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Github\sporteth\docs\"/>
    </mc:Choice>
  </mc:AlternateContent>
  <xr:revisionPtr revIDLastSave="0" documentId="13_ncr:1_{D7038F73-E9B1-44EC-B2FD-798946861AC3}" xr6:coauthVersionLast="47" xr6:coauthVersionMax="47" xr10:uidLastSave="{00000000-0000-0000-0000-000000000000}"/>
  <bookViews>
    <workbookView xWindow="31425" yWindow="2010" windowWidth="25950" windowHeight="11295" activeTab="2" xr2:uid="{1230EDBB-7CF7-4CB6-8A8B-436EE42A5ED4}"/>
  </bookViews>
  <sheets>
    <sheet name="Sheet1" sheetId="6" r:id="rId1"/>
    <sheet name="Sheet2" sheetId="7" r:id="rId2"/>
    <sheet name="nflTest" sheetId="5" r:id="rId3"/>
  </sheets>
  <definedNames>
    <definedName name="solver_adj" localSheetId="2" hidden="1">nflTest!$R$1:$S$1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nflTest!$R$1</definedName>
    <definedName name="solver_lhs2" localSheetId="2" hidden="1">nflTest!$R$1</definedName>
    <definedName name="solver_lhs3" localSheetId="2" hidden="1">nflTest!$S$1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3</definedName>
    <definedName name="solver_nwt" localSheetId="2" hidden="1">1</definedName>
    <definedName name="solver_opt" localSheetId="2" hidden="1">nflTest!#REF!</definedName>
    <definedName name="solver_pre" localSheetId="2" hidden="1">0.000001</definedName>
    <definedName name="solver_rbv" localSheetId="2" hidden="1">2</definedName>
    <definedName name="solver_rel1" localSheetId="2" hidden="1">1</definedName>
    <definedName name="solver_rel2" localSheetId="2" hidden="1">3</definedName>
    <definedName name="solver_rel3" localSheetId="2" hidden="1">3</definedName>
    <definedName name="solver_rhs1" localSheetId="2" hidden="1">1</definedName>
    <definedName name="solver_rhs2" localSheetId="2" hidden="1">0.5</definedName>
    <definedName name="solver_rhs3" localSheetId="2" hidden="1">0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909</definedName>
    <definedName name="solver_ver" localSheetId="2" hidden="1">3</definedName>
  </definedNames>
  <calcPr calcId="191029"/>
  <pivotCaches>
    <pivotCache cacheId="23" r:id="rId4"/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448" i="5" l="1"/>
  <c r="T2444" i="5"/>
  <c r="U2444" i="5" s="1"/>
  <c r="W2444" i="5" s="1"/>
  <c r="Y2444" i="5" s="1"/>
  <c r="L2444" i="5"/>
  <c r="N2444" i="5"/>
  <c r="U4" i="5"/>
  <c r="T4" i="5"/>
  <c r="R4" i="5"/>
  <c r="AB5" i="5"/>
  <c r="AC5" i="5"/>
  <c r="AB6" i="5"/>
  <c r="AC6" i="5"/>
  <c r="AB7" i="5"/>
  <c r="AC7" i="5"/>
  <c r="AB8" i="5"/>
  <c r="AC8" i="5"/>
  <c r="AB9" i="5"/>
  <c r="AC9" i="5"/>
  <c r="AB10" i="5"/>
  <c r="AC10" i="5"/>
  <c r="AB11" i="5"/>
  <c r="AC11" i="5"/>
  <c r="AB12" i="5"/>
  <c r="AC12" i="5"/>
  <c r="AB13" i="5"/>
  <c r="AC13" i="5"/>
  <c r="AB14" i="5"/>
  <c r="AC14" i="5"/>
  <c r="AB15" i="5"/>
  <c r="AC15" i="5"/>
  <c r="AB16" i="5"/>
  <c r="AC16" i="5"/>
  <c r="AB17" i="5"/>
  <c r="AC17" i="5"/>
  <c r="AB18" i="5"/>
  <c r="AC18" i="5"/>
  <c r="AB19" i="5"/>
  <c r="AC19" i="5"/>
  <c r="AB20" i="5"/>
  <c r="AC20" i="5"/>
  <c r="AB21" i="5"/>
  <c r="AC21" i="5"/>
  <c r="AB22" i="5"/>
  <c r="AC22" i="5"/>
  <c r="AB23" i="5"/>
  <c r="AC23" i="5"/>
  <c r="AB24" i="5"/>
  <c r="AC24" i="5"/>
  <c r="AB25" i="5"/>
  <c r="AC25" i="5"/>
  <c r="AB26" i="5"/>
  <c r="AC26" i="5"/>
  <c r="AB27" i="5"/>
  <c r="AC27" i="5"/>
  <c r="AB28" i="5"/>
  <c r="AC28" i="5"/>
  <c r="AB29" i="5"/>
  <c r="AC29" i="5"/>
  <c r="AB30" i="5"/>
  <c r="AC30" i="5"/>
  <c r="AB31" i="5"/>
  <c r="AC31" i="5"/>
  <c r="AB32" i="5"/>
  <c r="AC32" i="5"/>
  <c r="AB33" i="5"/>
  <c r="AC33" i="5"/>
  <c r="AB34" i="5"/>
  <c r="AC34" i="5"/>
  <c r="AB35" i="5"/>
  <c r="AC35" i="5"/>
  <c r="AB36" i="5"/>
  <c r="AC36" i="5"/>
  <c r="AB37" i="5"/>
  <c r="AC37" i="5"/>
  <c r="AB38" i="5"/>
  <c r="AC38" i="5"/>
  <c r="AB39" i="5"/>
  <c r="AC39" i="5"/>
  <c r="AB40" i="5"/>
  <c r="AC40" i="5"/>
  <c r="AB41" i="5"/>
  <c r="AC41" i="5"/>
  <c r="AB42" i="5"/>
  <c r="AC42" i="5"/>
  <c r="AB43" i="5"/>
  <c r="AC43" i="5"/>
  <c r="AB44" i="5"/>
  <c r="AC44" i="5"/>
  <c r="AB45" i="5"/>
  <c r="AC45" i="5"/>
  <c r="AB46" i="5"/>
  <c r="AC46" i="5"/>
  <c r="AB47" i="5"/>
  <c r="AC47" i="5"/>
  <c r="AB48" i="5"/>
  <c r="AC48" i="5"/>
  <c r="AB49" i="5"/>
  <c r="AC49" i="5"/>
  <c r="AB50" i="5"/>
  <c r="AC50" i="5"/>
  <c r="AB51" i="5"/>
  <c r="AC51" i="5"/>
  <c r="AB52" i="5"/>
  <c r="AC52" i="5"/>
  <c r="AB53" i="5"/>
  <c r="AC53" i="5"/>
  <c r="AB54" i="5"/>
  <c r="AC54" i="5"/>
  <c r="AB55" i="5"/>
  <c r="AC55" i="5"/>
  <c r="AB56" i="5"/>
  <c r="AC56" i="5"/>
  <c r="AB57" i="5"/>
  <c r="AC57" i="5"/>
  <c r="AB58" i="5"/>
  <c r="AC58" i="5"/>
  <c r="AB59" i="5"/>
  <c r="AC59" i="5"/>
  <c r="AB60" i="5"/>
  <c r="AC60" i="5"/>
  <c r="AB61" i="5"/>
  <c r="AC61" i="5"/>
  <c r="AB62" i="5"/>
  <c r="AC62" i="5"/>
  <c r="AB63" i="5"/>
  <c r="AC63" i="5"/>
  <c r="AB64" i="5"/>
  <c r="AC64" i="5"/>
  <c r="AB65" i="5"/>
  <c r="AC65" i="5"/>
  <c r="AB66" i="5"/>
  <c r="AC66" i="5"/>
  <c r="AB67" i="5"/>
  <c r="AC67" i="5"/>
  <c r="AB68" i="5"/>
  <c r="AC68" i="5"/>
  <c r="AB69" i="5"/>
  <c r="AC69" i="5"/>
  <c r="AB70" i="5"/>
  <c r="AC70" i="5"/>
  <c r="AB71" i="5"/>
  <c r="AC71" i="5"/>
  <c r="AB72" i="5"/>
  <c r="AC72" i="5"/>
  <c r="AB73" i="5"/>
  <c r="AC73" i="5"/>
  <c r="AB74" i="5"/>
  <c r="AC74" i="5"/>
  <c r="AB75" i="5"/>
  <c r="AC75" i="5"/>
  <c r="AB76" i="5"/>
  <c r="AC76" i="5"/>
  <c r="AB77" i="5"/>
  <c r="AC77" i="5"/>
  <c r="AB78" i="5"/>
  <c r="AC78" i="5"/>
  <c r="AB79" i="5"/>
  <c r="AC79" i="5"/>
  <c r="AB80" i="5"/>
  <c r="AC80" i="5"/>
  <c r="AB81" i="5"/>
  <c r="AC81" i="5"/>
  <c r="AB82" i="5"/>
  <c r="AC82" i="5"/>
  <c r="AB83" i="5"/>
  <c r="AC83" i="5"/>
  <c r="AB84" i="5"/>
  <c r="AC84" i="5"/>
  <c r="AB85" i="5"/>
  <c r="AC85" i="5"/>
  <c r="AB86" i="5"/>
  <c r="AC86" i="5"/>
  <c r="AB87" i="5"/>
  <c r="AC87" i="5"/>
  <c r="AB88" i="5"/>
  <c r="AC88" i="5"/>
  <c r="AB89" i="5"/>
  <c r="AC89" i="5"/>
  <c r="AB90" i="5"/>
  <c r="AC90" i="5"/>
  <c r="AB91" i="5"/>
  <c r="AC91" i="5"/>
  <c r="AB92" i="5"/>
  <c r="AC92" i="5"/>
  <c r="AB93" i="5"/>
  <c r="AC93" i="5"/>
  <c r="AB94" i="5"/>
  <c r="AC94" i="5"/>
  <c r="AB95" i="5"/>
  <c r="AC95" i="5"/>
  <c r="AB96" i="5"/>
  <c r="AC96" i="5"/>
  <c r="AB97" i="5"/>
  <c r="AC97" i="5"/>
  <c r="AB98" i="5"/>
  <c r="AC98" i="5"/>
  <c r="AB99" i="5"/>
  <c r="AC99" i="5"/>
  <c r="AB100" i="5"/>
  <c r="AC100" i="5"/>
  <c r="AB101" i="5"/>
  <c r="AC101" i="5"/>
  <c r="AB102" i="5"/>
  <c r="AC102" i="5"/>
  <c r="AB103" i="5"/>
  <c r="AC103" i="5"/>
  <c r="AB104" i="5"/>
  <c r="AC104" i="5"/>
  <c r="AB105" i="5"/>
  <c r="AC105" i="5"/>
  <c r="AB106" i="5"/>
  <c r="AC106" i="5"/>
  <c r="AB107" i="5"/>
  <c r="AC107" i="5"/>
  <c r="AB108" i="5"/>
  <c r="AC108" i="5"/>
  <c r="AB109" i="5"/>
  <c r="AC109" i="5"/>
  <c r="AB110" i="5"/>
  <c r="AC110" i="5"/>
  <c r="AB111" i="5"/>
  <c r="AC111" i="5"/>
  <c r="AB112" i="5"/>
  <c r="AC112" i="5"/>
  <c r="AB113" i="5"/>
  <c r="AC113" i="5"/>
  <c r="AB114" i="5"/>
  <c r="AC114" i="5"/>
  <c r="AB115" i="5"/>
  <c r="AC115" i="5"/>
  <c r="AB116" i="5"/>
  <c r="AC116" i="5"/>
  <c r="AB117" i="5"/>
  <c r="AC117" i="5"/>
  <c r="AB118" i="5"/>
  <c r="AC118" i="5"/>
  <c r="AB119" i="5"/>
  <c r="AC119" i="5"/>
  <c r="AB120" i="5"/>
  <c r="AC120" i="5"/>
  <c r="AB121" i="5"/>
  <c r="AC121" i="5"/>
  <c r="AB122" i="5"/>
  <c r="AC122" i="5"/>
  <c r="AB123" i="5"/>
  <c r="AC123" i="5"/>
  <c r="AB124" i="5"/>
  <c r="AC124" i="5"/>
  <c r="AB125" i="5"/>
  <c r="AC125" i="5"/>
  <c r="AB126" i="5"/>
  <c r="AC126" i="5"/>
  <c r="AB127" i="5"/>
  <c r="AC127" i="5"/>
  <c r="AB128" i="5"/>
  <c r="AC128" i="5"/>
  <c r="AB129" i="5"/>
  <c r="AC129" i="5"/>
  <c r="AB130" i="5"/>
  <c r="AC130" i="5"/>
  <c r="AB131" i="5"/>
  <c r="AC131" i="5"/>
  <c r="AB132" i="5"/>
  <c r="AC132" i="5"/>
  <c r="AB133" i="5"/>
  <c r="AC133" i="5"/>
  <c r="AB134" i="5"/>
  <c r="AC134" i="5"/>
  <c r="AB135" i="5"/>
  <c r="AC135" i="5"/>
  <c r="AB136" i="5"/>
  <c r="AC136" i="5"/>
  <c r="AB137" i="5"/>
  <c r="AC137" i="5"/>
  <c r="AB138" i="5"/>
  <c r="AC138" i="5"/>
  <c r="AB139" i="5"/>
  <c r="AC139" i="5"/>
  <c r="AB140" i="5"/>
  <c r="AC140" i="5"/>
  <c r="AB141" i="5"/>
  <c r="AC141" i="5"/>
  <c r="AB142" i="5"/>
  <c r="AC142" i="5"/>
  <c r="AB143" i="5"/>
  <c r="AC143" i="5"/>
  <c r="AB144" i="5"/>
  <c r="AC144" i="5"/>
  <c r="AB145" i="5"/>
  <c r="AC145" i="5"/>
  <c r="AB146" i="5"/>
  <c r="AC146" i="5"/>
  <c r="AB147" i="5"/>
  <c r="AC147" i="5"/>
  <c r="AB148" i="5"/>
  <c r="AC148" i="5"/>
  <c r="AB149" i="5"/>
  <c r="AC149" i="5"/>
  <c r="AB150" i="5"/>
  <c r="AC150" i="5"/>
  <c r="AB151" i="5"/>
  <c r="AC151" i="5"/>
  <c r="AB152" i="5"/>
  <c r="AC152" i="5"/>
  <c r="AB153" i="5"/>
  <c r="AC153" i="5"/>
  <c r="AB154" i="5"/>
  <c r="AC154" i="5"/>
  <c r="AB155" i="5"/>
  <c r="AC155" i="5"/>
  <c r="AB156" i="5"/>
  <c r="AC156" i="5"/>
  <c r="AB157" i="5"/>
  <c r="AC157" i="5"/>
  <c r="AB158" i="5"/>
  <c r="AC158" i="5"/>
  <c r="AB159" i="5"/>
  <c r="AC159" i="5"/>
  <c r="AB160" i="5"/>
  <c r="AC160" i="5"/>
  <c r="AB161" i="5"/>
  <c r="AC161" i="5"/>
  <c r="AB162" i="5"/>
  <c r="AC162" i="5"/>
  <c r="AB163" i="5"/>
  <c r="AC163" i="5"/>
  <c r="AB164" i="5"/>
  <c r="AC164" i="5"/>
  <c r="AB165" i="5"/>
  <c r="AC165" i="5"/>
  <c r="AB166" i="5"/>
  <c r="AC166" i="5"/>
  <c r="AB167" i="5"/>
  <c r="AC167" i="5"/>
  <c r="AB168" i="5"/>
  <c r="AC168" i="5"/>
  <c r="AB169" i="5"/>
  <c r="AC169" i="5"/>
  <c r="AB170" i="5"/>
  <c r="AC170" i="5"/>
  <c r="AB171" i="5"/>
  <c r="AC171" i="5"/>
  <c r="AB172" i="5"/>
  <c r="AC172" i="5"/>
  <c r="AB173" i="5"/>
  <c r="AC173" i="5"/>
  <c r="AB174" i="5"/>
  <c r="AC174" i="5"/>
  <c r="AB175" i="5"/>
  <c r="AC175" i="5"/>
  <c r="AB176" i="5"/>
  <c r="AC176" i="5"/>
  <c r="AB177" i="5"/>
  <c r="AC177" i="5"/>
  <c r="AB178" i="5"/>
  <c r="AC178" i="5"/>
  <c r="AB179" i="5"/>
  <c r="AC179" i="5"/>
  <c r="AB180" i="5"/>
  <c r="AC180" i="5"/>
  <c r="AB181" i="5"/>
  <c r="AC181" i="5"/>
  <c r="AB182" i="5"/>
  <c r="AC182" i="5"/>
  <c r="AB183" i="5"/>
  <c r="AC183" i="5"/>
  <c r="AB184" i="5"/>
  <c r="AC184" i="5"/>
  <c r="AB185" i="5"/>
  <c r="AC185" i="5"/>
  <c r="AB186" i="5"/>
  <c r="AC186" i="5"/>
  <c r="AB187" i="5"/>
  <c r="AC187" i="5"/>
  <c r="AB188" i="5"/>
  <c r="AC188" i="5"/>
  <c r="AB189" i="5"/>
  <c r="AC189" i="5"/>
  <c r="AB190" i="5"/>
  <c r="AC190" i="5"/>
  <c r="AB191" i="5"/>
  <c r="AC191" i="5"/>
  <c r="AB192" i="5"/>
  <c r="AC192" i="5"/>
  <c r="AB193" i="5"/>
  <c r="AC193" i="5"/>
  <c r="AB194" i="5"/>
  <c r="AC194" i="5"/>
  <c r="AB195" i="5"/>
  <c r="AC195" i="5"/>
  <c r="AB196" i="5"/>
  <c r="AC196" i="5"/>
  <c r="AB197" i="5"/>
  <c r="AC197" i="5"/>
  <c r="AB198" i="5"/>
  <c r="AC198" i="5"/>
  <c r="AB199" i="5"/>
  <c r="AC199" i="5"/>
  <c r="AB200" i="5"/>
  <c r="AC200" i="5"/>
  <c r="AB201" i="5"/>
  <c r="AC201" i="5"/>
  <c r="AB202" i="5"/>
  <c r="AC202" i="5"/>
  <c r="AB203" i="5"/>
  <c r="AC203" i="5"/>
  <c r="AB204" i="5"/>
  <c r="AC204" i="5"/>
  <c r="AB205" i="5"/>
  <c r="AC205" i="5"/>
  <c r="AB206" i="5"/>
  <c r="AC206" i="5"/>
  <c r="AB207" i="5"/>
  <c r="AC207" i="5"/>
  <c r="AB208" i="5"/>
  <c r="AC208" i="5"/>
  <c r="AB209" i="5"/>
  <c r="AC209" i="5"/>
  <c r="AB210" i="5"/>
  <c r="AC210" i="5"/>
  <c r="AB211" i="5"/>
  <c r="AC211" i="5"/>
  <c r="AB212" i="5"/>
  <c r="AC212" i="5"/>
  <c r="AB213" i="5"/>
  <c r="AC213" i="5"/>
  <c r="AB214" i="5"/>
  <c r="AC214" i="5"/>
  <c r="AB215" i="5"/>
  <c r="AC215" i="5"/>
  <c r="AB216" i="5"/>
  <c r="AC216" i="5"/>
  <c r="AB217" i="5"/>
  <c r="AC217" i="5"/>
  <c r="AB218" i="5"/>
  <c r="AC218" i="5"/>
  <c r="AB219" i="5"/>
  <c r="AC219" i="5"/>
  <c r="AB220" i="5"/>
  <c r="AC220" i="5"/>
  <c r="AB221" i="5"/>
  <c r="AC221" i="5"/>
  <c r="AB222" i="5"/>
  <c r="AC222" i="5"/>
  <c r="AB223" i="5"/>
  <c r="AC223" i="5"/>
  <c r="AB224" i="5"/>
  <c r="AC224" i="5"/>
  <c r="AB225" i="5"/>
  <c r="AC225" i="5"/>
  <c r="AB226" i="5"/>
  <c r="AC226" i="5"/>
  <c r="AB227" i="5"/>
  <c r="AC227" i="5"/>
  <c r="AB228" i="5"/>
  <c r="AC228" i="5"/>
  <c r="AB229" i="5"/>
  <c r="AC229" i="5"/>
  <c r="AB230" i="5"/>
  <c r="AC230" i="5"/>
  <c r="AB231" i="5"/>
  <c r="AC231" i="5"/>
  <c r="AB232" i="5"/>
  <c r="AC232" i="5"/>
  <c r="AB233" i="5"/>
  <c r="AC233" i="5"/>
  <c r="AB234" i="5"/>
  <c r="AC234" i="5"/>
  <c r="AB235" i="5"/>
  <c r="AC235" i="5"/>
  <c r="AB236" i="5"/>
  <c r="AC236" i="5"/>
  <c r="AB237" i="5"/>
  <c r="AC237" i="5"/>
  <c r="AB238" i="5"/>
  <c r="AC238" i="5"/>
  <c r="AB239" i="5"/>
  <c r="AC239" i="5"/>
  <c r="AB240" i="5"/>
  <c r="AC240" i="5"/>
  <c r="AB241" i="5"/>
  <c r="AC241" i="5"/>
  <c r="AB242" i="5"/>
  <c r="AC242" i="5"/>
  <c r="AB243" i="5"/>
  <c r="AC243" i="5"/>
  <c r="AB244" i="5"/>
  <c r="AC244" i="5"/>
  <c r="AB245" i="5"/>
  <c r="AC245" i="5"/>
  <c r="AB246" i="5"/>
  <c r="AC246" i="5"/>
  <c r="AB247" i="5"/>
  <c r="AC247" i="5"/>
  <c r="AB248" i="5"/>
  <c r="AC248" i="5"/>
  <c r="AB249" i="5"/>
  <c r="AC249" i="5"/>
  <c r="AB250" i="5"/>
  <c r="AC250" i="5"/>
  <c r="AB251" i="5"/>
  <c r="AC251" i="5"/>
  <c r="AB252" i="5"/>
  <c r="AC252" i="5"/>
  <c r="AB253" i="5"/>
  <c r="AC253" i="5"/>
  <c r="AB254" i="5"/>
  <c r="AC254" i="5"/>
  <c r="AB255" i="5"/>
  <c r="AC255" i="5"/>
  <c r="AB256" i="5"/>
  <c r="AC256" i="5"/>
  <c r="AB257" i="5"/>
  <c r="AC257" i="5"/>
  <c r="AB258" i="5"/>
  <c r="AC258" i="5"/>
  <c r="AB259" i="5"/>
  <c r="AC259" i="5"/>
  <c r="AB260" i="5"/>
  <c r="AC260" i="5"/>
  <c r="AB261" i="5"/>
  <c r="AC261" i="5"/>
  <c r="AB262" i="5"/>
  <c r="AC262" i="5"/>
  <c r="AB263" i="5"/>
  <c r="AC263" i="5"/>
  <c r="AB264" i="5"/>
  <c r="AC264" i="5"/>
  <c r="AB265" i="5"/>
  <c r="AC265" i="5"/>
  <c r="AB266" i="5"/>
  <c r="AC266" i="5"/>
  <c r="AB267" i="5"/>
  <c r="AC267" i="5"/>
  <c r="AB268" i="5"/>
  <c r="AC268" i="5"/>
  <c r="AB269" i="5"/>
  <c r="AC269" i="5"/>
  <c r="AB270" i="5"/>
  <c r="AC270" i="5"/>
  <c r="AB271" i="5"/>
  <c r="AC271" i="5"/>
  <c r="AB272" i="5"/>
  <c r="AC272" i="5"/>
  <c r="AB273" i="5"/>
  <c r="AC273" i="5"/>
  <c r="AB274" i="5"/>
  <c r="AC274" i="5"/>
  <c r="AB275" i="5"/>
  <c r="AC275" i="5"/>
  <c r="AB276" i="5"/>
  <c r="AC276" i="5"/>
  <c r="AB277" i="5"/>
  <c r="AC277" i="5"/>
  <c r="AB278" i="5"/>
  <c r="AC278" i="5"/>
  <c r="AB279" i="5"/>
  <c r="AC279" i="5"/>
  <c r="AB280" i="5"/>
  <c r="AC280" i="5"/>
  <c r="AB281" i="5"/>
  <c r="AC281" i="5"/>
  <c r="AB282" i="5"/>
  <c r="AC282" i="5"/>
  <c r="AB283" i="5"/>
  <c r="AC283" i="5"/>
  <c r="AB284" i="5"/>
  <c r="AC284" i="5"/>
  <c r="AB285" i="5"/>
  <c r="AC285" i="5"/>
  <c r="AB286" i="5"/>
  <c r="AC286" i="5"/>
  <c r="AB287" i="5"/>
  <c r="AC287" i="5"/>
  <c r="AB288" i="5"/>
  <c r="AC288" i="5"/>
  <c r="AB289" i="5"/>
  <c r="AC289" i="5"/>
  <c r="AB290" i="5"/>
  <c r="AC290" i="5"/>
  <c r="AB291" i="5"/>
  <c r="AC291" i="5"/>
  <c r="AB292" i="5"/>
  <c r="AC292" i="5"/>
  <c r="AB293" i="5"/>
  <c r="AC293" i="5"/>
  <c r="AB294" i="5"/>
  <c r="AC294" i="5"/>
  <c r="AB295" i="5"/>
  <c r="AC295" i="5"/>
  <c r="AB296" i="5"/>
  <c r="AC296" i="5"/>
  <c r="AB297" i="5"/>
  <c r="AC297" i="5"/>
  <c r="AB298" i="5"/>
  <c r="AC298" i="5"/>
  <c r="AB299" i="5"/>
  <c r="AC299" i="5"/>
  <c r="AB300" i="5"/>
  <c r="AC300" i="5"/>
  <c r="AB301" i="5"/>
  <c r="AC301" i="5"/>
  <c r="AB302" i="5"/>
  <c r="AC302" i="5"/>
  <c r="AB303" i="5"/>
  <c r="AC303" i="5"/>
  <c r="AB304" i="5"/>
  <c r="AC304" i="5"/>
  <c r="AB305" i="5"/>
  <c r="AC305" i="5"/>
  <c r="AB306" i="5"/>
  <c r="AC306" i="5"/>
  <c r="AB307" i="5"/>
  <c r="AC307" i="5"/>
  <c r="AB308" i="5"/>
  <c r="AC308" i="5"/>
  <c r="AB309" i="5"/>
  <c r="AC309" i="5"/>
  <c r="AB310" i="5"/>
  <c r="AC310" i="5"/>
  <c r="AB311" i="5"/>
  <c r="AC311" i="5"/>
  <c r="AB312" i="5"/>
  <c r="AC312" i="5"/>
  <c r="AB313" i="5"/>
  <c r="AC313" i="5"/>
  <c r="AB314" i="5"/>
  <c r="AC314" i="5"/>
  <c r="AB315" i="5"/>
  <c r="AC315" i="5"/>
  <c r="AB316" i="5"/>
  <c r="AC316" i="5"/>
  <c r="AB317" i="5"/>
  <c r="AC317" i="5"/>
  <c r="AB318" i="5"/>
  <c r="AC318" i="5"/>
  <c r="AB319" i="5"/>
  <c r="AC319" i="5"/>
  <c r="AB320" i="5"/>
  <c r="AC320" i="5"/>
  <c r="AB321" i="5"/>
  <c r="AC321" i="5"/>
  <c r="AB322" i="5"/>
  <c r="AC322" i="5"/>
  <c r="AB323" i="5"/>
  <c r="AC323" i="5"/>
  <c r="AB324" i="5"/>
  <c r="AC324" i="5"/>
  <c r="AB325" i="5"/>
  <c r="AC325" i="5"/>
  <c r="AB326" i="5"/>
  <c r="AC326" i="5"/>
  <c r="AB327" i="5"/>
  <c r="AC327" i="5"/>
  <c r="AB328" i="5"/>
  <c r="AC328" i="5"/>
  <c r="AB329" i="5"/>
  <c r="AC329" i="5"/>
  <c r="AB330" i="5"/>
  <c r="AC330" i="5"/>
  <c r="AB331" i="5"/>
  <c r="AC331" i="5"/>
  <c r="AB332" i="5"/>
  <c r="AC332" i="5"/>
  <c r="AB333" i="5"/>
  <c r="AC333" i="5"/>
  <c r="AB334" i="5"/>
  <c r="AC334" i="5"/>
  <c r="AB335" i="5"/>
  <c r="AC335" i="5"/>
  <c r="AB336" i="5"/>
  <c r="AC336" i="5"/>
  <c r="AB337" i="5"/>
  <c r="AC337" i="5"/>
  <c r="AB338" i="5"/>
  <c r="AC338" i="5"/>
  <c r="AB339" i="5"/>
  <c r="AC339" i="5"/>
  <c r="AB340" i="5"/>
  <c r="AC340" i="5"/>
  <c r="AB341" i="5"/>
  <c r="AC341" i="5"/>
  <c r="AB342" i="5"/>
  <c r="AC342" i="5"/>
  <c r="AB343" i="5"/>
  <c r="AC343" i="5"/>
  <c r="AB344" i="5"/>
  <c r="AC344" i="5"/>
  <c r="AB345" i="5"/>
  <c r="AC345" i="5"/>
  <c r="AB346" i="5"/>
  <c r="AC346" i="5"/>
  <c r="AB347" i="5"/>
  <c r="AC347" i="5"/>
  <c r="AB348" i="5"/>
  <c r="AC348" i="5"/>
  <c r="AB349" i="5"/>
  <c r="AC349" i="5"/>
  <c r="AB350" i="5"/>
  <c r="AC350" i="5"/>
  <c r="AB351" i="5"/>
  <c r="AC351" i="5"/>
  <c r="AB352" i="5"/>
  <c r="AC352" i="5"/>
  <c r="AB353" i="5"/>
  <c r="AC353" i="5"/>
  <c r="AB354" i="5"/>
  <c r="AC354" i="5"/>
  <c r="AB355" i="5"/>
  <c r="AC355" i="5"/>
  <c r="AB356" i="5"/>
  <c r="AC356" i="5"/>
  <c r="AB357" i="5"/>
  <c r="AC357" i="5"/>
  <c r="AB358" i="5"/>
  <c r="AC358" i="5"/>
  <c r="AB359" i="5"/>
  <c r="AC359" i="5"/>
  <c r="AB360" i="5"/>
  <c r="AC360" i="5"/>
  <c r="AB361" i="5"/>
  <c r="AC361" i="5"/>
  <c r="AB362" i="5"/>
  <c r="AC362" i="5"/>
  <c r="AB363" i="5"/>
  <c r="AC363" i="5"/>
  <c r="AB364" i="5"/>
  <c r="AC364" i="5"/>
  <c r="AB365" i="5"/>
  <c r="AC365" i="5"/>
  <c r="AB366" i="5"/>
  <c r="AC366" i="5"/>
  <c r="AB367" i="5"/>
  <c r="AC367" i="5"/>
  <c r="AB368" i="5"/>
  <c r="AC368" i="5"/>
  <c r="AB369" i="5"/>
  <c r="AC369" i="5"/>
  <c r="AB370" i="5"/>
  <c r="AC370" i="5"/>
  <c r="AB371" i="5"/>
  <c r="AC371" i="5"/>
  <c r="AB372" i="5"/>
  <c r="AC372" i="5"/>
  <c r="AB373" i="5"/>
  <c r="AC373" i="5"/>
  <c r="AB374" i="5"/>
  <c r="AC374" i="5"/>
  <c r="AB375" i="5"/>
  <c r="AC375" i="5"/>
  <c r="AB376" i="5"/>
  <c r="AC376" i="5"/>
  <c r="AB377" i="5"/>
  <c r="AC377" i="5"/>
  <c r="AB378" i="5"/>
  <c r="AC378" i="5"/>
  <c r="AB379" i="5"/>
  <c r="AC379" i="5"/>
  <c r="AB380" i="5"/>
  <c r="AC380" i="5"/>
  <c r="AB381" i="5"/>
  <c r="AC381" i="5"/>
  <c r="AB382" i="5"/>
  <c r="AC382" i="5"/>
  <c r="AB383" i="5"/>
  <c r="AC383" i="5"/>
  <c r="AB384" i="5"/>
  <c r="AC384" i="5"/>
  <c r="AB385" i="5"/>
  <c r="AC385" i="5"/>
  <c r="AB386" i="5"/>
  <c r="AC386" i="5"/>
  <c r="AB387" i="5"/>
  <c r="AC387" i="5"/>
  <c r="AB388" i="5"/>
  <c r="AC388" i="5"/>
  <c r="AB389" i="5"/>
  <c r="AC389" i="5"/>
  <c r="AB390" i="5"/>
  <c r="AC390" i="5"/>
  <c r="AB391" i="5"/>
  <c r="AC391" i="5"/>
  <c r="AB392" i="5"/>
  <c r="AC392" i="5"/>
  <c r="AB393" i="5"/>
  <c r="AC393" i="5"/>
  <c r="AB394" i="5"/>
  <c r="AC394" i="5"/>
  <c r="AB395" i="5"/>
  <c r="AC395" i="5"/>
  <c r="AB396" i="5"/>
  <c r="AC396" i="5"/>
  <c r="AB397" i="5"/>
  <c r="AC397" i="5"/>
  <c r="AB398" i="5"/>
  <c r="AC398" i="5"/>
  <c r="AB399" i="5"/>
  <c r="AC399" i="5"/>
  <c r="AB400" i="5"/>
  <c r="AC400" i="5"/>
  <c r="AB401" i="5"/>
  <c r="AC401" i="5"/>
  <c r="AB402" i="5"/>
  <c r="AC402" i="5"/>
  <c r="AB403" i="5"/>
  <c r="AC403" i="5"/>
  <c r="AB404" i="5"/>
  <c r="AC404" i="5"/>
  <c r="AB405" i="5"/>
  <c r="AC405" i="5"/>
  <c r="AB406" i="5"/>
  <c r="AC406" i="5"/>
  <c r="AB407" i="5"/>
  <c r="AC407" i="5"/>
  <c r="AB408" i="5"/>
  <c r="AC408" i="5"/>
  <c r="AB409" i="5"/>
  <c r="AC409" i="5"/>
  <c r="AB410" i="5"/>
  <c r="AC410" i="5"/>
  <c r="AB411" i="5"/>
  <c r="AC411" i="5"/>
  <c r="AB412" i="5"/>
  <c r="AC412" i="5"/>
  <c r="AB413" i="5"/>
  <c r="AC413" i="5"/>
  <c r="AB414" i="5"/>
  <c r="AC414" i="5"/>
  <c r="AB415" i="5"/>
  <c r="AC415" i="5"/>
  <c r="AB416" i="5"/>
  <c r="AC416" i="5"/>
  <c r="AB417" i="5"/>
  <c r="AC417" i="5"/>
  <c r="AB418" i="5"/>
  <c r="AC418" i="5"/>
  <c r="AB419" i="5"/>
  <c r="AC419" i="5"/>
  <c r="AB420" i="5"/>
  <c r="AC420" i="5"/>
  <c r="AB421" i="5"/>
  <c r="AC421" i="5"/>
  <c r="AB422" i="5"/>
  <c r="AC422" i="5"/>
  <c r="AB423" i="5"/>
  <c r="AC423" i="5"/>
  <c r="AB424" i="5"/>
  <c r="AC424" i="5"/>
  <c r="AB425" i="5"/>
  <c r="AC425" i="5"/>
  <c r="AB426" i="5"/>
  <c r="AC426" i="5"/>
  <c r="AB427" i="5"/>
  <c r="AC427" i="5"/>
  <c r="AB428" i="5"/>
  <c r="AC428" i="5"/>
  <c r="AB429" i="5"/>
  <c r="AC429" i="5"/>
  <c r="AB430" i="5"/>
  <c r="AC430" i="5"/>
  <c r="AB431" i="5"/>
  <c r="AC431" i="5"/>
  <c r="AB432" i="5"/>
  <c r="AC432" i="5"/>
  <c r="AB433" i="5"/>
  <c r="AC433" i="5"/>
  <c r="AB434" i="5"/>
  <c r="AC434" i="5"/>
  <c r="AB435" i="5"/>
  <c r="AC435" i="5"/>
  <c r="AB436" i="5"/>
  <c r="AC436" i="5"/>
  <c r="AB437" i="5"/>
  <c r="AC437" i="5"/>
  <c r="AB438" i="5"/>
  <c r="AC438" i="5"/>
  <c r="AB439" i="5"/>
  <c r="AC439" i="5"/>
  <c r="AB440" i="5"/>
  <c r="AC440" i="5"/>
  <c r="AB441" i="5"/>
  <c r="AC441" i="5"/>
  <c r="AB442" i="5"/>
  <c r="AC442" i="5"/>
  <c r="AB443" i="5"/>
  <c r="AC443" i="5"/>
  <c r="AB444" i="5"/>
  <c r="AC444" i="5"/>
  <c r="AB445" i="5"/>
  <c r="AC445" i="5"/>
  <c r="AB446" i="5"/>
  <c r="AC446" i="5"/>
  <c r="AB447" i="5"/>
  <c r="AC447" i="5"/>
  <c r="AB448" i="5"/>
  <c r="AC448" i="5"/>
  <c r="AB449" i="5"/>
  <c r="AC449" i="5"/>
  <c r="AB450" i="5"/>
  <c r="AC450" i="5"/>
  <c r="AB451" i="5"/>
  <c r="AC451" i="5"/>
  <c r="AB452" i="5"/>
  <c r="AC452" i="5"/>
  <c r="AB453" i="5"/>
  <c r="AC453" i="5"/>
  <c r="AB454" i="5"/>
  <c r="AC454" i="5"/>
  <c r="AB455" i="5"/>
  <c r="AC455" i="5"/>
  <c r="AB456" i="5"/>
  <c r="AC456" i="5"/>
  <c r="AB457" i="5"/>
  <c r="AC457" i="5"/>
  <c r="AB458" i="5"/>
  <c r="AC458" i="5"/>
  <c r="AB459" i="5"/>
  <c r="AC459" i="5"/>
  <c r="AB460" i="5"/>
  <c r="AC460" i="5"/>
  <c r="AB461" i="5"/>
  <c r="AC461" i="5"/>
  <c r="AB462" i="5"/>
  <c r="AC462" i="5"/>
  <c r="AB463" i="5"/>
  <c r="AC463" i="5"/>
  <c r="AB464" i="5"/>
  <c r="AC464" i="5"/>
  <c r="AB465" i="5"/>
  <c r="AC465" i="5"/>
  <c r="AB466" i="5"/>
  <c r="AC466" i="5"/>
  <c r="AB467" i="5"/>
  <c r="AC467" i="5"/>
  <c r="AB468" i="5"/>
  <c r="AC468" i="5"/>
  <c r="AB469" i="5"/>
  <c r="AC469" i="5"/>
  <c r="AB470" i="5"/>
  <c r="AC470" i="5"/>
  <c r="AB471" i="5"/>
  <c r="AC471" i="5"/>
  <c r="AB472" i="5"/>
  <c r="AC472" i="5"/>
  <c r="AB473" i="5"/>
  <c r="AC473" i="5"/>
  <c r="AB474" i="5"/>
  <c r="AC474" i="5"/>
  <c r="AB475" i="5"/>
  <c r="AC475" i="5"/>
  <c r="AB476" i="5"/>
  <c r="AC476" i="5"/>
  <c r="AB477" i="5"/>
  <c r="AC477" i="5"/>
  <c r="AB478" i="5"/>
  <c r="AC478" i="5"/>
  <c r="AB479" i="5"/>
  <c r="AC479" i="5"/>
  <c r="AB480" i="5"/>
  <c r="AC480" i="5"/>
  <c r="AB481" i="5"/>
  <c r="AC481" i="5"/>
  <c r="AB482" i="5"/>
  <c r="AC482" i="5"/>
  <c r="AB483" i="5"/>
  <c r="AC483" i="5"/>
  <c r="AB484" i="5"/>
  <c r="AC484" i="5"/>
  <c r="AB485" i="5"/>
  <c r="AC485" i="5"/>
  <c r="AB486" i="5"/>
  <c r="AC486" i="5"/>
  <c r="AB487" i="5"/>
  <c r="AC487" i="5"/>
  <c r="AB488" i="5"/>
  <c r="AC488" i="5"/>
  <c r="AB489" i="5"/>
  <c r="AC489" i="5"/>
  <c r="AB490" i="5"/>
  <c r="AC490" i="5"/>
  <c r="AB491" i="5"/>
  <c r="AC491" i="5"/>
  <c r="AB492" i="5"/>
  <c r="AC492" i="5"/>
  <c r="AB493" i="5"/>
  <c r="AC493" i="5"/>
  <c r="AB494" i="5"/>
  <c r="AC494" i="5"/>
  <c r="AB495" i="5"/>
  <c r="AC495" i="5"/>
  <c r="AB496" i="5"/>
  <c r="AC496" i="5"/>
  <c r="AB497" i="5"/>
  <c r="AC497" i="5"/>
  <c r="AB498" i="5"/>
  <c r="AC498" i="5"/>
  <c r="AB499" i="5"/>
  <c r="AC499" i="5"/>
  <c r="AB500" i="5"/>
  <c r="AC500" i="5"/>
  <c r="AB501" i="5"/>
  <c r="AC501" i="5"/>
  <c r="AB502" i="5"/>
  <c r="AC502" i="5"/>
  <c r="AB503" i="5"/>
  <c r="AC503" i="5"/>
  <c r="AB504" i="5"/>
  <c r="AC504" i="5"/>
  <c r="AB505" i="5"/>
  <c r="AC505" i="5"/>
  <c r="AB506" i="5"/>
  <c r="AC506" i="5"/>
  <c r="AB507" i="5"/>
  <c r="AC507" i="5"/>
  <c r="AB508" i="5"/>
  <c r="AC508" i="5"/>
  <c r="AB509" i="5"/>
  <c r="AC509" i="5"/>
  <c r="AB510" i="5"/>
  <c r="AC510" i="5"/>
  <c r="AB511" i="5"/>
  <c r="AC511" i="5"/>
  <c r="AB512" i="5"/>
  <c r="AC512" i="5"/>
  <c r="AB513" i="5"/>
  <c r="AC513" i="5"/>
  <c r="AB514" i="5"/>
  <c r="AC514" i="5"/>
  <c r="AB515" i="5"/>
  <c r="AC515" i="5"/>
  <c r="AB516" i="5"/>
  <c r="AC516" i="5"/>
  <c r="AB517" i="5"/>
  <c r="AC517" i="5"/>
  <c r="AB518" i="5"/>
  <c r="AC518" i="5"/>
  <c r="AB519" i="5"/>
  <c r="AC519" i="5"/>
  <c r="AB520" i="5"/>
  <c r="AC520" i="5"/>
  <c r="AB521" i="5"/>
  <c r="AC521" i="5"/>
  <c r="AB522" i="5"/>
  <c r="AC522" i="5"/>
  <c r="AB523" i="5"/>
  <c r="AC523" i="5"/>
  <c r="AB524" i="5"/>
  <c r="AC524" i="5"/>
  <c r="AB525" i="5"/>
  <c r="AC525" i="5"/>
  <c r="AB526" i="5"/>
  <c r="AC526" i="5"/>
  <c r="AB527" i="5"/>
  <c r="AC527" i="5"/>
  <c r="AB528" i="5"/>
  <c r="AC528" i="5"/>
  <c r="AB529" i="5"/>
  <c r="AC529" i="5"/>
  <c r="AB530" i="5"/>
  <c r="AC530" i="5"/>
  <c r="AB531" i="5"/>
  <c r="AC531" i="5"/>
  <c r="AB532" i="5"/>
  <c r="AC532" i="5"/>
  <c r="AB533" i="5"/>
  <c r="AC533" i="5"/>
  <c r="AB534" i="5"/>
  <c r="AC534" i="5"/>
  <c r="AB535" i="5"/>
  <c r="AC535" i="5"/>
  <c r="AB536" i="5"/>
  <c r="AC536" i="5"/>
  <c r="AB537" i="5"/>
  <c r="AC537" i="5"/>
  <c r="AB538" i="5"/>
  <c r="AC538" i="5"/>
  <c r="AB539" i="5"/>
  <c r="AC539" i="5"/>
  <c r="AB540" i="5"/>
  <c r="AC540" i="5"/>
  <c r="AB541" i="5"/>
  <c r="AC541" i="5"/>
  <c r="AB542" i="5"/>
  <c r="AC542" i="5"/>
  <c r="AB543" i="5"/>
  <c r="AC543" i="5"/>
  <c r="AB544" i="5"/>
  <c r="AC544" i="5"/>
  <c r="AB545" i="5"/>
  <c r="AC545" i="5"/>
  <c r="AB546" i="5"/>
  <c r="AC546" i="5"/>
  <c r="AB547" i="5"/>
  <c r="AC547" i="5"/>
  <c r="AB548" i="5"/>
  <c r="AC548" i="5"/>
  <c r="AB549" i="5"/>
  <c r="AC549" i="5"/>
  <c r="AB550" i="5"/>
  <c r="AC550" i="5"/>
  <c r="AB551" i="5"/>
  <c r="AC551" i="5"/>
  <c r="AB552" i="5"/>
  <c r="AC552" i="5"/>
  <c r="AB553" i="5"/>
  <c r="AC553" i="5"/>
  <c r="AB554" i="5"/>
  <c r="AC554" i="5"/>
  <c r="AB555" i="5"/>
  <c r="AC555" i="5"/>
  <c r="AB556" i="5"/>
  <c r="AC556" i="5"/>
  <c r="AB557" i="5"/>
  <c r="AC557" i="5"/>
  <c r="AB558" i="5"/>
  <c r="AC558" i="5"/>
  <c r="AB559" i="5"/>
  <c r="AC559" i="5"/>
  <c r="AB560" i="5"/>
  <c r="AC560" i="5"/>
  <c r="AB561" i="5"/>
  <c r="AC561" i="5"/>
  <c r="AB562" i="5"/>
  <c r="AC562" i="5"/>
  <c r="AB563" i="5"/>
  <c r="AC563" i="5"/>
  <c r="AB564" i="5"/>
  <c r="AC564" i="5"/>
  <c r="AB565" i="5"/>
  <c r="AC565" i="5"/>
  <c r="AB566" i="5"/>
  <c r="AC566" i="5"/>
  <c r="AB567" i="5"/>
  <c r="AC567" i="5"/>
  <c r="AB568" i="5"/>
  <c r="AC568" i="5"/>
  <c r="AB569" i="5"/>
  <c r="AC569" i="5"/>
  <c r="AB570" i="5"/>
  <c r="AC570" i="5"/>
  <c r="AB571" i="5"/>
  <c r="AC571" i="5"/>
  <c r="AB572" i="5"/>
  <c r="AC572" i="5"/>
  <c r="AB573" i="5"/>
  <c r="AC573" i="5"/>
  <c r="AB574" i="5"/>
  <c r="AC574" i="5"/>
  <c r="AB575" i="5"/>
  <c r="AC575" i="5"/>
  <c r="AB576" i="5"/>
  <c r="AC576" i="5"/>
  <c r="AB577" i="5"/>
  <c r="AC577" i="5"/>
  <c r="AB578" i="5"/>
  <c r="AC578" i="5"/>
  <c r="AB579" i="5"/>
  <c r="AC579" i="5"/>
  <c r="AB580" i="5"/>
  <c r="AC580" i="5"/>
  <c r="AB581" i="5"/>
  <c r="AC581" i="5"/>
  <c r="AB582" i="5"/>
  <c r="AC582" i="5"/>
  <c r="AB583" i="5"/>
  <c r="AC583" i="5"/>
  <c r="AB584" i="5"/>
  <c r="AC584" i="5"/>
  <c r="AB585" i="5"/>
  <c r="AC585" i="5"/>
  <c r="AB586" i="5"/>
  <c r="AC586" i="5"/>
  <c r="AB587" i="5"/>
  <c r="AC587" i="5"/>
  <c r="AB588" i="5"/>
  <c r="AC588" i="5"/>
  <c r="AB589" i="5"/>
  <c r="AC589" i="5"/>
  <c r="AB590" i="5"/>
  <c r="AC590" i="5"/>
  <c r="AB591" i="5"/>
  <c r="AC591" i="5"/>
  <c r="AB592" i="5"/>
  <c r="AC592" i="5"/>
  <c r="AB593" i="5"/>
  <c r="AC593" i="5"/>
  <c r="AB594" i="5"/>
  <c r="AC594" i="5"/>
  <c r="AB595" i="5"/>
  <c r="AC595" i="5"/>
  <c r="AB596" i="5"/>
  <c r="AC596" i="5"/>
  <c r="AB597" i="5"/>
  <c r="AC597" i="5"/>
  <c r="AB598" i="5"/>
  <c r="AC598" i="5"/>
  <c r="AB599" i="5"/>
  <c r="AC599" i="5"/>
  <c r="AB600" i="5"/>
  <c r="AC600" i="5"/>
  <c r="AB601" i="5"/>
  <c r="AC601" i="5"/>
  <c r="AB602" i="5"/>
  <c r="AC602" i="5"/>
  <c r="AB603" i="5"/>
  <c r="AC603" i="5"/>
  <c r="AB604" i="5"/>
  <c r="AC604" i="5"/>
  <c r="AB605" i="5"/>
  <c r="AC605" i="5"/>
  <c r="AB606" i="5"/>
  <c r="AC606" i="5"/>
  <c r="AB607" i="5"/>
  <c r="AC607" i="5"/>
  <c r="AB608" i="5"/>
  <c r="AC608" i="5"/>
  <c r="AB609" i="5"/>
  <c r="AC609" i="5"/>
  <c r="AB610" i="5"/>
  <c r="AC610" i="5"/>
  <c r="AB611" i="5"/>
  <c r="AC611" i="5"/>
  <c r="AB612" i="5"/>
  <c r="AC612" i="5"/>
  <c r="AB613" i="5"/>
  <c r="AC613" i="5"/>
  <c r="AB614" i="5"/>
  <c r="AC614" i="5"/>
  <c r="AB615" i="5"/>
  <c r="AC615" i="5"/>
  <c r="AB616" i="5"/>
  <c r="AC616" i="5"/>
  <c r="AB617" i="5"/>
  <c r="AC617" i="5"/>
  <c r="AB618" i="5"/>
  <c r="AC618" i="5"/>
  <c r="AB619" i="5"/>
  <c r="AC619" i="5"/>
  <c r="AB620" i="5"/>
  <c r="AC620" i="5"/>
  <c r="AB621" i="5"/>
  <c r="AC621" i="5"/>
  <c r="AB622" i="5"/>
  <c r="AC622" i="5"/>
  <c r="AB623" i="5"/>
  <c r="AC623" i="5"/>
  <c r="AB624" i="5"/>
  <c r="AC624" i="5"/>
  <c r="AB625" i="5"/>
  <c r="AC625" i="5"/>
  <c r="AB626" i="5"/>
  <c r="AC626" i="5"/>
  <c r="AB627" i="5"/>
  <c r="AC627" i="5"/>
  <c r="AB628" i="5"/>
  <c r="AC628" i="5"/>
  <c r="AB629" i="5"/>
  <c r="AC629" i="5"/>
  <c r="AB630" i="5"/>
  <c r="AC630" i="5"/>
  <c r="AB631" i="5"/>
  <c r="AC631" i="5"/>
  <c r="AB632" i="5"/>
  <c r="AC632" i="5"/>
  <c r="AB633" i="5"/>
  <c r="AC633" i="5"/>
  <c r="AB634" i="5"/>
  <c r="AC634" i="5"/>
  <c r="AB635" i="5"/>
  <c r="AC635" i="5"/>
  <c r="AB636" i="5"/>
  <c r="AC636" i="5"/>
  <c r="AB637" i="5"/>
  <c r="AC637" i="5"/>
  <c r="AB638" i="5"/>
  <c r="AC638" i="5"/>
  <c r="AB639" i="5"/>
  <c r="AC639" i="5"/>
  <c r="AB640" i="5"/>
  <c r="AC640" i="5"/>
  <c r="AB641" i="5"/>
  <c r="AC641" i="5"/>
  <c r="AB642" i="5"/>
  <c r="AC642" i="5"/>
  <c r="AB643" i="5"/>
  <c r="AC643" i="5"/>
  <c r="AB644" i="5"/>
  <c r="AC644" i="5"/>
  <c r="AB645" i="5"/>
  <c r="AC645" i="5"/>
  <c r="AB646" i="5"/>
  <c r="AC646" i="5"/>
  <c r="AB647" i="5"/>
  <c r="AC647" i="5"/>
  <c r="AB648" i="5"/>
  <c r="AC648" i="5"/>
  <c r="AB649" i="5"/>
  <c r="AC649" i="5"/>
  <c r="AB650" i="5"/>
  <c r="AC650" i="5"/>
  <c r="AB651" i="5"/>
  <c r="AC651" i="5"/>
  <c r="AB652" i="5"/>
  <c r="AC652" i="5"/>
  <c r="AB653" i="5"/>
  <c r="AC653" i="5"/>
  <c r="AB654" i="5"/>
  <c r="AC654" i="5"/>
  <c r="AB655" i="5"/>
  <c r="AC655" i="5"/>
  <c r="AB656" i="5"/>
  <c r="AC656" i="5"/>
  <c r="AB657" i="5"/>
  <c r="AC657" i="5"/>
  <c r="AB658" i="5"/>
  <c r="AC658" i="5"/>
  <c r="AB659" i="5"/>
  <c r="AC659" i="5"/>
  <c r="AB660" i="5"/>
  <c r="AC660" i="5"/>
  <c r="AB661" i="5"/>
  <c r="AC661" i="5"/>
  <c r="AB662" i="5"/>
  <c r="AC662" i="5"/>
  <c r="AB663" i="5"/>
  <c r="AC663" i="5"/>
  <c r="AB664" i="5"/>
  <c r="AC664" i="5"/>
  <c r="AB665" i="5"/>
  <c r="AC665" i="5"/>
  <c r="AB666" i="5"/>
  <c r="AC666" i="5"/>
  <c r="AB667" i="5"/>
  <c r="AC667" i="5"/>
  <c r="AB668" i="5"/>
  <c r="AC668" i="5"/>
  <c r="AB669" i="5"/>
  <c r="AC669" i="5"/>
  <c r="AB670" i="5"/>
  <c r="AC670" i="5"/>
  <c r="AB671" i="5"/>
  <c r="AC671" i="5"/>
  <c r="AB672" i="5"/>
  <c r="AC672" i="5"/>
  <c r="AB673" i="5"/>
  <c r="AC673" i="5"/>
  <c r="AB674" i="5"/>
  <c r="AC674" i="5"/>
  <c r="AB675" i="5"/>
  <c r="AC675" i="5"/>
  <c r="AB676" i="5"/>
  <c r="AC676" i="5"/>
  <c r="AB677" i="5"/>
  <c r="AC677" i="5"/>
  <c r="AB678" i="5"/>
  <c r="AC678" i="5"/>
  <c r="AB679" i="5"/>
  <c r="AC679" i="5"/>
  <c r="AB680" i="5"/>
  <c r="AC680" i="5"/>
  <c r="AB681" i="5"/>
  <c r="AC681" i="5"/>
  <c r="AB682" i="5"/>
  <c r="AC682" i="5"/>
  <c r="AB683" i="5"/>
  <c r="AC683" i="5"/>
  <c r="AB684" i="5"/>
  <c r="AC684" i="5"/>
  <c r="AB685" i="5"/>
  <c r="AC685" i="5"/>
  <c r="AB686" i="5"/>
  <c r="AC686" i="5"/>
  <c r="AB687" i="5"/>
  <c r="AC687" i="5"/>
  <c r="AB688" i="5"/>
  <c r="AC688" i="5"/>
  <c r="AB689" i="5"/>
  <c r="AC689" i="5"/>
  <c r="AB690" i="5"/>
  <c r="AC690" i="5"/>
  <c r="AB691" i="5"/>
  <c r="AC691" i="5"/>
  <c r="AB692" i="5"/>
  <c r="AC692" i="5"/>
  <c r="AB693" i="5"/>
  <c r="AC693" i="5"/>
  <c r="AB694" i="5"/>
  <c r="AC694" i="5"/>
  <c r="AB695" i="5"/>
  <c r="AC695" i="5"/>
  <c r="AB696" i="5"/>
  <c r="AC696" i="5"/>
  <c r="AB697" i="5"/>
  <c r="AC697" i="5"/>
  <c r="AB698" i="5"/>
  <c r="AC698" i="5"/>
  <c r="AB699" i="5"/>
  <c r="AC699" i="5"/>
  <c r="AB700" i="5"/>
  <c r="AC700" i="5"/>
  <c r="AB701" i="5"/>
  <c r="AC701" i="5"/>
  <c r="AB702" i="5"/>
  <c r="AC702" i="5"/>
  <c r="AB703" i="5"/>
  <c r="AC703" i="5"/>
  <c r="AB704" i="5"/>
  <c r="AC704" i="5"/>
  <c r="AB705" i="5"/>
  <c r="AC705" i="5"/>
  <c r="AB706" i="5"/>
  <c r="AC706" i="5"/>
  <c r="AB707" i="5"/>
  <c r="AC707" i="5"/>
  <c r="AB708" i="5"/>
  <c r="AC708" i="5"/>
  <c r="AB709" i="5"/>
  <c r="AC709" i="5"/>
  <c r="AB710" i="5"/>
  <c r="AC710" i="5"/>
  <c r="AB711" i="5"/>
  <c r="AC711" i="5"/>
  <c r="AB712" i="5"/>
  <c r="AC712" i="5"/>
  <c r="AB713" i="5"/>
  <c r="AC713" i="5"/>
  <c r="AB714" i="5"/>
  <c r="AC714" i="5"/>
  <c r="AB715" i="5"/>
  <c r="AC715" i="5"/>
  <c r="AB716" i="5"/>
  <c r="AC716" i="5"/>
  <c r="AB717" i="5"/>
  <c r="AC717" i="5"/>
  <c r="AB718" i="5"/>
  <c r="AC718" i="5"/>
  <c r="AB719" i="5"/>
  <c r="AC719" i="5"/>
  <c r="AB720" i="5"/>
  <c r="AC720" i="5"/>
  <c r="AB721" i="5"/>
  <c r="AC721" i="5"/>
  <c r="AB722" i="5"/>
  <c r="AC722" i="5"/>
  <c r="AB723" i="5"/>
  <c r="AC723" i="5"/>
  <c r="AB724" i="5"/>
  <c r="AC724" i="5"/>
  <c r="AB725" i="5"/>
  <c r="AC725" i="5"/>
  <c r="AB726" i="5"/>
  <c r="AC726" i="5"/>
  <c r="AB727" i="5"/>
  <c r="AC727" i="5"/>
  <c r="AB728" i="5"/>
  <c r="AC728" i="5"/>
  <c r="AB729" i="5"/>
  <c r="AC729" i="5"/>
  <c r="AB730" i="5"/>
  <c r="AC730" i="5"/>
  <c r="AB731" i="5"/>
  <c r="AC731" i="5"/>
  <c r="AB732" i="5"/>
  <c r="AC732" i="5"/>
  <c r="AB733" i="5"/>
  <c r="AC733" i="5"/>
  <c r="AB734" i="5"/>
  <c r="AC734" i="5"/>
  <c r="AB735" i="5"/>
  <c r="AC735" i="5"/>
  <c r="AB736" i="5"/>
  <c r="AC736" i="5"/>
  <c r="AB737" i="5"/>
  <c r="AC737" i="5"/>
  <c r="AB738" i="5"/>
  <c r="AC738" i="5"/>
  <c r="AB739" i="5"/>
  <c r="AC739" i="5"/>
  <c r="AB740" i="5"/>
  <c r="AC740" i="5"/>
  <c r="AB741" i="5"/>
  <c r="AC741" i="5"/>
  <c r="AB742" i="5"/>
  <c r="AC742" i="5"/>
  <c r="AB743" i="5"/>
  <c r="AC743" i="5"/>
  <c r="AB744" i="5"/>
  <c r="AC744" i="5"/>
  <c r="AB745" i="5"/>
  <c r="AC745" i="5"/>
  <c r="AB746" i="5"/>
  <c r="AC746" i="5"/>
  <c r="AB747" i="5"/>
  <c r="AC747" i="5"/>
  <c r="AB748" i="5"/>
  <c r="AC748" i="5"/>
  <c r="AB749" i="5"/>
  <c r="AC749" i="5"/>
  <c r="AB750" i="5"/>
  <c r="AC750" i="5"/>
  <c r="AB751" i="5"/>
  <c r="AC751" i="5"/>
  <c r="AB752" i="5"/>
  <c r="AC752" i="5"/>
  <c r="AB753" i="5"/>
  <c r="AC753" i="5"/>
  <c r="AB754" i="5"/>
  <c r="AC754" i="5"/>
  <c r="AB755" i="5"/>
  <c r="AC755" i="5"/>
  <c r="AB756" i="5"/>
  <c r="AC756" i="5"/>
  <c r="AB757" i="5"/>
  <c r="AC757" i="5"/>
  <c r="AB758" i="5"/>
  <c r="AC758" i="5"/>
  <c r="AB759" i="5"/>
  <c r="AC759" i="5"/>
  <c r="AB760" i="5"/>
  <c r="AC760" i="5"/>
  <c r="AB761" i="5"/>
  <c r="AC761" i="5"/>
  <c r="AB762" i="5"/>
  <c r="AC762" i="5"/>
  <c r="AB763" i="5"/>
  <c r="AC763" i="5"/>
  <c r="AB764" i="5"/>
  <c r="AC764" i="5"/>
  <c r="AB765" i="5"/>
  <c r="AC765" i="5"/>
  <c r="AB766" i="5"/>
  <c r="AC766" i="5"/>
  <c r="AB767" i="5"/>
  <c r="AC767" i="5"/>
  <c r="AB768" i="5"/>
  <c r="AC768" i="5"/>
  <c r="AB769" i="5"/>
  <c r="AC769" i="5"/>
  <c r="AB770" i="5"/>
  <c r="AC770" i="5"/>
  <c r="AB771" i="5"/>
  <c r="AC771" i="5"/>
  <c r="AB772" i="5"/>
  <c r="AC772" i="5"/>
  <c r="AB773" i="5"/>
  <c r="AC773" i="5"/>
  <c r="AB774" i="5"/>
  <c r="AC774" i="5"/>
  <c r="AB775" i="5"/>
  <c r="AC775" i="5"/>
  <c r="AB776" i="5"/>
  <c r="AC776" i="5"/>
  <c r="AB777" i="5"/>
  <c r="AC777" i="5"/>
  <c r="AB778" i="5"/>
  <c r="AC778" i="5"/>
  <c r="AB779" i="5"/>
  <c r="AC779" i="5"/>
  <c r="AB780" i="5"/>
  <c r="AC780" i="5"/>
  <c r="AB781" i="5"/>
  <c r="AC781" i="5"/>
  <c r="AB782" i="5"/>
  <c r="AC782" i="5"/>
  <c r="AB783" i="5"/>
  <c r="AC783" i="5"/>
  <c r="AB784" i="5"/>
  <c r="AC784" i="5"/>
  <c r="AB785" i="5"/>
  <c r="AC785" i="5"/>
  <c r="AB786" i="5"/>
  <c r="AC786" i="5"/>
  <c r="AB787" i="5"/>
  <c r="AC787" i="5"/>
  <c r="AB788" i="5"/>
  <c r="AC788" i="5"/>
  <c r="AB789" i="5"/>
  <c r="AC789" i="5"/>
  <c r="AB790" i="5"/>
  <c r="AC790" i="5"/>
  <c r="AB791" i="5"/>
  <c r="AC791" i="5"/>
  <c r="AB792" i="5"/>
  <c r="AC792" i="5"/>
  <c r="AB793" i="5"/>
  <c r="AC793" i="5"/>
  <c r="AB794" i="5"/>
  <c r="AC794" i="5"/>
  <c r="AB795" i="5"/>
  <c r="AC795" i="5"/>
  <c r="AB796" i="5"/>
  <c r="AC796" i="5"/>
  <c r="AB797" i="5"/>
  <c r="AC797" i="5"/>
  <c r="AB798" i="5"/>
  <c r="AC798" i="5"/>
  <c r="AB799" i="5"/>
  <c r="AC799" i="5"/>
  <c r="AB800" i="5"/>
  <c r="AC800" i="5"/>
  <c r="AB801" i="5"/>
  <c r="AC801" i="5"/>
  <c r="AB802" i="5"/>
  <c r="AC802" i="5"/>
  <c r="AB803" i="5"/>
  <c r="AC803" i="5"/>
  <c r="AB804" i="5"/>
  <c r="AC804" i="5"/>
  <c r="AB805" i="5"/>
  <c r="AC805" i="5"/>
  <c r="AB806" i="5"/>
  <c r="AC806" i="5"/>
  <c r="AB807" i="5"/>
  <c r="AC807" i="5"/>
  <c r="AB808" i="5"/>
  <c r="AC808" i="5"/>
  <c r="AB809" i="5"/>
  <c r="AC809" i="5"/>
  <c r="AB810" i="5"/>
  <c r="AC810" i="5"/>
  <c r="AB811" i="5"/>
  <c r="AC811" i="5"/>
  <c r="AB812" i="5"/>
  <c r="AC812" i="5"/>
  <c r="AB813" i="5"/>
  <c r="AC813" i="5"/>
  <c r="AB814" i="5"/>
  <c r="AC814" i="5"/>
  <c r="AB815" i="5"/>
  <c r="AC815" i="5"/>
  <c r="AB816" i="5"/>
  <c r="AC816" i="5"/>
  <c r="AB817" i="5"/>
  <c r="AC817" i="5"/>
  <c r="AB818" i="5"/>
  <c r="AC818" i="5"/>
  <c r="AB819" i="5"/>
  <c r="AC819" i="5"/>
  <c r="AB820" i="5"/>
  <c r="AC820" i="5"/>
  <c r="AB821" i="5"/>
  <c r="AC821" i="5"/>
  <c r="AB822" i="5"/>
  <c r="AC822" i="5"/>
  <c r="AB823" i="5"/>
  <c r="AC823" i="5"/>
  <c r="AB824" i="5"/>
  <c r="AC824" i="5"/>
  <c r="AB825" i="5"/>
  <c r="AC825" i="5"/>
  <c r="AB826" i="5"/>
  <c r="AC826" i="5"/>
  <c r="AB827" i="5"/>
  <c r="AC827" i="5"/>
  <c r="AB828" i="5"/>
  <c r="AC828" i="5"/>
  <c r="AB829" i="5"/>
  <c r="AC829" i="5"/>
  <c r="AB830" i="5"/>
  <c r="AC830" i="5"/>
  <c r="AB831" i="5"/>
  <c r="AC831" i="5"/>
  <c r="AB832" i="5"/>
  <c r="AC832" i="5"/>
  <c r="AB833" i="5"/>
  <c r="AC833" i="5"/>
  <c r="AB834" i="5"/>
  <c r="AC834" i="5"/>
  <c r="AB835" i="5"/>
  <c r="AC835" i="5"/>
  <c r="AB836" i="5"/>
  <c r="AC836" i="5"/>
  <c r="AB837" i="5"/>
  <c r="AC837" i="5"/>
  <c r="AB838" i="5"/>
  <c r="AC838" i="5"/>
  <c r="AB839" i="5"/>
  <c r="AC839" i="5"/>
  <c r="AB840" i="5"/>
  <c r="AC840" i="5"/>
  <c r="AB841" i="5"/>
  <c r="AC841" i="5"/>
  <c r="AB842" i="5"/>
  <c r="AC842" i="5"/>
  <c r="AB843" i="5"/>
  <c r="AC843" i="5"/>
  <c r="AB844" i="5"/>
  <c r="AC844" i="5"/>
  <c r="AB845" i="5"/>
  <c r="AC845" i="5"/>
  <c r="AB846" i="5"/>
  <c r="AC846" i="5"/>
  <c r="AB847" i="5"/>
  <c r="AC847" i="5"/>
  <c r="AB848" i="5"/>
  <c r="AC848" i="5"/>
  <c r="AB849" i="5"/>
  <c r="AC849" i="5"/>
  <c r="AB850" i="5"/>
  <c r="AC850" i="5"/>
  <c r="AB851" i="5"/>
  <c r="AC851" i="5"/>
  <c r="AB852" i="5"/>
  <c r="AC852" i="5"/>
  <c r="AB853" i="5"/>
  <c r="AC853" i="5"/>
  <c r="AB854" i="5"/>
  <c r="AC854" i="5"/>
  <c r="AB855" i="5"/>
  <c r="AC855" i="5"/>
  <c r="AB856" i="5"/>
  <c r="AC856" i="5"/>
  <c r="AB857" i="5"/>
  <c r="AC857" i="5"/>
  <c r="AB858" i="5"/>
  <c r="AC858" i="5"/>
  <c r="AB859" i="5"/>
  <c r="AC859" i="5"/>
  <c r="AB860" i="5"/>
  <c r="AC860" i="5"/>
  <c r="AB861" i="5"/>
  <c r="AC861" i="5"/>
  <c r="AB862" i="5"/>
  <c r="AC862" i="5"/>
  <c r="AB863" i="5"/>
  <c r="AC863" i="5"/>
  <c r="AB864" i="5"/>
  <c r="AC864" i="5"/>
  <c r="AB865" i="5"/>
  <c r="AC865" i="5"/>
  <c r="AB866" i="5"/>
  <c r="AC866" i="5"/>
  <c r="AB867" i="5"/>
  <c r="AC867" i="5"/>
  <c r="AB868" i="5"/>
  <c r="AC868" i="5"/>
  <c r="AB869" i="5"/>
  <c r="AC869" i="5"/>
  <c r="AB870" i="5"/>
  <c r="AC870" i="5"/>
  <c r="AB871" i="5"/>
  <c r="AC871" i="5"/>
  <c r="AB872" i="5"/>
  <c r="AC872" i="5"/>
  <c r="AB873" i="5"/>
  <c r="AC873" i="5"/>
  <c r="AB874" i="5"/>
  <c r="AC874" i="5"/>
  <c r="AB875" i="5"/>
  <c r="AC875" i="5"/>
  <c r="AB876" i="5"/>
  <c r="AC876" i="5"/>
  <c r="AB877" i="5"/>
  <c r="AC877" i="5"/>
  <c r="AB878" i="5"/>
  <c r="AC878" i="5"/>
  <c r="AB879" i="5"/>
  <c r="AC879" i="5"/>
  <c r="AB880" i="5"/>
  <c r="AC880" i="5"/>
  <c r="AB881" i="5"/>
  <c r="AC881" i="5"/>
  <c r="AB882" i="5"/>
  <c r="AC882" i="5"/>
  <c r="AB883" i="5"/>
  <c r="AC883" i="5"/>
  <c r="AB884" i="5"/>
  <c r="AC884" i="5"/>
  <c r="AB885" i="5"/>
  <c r="AC885" i="5"/>
  <c r="AB886" i="5"/>
  <c r="AC886" i="5"/>
  <c r="AB887" i="5"/>
  <c r="AC887" i="5"/>
  <c r="AB888" i="5"/>
  <c r="AC888" i="5"/>
  <c r="AB889" i="5"/>
  <c r="AC889" i="5"/>
  <c r="AB890" i="5"/>
  <c r="AC890" i="5"/>
  <c r="AB891" i="5"/>
  <c r="AC891" i="5"/>
  <c r="AB892" i="5"/>
  <c r="AC892" i="5"/>
  <c r="AB893" i="5"/>
  <c r="AC893" i="5"/>
  <c r="AB894" i="5"/>
  <c r="AC894" i="5"/>
  <c r="AB895" i="5"/>
  <c r="AC895" i="5"/>
  <c r="AB896" i="5"/>
  <c r="AC896" i="5"/>
  <c r="AB897" i="5"/>
  <c r="AC897" i="5"/>
  <c r="AB898" i="5"/>
  <c r="AC898" i="5"/>
  <c r="AB899" i="5"/>
  <c r="AC899" i="5"/>
  <c r="AB900" i="5"/>
  <c r="AC900" i="5"/>
  <c r="AB901" i="5"/>
  <c r="AC901" i="5"/>
  <c r="AB902" i="5"/>
  <c r="AC902" i="5"/>
  <c r="AB903" i="5"/>
  <c r="AC903" i="5"/>
  <c r="AB904" i="5"/>
  <c r="AC904" i="5"/>
  <c r="AB905" i="5"/>
  <c r="AC905" i="5"/>
  <c r="AB906" i="5"/>
  <c r="AC906" i="5"/>
  <c r="AB907" i="5"/>
  <c r="AC907" i="5"/>
  <c r="AB908" i="5"/>
  <c r="AC908" i="5"/>
  <c r="AB909" i="5"/>
  <c r="AC909" i="5"/>
  <c r="AB910" i="5"/>
  <c r="AC910" i="5"/>
  <c r="AB911" i="5"/>
  <c r="AC911" i="5"/>
  <c r="AB912" i="5"/>
  <c r="AC912" i="5"/>
  <c r="AB913" i="5"/>
  <c r="AC913" i="5"/>
  <c r="AB914" i="5"/>
  <c r="AC914" i="5"/>
  <c r="AB915" i="5"/>
  <c r="AC915" i="5"/>
  <c r="AB916" i="5"/>
  <c r="AC916" i="5"/>
  <c r="AB917" i="5"/>
  <c r="AC917" i="5"/>
  <c r="AB918" i="5"/>
  <c r="AC918" i="5"/>
  <c r="AB919" i="5"/>
  <c r="AC919" i="5"/>
  <c r="AB920" i="5"/>
  <c r="AC920" i="5"/>
  <c r="AB921" i="5"/>
  <c r="AC921" i="5"/>
  <c r="AB922" i="5"/>
  <c r="AC922" i="5"/>
  <c r="AB923" i="5"/>
  <c r="AC923" i="5"/>
  <c r="AB924" i="5"/>
  <c r="AC924" i="5"/>
  <c r="AB925" i="5"/>
  <c r="AC925" i="5"/>
  <c r="AB926" i="5"/>
  <c r="AC926" i="5"/>
  <c r="AB927" i="5"/>
  <c r="AC927" i="5"/>
  <c r="AB928" i="5"/>
  <c r="AC928" i="5"/>
  <c r="AB929" i="5"/>
  <c r="AC929" i="5"/>
  <c r="AB930" i="5"/>
  <c r="AC930" i="5"/>
  <c r="AB931" i="5"/>
  <c r="AC931" i="5"/>
  <c r="AB932" i="5"/>
  <c r="AC932" i="5"/>
  <c r="AB933" i="5"/>
  <c r="AC933" i="5"/>
  <c r="AB934" i="5"/>
  <c r="AC934" i="5"/>
  <c r="AB935" i="5"/>
  <c r="AC935" i="5"/>
  <c r="AB936" i="5"/>
  <c r="AC936" i="5"/>
  <c r="AB937" i="5"/>
  <c r="AC937" i="5"/>
  <c r="AB938" i="5"/>
  <c r="AC938" i="5"/>
  <c r="AB939" i="5"/>
  <c r="AC939" i="5"/>
  <c r="AB940" i="5"/>
  <c r="AC940" i="5"/>
  <c r="AB941" i="5"/>
  <c r="AC941" i="5"/>
  <c r="AB942" i="5"/>
  <c r="AC942" i="5"/>
  <c r="AB943" i="5"/>
  <c r="AC943" i="5"/>
  <c r="AB944" i="5"/>
  <c r="AC944" i="5"/>
  <c r="AB945" i="5"/>
  <c r="AC945" i="5"/>
  <c r="AB946" i="5"/>
  <c r="AC946" i="5"/>
  <c r="AB947" i="5"/>
  <c r="AC947" i="5"/>
  <c r="AB948" i="5"/>
  <c r="AC948" i="5"/>
  <c r="AB949" i="5"/>
  <c r="AC949" i="5"/>
  <c r="AB950" i="5"/>
  <c r="AC950" i="5"/>
  <c r="AB951" i="5"/>
  <c r="AC951" i="5"/>
  <c r="AB952" i="5"/>
  <c r="AC952" i="5"/>
  <c r="AB953" i="5"/>
  <c r="AC953" i="5"/>
  <c r="AB954" i="5"/>
  <c r="AC954" i="5"/>
  <c r="AB955" i="5"/>
  <c r="AC955" i="5"/>
  <c r="AB956" i="5"/>
  <c r="AC956" i="5"/>
  <c r="AB957" i="5"/>
  <c r="AC957" i="5"/>
  <c r="AB958" i="5"/>
  <c r="AC958" i="5"/>
  <c r="AB959" i="5"/>
  <c r="AC959" i="5"/>
  <c r="AB960" i="5"/>
  <c r="AC960" i="5"/>
  <c r="AB961" i="5"/>
  <c r="AC961" i="5"/>
  <c r="AB962" i="5"/>
  <c r="AC962" i="5"/>
  <c r="AB963" i="5"/>
  <c r="AC963" i="5"/>
  <c r="AB964" i="5"/>
  <c r="AC964" i="5"/>
  <c r="AB965" i="5"/>
  <c r="AC965" i="5"/>
  <c r="AB966" i="5"/>
  <c r="AC966" i="5"/>
  <c r="AB967" i="5"/>
  <c r="AC967" i="5"/>
  <c r="AB968" i="5"/>
  <c r="AC968" i="5"/>
  <c r="AB969" i="5"/>
  <c r="AC969" i="5"/>
  <c r="AB970" i="5"/>
  <c r="AC970" i="5"/>
  <c r="AB971" i="5"/>
  <c r="AC971" i="5"/>
  <c r="AB972" i="5"/>
  <c r="AC972" i="5"/>
  <c r="AB973" i="5"/>
  <c r="AC973" i="5"/>
  <c r="AB974" i="5"/>
  <c r="AC974" i="5"/>
  <c r="AB975" i="5"/>
  <c r="AC975" i="5"/>
  <c r="AB976" i="5"/>
  <c r="AC976" i="5"/>
  <c r="AB977" i="5"/>
  <c r="AC977" i="5"/>
  <c r="AB978" i="5"/>
  <c r="AC978" i="5"/>
  <c r="AB979" i="5"/>
  <c r="AC979" i="5"/>
  <c r="AB980" i="5"/>
  <c r="AC980" i="5"/>
  <c r="AB981" i="5"/>
  <c r="AC981" i="5"/>
  <c r="AB982" i="5"/>
  <c r="AC982" i="5"/>
  <c r="AB983" i="5"/>
  <c r="AC983" i="5"/>
  <c r="AB984" i="5"/>
  <c r="AC984" i="5"/>
  <c r="AB985" i="5"/>
  <c r="AC985" i="5"/>
  <c r="AB986" i="5"/>
  <c r="AC986" i="5"/>
  <c r="AB987" i="5"/>
  <c r="AC987" i="5"/>
  <c r="AB988" i="5"/>
  <c r="AC988" i="5"/>
  <c r="AB989" i="5"/>
  <c r="AC989" i="5"/>
  <c r="AB990" i="5"/>
  <c r="AC990" i="5"/>
  <c r="AB991" i="5"/>
  <c r="AC991" i="5"/>
  <c r="AB992" i="5"/>
  <c r="AC992" i="5"/>
  <c r="AB993" i="5"/>
  <c r="AC993" i="5"/>
  <c r="AB994" i="5"/>
  <c r="AC994" i="5"/>
  <c r="AB995" i="5"/>
  <c r="AC995" i="5"/>
  <c r="AB996" i="5"/>
  <c r="AC996" i="5"/>
  <c r="AB997" i="5"/>
  <c r="AC997" i="5"/>
  <c r="AB998" i="5"/>
  <c r="AC998" i="5"/>
  <c r="AB999" i="5"/>
  <c r="AC999" i="5"/>
  <c r="AB1000" i="5"/>
  <c r="AC1000" i="5"/>
  <c r="AB1001" i="5"/>
  <c r="AC1001" i="5"/>
  <c r="AB1002" i="5"/>
  <c r="AC1002" i="5"/>
  <c r="AB1003" i="5"/>
  <c r="AC1003" i="5"/>
  <c r="AB1004" i="5"/>
  <c r="AC1004" i="5"/>
  <c r="AB1005" i="5"/>
  <c r="AC1005" i="5"/>
  <c r="AB1006" i="5"/>
  <c r="AC1006" i="5"/>
  <c r="AB1007" i="5"/>
  <c r="AC1007" i="5"/>
  <c r="AB1008" i="5"/>
  <c r="AC1008" i="5"/>
  <c r="AB1009" i="5"/>
  <c r="AC1009" i="5"/>
  <c r="AB1010" i="5"/>
  <c r="AC1010" i="5"/>
  <c r="AB1011" i="5"/>
  <c r="AC1011" i="5"/>
  <c r="AB1012" i="5"/>
  <c r="AC1012" i="5"/>
  <c r="AB1013" i="5"/>
  <c r="AC1013" i="5"/>
  <c r="AB1014" i="5"/>
  <c r="AC1014" i="5"/>
  <c r="AB1015" i="5"/>
  <c r="AC1015" i="5"/>
  <c r="AB1016" i="5"/>
  <c r="AC1016" i="5"/>
  <c r="AB1017" i="5"/>
  <c r="AC1017" i="5"/>
  <c r="AB1018" i="5"/>
  <c r="AC1018" i="5"/>
  <c r="AB1019" i="5"/>
  <c r="AC1019" i="5"/>
  <c r="AB1020" i="5"/>
  <c r="AC1020" i="5"/>
  <c r="AB1021" i="5"/>
  <c r="AC1021" i="5"/>
  <c r="AB1022" i="5"/>
  <c r="AC1022" i="5"/>
  <c r="AB1023" i="5"/>
  <c r="AC1023" i="5"/>
  <c r="AB1024" i="5"/>
  <c r="AC1024" i="5"/>
  <c r="AB1025" i="5"/>
  <c r="AC1025" i="5"/>
  <c r="AB1026" i="5"/>
  <c r="AC1026" i="5"/>
  <c r="AB1027" i="5"/>
  <c r="AC1027" i="5"/>
  <c r="AB1028" i="5"/>
  <c r="AC1028" i="5"/>
  <c r="AB1029" i="5"/>
  <c r="AC1029" i="5"/>
  <c r="AB1030" i="5"/>
  <c r="AC1030" i="5"/>
  <c r="AB1031" i="5"/>
  <c r="AC1031" i="5"/>
  <c r="AB1032" i="5"/>
  <c r="AC1032" i="5"/>
  <c r="AB1033" i="5"/>
  <c r="AC1033" i="5"/>
  <c r="AB1034" i="5"/>
  <c r="AC1034" i="5"/>
  <c r="AB1035" i="5"/>
  <c r="AC1035" i="5"/>
  <c r="AB1036" i="5"/>
  <c r="AC1036" i="5"/>
  <c r="AB1037" i="5"/>
  <c r="AC1037" i="5"/>
  <c r="AB1038" i="5"/>
  <c r="AC1038" i="5"/>
  <c r="AB1039" i="5"/>
  <c r="AC1039" i="5"/>
  <c r="AB1040" i="5"/>
  <c r="AC1040" i="5"/>
  <c r="AB1041" i="5"/>
  <c r="AC1041" i="5"/>
  <c r="AB1042" i="5"/>
  <c r="AC1042" i="5"/>
  <c r="AB1043" i="5"/>
  <c r="AC1043" i="5"/>
  <c r="AB1044" i="5"/>
  <c r="AC1044" i="5"/>
  <c r="AB1045" i="5"/>
  <c r="AC1045" i="5"/>
  <c r="AB1046" i="5"/>
  <c r="AC1046" i="5"/>
  <c r="AB1047" i="5"/>
  <c r="AC1047" i="5"/>
  <c r="AB1048" i="5"/>
  <c r="AC1048" i="5"/>
  <c r="AB1049" i="5"/>
  <c r="AC1049" i="5"/>
  <c r="AB1050" i="5"/>
  <c r="AC1050" i="5"/>
  <c r="AB1051" i="5"/>
  <c r="AC1051" i="5"/>
  <c r="AB1052" i="5"/>
  <c r="AC1052" i="5"/>
  <c r="AB1053" i="5"/>
  <c r="AC1053" i="5"/>
  <c r="AB1054" i="5"/>
  <c r="AC1054" i="5"/>
  <c r="AB1055" i="5"/>
  <c r="AC1055" i="5"/>
  <c r="AB1056" i="5"/>
  <c r="AC1056" i="5"/>
  <c r="AB1057" i="5"/>
  <c r="AC1057" i="5"/>
  <c r="AB1058" i="5"/>
  <c r="AC1058" i="5"/>
  <c r="AB1059" i="5"/>
  <c r="AC1059" i="5"/>
  <c r="AB1060" i="5"/>
  <c r="AC1060" i="5"/>
  <c r="AB1061" i="5"/>
  <c r="AC1061" i="5"/>
  <c r="AB1062" i="5"/>
  <c r="AC1062" i="5"/>
  <c r="AB1063" i="5"/>
  <c r="AC1063" i="5"/>
  <c r="AB1064" i="5"/>
  <c r="AC1064" i="5"/>
  <c r="AB1065" i="5"/>
  <c r="AC1065" i="5"/>
  <c r="AB1066" i="5"/>
  <c r="AC1066" i="5"/>
  <c r="AB1067" i="5"/>
  <c r="AC1067" i="5"/>
  <c r="AB1068" i="5"/>
  <c r="AC1068" i="5"/>
  <c r="AB1069" i="5"/>
  <c r="AC1069" i="5"/>
  <c r="AB1070" i="5"/>
  <c r="AC1070" i="5"/>
  <c r="AB1071" i="5"/>
  <c r="AC1071" i="5"/>
  <c r="AB1072" i="5"/>
  <c r="AC1072" i="5"/>
  <c r="AB1073" i="5"/>
  <c r="AC1073" i="5"/>
  <c r="AB1074" i="5"/>
  <c r="AC1074" i="5"/>
  <c r="AB1075" i="5"/>
  <c r="AC1075" i="5"/>
  <c r="AB1076" i="5"/>
  <c r="AC1076" i="5"/>
  <c r="AB1077" i="5"/>
  <c r="AC1077" i="5"/>
  <c r="AB1078" i="5"/>
  <c r="AC1078" i="5"/>
  <c r="AB1079" i="5"/>
  <c r="AC1079" i="5"/>
  <c r="AB1080" i="5"/>
  <c r="AC1080" i="5"/>
  <c r="AB1081" i="5"/>
  <c r="AC1081" i="5"/>
  <c r="AB1082" i="5"/>
  <c r="AC1082" i="5"/>
  <c r="AB1083" i="5"/>
  <c r="AC1083" i="5"/>
  <c r="AB1084" i="5"/>
  <c r="AC1084" i="5"/>
  <c r="AB1085" i="5"/>
  <c r="AC1085" i="5"/>
  <c r="AB1086" i="5"/>
  <c r="AC1086" i="5"/>
  <c r="AB1087" i="5"/>
  <c r="AC1087" i="5"/>
  <c r="AB1088" i="5"/>
  <c r="AC1088" i="5"/>
  <c r="AB1089" i="5"/>
  <c r="AC1089" i="5"/>
  <c r="AB1090" i="5"/>
  <c r="AC1090" i="5"/>
  <c r="AB1091" i="5"/>
  <c r="AC1091" i="5"/>
  <c r="AB1092" i="5"/>
  <c r="AC1092" i="5"/>
  <c r="AB1093" i="5"/>
  <c r="AC1093" i="5"/>
  <c r="AB1094" i="5"/>
  <c r="AC1094" i="5"/>
  <c r="AB1095" i="5"/>
  <c r="AC1095" i="5"/>
  <c r="AB1096" i="5"/>
  <c r="AC1096" i="5"/>
  <c r="AB1097" i="5"/>
  <c r="AC1097" i="5"/>
  <c r="AB1098" i="5"/>
  <c r="AC1098" i="5"/>
  <c r="AB1099" i="5"/>
  <c r="AC1099" i="5"/>
  <c r="AB1100" i="5"/>
  <c r="AC1100" i="5"/>
  <c r="AB1101" i="5"/>
  <c r="AC1101" i="5"/>
  <c r="AB1102" i="5"/>
  <c r="AC1102" i="5"/>
  <c r="AB1103" i="5"/>
  <c r="AC1103" i="5"/>
  <c r="AB1104" i="5"/>
  <c r="AC1104" i="5"/>
  <c r="AB1105" i="5"/>
  <c r="AC1105" i="5"/>
  <c r="AB1106" i="5"/>
  <c r="AC1106" i="5"/>
  <c r="AB1107" i="5"/>
  <c r="AC1107" i="5"/>
  <c r="AB1108" i="5"/>
  <c r="AC1108" i="5"/>
  <c r="AB1109" i="5"/>
  <c r="AC1109" i="5"/>
  <c r="AB1110" i="5"/>
  <c r="AC1110" i="5"/>
  <c r="AB1111" i="5"/>
  <c r="AC1111" i="5"/>
  <c r="AB1112" i="5"/>
  <c r="AC1112" i="5"/>
  <c r="AB1113" i="5"/>
  <c r="AC1113" i="5"/>
  <c r="AB1114" i="5"/>
  <c r="AC1114" i="5"/>
  <c r="AB1115" i="5"/>
  <c r="AC1115" i="5"/>
  <c r="AB1116" i="5"/>
  <c r="AC1116" i="5"/>
  <c r="AB1117" i="5"/>
  <c r="AC1117" i="5"/>
  <c r="AB1118" i="5"/>
  <c r="AC1118" i="5"/>
  <c r="AB1119" i="5"/>
  <c r="AC1119" i="5"/>
  <c r="AB1120" i="5"/>
  <c r="AC1120" i="5"/>
  <c r="AB1121" i="5"/>
  <c r="AC1121" i="5"/>
  <c r="AB1122" i="5"/>
  <c r="AC1122" i="5"/>
  <c r="AB1123" i="5"/>
  <c r="AC1123" i="5"/>
  <c r="AB1124" i="5"/>
  <c r="AC1124" i="5"/>
  <c r="AB1125" i="5"/>
  <c r="AC1125" i="5"/>
  <c r="AB1126" i="5"/>
  <c r="AC1126" i="5"/>
  <c r="AB1127" i="5"/>
  <c r="AC1127" i="5"/>
  <c r="AB1128" i="5"/>
  <c r="AC1128" i="5"/>
  <c r="AB1129" i="5"/>
  <c r="AC1129" i="5"/>
  <c r="AB1130" i="5"/>
  <c r="AC1130" i="5"/>
  <c r="AB1131" i="5"/>
  <c r="AC1131" i="5"/>
  <c r="AB1132" i="5"/>
  <c r="AC1132" i="5"/>
  <c r="AB1133" i="5"/>
  <c r="AC1133" i="5"/>
  <c r="AB1134" i="5"/>
  <c r="AC1134" i="5"/>
  <c r="AB1135" i="5"/>
  <c r="AC1135" i="5"/>
  <c r="AB1136" i="5"/>
  <c r="AC1136" i="5"/>
  <c r="AB1137" i="5"/>
  <c r="AC1137" i="5"/>
  <c r="AB1138" i="5"/>
  <c r="AC1138" i="5"/>
  <c r="AB1139" i="5"/>
  <c r="AC1139" i="5"/>
  <c r="AB1140" i="5"/>
  <c r="AC1140" i="5"/>
  <c r="AB1141" i="5"/>
  <c r="AC1141" i="5"/>
  <c r="AB1142" i="5"/>
  <c r="AC1142" i="5"/>
  <c r="AB1143" i="5"/>
  <c r="AC1143" i="5"/>
  <c r="AB1144" i="5"/>
  <c r="AC1144" i="5"/>
  <c r="AB1145" i="5"/>
  <c r="AC1145" i="5"/>
  <c r="AB1146" i="5"/>
  <c r="AC1146" i="5"/>
  <c r="AB1147" i="5"/>
  <c r="AC1147" i="5"/>
  <c r="AB1148" i="5"/>
  <c r="AC1148" i="5"/>
  <c r="AB1149" i="5"/>
  <c r="AC1149" i="5"/>
  <c r="AB1150" i="5"/>
  <c r="AC1150" i="5"/>
  <c r="AB1151" i="5"/>
  <c r="AC1151" i="5"/>
  <c r="AB1152" i="5"/>
  <c r="AC1152" i="5"/>
  <c r="AB1153" i="5"/>
  <c r="AC1153" i="5"/>
  <c r="AB1154" i="5"/>
  <c r="AC1154" i="5"/>
  <c r="AB1155" i="5"/>
  <c r="AC1155" i="5"/>
  <c r="AB1156" i="5"/>
  <c r="AC1156" i="5"/>
  <c r="AB1157" i="5"/>
  <c r="AC1157" i="5"/>
  <c r="AB1158" i="5"/>
  <c r="AC1158" i="5"/>
  <c r="AB1159" i="5"/>
  <c r="AC1159" i="5"/>
  <c r="AB1160" i="5"/>
  <c r="AC1160" i="5"/>
  <c r="AB1161" i="5"/>
  <c r="AC1161" i="5"/>
  <c r="AB1162" i="5"/>
  <c r="AC1162" i="5"/>
  <c r="AB1163" i="5"/>
  <c r="AC1163" i="5"/>
  <c r="AB1164" i="5"/>
  <c r="AC1164" i="5"/>
  <c r="AB1165" i="5"/>
  <c r="AC1165" i="5"/>
  <c r="AB1166" i="5"/>
  <c r="AC1166" i="5"/>
  <c r="AB1167" i="5"/>
  <c r="AC1167" i="5"/>
  <c r="AB1168" i="5"/>
  <c r="AC1168" i="5"/>
  <c r="AB1169" i="5"/>
  <c r="AC1169" i="5"/>
  <c r="AB1170" i="5"/>
  <c r="AC1170" i="5"/>
  <c r="AB1171" i="5"/>
  <c r="AC1171" i="5"/>
  <c r="AB1172" i="5"/>
  <c r="AC1172" i="5"/>
  <c r="AB1173" i="5"/>
  <c r="AC1173" i="5"/>
  <c r="AB1174" i="5"/>
  <c r="AC1174" i="5"/>
  <c r="AB1175" i="5"/>
  <c r="AC1175" i="5"/>
  <c r="AB1176" i="5"/>
  <c r="AC1176" i="5"/>
  <c r="AB1177" i="5"/>
  <c r="AC1177" i="5"/>
  <c r="AB1178" i="5"/>
  <c r="AC1178" i="5"/>
  <c r="AB1179" i="5"/>
  <c r="AC1179" i="5"/>
  <c r="AB1180" i="5"/>
  <c r="AC1180" i="5"/>
  <c r="AB1181" i="5"/>
  <c r="AC1181" i="5"/>
  <c r="AB1182" i="5"/>
  <c r="AC1182" i="5"/>
  <c r="AB1183" i="5"/>
  <c r="AC1183" i="5"/>
  <c r="AB1184" i="5"/>
  <c r="AC1184" i="5"/>
  <c r="AB1185" i="5"/>
  <c r="AC1185" i="5"/>
  <c r="AB1186" i="5"/>
  <c r="AC1186" i="5"/>
  <c r="AB1187" i="5"/>
  <c r="AC1187" i="5"/>
  <c r="AB1188" i="5"/>
  <c r="AC1188" i="5"/>
  <c r="AB1189" i="5"/>
  <c r="AC1189" i="5"/>
  <c r="AB1190" i="5"/>
  <c r="AC1190" i="5"/>
  <c r="AB1191" i="5"/>
  <c r="AC1191" i="5"/>
  <c r="AB1192" i="5"/>
  <c r="AC1192" i="5"/>
  <c r="AB1193" i="5"/>
  <c r="AC1193" i="5"/>
  <c r="AB1194" i="5"/>
  <c r="AC1194" i="5"/>
  <c r="AB1195" i="5"/>
  <c r="AC1195" i="5"/>
  <c r="AB1196" i="5"/>
  <c r="AC1196" i="5"/>
  <c r="AB1197" i="5"/>
  <c r="AC1197" i="5"/>
  <c r="AB1198" i="5"/>
  <c r="AC1198" i="5"/>
  <c r="AB1199" i="5"/>
  <c r="AC1199" i="5"/>
  <c r="AB1200" i="5"/>
  <c r="AC1200" i="5"/>
  <c r="AB1201" i="5"/>
  <c r="AC1201" i="5"/>
  <c r="AB1202" i="5"/>
  <c r="AC1202" i="5"/>
  <c r="AB1203" i="5"/>
  <c r="AC1203" i="5"/>
  <c r="AB1204" i="5"/>
  <c r="AC1204" i="5"/>
  <c r="AB1205" i="5"/>
  <c r="AC1205" i="5"/>
  <c r="AB1206" i="5"/>
  <c r="AC1206" i="5"/>
  <c r="AB1207" i="5"/>
  <c r="AC1207" i="5"/>
  <c r="AB1208" i="5"/>
  <c r="AC1208" i="5"/>
  <c r="AB1209" i="5"/>
  <c r="AC1209" i="5"/>
  <c r="AB1210" i="5"/>
  <c r="AC1210" i="5"/>
  <c r="AB1211" i="5"/>
  <c r="AC1211" i="5"/>
  <c r="AB1212" i="5"/>
  <c r="AC1212" i="5"/>
  <c r="AB1213" i="5"/>
  <c r="AC1213" i="5"/>
  <c r="AB1214" i="5"/>
  <c r="AC1214" i="5"/>
  <c r="AB1215" i="5"/>
  <c r="AC1215" i="5"/>
  <c r="AB1216" i="5"/>
  <c r="AC1216" i="5"/>
  <c r="AB1217" i="5"/>
  <c r="AC1217" i="5"/>
  <c r="AB1218" i="5"/>
  <c r="AC1218" i="5"/>
  <c r="AB1219" i="5"/>
  <c r="AC1219" i="5"/>
  <c r="AB1220" i="5"/>
  <c r="AC1220" i="5"/>
  <c r="AB1221" i="5"/>
  <c r="AC1221" i="5"/>
  <c r="AB1222" i="5"/>
  <c r="AC1222" i="5"/>
  <c r="AB1223" i="5"/>
  <c r="AC1223" i="5"/>
  <c r="AB1224" i="5"/>
  <c r="AC1224" i="5"/>
  <c r="AB1225" i="5"/>
  <c r="AC1225" i="5"/>
  <c r="AB1226" i="5"/>
  <c r="AC1226" i="5"/>
  <c r="AB1227" i="5"/>
  <c r="AC1227" i="5"/>
  <c r="AB1228" i="5"/>
  <c r="AC1228" i="5"/>
  <c r="AB1229" i="5"/>
  <c r="AC1229" i="5"/>
  <c r="AB1230" i="5"/>
  <c r="AC1230" i="5"/>
  <c r="AB1231" i="5"/>
  <c r="AC1231" i="5"/>
  <c r="AB1232" i="5"/>
  <c r="AC1232" i="5"/>
  <c r="AB1233" i="5"/>
  <c r="AC1233" i="5"/>
  <c r="AB1234" i="5"/>
  <c r="AC1234" i="5"/>
  <c r="AB1235" i="5"/>
  <c r="AC1235" i="5"/>
  <c r="AB1236" i="5"/>
  <c r="AC1236" i="5"/>
  <c r="AB1237" i="5"/>
  <c r="AC1237" i="5"/>
  <c r="AB1238" i="5"/>
  <c r="AC1238" i="5"/>
  <c r="AB1239" i="5"/>
  <c r="AC1239" i="5"/>
  <c r="AB1240" i="5"/>
  <c r="AC1240" i="5"/>
  <c r="AB1241" i="5"/>
  <c r="AC1241" i="5"/>
  <c r="AB1242" i="5"/>
  <c r="AC1242" i="5"/>
  <c r="AB1243" i="5"/>
  <c r="AC1243" i="5"/>
  <c r="AB1244" i="5"/>
  <c r="AC1244" i="5"/>
  <c r="AB1245" i="5"/>
  <c r="AC1245" i="5"/>
  <c r="AB1246" i="5"/>
  <c r="AC1246" i="5"/>
  <c r="AB1247" i="5"/>
  <c r="AC1247" i="5"/>
  <c r="AB1248" i="5"/>
  <c r="AC1248" i="5"/>
  <c r="AB1249" i="5"/>
  <c r="AC1249" i="5"/>
  <c r="AB1250" i="5"/>
  <c r="AC1250" i="5"/>
  <c r="AB1251" i="5"/>
  <c r="AC1251" i="5"/>
  <c r="AB1252" i="5"/>
  <c r="AC1252" i="5"/>
  <c r="AB1253" i="5"/>
  <c r="AC1253" i="5"/>
  <c r="AB1254" i="5"/>
  <c r="AC1254" i="5"/>
  <c r="AB1255" i="5"/>
  <c r="AC1255" i="5"/>
  <c r="AB1256" i="5"/>
  <c r="AC1256" i="5"/>
  <c r="AB1257" i="5"/>
  <c r="AC1257" i="5"/>
  <c r="AB1258" i="5"/>
  <c r="AC1258" i="5"/>
  <c r="AB1259" i="5"/>
  <c r="AC1259" i="5"/>
  <c r="AB1260" i="5"/>
  <c r="AC1260" i="5"/>
  <c r="AB1261" i="5"/>
  <c r="AC1261" i="5"/>
  <c r="AB1262" i="5"/>
  <c r="AC1262" i="5"/>
  <c r="AB1263" i="5"/>
  <c r="AC1263" i="5"/>
  <c r="AB1264" i="5"/>
  <c r="AC1264" i="5"/>
  <c r="AB1265" i="5"/>
  <c r="AC1265" i="5"/>
  <c r="AB1266" i="5"/>
  <c r="AC1266" i="5"/>
  <c r="AB1267" i="5"/>
  <c r="AC1267" i="5"/>
  <c r="AB1268" i="5"/>
  <c r="AC1268" i="5"/>
  <c r="AB1269" i="5"/>
  <c r="AC1269" i="5"/>
  <c r="AB1270" i="5"/>
  <c r="AC1270" i="5"/>
  <c r="AB1271" i="5"/>
  <c r="AC1271" i="5"/>
  <c r="AB1272" i="5"/>
  <c r="AC1272" i="5"/>
  <c r="AB1273" i="5"/>
  <c r="AC1273" i="5"/>
  <c r="AB1274" i="5"/>
  <c r="AC1274" i="5"/>
  <c r="AB1275" i="5"/>
  <c r="AC1275" i="5"/>
  <c r="AB1276" i="5"/>
  <c r="AC1276" i="5"/>
  <c r="AB1277" i="5"/>
  <c r="AC1277" i="5"/>
  <c r="AB1278" i="5"/>
  <c r="AC1278" i="5"/>
  <c r="AB1279" i="5"/>
  <c r="AC1279" i="5"/>
  <c r="AB1280" i="5"/>
  <c r="AC1280" i="5"/>
  <c r="AB1281" i="5"/>
  <c r="AC1281" i="5"/>
  <c r="AB1282" i="5"/>
  <c r="AC1282" i="5"/>
  <c r="AB1283" i="5"/>
  <c r="AC1283" i="5"/>
  <c r="AB1284" i="5"/>
  <c r="AC1284" i="5"/>
  <c r="AB1285" i="5"/>
  <c r="AC1285" i="5"/>
  <c r="AB1286" i="5"/>
  <c r="AC1286" i="5"/>
  <c r="AB1287" i="5"/>
  <c r="AC1287" i="5"/>
  <c r="AB1288" i="5"/>
  <c r="AC1288" i="5"/>
  <c r="AB1289" i="5"/>
  <c r="AC1289" i="5"/>
  <c r="AB1290" i="5"/>
  <c r="AC1290" i="5"/>
  <c r="AB1291" i="5"/>
  <c r="AC1291" i="5"/>
  <c r="AB1292" i="5"/>
  <c r="AC1292" i="5"/>
  <c r="AB1293" i="5"/>
  <c r="AC1293" i="5"/>
  <c r="AB1294" i="5"/>
  <c r="AC1294" i="5"/>
  <c r="AB1295" i="5"/>
  <c r="AC1295" i="5"/>
  <c r="AB1296" i="5"/>
  <c r="AC1296" i="5"/>
  <c r="AB1297" i="5"/>
  <c r="AC1297" i="5"/>
  <c r="AB1298" i="5"/>
  <c r="AC1298" i="5"/>
  <c r="AB1299" i="5"/>
  <c r="AC1299" i="5"/>
  <c r="AB1300" i="5"/>
  <c r="AC1300" i="5"/>
  <c r="AB1301" i="5"/>
  <c r="AC1301" i="5"/>
  <c r="AB1302" i="5"/>
  <c r="AC1302" i="5"/>
  <c r="AB1303" i="5"/>
  <c r="AC1303" i="5"/>
  <c r="AB1304" i="5"/>
  <c r="AC1304" i="5"/>
  <c r="AB1305" i="5"/>
  <c r="AC1305" i="5"/>
  <c r="AB1306" i="5"/>
  <c r="AC1306" i="5"/>
  <c r="AB1307" i="5"/>
  <c r="AC1307" i="5"/>
  <c r="AB1308" i="5"/>
  <c r="AC1308" i="5"/>
  <c r="AB1309" i="5"/>
  <c r="AC1309" i="5"/>
  <c r="AB1310" i="5"/>
  <c r="AC1310" i="5"/>
  <c r="AB1311" i="5"/>
  <c r="AC1311" i="5"/>
  <c r="AB1312" i="5"/>
  <c r="AC1312" i="5"/>
  <c r="AB1313" i="5"/>
  <c r="AC1313" i="5"/>
  <c r="AB1314" i="5"/>
  <c r="AC1314" i="5"/>
  <c r="AB1315" i="5"/>
  <c r="AC1315" i="5"/>
  <c r="AB1316" i="5"/>
  <c r="AC1316" i="5"/>
  <c r="AB1317" i="5"/>
  <c r="AC1317" i="5"/>
  <c r="AB1318" i="5"/>
  <c r="AC1318" i="5"/>
  <c r="AB1319" i="5"/>
  <c r="AC1319" i="5"/>
  <c r="AB1320" i="5"/>
  <c r="AC1320" i="5"/>
  <c r="AB1321" i="5"/>
  <c r="AC1321" i="5"/>
  <c r="AB1322" i="5"/>
  <c r="AC1322" i="5"/>
  <c r="AB1323" i="5"/>
  <c r="AC1323" i="5"/>
  <c r="AB1324" i="5"/>
  <c r="AC1324" i="5"/>
  <c r="AB1325" i="5"/>
  <c r="AC1325" i="5"/>
  <c r="AB1326" i="5"/>
  <c r="AC1326" i="5"/>
  <c r="AB1327" i="5"/>
  <c r="AC1327" i="5"/>
  <c r="AB1328" i="5"/>
  <c r="AC1328" i="5"/>
  <c r="AB1329" i="5"/>
  <c r="AC1329" i="5"/>
  <c r="AB1330" i="5"/>
  <c r="AC1330" i="5"/>
  <c r="AB1331" i="5"/>
  <c r="AC1331" i="5"/>
  <c r="AB1332" i="5"/>
  <c r="AC1332" i="5"/>
  <c r="AB1333" i="5"/>
  <c r="AC1333" i="5"/>
  <c r="AB1334" i="5"/>
  <c r="AC1334" i="5"/>
  <c r="AB1335" i="5"/>
  <c r="AC1335" i="5"/>
  <c r="AB1336" i="5"/>
  <c r="AC1336" i="5"/>
  <c r="AB1337" i="5"/>
  <c r="AC1337" i="5"/>
  <c r="AB1338" i="5"/>
  <c r="AC1338" i="5"/>
  <c r="AB1339" i="5"/>
  <c r="AC1339" i="5"/>
  <c r="AB1340" i="5"/>
  <c r="AC1340" i="5"/>
  <c r="AB1341" i="5"/>
  <c r="AC1341" i="5"/>
  <c r="AB1342" i="5"/>
  <c r="AC1342" i="5"/>
  <c r="AB1343" i="5"/>
  <c r="AC1343" i="5"/>
  <c r="AB1344" i="5"/>
  <c r="AC1344" i="5"/>
  <c r="AB1345" i="5"/>
  <c r="AC1345" i="5"/>
  <c r="AB1346" i="5"/>
  <c r="AC1346" i="5"/>
  <c r="AB1347" i="5"/>
  <c r="AC1347" i="5"/>
  <c r="AB1348" i="5"/>
  <c r="AC1348" i="5"/>
  <c r="AB1349" i="5"/>
  <c r="AC1349" i="5"/>
  <c r="AB1350" i="5"/>
  <c r="AC1350" i="5"/>
  <c r="AB1351" i="5"/>
  <c r="AC1351" i="5"/>
  <c r="AB1352" i="5"/>
  <c r="AC1352" i="5"/>
  <c r="AB1353" i="5"/>
  <c r="AC1353" i="5"/>
  <c r="AB1354" i="5"/>
  <c r="AC1354" i="5"/>
  <c r="AB1355" i="5"/>
  <c r="AC1355" i="5"/>
  <c r="AB1356" i="5"/>
  <c r="AC1356" i="5"/>
  <c r="AB1357" i="5"/>
  <c r="AC1357" i="5"/>
  <c r="AB1358" i="5"/>
  <c r="AC1358" i="5"/>
  <c r="AB1359" i="5"/>
  <c r="AC1359" i="5"/>
  <c r="AB1360" i="5"/>
  <c r="AC1360" i="5"/>
  <c r="AB1361" i="5"/>
  <c r="AC1361" i="5"/>
  <c r="AB1362" i="5"/>
  <c r="AC1362" i="5"/>
  <c r="AB1363" i="5"/>
  <c r="AC1363" i="5"/>
  <c r="AB1364" i="5"/>
  <c r="AC1364" i="5"/>
  <c r="AB1365" i="5"/>
  <c r="AC1365" i="5"/>
  <c r="AB1366" i="5"/>
  <c r="AC1366" i="5"/>
  <c r="AB1367" i="5"/>
  <c r="AC1367" i="5"/>
  <c r="AB1368" i="5"/>
  <c r="AC1368" i="5"/>
  <c r="AB1369" i="5"/>
  <c r="AC1369" i="5"/>
  <c r="AB1370" i="5"/>
  <c r="AC1370" i="5"/>
  <c r="AB1371" i="5"/>
  <c r="AC1371" i="5"/>
  <c r="AB1372" i="5"/>
  <c r="AC1372" i="5"/>
  <c r="AB1373" i="5"/>
  <c r="AC1373" i="5"/>
  <c r="AB1374" i="5"/>
  <c r="AC1374" i="5"/>
  <c r="AB1375" i="5"/>
  <c r="AC1375" i="5"/>
  <c r="AB1376" i="5"/>
  <c r="AC1376" i="5"/>
  <c r="AB1377" i="5"/>
  <c r="AC1377" i="5"/>
  <c r="AB1378" i="5"/>
  <c r="AC1378" i="5"/>
  <c r="AB1379" i="5"/>
  <c r="AC1379" i="5"/>
  <c r="AB1380" i="5"/>
  <c r="AC1380" i="5"/>
  <c r="AB1381" i="5"/>
  <c r="AC1381" i="5"/>
  <c r="AB1382" i="5"/>
  <c r="AC1382" i="5"/>
  <c r="AB1383" i="5"/>
  <c r="AC1383" i="5"/>
  <c r="AB1384" i="5"/>
  <c r="AC1384" i="5"/>
  <c r="AB1385" i="5"/>
  <c r="AC1385" i="5"/>
  <c r="AB1386" i="5"/>
  <c r="AC1386" i="5"/>
  <c r="AB1387" i="5"/>
  <c r="AC1387" i="5"/>
  <c r="AB1388" i="5"/>
  <c r="AC1388" i="5"/>
  <c r="AB1389" i="5"/>
  <c r="AC1389" i="5"/>
  <c r="AB1390" i="5"/>
  <c r="AC1390" i="5"/>
  <c r="AB1391" i="5"/>
  <c r="AC1391" i="5"/>
  <c r="AB1392" i="5"/>
  <c r="AC1392" i="5"/>
  <c r="AB1393" i="5"/>
  <c r="AC1393" i="5"/>
  <c r="AB1394" i="5"/>
  <c r="AC1394" i="5"/>
  <c r="AB1395" i="5"/>
  <c r="AC1395" i="5"/>
  <c r="AB1396" i="5"/>
  <c r="AC1396" i="5"/>
  <c r="AB1397" i="5"/>
  <c r="AC1397" i="5"/>
  <c r="AB1398" i="5"/>
  <c r="AC1398" i="5"/>
  <c r="AB1399" i="5"/>
  <c r="AC1399" i="5"/>
  <c r="AB1400" i="5"/>
  <c r="AC1400" i="5"/>
  <c r="AB1401" i="5"/>
  <c r="AC1401" i="5"/>
  <c r="AB1402" i="5"/>
  <c r="AC1402" i="5"/>
  <c r="AB1403" i="5"/>
  <c r="AC1403" i="5"/>
  <c r="AB1404" i="5"/>
  <c r="AC1404" i="5"/>
  <c r="AB1405" i="5"/>
  <c r="AC1405" i="5"/>
  <c r="AB1406" i="5"/>
  <c r="AC1406" i="5"/>
  <c r="AB1407" i="5"/>
  <c r="AC1407" i="5"/>
  <c r="AB1408" i="5"/>
  <c r="AC1408" i="5"/>
  <c r="AB1409" i="5"/>
  <c r="AC1409" i="5"/>
  <c r="AB1410" i="5"/>
  <c r="AC1410" i="5"/>
  <c r="AB1411" i="5"/>
  <c r="AC1411" i="5"/>
  <c r="AB1412" i="5"/>
  <c r="AC1412" i="5"/>
  <c r="AB1413" i="5"/>
  <c r="AC1413" i="5"/>
  <c r="AB1414" i="5"/>
  <c r="AC1414" i="5"/>
  <c r="AB1415" i="5"/>
  <c r="AC1415" i="5"/>
  <c r="AB1416" i="5"/>
  <c r="AC1416" i="5"/>
  <c r="AB1417" i="5"/>
  <c r="AC1417" i="5"/>
  <c r="AB1418" i="5"/>
  <c r="AC1418" i="5"/>
  <c r="AB1419" i="5"/>
  <c r="AC1419" i="5"/>
  <c r="AB1420" i="5"/>
  <c r="AC1420" i="5"/>
  <c r="AB1421" i="5"/>
  <c r="AC1421" i="5"/>
  <c r="AB1422" i="5"/>
  <c r="AC1422" i="5"/>
  <c r="AB1423" i="5"/>
  <c r="AC1423" i="5"/>
  <c r="AB1424" i="5"/>
  <c r="AC1424" i="5"/>
  <c r="AB1425" i="5"/>
  <c r="AC1425" i="5"/>
  <c r="AB1426" i="5"/>
  <c r="AC1426" i="5"/>
  <c r="AB1427" i="5"/>
  <c r="AC1427" i="5"/>
  <c r="AB1428" i="5"/>
  <c r="AC1428" i="5"/>
  <c r="AB1429" i="5"/>
  <c r="AC1429" i="5"/>
  <c r="AB1430" i="5"/>
  <c r="AC1430" i="5"/>
  <c r="AB1431" i="5"/>
  <c r="AC1431" i="5"/>
  <c r="AB1432" i="5"/>
  <c r="AC1432" i="5"/>
  <c r="AB1433" i="5"/>
  <c r="AC1433" i="5"/>
  <c r="AB1434" i="5"/>
  <c r="AC1434" i="5"/>
  <c r="AB1435" i="5"/>
  <c r="AC1435" i="5"/>
  <c r="AB1436" i="5"/>
  <c r="AC1436" i="5"/>
  <c r="AB1437" i="5"/>
  <c r="AC1437" i="5"/>
  <c r="AB1438" i="5"/>
  <c r="AC1438" i="5"/>
  <c r="AB1439" i="5"/>
  <c r="AC1439" i="5"/>
  <c r="AB1440" i="5"/>
  <c r="AC1440" i="5"/>
  <c r="AB1441" i="5"/>
  <c r="AC1441" i="5"/>
  <c r="AB1442" i="5"/>
  <c r="AC1442" i="5"/>
  <c r="AB1443" i="5"/>
  <c r="AC1443" i="5"/>
  <c r="AB1444" i="5"/>
  <c r="AC1444" i="5"/>
  <c r="AB1445" i="5"/>
  <c r="AC1445" i="5"/>
  <c r="AB1446" i="5"/>
  <c r="AC1446" i="5"/>
  <c r="AB1447" i="5"/>
  <c r="AC1447" i="5"/>
  <c r="AB1448" i="5"/>
  <c r="AC1448" i="5"/>
  <c r="AB1449" i="5"/>
  <c r="AC1449" i="5"/>
  <c r="AB1450" i="5"/>
  <c r="AC1450" i="5"/>
  <c r="AB1451" i="5"/>
  <c r="AC1451" i="5"/>
  <c r="AB1452" i="5"/>
  <c r="AC1452" i="5"/>
  <c r="AB1453" i="5"/>
  <c r="AC1453" i="5"/>
  <c r="AB1454" i="5"/>
  <c r="AC1454" i="5"/>
  <c r="AB1455" i="5"/>
  <c r="AC1455" i="5"/>
  <c r="AB1456" i="5"/>
  <c r="AC1456" i="5"/>
  <c r="AB1457" i="5"/>
  <c r="AC1457" i="5"/>
  <c r="AB1458" i="5"/>
  <c r="AC1458" i="5"/>
  <c r="AB1459" i="5"/>
  <c r="AC1459" i="5"/>
  <c r="AB1460" i="5"/>
  <c r="AC1460" i="5"/>
  <c r="AB1461" i="5"/>
  <c r="AC1461" i="5"/>
  <c r="AB1462" i="5"/>
  <c r="AC1462" i="5"/>
  <c r="AB1463" i="5"/>
  <c r="AC1463" i="5"/>
  <c r="AB1464" i="5"/>
  <c r="AC1464" i="5"/>
  <c r="AB1465" i="5"/>
  <c r="AC1465" i="5"/>
  <c r="AB1466" i="5"/>
  <c r="AC1466" i="5"/>
  <c r="AB1467" i="5"/>
  <c r="AC1467" i="5"/>
  <c r="AB1468" i="5"/>
  <c r="AC1468" i="5"/>
  <c r="AB1469" i="5"/>
  <c r="AC1469" i="5"/>
  <c r="AB1470" i="5"/>
  <c r="AC1470" i="5"/>
  <c r="AB1471" i="5"/>
  <c r="AC1471" i="5"/>
  <c r="AB1472" i="5"/>
  <c r="AC1472" i="5"/>
  <c r="AB1473" i="5"/>
  <c r="AC1473" i="5"/>
  <c r="AB1474" i="5"/>
  <c r="AC1474" i="5"/>
  <c r="AB1475" i="5"/>
  <c r="AC1475" i="5"/>
  <c r="AB1476" i="5"/>
  <c r="AC1476" i="5"/>
  <c r="AB1477" i="5"/>
  <c r="AC1477" i="5"/>
  <c r="AB1478" i="5"/>
  <c r="AC1478" i="5"/>
  <c r="AB1479" i="5"/>
  <c r="AC1479" i="5"/>
  <c r="AB1480" i="5"/>
  <c r="AC1480" i="5"/>
  <c r="AB1481" i="5"/>
  <c r="AC1481" i="5"/>
  <c r="AB1482" i="5"/>
  <c r="AC1482" i="5"/>
  <c r="AB1483" i="5"/>
  <c r="AC1483" i="5"/>
  <c r="AB1484" i="5"/>
  <c r="AC1484" i="5"/>
  <c r="AB1485" i="5"/>
  <c r="AC1485" i="5"/>
  <c r="AB1486" i="5"/>
  <c r="AC1486" i="5"/>
  <c r="AB1487" i="5"/>
  <c r="AC1487" i="5"/>
  <c r="AB1488" i="5"/>
  <c r="AC1488" i="5"/>
  <c r="AB1489" i="5"/>
  <c r="AC1489" i="5"/>
  <c r="AB1490" i="5"/>
  <c r="AC1490" i="5"/>
  <c r="AB1491" i="5"/>
  <c r="AC1491" i="5"/>
  <c r="AB1492" i="5"/>
  <c r="AC1492" i="5"/>
  <c r="AB1493" i="5"/>
  <c r="AC1493" i="5"/>
  <c r="AB1494" i="5"/>
  <c r="AC1494" i="5"/>
  <c r="AB1495" i="5"/>
  <c r="AC1495" i="5"/>
  <c r="AB1496" i="5"/>
  <c r="AC1496" i="5"/>
  <c r="AB1497" i="5"/>
  <c r="AC1497" i="5"/>
  <c r="AB1498" i="5"/>
  <c r="AC1498" i="5"/>
  <c r="AB1499" i="5"/>
  <c r="AC1499" i="5"/>
  <c r="AB1500" i="5"/>
  <c r="AC1500" i="5"/>
  <c r="AB1501" i="5"/>
  <c r="AC1501" i="5"/>
  <c r="AB1502" i="5"/>
  <c r="AC1502" i="5"/>
  <c r="AB1503" i="5"/>
  <c r="AC1503" i="5"/>
  <c r="AB1504" i="5"/>
  <c r="AC1504" i="5"/>
  <c r="AB1505" i="5"/>
  <c r="AC1505" i="5"/>
  <c r="AB1506" i="5"/>
  <c r="AC1506" i="5"/>
  <c r="AB1507" i="5"/>
  <c r="AC1507" i="5"/>
  <c r="AB1508" i="5"/>
  <c r="AC1508" i="5"/>
  <c r="AB1509" i="5"/>
  <c r="AC1509" i="5"/>
  <c r="AB1510" i="5"/>
  <c r="AC1510" i="5"/>
  <c r="AB1511" i="5"/>
  <c r="AC1511" i="5"/>
  <c r="AB1512" i="5"/>
  <c r="AC1512" i="5"/>
  <c r="AB1513" i="5"/>
  <c r="AC1513" i="5"/>
  <c r="AB1514" i="5"/>
  <c r="AC1514" i="5"/>
  <c r="AB1515" i="5"/>
  <c r="AC1515" i="5"/>
  <c r="AB1516" i="5"/>
  <c r="AC1516" i="5"/>
  <c r="AB1517" i="5"/>
  <c r="AC1517" i="5"/>
  <c r="AB1518" i="5"/>
  <c r="AC1518" i="5"/>
  <c r="AB1519" i="5"/>
  <c r="AC1519" i="5"/>
  <c r="AB1520" i="5"/>
  <c r="AC1520" i="5"/>
  <c r="AB1521" i="5"/>
  <c r="AC1521" i="5"/>
  <c r="AB1522" i="5"/>
  <c r="AC1522" i="5"/>
  <c r="AB1523" i="5"/>
  <c r="AC1523" i="5"/>
  <c r="AB1524" i="5"/>
  <c r="AC1524" i="5"/>
  <c r="AB1525" i="5"/>
  <c r="AC1525" i="5"/>
  <c r="AB1526" i="5"/>
  <c r="AC1526" i="5"/>
  <c r="AB1527" i="5"/>
  <c r="AC1527" i="5"/>
  <c r="AB1528" i="5"/>
  <c r="AC1528" i="5"/>
  <c r="AB1529" i="5"/>
  <c r="AC1529" i="5"/>
  <c r="AB1530" i="5"/>
  <c r="AC1530" i="5"/>
  <c r="AB1531" i="5"/>
  <c r="AC1531" i="5"/>
  <c r="AB1532" i="5"/>
  <c r="AC1532" i="5"/>
  <c r="AB1533" i="5"/>
  <c r="AC1533" i="5"/>
  <c r="AB1534" i="5"/>
  <c r="AC1534" i="5"/>
  <c r="AB1535" i="5"/>
  <c r="AC1535" i="5"/>
  <c r="AB1536" i="5"/>
  <c r="AC1536" i="5"/>
  <c r="AB1537" i="5"/>
  <c r="AC1537" i="5"/>
  <c r="AB1538" i="5"/>
  <c r="AC1538" i="5"/>
  <c r="AB1539" i="5"/>
  <c r="AC1539" i="5"/>
  <c r="AB1540" i="5"/>
  <c r="AC1540" i="5"/>
  <c r="AB1541" i="5"/>
  <c r="AC1541" i="5"/>
  <c r="AB1542" i="5"/>
  <c r="AC1542" i="5"/>
  <c r="AB1543" i="5"/>
  <c r="AC1543" i="5"/>
  <c r="AB1544" i="5"/>
  <c r="AC1544" i="5"/>
  <c r="AB1545" i="5"/>
  <c r="AC1545" i="5"/>
  <c r="AB1546" i="5"/>
  <c r="AC1546" i="5"/>
  <c r="AB1547" i="5"/>
  <c r="AC1547" i="5"/>
  <c r="AB1548" i="5"/>
  <c r="AC1548" i="5"/>
  <c r="AB1549" i="5"/>
  <c r="AC1549" i="5"/>
  <c r="AB1550" i="5"/>
  <c r="AC1550" i="5"/>
  <c r="AB1551" i="5"/>
  <c r="AC1551" i="5"/>
  <c r="AB1552" i="5"/>
  <c r="AC1552" i="5"/>
  <c r="AB1553" i="5"/>
  <c r="AC1553" i="5"/>
  <c r="AB1554" i="5"/>
  <c r="AC1554" i="5"/>
  <c r="AB1555" i="5"/>
  <c r="AC1555" i="5"/>
  <c r="AB1556" i="5"/>
  <c r="AC1556" i="5"/>
  <c r="AB1557" i="5"/>
  <c r="AC1557" i="5"/>
  <c r="AB1558" i="5"/>
  <c r="AC1558" i="5"/>
  <c r="AB1559" i="5"/>
  <c r="AC1559" i="5"/>
  <c r="AB1560" i="5"/>
  <c r="AC1560" i="5"/>
  <c r="AB1561" i="5"/>
  <c r="AC1561" i="5"/>
  <c r="AB1562" i="5"/>
  <c r="AC1562" i="5"/>
  <c r="AB1563" i="5"/>
  <c r="AC1563" i="5"/>
  <c r="AB1564" i="5"/>
  <c r="AC1564" i="5"/>
  <c r="AB1565" i="5"/>
  <c r="AC1565" i="5"/>
  <c r="AB1566" i="5"/>
  <c r="AC1566" i="5"/>
  <c r="AB1567" i="5"/>
  <c r="AC1567" i="5"/>
  <c r="AB1568" i="5"/>
  <c r="AC1568" i="5"/>
  <c r="AB1569" i="5"/>
  <c r="AC1569" i="5"/>
  <c r="AB1570" i="5"/>
  <c r="AC1570" i="5"/>
  <c r="AB1571" i="5"/>
  <c r="AC1571" i="5"/>
  <c r="AB1572" i="5"/>
  <c r="AC1572" i="5"/>
  <c r="AB1573" i="5"/>
  <c r="AC1573" i="5"/>
  <c r="AB1574" i="5"/>
  <c r="AC1574" i="5"/>
  <c r="AB1575" i="5"/>
  <c r="AC1575" i="5"/>
  <c r="AB1576" i="5"/>
  <c r="AC1576" i="5"/>
  <c r="AB1577" i="5"/>
  <c r="AC1577" i="5"/>
  <c r="AB1578" i="5"/>
  <c r="AC1578" i="5"/>
  <c r="AB1579" i="5"/>
  <c r="AC1579" i="5"/>
  <c r="AB1580" i="5"/>
  <c r="AC1580" i="5"/>
  <c r="AB1581" i="5"/>
  <c r="AC1581" i="5"/>
  <c r="AB1582" i="5"/>
  <c r="AC1582" i="5"/>
  <c r="AB1583" i="5"/>
  <c r="AC1583" i="5"/>
  <c r="AB1584" i="5"/>
  <c r="AC1584" i="5"/>
  <c r="AB1585" i="5"/>
  <c r="AC1585" i="5"/>
  <c r="AB1586" i="5"/>
  <c r="AC1586" i="5"/>
  <c r="AB1587" i="5"/>
  <c r="AC1587" i="5"/>
  <c r="AB1588" i="5"/>
  <c r="AC1588" i="5"/>
  <c r="AB1589" i="5"/>
  <c r="AC1589" i="5"/>
  <c r="AB1590" i="5"/>
  <c r="AC1590" i="5"/>
  <c r="AB1591" i="5"/>
  <c r="AC1591" i="5"/>
  <c r="AB1592" i="5"/>
  <c r="AC1592" i="5"/>
  <c r="AB1593" i="5"/>
  <c r="AC1593" i="5"/>
  <c r="AB1594" i="5"/>
  <c r="AC1594" i="5"/>
  <c r="AB1595" i="5"/>
  <c r="AC1595" i="5"/>
  <c r="AB1596" i="5"/>
  <c r="AC1596" i="5"/>
  <c r="AB1597" i="5"/>
  <c r="AC1597" i="5"/>
  <c r="AB1598" i="5"/>
  <c r="AC1598" i="5"/>
  <c r="AB1599" i="5"/>
  <c r="AC1599" i="5"/>
  <c r="AB1600" i="5"/>
  <c r="AC1600" i="5"/>
  <c r="AB1601" i="5"/>
  <c r="AC1601" i="5"/>
  <c r="AB1602" i="5"/>
  <c r="AC1602" i="5"/>
  <c r="AB1603" i="5"/>
  <c r="AC1603" i="5"/>
  <c r="AB1604" i="5"/>
  <c r="AC1604" i="5"/>
  <c r="AB1605" i="5"/>
  <c r="AC1605" i="5"/>
  <c r="AB1606" i="5"/>
  <c r="AC1606" i="5"/>
  <c r="AB1607" i="5"/>
  <c r="AC1607" i="5"/>
  <c r="AB1608" i="5"/>
  <c r="AC1608" i="5"/>
  <c r="AB1609" i="5"/>
  <c r="AC1609" i="5"/>
  <c r="AB1610" i="5"/>
  <c r="AC1610" i="5"/>
  <c r="AB1611" i="5"/>
  <c r="AC1611" i="5"/>
  <c r="AB1612" i="5"/>
  <c r="AC1612" i="5"/>
  <c r="AB1613" i="5"/>
  <c r="AC1613" i="5"/>
  <c r="AB1614" i="5"/>
  <c r="AC1614" i="5"/>
  <c r="AB1615" i="5"/>
  <c r="AC1615" i="5"/>
  <c r="AB1616" i="5"/>
  <c r="AC1616" i="5"/>
  <c r="AB1617" i="5"/>
  <c r="AC1617" i="5"/>
  <c r="AB1618" i="5"/>
  <c r="AC1618" i="5"/>
  <c r="AB1619" i="5"/>
  <c r="AC1619" i="5"/>
  <c r="AB1620" i="5"/>
  <c r="AC1620" i="5"/>
  <c r="AB1621" i="5"/>
  <c r="AC1621" i="5"/>
  <c r="AB1622" i="5"/>
  <c r="AC1622" i="5"/>
  <c r="AB1623" i="5"/>
  <c r="AC1623" i="5"/>
  <c r="AB1624" i="5"/>
  <c r="AC1624" i="5"/>
  <c r="AB1625" i="5"/>
  <c r="AC1625" i="5"/>
  <c r="AB1626" i="5"/>
  <c r="AC1626" i="5"/>
  <c r="AB1627" i="5"/>
  <c r="AC1627" i="5"/>
  <c r="AB1628" i="5"/>
  <c r="AC1628" i="5"/>
  <c r="AB1629" i="5"/>
  <c r="AC1629" i="5"/>
  <c r="AB1630" i="5"/>
  <c r="AC1630" i="5"/>
  <c r="AB1631" i="5"/>
  <c r="AC1631" i="5"/>
  <c r="AB1632" i="5"/>
  <c r="AC1632" i="5"/>
  <c r="AB1633" i="5"/>
  <c r="AC1633" i="5"/>
  <c r="AB1634" i="5"/>
  <c r="AC1634" i="5"/>
  <c r="AB1635" i="5"/>
  <c r="AC1635" i="5"/>
  <c r="AB1636" i="5"/>
  <c r="AC1636" i="5"/>
  <c r="AB1637" i="5"/>
  <c r="AC1637" i="5"/>
  <c r="AB1638" i="5"/>
  <c r="AC1638" i="5"/>
  <c r="AB1639" i="5"/>
  <c r="AC1639" i="5"/>
  <c r="AB1640" i="5"/>
  <c r="AC1640" i="5"/>
  <c r="AB1641" i="5"/>
  <c r="AC1641" i="5"/>
  <c r="AB1642" i="5"/>
  <c r="AC1642" i="5"/>
  <c r="AB1643" i="5"/>
  <c r="AC1643" i="5"/>
  <c r="AB1644" i="5"/>
  <c r="AC1644" i="5"/>
  <c r="AB1645" i="5"/>
  <c r="AC1645" i="5"/>
  <c r="AB1646" i="5"/>
  <c r="AC1646" i="5"/>
  <c r="AB1647" i="5"/>
  <c r="AC1647" i="5"/>
  <c r="AB1648" i="5"/>
  <c r="AC1648" i="5"/>
  <c r="AB1649" i="5"/>
  <c r="AC1649" i="5"/>
  <c r="AB1650" i="5"/>
  <c r="AC1650" i="5"/>
  <c r="AB1651" i="5"/>
  <c r="AC1651" i="5"/>
  <c r="AB1652" i="5"/>
  <c r="AC1652" i="5"/>
  <c r="AB1653" i="5"/>
  <c r="AC1653" i="5"/>
  <c r="AB1654" i="5"/>
  <c r="AC1654" i="5"/>
  <c r="AB1655" i="5"/>
  <c r="AC1655" i="5"/>
  <c r="AB1656" i="5"/>
  <c r="AC1656" i="5"/>
  <c r="AB1657" i="5"/>
  <c r="AC1657" i="5"/>
  <c r="AB1658" i="5"/>
  <c r="AC1658" i="5"/>
  <c r="AB1659" i="5"/>
  <c r="AC1659" i="5"/>
  <c r="AB1660" i="5"/>
  <c r="AC1660" i="5"/>
  <c r="AB1661" i="5"/>
  <c r="AC1661" i="5"/>
  <c r="AB1662" i="5"/>
  <c r="AC1662" i="5"/>
  <c r="AB1663" i="5"/>
  <c r="AC1663" i="5"/>
  <c r="AB1664" i="5"/>
  <c r="AC1664" i="5"/>
  <c r="AB1665" i="5"/>
  <c r="AC1665" i="5"/>
  <c r="AB1666" i="5"/>
  <c r="AC1666" i="5"/>
  <c r="AB1667" i="5"/>
  <c r="AC1667" i="5"/>
  <c r="AB1668" i="5"/>
  <c r="AC1668" i="5"/>
  <c r="AB1669" i="5"/>
  <c r="AC1669" i="5"/>
  <c r="AB1670" i="5"/>
  <c r="AC1670" i="5"/>
  <c r="AB1671" i="5"/>
  <c r="AC1671" i="5"/>
  <c r="AB1672" i="5"/>
  <c r="AC1672" i="5"/>
  <c r="AB1673" i="5"/>
  <c r="AC1673" i="5"/>
  <c r="AB1674" i="5"/>
  <c r="AC1674" i="5"/>
  <c r="AB1675" i="5"/>
  <c r="AC1675" i="5"/>
  <c r="AB1676" i="5"/>
  <c r="AC1676" i="5"/>
  <c r="AB1677" i="5"/>
  <c r="AC1677" i="5"/>
  <c r="AB1678" i="5"/>
  <c r="AC1678" i="5"/>
  <c r="AB1679" i="5"/>
  <c r="AC1679" i="5"/>
  <c r="AB1680" i="5"/>
  <c r="AC1680" i="5"/>
  <c r="AB1681" i="5"/>
  <c r="AC1681" i="5"/>
  <c r="AB1682" i="5"/>
  <c r="AC1682" i="5"/>
  <c r="AB1683" i="5"/>
  <c r="AC1683" i="5"/>
  <c r="AB1684" i="5"/>
  <c r="AC1684" i="5"/>
  <c r="AB1685" i="5"/>
  <c r="AC1685" i="5"/>
  <c r="AB1686" i="5"/>
  <c r="AC1686" i="5"/>
  <c r="AB1687" i="5"/>
  <c r="AC1687" i="5"/>
  <c r="AB1688" i="5"/>
  <c r="AC1688" i="5"/>
  <c r="AB1689" i="5"/>
  <c r="AC1689" i="5"/>
  <c r="AB1690" i="5"/>
  <c r="AC1690" i="5"/>
  <c r="AB1691" i="5"/>
  <c r="AC1691" i="5"/>
  <c r="AB1692" i="5"/>
  <c r="AC1692" i="5"/>
  <c r="AB1693" i="5"/>
  <c r="AC1693" i="5"/>
  <c r="AB1694" i="5"/>
  <c r="AC1694" i="5"/>
  <c r="AB1695" i="5"/>
  <c r="AC1695" i="5"/>
  <c r="AB1696" i="5"/>
  <c r="AC1696" i="5"/>
  <c r="AB1697" i="5"/>
  <c r="AC1697" i="5"/>
  <c r="AB1698" i="5"/>
  <c r="AC1698" i="5"/>
  <c r="AB1699" i="5"/>
  <c r="AC1699" i="5"/>
  <c r="AB1700" i="5"/>
  <c r="AC1700" i="5"/>
  <c r="AB1701" i="5"/>
  <c r="AC1701" i="5"/>
  <c r="AB1702" i="5"/>
  <c r="AC1702" i="5"/>
  <c r="AB1703" i="5"/>
  <c r="AC1703" i="5"/>
  <c r="AB1704" i="5"/>
  <c r="AC1704" i="5"/>
  <c r="AB1705" i="5"/>
  <c r="AC1705" i="5"/>
  <c r="AB1706" i="5"/>
  <c r="AC1706" i="5"/>
  <c r="AB1707" i="5"/>
  <c r="AC1707" i="5"/>
  <c r="AB1708" i="5"/>
  <c r="AC1708" i="5"/>
  <c r="AB1709" i="5"/>
  <c r="AC1709" i="5"/>
  <c r="AB1710" i="5"/>
  <c r="AC1710" i="5"/>
  <c r="AB1711" i="5"/>
  <c r="AC1711" i="5"/>
  <c r="AB1712" i="5"/>
  <c r="AC1712" i="5"/>
  <c r="AB1713" i="5"/>
  <c r="AC1713" i="5"/>
  <c r="AB1714" i="5"/>
  <c r="AC1714" i="5"/>
  <c r="AB1715" i="5"/>
  <c r="AC1715" i="5"/>
  <c r="AB1716" i="5"/>
  <c r="AC1716" i="5"/>
  <c r="AB1717" i="5"/>
  <c r="AC1717" i="5"/>
  <c r="AB1718" i="5"/>
  <c r="AC1718" i="5"/>
  <c r="AB1719" i="5"/>
  <c r="AC1719" i="5"/>
  <c r="AB1720" i="5"/>
  <c r="AC1720" i="5"/>
  <c r="AB1721" i="5"/>
  <c r="AC1721" i="5"/>
  <c r="AB1722" i="5"/>
  <c r="AC1722" i="5"/>
  <c r="AB1723" i="5"/>
  <c r="AC1723" i="5"/>
  <c r="AB1724" i="5"/>
  <c r="AC1724" i="5"/>
  <c r="AB1725" i="5"/>
  <c r="AC1725" i="5"/>
  <c r="AB1726" i="5"/>
  <c r="AC1726" i="5"/>
  <c r="AB1727" i="5"/>
  <c r="AC1727" i="5"/>
  <c r="AB1728" i="5"/>
  <c r="AC1728" i="5"/>
  <c r="AB1729" i="5"/>
  <c r="AC1729" i="5"/>
  <c r="AB1730" i="5"/>
  <c r="AC1730" i="5"/>
  <c r="AB1731" i="5"/>
  <c r="AC1731" i="5"/>
  <c r="AB1732" i="5"/>
  <c r="AC1732" i="5"/>
  <c r="AB1733" i="5"/>
  <c r="AC1733" i="5"/>
  <c r="AB1734" i="5"/>
  <c r="AC1734" i="5"/>
  <c r="AB1735" i="5"/>
  <c r="AC1735" i="5"/>
  <c r="AB1736" i="5"/>
  <c r="AC1736" i="5"/>
  <c r="AB1737" i="5"/>
  <c r="AC1737" i="5"/>
  <c r="AB1738" i="5"/>
  <c r="AC1738" i="5"/>
  <c r="AB1739" i="5"/>
  <c r="AC1739" i="5"/>
  <c r="AB1740" i="5"/>
  <c r="AC1740" i="5"/>
  <c r="AB1741" i="5"/>
  <c r="AC1741" i="5"/>
  <c r="AB1742" i="5"/>
  <c r="AC1742" i="5"/>
  <c r="AB1743" i="5"/>
  <c r="AC1743" i="5"/>
  <c r="AB1744" i="5"/>
  <c r="AC1744" i="5"/>
  <c r="AB1745" i="5"/>
  <c r="AC1745" i="5"/>
  <c r="AB1746" i="5"/>
  <c r="AC1746" i="5"/>
  <c r="AB1747" i="5"/>
  <c r="AC1747" i="5"/>
  <c r="AB1748" i="5"/>
  <c r="AC1748" i="5"/>
  <c r="AB1749" i="5"/>
  <c r="AC1749" i="5"/>
  <c r="AB1750" i="5"/>
  <c r="AC1750" i="5"/>
  <c r="AB1751" i="5"/>
  <c r="AC1751" i="5"/>
  <c r="AB1752" i="5"/>
  <c r="AC1752" i="5"/>
  <c r="AB1753" i="5"/>
  <c r="AC1753" i="5"/>
  <c r="AB1754" i="5"/>
  <c r="AC1754" i="5"/>
  <c r="AB1755" i="5"/>
  <c r="AC1755" i="5"/>
  <c r="AB1756" i="5"/>
  <c r="AC1756" i="5"/>
  <c r="AB1757" i="5"/>
  <c r="AC1757" i="5"/>
  <c r="AB1758" i="5"/>
  <c r="AC1758" i="5"/>
  <c r="AB1759" i="5"/>
  <c r="AC1759" i="5"/>
  <c r="AB1760" i="5"/>
  <c r="AC1760" i="5"/>
  <c r="AB1761" i="5"/>
  <c r="AC1761" i="5"/>
  <c r="AB1762" i="5"/>
  <c r="AC1762" i="5"/>
  <c r="AB1763" i="5"/>
  <c r="AC1763" i="5"/>
  <c r="AB1764" i="5"/>
  <c r="AC1764" i="5"/>
  <c r="AB1765" i="5"/>
  <c r="AC1765" i="5"/>
  <c r="AB1766" i="5"/>
  <c r="AC1766" i="5"/>
  <c r="AB1767" i="5"/>
  <c r="AC1767" i="5"/>
  <c r="AB1768" i="5"/>
  <c r="AC1768" i="5"/>
  <c r="AB1769" i="5"/>
  <c r="AC1769" i="5"/>
  <c r="AB1770" i="5"/>
  <c r="AC1770" i="5"/>
  <c r="AB1771" i="5"/>
  <c r="AC1771" i="5"/>
  <c r="AB1772" i="5"/>
  <c r="AC1772" i="5"/>
  <c r="AB1773" i="5"/>
  <c r="AC1773" i="5"/>
  <c r="AB1774" i="5"/>
  <c r="AC1774" i="5"/>
  <c r="AB1775" i="5"/>
  <c r="AC1775" i="5"/>
  <c r="AB1776" i="5"/>
  <c r="AC1776" i="5"/>
  <c r="AB1777" i="5"/>
  <c r="AC1777" i="5"/>
  <c r="AB1778" i="5"/>
  <c r="AC1778" i="5"/>
  <c r="AB1779" i="5"/>
  <c r="AC1779" i="5"/>
  <c r="AB1780" i="5"/>
  <c r="AC1780" i="5"/>
  <c r="AB1781" i="5"/>
  <c r="AC1781" i="5"/>
  <c r="AB1782" i="5"/>
  <c r="AC1782" i="5"/>
  <c r="AB1783" i="5"/>
  <c r="AC1783" i="5"/>
  <c r="AB1784" i="5"/>
  <c r="AC1784" i="5"/>
  <c r="AB1785" i="5"/>
  <c r="AC1785" i="5"/>
  <c r="AB1786" i="5"/>
  <c r="AC1786" i="5"/>
  <c r="AB1787" i="5"/>
  <c r="AC1787" i="5"/>
  <c r="AB1788" i="5"/>
  <c r="AC1788" i="5"/>
  <c r="AB1789" i="5"/>
  <c r="AC1789" i="5"/>
  <c r="AB1790" i="5"/>
  <c r="AC1790" i="5"/>
  <c r="AB1791" i="5"/>
  <c r="AC1791" i="5"/>
  <c r="AB1792" i="5"/>
  <c r="AC1792" i="5"/>
  <c r="AB1793" i="5"/>
  <c r="AC1793" i="5"/>
  <c r="AB1794" i="5"/>
  <c r="AC1794" i="5"/>
  <c r="AB1795" i="5"/>
  <c r="AC1795" i="5"/>
  <c r="AB1796" i="5"/>
  <c r="AC1796" i="5"/>
  <c r="AB1797" i="5"/>
  <c r="AC1797" i="5"/>
  <c r="AB1798" i="5"/>
  <c r="AC1798" i="5"/>
  <c r="AB1799" i="5"/>
  <c r="AC1799" i="5"/>
  <c r="AB1800" i="5"/>
  <c r="AC1800" i="5"/>
  <c r="AB1801" i="5"/>
  <c r="AC1801" i="5"/>
  <c r="AB1802" i="5"/>
  <c r="AC1802" i="5"/>
  <c r="AB1803" i="5"/>
  <c r="AC1803" i="5"/>
  <c r="AB1804" i="5"/>
  <c r="AC1804" i="5"/>
  <c r="AB1805" i="5"/>
  <c r="AC1805" i="5"/>
  <c r="AB1806" i="5"/>
  <c r="AC1806" i="5"/>
  <c r="AB1807" i="5"/>
  <c r="AC1807" i="5"/>
  <c r="AB1808" i="5"/>
  <c r="AC1808" i="5"/>
  <c r="AB1809" i="5"/>
  <c r="AC1809" i="5"/>
  <c r="AB1810" i="5"/>
  <c r="AC1810" i="5"/>
  <c r="AB1811" i="5"/>
  <c r="AC1811" i="5"/>
  <c r="AB1812" i="5"/>
  <c r="AC1812" i="5"/>
  <c r="AB1813" i="5"/>
  <c r="AC1813" i="5"/>
  <c r="AB1814" i="5"/>
  <c r="AC1814" i="5"/>
  <c r="AB1815" i="5"/>
  <c r="AC1815" i="5"/>
  <c r="AB1816" i="5"/>
  <c r="AC1816" i="5"/>
  <c r="AB1817" i="5"/>
  <c r="AC1817" i="5"/>
  <c r="AB1818" i="5"/>
  <c r="AC1818" i="5"/>
  <c r="AB1819" i="5"/>
  <c r="AC1819" i="5"/>
  <c r="AB1820" i="5"/>
  <c r="AC1820" i="5"/>
  <c r="AB1821" i="5"/>
  <c r="AC1821" i="5"/>
  <c r="AB1822" i="5"/>
  <c r="AC1822" i="5"/>
  <c r="AB1823" i="5"/>
  <c r="AC1823" i="5"/>
  <c r="AB1824" i="5"/>
  <c r="AC1824" i="5"/>
  <c r="AB1825" i="5"/>
  <c r="AC1825" i="5"/>
  <c r="AB1826" i="5"/>
  <c r="AC1826" i="5"/>
  <c r="AB1827" i="5"/>
  <c r="AC1827" i="5"/>
  <c r="AB1828" i="5"/>
  <c r="AC1828" i="5"/>
  <c r="AB1829" i="5"/>
  <c r="AC1829" i="5"/>
  <c r="AB1830" i="5"/>
  <c r="AC1830" i="5"/>
  <c r="AB1831" i="5"/>
  <c r="AC1831" i="5"/>
  <c r="AB1832" i="5"/>
  <c r="AC1832" i="5"/>
  <c r="AB1833" i="5"/>
  <c r="AC1833" i="5"/>
  <c r="AB1834" i="5"/>
  <c r="AC1834" i="5"/>
  <c r="AB1835" i="5"/>
  <c r="AC1835" i="5"/>
  <c r="AB1836" i="5"/>
  <c r="AC1836" i="5"/>
  <c r="AB1837" i="5"/>
  <c r="AC1837" i="5"/>
  <c r="AB1838" i="5"/>
  <c r="AC1838" i="5"/>
  <c r="AB1839" i="5"/>
  <c r="AC1839" i="5"/>
  <c r="AB1840" i="5"/>
  <c r="AC1840" i="5"/>
  <c r="AB1841" i="5"/>
  <c r="AC1841" i="5"/>
  <c r="AB1842" i="5"/>
  <c r="AC1842" i="5"/>
  <c r="AB1843" i="5"/>
  <c r="AC1843" i="5"/>
  <c r="AB1844" i="5"/>
  <c r="AC1844" i="5"/>
  <c r="AB1845" i="5"/>
  <c r="AC1845" i="5"/>
  <c r="AB1846" i="5"/>
  <c r="AC1846" i="5"/>
  <c r="AB1847" i="5"/>
  <c r="AC1847" i="5"/>
  <c r="AB1848" i="5"/>
  <c r="AC1848" i="5"/>
  <c r="AB1849" i="5"/>
  <c r="AC1849" i="5"/>
  <c r="AB1850" i="5"/>
  <c r="AC1850" i="5"/>
  <c r="AB1851" i="5"/>
  <c r="AC1851" i="5"/>
  <c r="AB1852" i="5"/>
  <c r="AC1852" i="5"/>
  <c r="AB1853" i="5"/>
  <c r="AC1853" i="5"/>
  <c r="AB1854" i="5"/>
  <c r="AC1854" i="5"/>
  <c r="AB1855" i="5"/>
  <c r="AC1855" i="5"/>
  <c r="AB1856" i="5"/>
  <c r="AC1856" i="5"/>
  <c r="AB1857" i="5"/>
  <c r="AC1857" i="5"/>
  <c r="AB1858" i="5"/>
  <c r="AC1858" i="5"/>
  <c r="AB1859" i="5"/>
  <c r="AC1859" i="5"/>
  <c r="AB1860" i="5"/>
  <c r="AC1860" i="5"/>
  <c r="AB1861" i="5"/>
  <c r="AC1861" i="5"/>
  <c r="AB1862" i="5"/>
  <c r="AC1862" i="5"/>
  <c r="AB1863" i="5"/>
  <c r="AC1863" i="5"/>
  <c r="AB1864" i="5"/>
  <c r="AC1864" i="5"/>
  <c r="AB1865" i="5"/>
  <c r="AC1865" i="5"/>
  <c r="AB1866" i="5"/>
  <c r="AC1866" i="5"/>
  <c r="AB1867" i="5"/>
  <c r="AC1867" i="5"/>
  <c r="AB1868" i="5"/>
  <c r="AC1868" i="5"/>
  <c r="AB1869" i="5"/>
  <c r="AC1869" i="5"/>
  <c r="AB1870" i="5"/>
  <c r="AC1870" i="5"/>
  <c r="AB1871" i="5"/>
  <c r="AC1871" i="5"/>
  <c r="AB1872" i="5"/>
  <c r="AC1872" i="5"/>
  <c r="AB1873" i="5"/>
  <c r="AC1873" i="5"/>
  <c r="AB1874" i="5"/>
  <c r="AC1874" i="5"/>
  <c r="AB1875" i="5"/>
  <c r="AC1875" i="5"/>
  <c r="AB1876" i="5"/>
  <c r="AC1876" i="5"/>
  <c r="AB1877" i="5"/>
  <c r="AC1877" i="5"/>
  <c r="AB1878" i="5"/>
  <c r="AC1878" i="5"/>
  <c r="AB1879" i="5"/>
  <c r="AC1879" i="5"/>
  <c r="AB1880" i="5"/>
  <c r="AC1880" i="5"/>
  <c r="AB1881" i="5"/>
  <c r="AC1881" i="5"/>
  <c r="AB1882" i="5"/>
  <c r="AC1882" i="5"/>
  <c r="AB1883" i="5"/>
  <c r="AC1883" i="5"/>
  <c r="AB1884" i="5"/>
  <c r="AC1884" i="5"/>
  <c r="AB1885" i="5"/>
  <c r="AC1885" i="5"/>
  <c r="AB1886" i="5"/>
  <c r="AC1886" i="5"/>
  <c r="AB1887" i="5"/>
  <c r="AC1887" i="5"/>
  <c r="AB1888" i="5"/>
  <c r="AC1888" i="5"/>
  <c r="AB1889" i="5"/>
  <c r="AC1889" i="5"/>
  <c r="AB1890" i="5"/>
  <c r="AC1890" i="5"/>
  <c r="AB1891" i="5"/>
  <c r="AC1891" i="5"/>
  <c r="AB1892" i="5"/>
  <c r="AC1892" i="5"/>
  <c r="AB1893" i="5"/>
  <c r="AC1893" i="5"/>
  <c r="AB1894" i="5"/>
  <c r="AC1894" i="5"/>
  <c r="AB1895" i="5"/>
  <c r="AC1895" i="5"/>
  <c r="AB1896" i="5"/>
  <c r="AC1896" i="5"/>
  <c r="AB1897" i="5"/>
  <c r="AC1897" i="5"/>
  <c r="AB1898" i="5"/>
  <c r="AC1898" i="5"/>
  <c r="AB1899" i="5"/>
  <c r="AC1899" i="5"/>
  <c r="AB1900" i="5"/>
  <c r="AC1900" i="5"/>
  <c r="AB1901" i="5"/>
  <c r="AC1901" i="5"/>
  <c r="AB1902" i="5"/>
  <c r="AC1902" i="5"/>
  <c r="AB1903" i="5"/>
  <c r="AC1903" i="5"/>
  <c r="AB1904" i="5"/>
  <c r="AC1904" i="5"/>
  <c r="AB1905" i="5"/>
  <c r="AC1905" i="5"/>
  <c r="AB1906" i="5"/>
  <c r="AC1906" i="5"/>
  <c r="AB1907" i="5"/>
  <c r="AC1907" i="5"/>
  <c r="AB1908" i="5"/>
  <c r="AC1908" i="5"/>
  <c r="AB1909" i="5"/>
  <c r="AC1909" i="5"/>
  <c r="AB1910" i="5"/>
  <c r="AC1910" i="5"/>
  <c r="AB1911" i="5"/>
  <c r="AC1911" i="5"/>
  <c r="AB1912" i="5"/>
  <c r="AC1912" i="5"/>
  <c r="AB1913" i="5"/>
  <c r="AC1913" i="5"/>
  <c r="AB1914" i="5"/>
  <c r="AC1914" i="5"/>
  <c r="AB1915" i="5"/>
  <c r="AC1915" i="5"/>
  <c r="AB1916" i="5"/>
  <c r="AC1916" i="5"/>
  <c r="AB1917" i="5"/>
  <c r="AC1917" i="5"/>
  <c r="AB1918" i="5"/>
  <c r="AC1918" i="5"/>
  <c r="AB1919" i="5"/>
  <c r="AC1919" i="5"/>
  <c r="AB1920" i="5"/>
  <c r="AC1920" i="5"/>
  <c r="AB1921" i="5"/>
  <c r="AC1921" i="5"/>
  <c r="AB1922" i="5"/>
  <c r="AC1922" i="5"/>
  <c r="AB1923" i="5"/>
  <c r="AC1923" i="5"/>
  <c r="AB1924" i="5"/>
  <c r="AC1924" i="5"/>
  <c r="AB1925" i="5"/>
  <c r="AC1925" i="5"/>
  <c r="AB1926" i="5"/>
  <c r="AC1926" i="5"/>
  <c r="AB1927" i="5"/>
  <c r="AC1927" i="5"/>
  <c r="AB1928" i="5"/>
  <c r="AC1928" i="5"/>
  <c r="AB1929" i="5"/>
  <c r="AC1929" i="5"/>
  <c r="AB1930" i="5"/>
  <c r="AC1930" i="5"/>
  <c r="AB1931" i="5"/>
  <c r="AC1931" i="5"/>
  <c r="AB1932" i="5"/>
  <c r="AC1932" i="5"/>
  <c r="AB1933" i="5"/>
  <c r="AC1933" i="5"/>
  <c r="AB1934" i="5"/>
  <c r="AC1934" i="5"/>
  <c r="AB1935" i="5"/>
  <c r="AC1935" i="5"/>
  <c r="AB1936" i="5"/>
  <c r="AC1936" i="5"/>
  <c r="AB1937" i="5"/>
  <c r="AC1937" i="5"/>
  <c r="AB1938" i="5"/>
  <c r="AC1938" i="5"/>
  <c r="AB1939" i="5"/>
  <c r="AC1939" i="5"/>
  <c r="AB1940" i="5"/>
  <c r="AC1940" i="5"/>
  <c r="AB1941" i="5"/>
  <c r="AC1941" i="5"/>
  <c r="AB1942" i="5"/>
  <c r="AC1942" i="5"/>
  <c r="AB1943" i="5"/>
  <c r="AC1943" i="5"/>
  <c r="AB1944" i="5"/>
  <c r="AC1944" i="5"/>
  <c r="AB1945" i="5"/>
  <c r="AC1945" i="5"/>
  <c r="AB1946" i="5"/>
  <c r="AC1946" i="5"/>
  <c r="AB1947" i="5"/>
  <c r="AC1947" i="5"/>
  <c r="AB1948" i="5"/>
  <c r="AC1948" i="5"/>
  <c r="AB1949" i="5"/>
  <c r="AC1949" i="5"/>
  <c r="AB1950" i="5"/>
  <c r="AC1950" i="5"/>
  <c r="AB1951" i="5"/>
  <c r="AC1951" i="5"/>
  <c r="AB1952" i="5"/>
  <c r="AC1952" i="5"/>
  <c r="AB1953" i="5"/>
  <c r="AC1953" i="5"/>
  <c r="AB1954" i="5"/>
  <c r="AC1954" i="5"/>
  <c r="AB1955" i="5"/>
  <c r="AC1955" i="5"/>
  <c r="AB1956" i="5"/>
  <c r="AC1956" i="5"/>
  <c r="AB1957" i="5"/>
  <c r="AC1957" i="5"/>
  <c r="AB1958" i="5"/>
  <c r="AC1958" i="5"/>
  <c r="AB1959" i="5"/>
  <c r="AC1959" i="5"/>
  <c r="AB1960" i="5"/>
  <c r="AC1960" i="5"/>
  <c r="AB1961" i="5"/>
  <c r="AC1961" i="5"/>
  <c r="AB1962" i="5"/>
  <c r="AC1962" i="5"/>
  <c r="AB1963" i="5"/>
  <c r="AC1963" i="5"/>
  <c r="AB1964" i="5"/>
  <c r="AC1964" i="5"/>
  <c r="AB1965" i="5"/>
  <c r="AC1965" i="5"/>
  <c r="AB1966" i="5"/>
  <c r="AC1966" i="5"/>
  <c r="AB1967" i="5"/>
  <c r="AC1967" i="5"/>
  <c r="AB1968" i="5"/>
  <c r="AC1968" i="5"/>
  <c r="AB1969" i="5"/>
  <c r="AC1969" i="5"/>
  <c r="AB1970" i="5"/>
  <c r="AC1970" i="5"/>
  <c r="AB1971" i="5"/>
  <c r="AC1971" i="5"/>
  <c r="AB1972" i="5"/>
  <c r="AC1972" i="5"/>
  <c r="AB1973" i="5"/>
  <c r="AC1973" i="5"/>
  <c r="AB1974" i="5"/>
  <c r="AC1974" i="5"/>
  <c r="AB1975" i="5"/>
  <c r="AC1975" i="5"/>
  <c r="AB1976" i="5"/>
  <c r="AC1976" i="5"/>
  <c r="AB1977" i="5"/>
  <c r="AC1977" i="5"/>
  <c r="AB1978" i="5"/>
  <c r="AC1978" i="5"/>
  <c r="AB1979" i="5"/>
  <c r="AC1979" i="5"/>
  <c r="AB1980" i="5"/>
  <c r="AC1980" i="5"/>
  <c r="AB1981" i="5"/>
  <c r="AC1981" i="5"/>
  <c r="AB1982" i="5"/>
  <c r="AC1982" i="5"/>
  <c r="AB1983" i="5"/>
  <c r="AC1983" i="5"/>
  <c r="AB1984" i="5"/>
  <c r="AC1984" i="5"/>
  <c r="AB1985" i="5"/>
  <c r="AC1985" i="5"/>
  <c r="AB1986" i="5"/>
  <c r="AC1986" i="5"/>
  <c r="AB1987" i="5"/>
  <c r="AC1987" i="5"/>
  <c r="AB1988" i="5"/>
  <c r="AC1988" i="5"/>
  <c r="AB1989" i="5"/>
  <c r="AC1989" i="5"/>
  <c r="AB1990" i="5"/>
  <c r="AC1990" i="5"/>
  <c r="AB1991" i="5"/>
  <c r="AC1991" i="5"/>
  <c r="AB1992" i="5"/>
  <c r="AC1992" i="5"/>
  <c r="AB1993" i="5"/>
  <c r="AC1993" i="5"/>
  <c r="AB1994" i="5"/>
  <c r="AC1994" i="5"/>
  <c r="AB1995" i="5"/>
  <c r="AC1995" i="5"/>
  <c r="AB1996" i="5"/>
  <c r="AC1996" i="5"/>
  <c r="AB1997" i="5"/>
  <c r="AC1997" i="5"/>
  <c r="AB1998" i="5"/>
  <c r="AC1998" i="5"/>
  <c r="AB1999" i="5"/>
  <c r="AC1999" i="5"/>
  <c r="AB2000" i="5"/>
  <c r="AC2000" i="5"/>
  <c r="AB2001" i="5"/>
  <c r="AC2001" i="5"/>
  <c r="AB2002" i="5"/>
  <c r="AC2002" i="5"/>
  <c r="AB2003" i="5"/>
  <c r="AC2003" i="5"/>
  <c r="AB2004" i="5"/>
  <c r="AC2004" i="5"/>
  <c r="AB2005" i="5"/>
  <c r="AC2005" i="5"/>
  <c r="AB2006" i="5"/>
  <c r="AC2006" i="5"/>
  <c r="AB2007" i="5"/>
  <c r="AC2007" i="5"/>
  <c r="AB2008" i="5"/>
  <c r="AC2008" i="5"/>
  <c r="AB2009" i="5"/>
  <c r="AC2009" i="5"/>
  <c r="AB2010" i="5"/>
  <c r="AC2010" i="5"/>
  <c r="AB2011" i="5"/>
  <c r="AC2011" i="5"/>
  <c r="AB2012" i="5"/>
  <c r="AC2012" i="5"/>
  <c r="AB2013" i="5"/>
  <c r="AC2013" i="5"/>
  <c r="AB2014" i="5"/>
  <c r="AC2014" i="5"/>
  <c r="AB2015" i="5"/>
  <c r="AC2015" i="5"/>
  <c r="AB2016" i="5"/>
  <c r="AC2016" i="5"/>
  <c r="AB2017" i="5"/>
  <c r="AC2017" i="5"/>
  <c r="AB2018" i="5"/>
  <c r="AC2018" i="5"/>
  <c r="AB2019" i="5"/>
  <c r="AC2019" i="5"/>
  <c r="AB2020" i="5"/>
  <c r="AC2020" i="5"/>
  <c r="AB2021" i="5"/>
  <c r="AC2021" i="5"/>
  <c r="AB2022" i="5"/>
  <c r="AC2022" i="5"/>
  <c r="AB2023" i="5"/>
  <c r="AC2023" i="5"/>
  <c r="AB2024" i="5"/>
  <c r="AC2024" i="5"/>
  <c r="AB2025" i="5"/>
  <c r="AC2025" i="5"/>
  <c r="AB2026" i="5"/>
  <c r="AC2026" i="5"/>
  <c r="AB2027" i="5"/>
  <c r="AC2027" i="5"/>
  <c r="AB2028" i="5"/>
  <c r="AC2028" i="5"/>
  <c r="AB2029" i="5"/>
  <c r="AC2029" i="5"/>
  <c r="AB2030" i="5"/>
  <c r="AC2030" i="5"/>
  <c r="AB2031" i="5"/>
  <c r="AC2031" i="5"/>
  <c r="AB2032" i="5"/>
  <c r="AC2032" i="5"/>
  <c r="AB2033" i="5"/>
  <c r="AC2033" i="5"/>
  <c r="AB2034" i="5"/>
  <c r="AC2034" i="5"/>
  <c r="AB2035" i="5"/>
  <c r="AC2035" i="5"/>
  <c r="AB2036" i="5"/>
  <c r="AC2036" i="5"/>
  <c r="AB2037" i="5"/>
  <c r="AC2037" i="5"/>
  <c r="AB2038" i="5"/>
  <c r="AC2038" i="5"/>
  <c r="AB2039" i="5"/>
  <c r="AC2039" i="5"/>
  <c r="AB2040" i="5"/>
  <c r="AC2040" i="5"/>
  <c r="AB2041" i="5"/>
  <c r="AC2041" i="5"/>
  <c r="AB2042" i="5"/>
  <c r="AC2042" i="5"/>
  <c r="AB2043" i="5"/>
  <c r="AC2043" i="5"/>
  <c r="AB2044" i="5"/>
  <c r="AC2044" i="5"/>
  <c r="AB2045" i="5"/>
  <c r="AC2045" i="5"/>
  <c r="AB2046" i="5"/>
  <c r="AC2046" i="5"/>
  <c r="AB2047" i="5"/>
  <c r="AC2047" i="5"/>
  <c r="AB2048" i="5"/>
  <c r="AC2048" i="5"/>
  <c r="AB2049" i="5"/>
  <c r="AC2049" i="5"/>
  <c r="AB2050" i="5"/>
  <c r="AC2050" i="5"/>
  <c r="AB2051" i="5"/>
  <c r="AC2051" i="5"/>
  <c r="AB2052" i="5"/>
  <c r="AC2052" i="5"/>
  <c r="AB2053" i="5"/>
  <c r="AC2053" i="5"/>
  <c r="AB2054" i="5"/>
  <c r="AC2054" i="5"/>
  <c r="AB2055" i="5"/>
  <c r="AC2055" i="5"/>
  <c r="AB2056" i="5"/>
  <c r="AC2056" i="5"/>
  <c r="AB2057" i="5"/>
  <c r="AC2057" i="5"/>
  <c r="AB2058" i="5"/>
  <c r="AC2058" i="5"/>
  <c r="AB2059" i="5"/>
  <c r="AC2059" i="5"/>
  <c r="AB2060" i="5"/>
  <c r="AC2060" i="5"/>
  <c r="AB2061" i="5"/>
  <c r="AC2061" i="5"/>
  <c r="AB2062" i="5"/>
  <c r="AC2062" i="5"/>
  <c r="AB2063" i="5"/>
  <c r="AC2063" i="5"/>
  <c r="AB2064" i="5"/>
  <c r="AC2064" i="5"/>
  <c r="AB2065" i="5"/>
  <c r="AC2065" i="5"/>
  <c r="AB2066" i="5"/>
  <c r="AC2066" i="5"/>
  <c r="AB2067" i="5"/>
  <c r="AC2067" i="5"/>
  <c r="AB2068" i="5"/>
  <c r="AC2068" i="5"/>
  <c r="AB2069" i="5"/>
  <c r="AC2069" i="5"/>
  <c r="AB2070" i="5"/>
  <c r="AC2070" i="5"/>
  <c r="AB2071" i="5"/>
  <c r="AC2071" i="5"/>
  <c r="AB2072" i="5"/>
  <c r="AC2072" i="5"/>
  <c r="AB2073" i="5"/>
  <c r="AC2073" i="5"/>
  <c r="AB2074" i="5"/>
  <c r="AC2074" i="5"/>
  <c r="AB2075" i="5"/>
  <c r="AC2075" i="5"/>
  <c r="AB2076" i="5"/>
  <c r="AC2076" i="5"/>
  <c r="AB2077" i="5"/>
  <c r="AC2077" i="5"/>
  <c r="AB2078" i="5"/>
  <c r="AC2078" i="5"/>
  <c r="AB2079" i="5"/>
  <c r="AC2079" i="5"/>
  <c r="AB2080" i="5"/>
  <c r="AC2080" i="5"/>
  <c r="AB2081" i="5"/>
  <c r="AC2081" i="5"/>
  <c r="AB2082" i="5"/>
  <c r="AC2082" i="5"/>
  <c r="AB2083" i="5"/>
  <c r="AC2083" i="5"/>
  <c r="AB2084" i="5"/>
  <c r="AC2084" i="5"/>
  <c r="AB2085" i="5"/>
  <c r="AC2085" i="5"/>
  <c r="AB2086" i="5"/>
  <c r="AC2086" i="5"/>
  <c r="AB2087" i="5"/>
  <c r="AC2087" i="5"/>
  <c r="AB2088" i="5"/>
  <c r="AC2088" i="5"/>
  <c r="AB2089" i="5"/>
  <c r="AC2089" i="5"/>
  <c r="AB2090" i="5"/>
  <c r="AC2090" i="5"/>
  <c r="AB2091" i="5"/>
  <c r="AC2091" i="5"/>
  <c r="AB2092" i="5"/>
  <c r="AC2092" i="5"/>
  <c r="AB2093" i="5"/>
  <c r="AC2093" i="5"/>
  <c r="AB2094" i="5"/>
  <c r="AC2094" i="5"/>
  <c r="AB2095" i="5"/>
  <c r="AC2095" i="5"/>
  <c r="AB2096" i="5"/>
  <c r="AC2096" i="5"/>
  <c r="AB2097" i="5"/>
  <c r="AC2097" i="5"/>
  <c r="AB2098" i="5"/>
  <c r="AC2098" i="5"/>
  <c r="AB2099" i="5"/>
  <c r="AC2099" i="5"/>
  <c r="AB2100" i="5"/>
  <c r="AC2100" i="5"/>
  <c r="AB2101" i="5"/>
  <c r="AC2101" i="5"/>
  <c r="AB2102" i="5"/>
  <c r="AC2102" i="5"/>
  <c r="AB2103" i="5"/>
  <c r="AC2103" i="5"/>
  <c r="AB2104" i="5"/>
  <c r="AC2104" i="5"/>
  <c r="AB2105" i="5"/>
  <c r="AC2105" i="5"/>
  <c r="AB2106" i="5"/>
  <c r="AC2106" i="5"/>
  <c r="AB2107" i="5"/>
  <c r="AC2107" i="5"/>
  <c r="AB2108" i="5"/>
  <c r="AC2108" i="5"/>
  <c r="AB2109" i="5"/>
  <c r="AC2109" i="5"/>
  <c r="AB2110" i="5"/>
  <c r="AC2110" i="5"/>
  <c r="AB2111" i="5"/>
  <c r="AC2111" i="5"/>
  <c r="AB2112" i="5"/>
  <c r="AC2112" i="5"/>
  <c r="AB2113" i="5"/>
  <c r="AC2113" i="5"/>
  <c r="AB2114" i="5"/>
  <c r="AC2114" i="5"/>
  <c r="AB2115" i="5"/>
  <c r="AC2115" i="5"/>
  <c r="AB2116" i="5"/>
  <c r="AC2116" i="5"/>
  <c r="AB2117" i="5"/>
  <c r="AC2117" i="5"/>
  <c r="AB2118" i="5"/>
  <c r="AC2118" i="5"/>
  <c r="AB2119" i="5"/>
  <c r="AC2119" i="5"/>
  <c r="AB2120" i="5"/>
  <c r="AC2120" i="5"/>
  <c r="AB2121" i="5"/>
  <c r="AC2121" i="5"/>
  <c r="AB2122" i="5"/>
  <c r="AC2122" i="5"/>
  <c r="AB2123" i="5"/>
  <c r="AC2123" i="5"/>
  <c r="AB2124" i="5"/>
  <c r="AC2124" i="5"/>
  <c r="AB2125" i="5"/>
  <c r="AC2125" i="5"/>
  <c r="AB2126" i="5"/>
  <c r="AC2126" i="5"/>
  <c r="AB2127" i="5"/>
  <c r="AC2127" i="5"/>
  <c r="AB2128" i="5"/>
  <c r="AC2128" i="5"/>
  <c r="AB2129" i="5"/>
  <c r="AC2129" i="5"/>
  <c r="AB2130" i="5"/>
  <c r="AC2130" i="5"/>
  <c r="AB2131" i="5"/>
  <c r="AC2131" i="5"/>
  <c r="AB2132" i="5"/>
  <c r="AC2132" i="5"/>
  <c r="AB2133" i="5"/>
  <c r="AC2133" i="5"/>
  <c r="AB2134" i="5"/>
  <c r="AC2134" i="5"/>
  <c r="AB2135" i="5"/>
  <c r="AC2135" i="5"/>
  <c r="AB2136" i="5"/>
  <c r="AC2136" i="5"/>
  <c r="AB2137" i="5"/>
  <c r="AC2137" i="5"/>
  <c r="AB2138" i="5"/>
  <c r="AC2138" i="5"/>
  <c r="AB2139" i="5"/>
  <c r="AC2139" i="5"/>
  <c r="AB2140" i="5"/>
  <c r="AC2140" i="5"/>
  <c r="AB2141" i="5"/>
  <c r="AC2141" i="5"/>
  <c r="AB2142" i="5"/>
  <c r="AC2142" i="5"/>
  <c r="AB2143" i="5"/>
  <c r="AC2143" i="5"/>
  <c r="AB2144" i="5"/>
  <c r="AC2144" i="5"/>
  <c r="AB2145" i="5"/>
  <c r="AC2145" i="5"/>
  <c r="AB2146" i="5"/>
  <c r="AC2146" i="5"/>
  <c r="AB2147" i="5"/>
  <c r="AC2147" i="5"/>
  <c r="AB2148" i="5"/>
  <c r="AC2148" i="5"/>
  <c r="AB2149" i="5"/>
  <c r="AC2149" i="5"/>
  <c r="AB2150" i="5"/>
  <c r="AC2150" i="5"/>
  <c r="AB2151" i="5"/>
  <c r="AC2151" i="5"/>
  <c r="AB2152" i="5"/>
  <c r="AC2152" i="5"/>
  <c r="AB2153" i="5"/>
  <c r="AC2153" i="5"/>
  <c r="AB2154" i="5"/>
  <c r="AC2154" i="5"/>
  <c r="AB2155" i="5"/>
  <c r="AC2155" i="5"/>
  <c r="AB2156" i="5"/>
  <c r="AC2156" i="5"/>
  <c r="AB2157" i="5"/>
  <c r="AC2157" i="5"/>
  <c r="AB2158" i="5"/>
  <c r="AC2158" i="5"/>
  <c r="AB2159" i="5"/>
  <c r="AC2159" i="5"/>
  <c r="AB2160" i="5"/>
  <c r="AC2160" i="5"/>
  <c r="AB2161" i="5"/>
  <c r="AC2161" i="5"/>
  <c r="AB2162" i="5"/>
  <c r="AC2162" i="5"/>
  <c r="AB2163" i="5"/>
  <c r="AC2163" i="5"/>
  <c r="AB2164" i="5"/>
  <c r="AC2164" i="5"/>
  <c r="AB2165" i="5"/>
  <c r="AC2165" i="5"/>
  <c r="AB2166" i="5"/>
  <c r="AC2166" i="5"/>
  <c r="AB2167" i="5"/>
  <c r="AC2167" i="5"/>
  <c r="AB2168" i="5"/>
  <c r="AC2168" i="5"/>
  <c r="AB2169" i="5"/>
  <c r="AC2169" i="5"/>
  <c r="AB2170" i="5"/>
  <c r="AC2170" i="5"/>
  <c r="AB2171" i="5"/>
  <c r="AC2171" i="5"/>
  <c r="AB2172" i="5"/>
  <c r="AC2172" i="5"/>
  <c r="AB2173" i="5"/>
  <c r="AC2173" i="5"/>
  <c r="AB2174" i="5"/>
  <c r="AC2174" i="5"/>
  <c r="AB2175" i="5"/>
  <c r="AC2175" i="5"/>
  <c r="AB2176" i="5"/>
  <c r="AC2176" i="5"/>
  <c r="AB2177" i="5"/>
  <c r="AC2177" i="5"/>
  <c r="AB2178" i="5"/>
  <c r="AC2178" i="5"/>
  <c r="AB2179" i="5"/>
  <c r="AC2179" i="5"/>
  <c r="AB2180" i="5"/>
  <c r="AC2180" i="5"/>
  <c r="AB2181" i="5"/>
  <c r="AC2181" i="5"/>
  <c r="AB2182" i="5"/>
  <c r="AC2182" i="5"/>
  <c r="AB2183" i="5"/>
  <c r="AC2183" i="5"/>
  <c r="AB2184" i="5"/>
  <c r="AC2184" i="5"/>
  <c r="AB2185" i="5"/>
  <c r="AC2185" i="5"/>
  <c r="AB2186" i="5"/>
  <c r="AC2186" i="5"/>
  <c r="AB2187" i="5"/>
  <c r="AC2187" i="5"/>
  <c r="AB2188" i="5"/>
  <c r="AC2188" i="5"/>
  <c r="AB2189" i="5"/>
  <c r="AC2189" i="5"/>
  <c r="AB2190" i="5"/>
  <c r="AC2190" i="5"/>
  <c r="AB2191" i="5"/>
  <c r="AC2191" i="5"/>
  <c r="AB2192" i="5"/>
  <c r="AC2192" i="5"/>
  <c r="AB2193" i="5"/>
  <c r="AC2193" i="5"/>
  <c r="AB2194" i="5"/>
  <c r="AC2194" i="5"/>
  <c r="AB2195" i="5"/>
  <c r="AC2195" i="5"/>
  <c r="AB2196" i="5"/>
  <c r="AC2196" i="5"/>
  <c r="AB2197" i="5"/>
  <c r="AC2197" i="5"/>
  <c r="AB2198" i="5"/>
  <c r="AC2198" i="5"/>
  <c r="AB2199" i="5"/>
  <c r="AC2199" i="5"/>
  <c r="AB2200" i="5"/>
  <c r="AC2200" i="5"/>
  <c r="AB2201" i="5"/>
  <c r="AC2201" i="5"/>
  <c r="AB2202" i="5"/>
  <c r="AC2202" i="5"/>
  <c r="AB2203" i="5"/>
  <c r="AC2203" i="5"/>
  <c r="AB2204" i="5"/>
  <c r="AC2204" i="5"/>
  <c r="AB2205" i="5"/>
  <c r="AC2205" i="5"/>
  <c r="AB2206" i="5"/>
  <c r="AC2206" i="5"/>
  <c r="AB2207" i="5"/>
  <c r="AC2207" i="5"/>
  <c r="AB2208" i="5"/>
  <c r="AC2208" i="5"/>
  <c r="AB2209" i="5"/>
  <c r="AC2209" i="5"/>
  <c r="AB2210" i="5"/>
  <c r="AC2210" i="5"/>
  <c r="AB2211" i="5"/>
  <c r="AC2211" i="5"/>
  <c r="AB2212" i="5"/>
  <c r="AC2212" i="5"/>
  <c r="AB2213" i="5"/>
  <c r="AC2213" i="5"/>
  <c r="AB2214" i="5"/>
  <c r="AC2214" i="5"/>
  <c r="AB2215" i="5"/>
  <c r="AC2215" i="5"/>
  <c r="AB2216" i="5"/>
  <c r="AC2216" i="5"/>
  <c r="AB2217" i="5"/>
  <c r="AC2217" i="5"/>
  <c r="AB2218" i="5"/>
  <c r="AC2218" i="5"/>
  <c r="AB2219" i="5"/>
  <c r="AC2219" i="5"/>
  <c r="AB2220" i="5"/>
  <c r="AC2220" i="5"/>
  <c r="AB2221" i="5"/>
  <c r="AC2221" i="5"/>
  <c r="AB2222" i="5"/>
  <c r="AC2222" i="5"/>
  <c r="AB2223" i="5"/>
  <c r="AC2223" i="5"/>
  <c r="AB2224" i="5"/>
  <c r="AC2224" i="5"/>
  <c r="AB2225" i="5"/>
  <c r="AC2225" i="5"/>
  <c r="AB2226" i="5"/>
  <c r="AC2226" i="5"/>
  <c r="AB2227" i="5"/>
  <c r="AC2227" i="5"/>
  <c r="AB2228" i="5"/>
  <c r="AC2228" i="5"/>
  <c r="AB2229" i="5"/>
  <c r="AC2229" i="5"/>
  <c r="AB2230" i="5"/>
  <c r="AC2230" i="5"/>
  <c r="AB2231" i="5"/>
  <c r="AC2231" i="5"/>
  <c r="AB2232" i="5"/>
  <c r="AC2232" i="5"/>
  <c r="AB2233" i="5"/>
  <c r="AC2233" i="5"/>
  <c r="AB2234" i="5"/>
  <c r="AC2234" i="5"/>
  <c r="AB2235" i="5"/>
  <c r="AC2235" i="5"/>
  <c r="AB2236" i="5"/>
  <c r="AC2236" i="5"/>
  <c r="AB2237" i="5"/>
  <c r="AC2237" i="5"/>
  <c r="AB2238" i="5"/>
  <c r="AC2238" i="5"/>
  <c r="AB2239" i="5"/>
  <c r="AC2239" i="5"/>
  <c r="AB2240" i="5"/>
  <c r="AC2240" i="5"/>
  <c r="AB2241" i="5"/>
  <c r="AC2241" i="5"/>
  <c r="AB2242" i="5"/>
  <c r="AC2242" i="5"/>
  <c r="AB2243" i="5"/>
  <c r="AC2243" i="5"/>
  <c r="AB2244" i="5"/>
  <c r="AC2244" i="5"/>
  <c r="AB2245" i="5"/>
  <c r="AC2245" i="5"/>
  <c r="AB2246" i="5"/>
  <c r="AC2246" i="5"/>
  <c r="AB2247" i="5"/>
  <c r="AC2247" i="5"/>
  <c r="AB2248" i="5"/>
  <c r="AC2248" i="5"/>
  <c r="AB2249" i="5"/>
  <c r="AC2249" i="5"/>
  <c r="AB2250" i="5"/>
  <c r="AC2250" i="5"/>
  <c r="AB2251" i="5"/>
  <c r="AC2251" i="5"/>
  <c r="AB2252" i="5"/>
  <c r="AC2252" i="5"/>
  <c r="AB2253" i="5"/>
  <c r="AC2253" i="5"/>
  <c r="AB2254" i="5"/>
  <c r="AC2254" i="5"/>
  <c r="AB2255" i="5"/>
  <c r="AC2255" i="5"/>
  <c r="AB2256" i="5"/>
  <c r="AC2256" i="5"/>
  <c r="AB2257" i="5"/>
  <c r="AC2257" i="5"/>
  <c r="AB2258" i="5"/>
  <c r="AC2258" i="5"/>
  <c r="AB2259" i="5"/>
  <c r="AC2259" i="5"/>
  <c r="AB2260" i="5"/>
  <c r="AC2260" i="5"/>
  <c r="AB2261" i="5"/>
  <c r="AC2261" i="5"/>
  <c r="AB2262" i="5"/>
  <c r="AC2262" i="5"/>
  <c r="AB2263" i="5"/>
  <c r="AC2263" i="5"/>
  <c r="AB2264" i="5"/>
  <c r="AC2264" i="5"/>
  <c r="AB2265" i="5"/>
  <c r="AC2265" i="5"/>
  <c r="AB2266" i="5"/>
  <c r="AC2266" i="5"/>
  <c r="AB2267" i="5"/>
  <c r="AC2267" i="5"/>
  <c r="AB2268" i="5"/>
  <c r="AC2268" i="5"/>
  <c r="AB2269" i="5"/>
  <c r="AC2269" i="5"/>
  <c r="AB2270" i="5"/>
  <c r="AC2270" i="5"/>
  <c r="AB2271" i="5"/>
  <c r="AC2271" i="5"/>
  <c r="AB2272" i="5"/>
  <c r="AC2272" i="5"/>
  <c r="AB2273" i="5"/>
  <c r="AC2273" i="5"/>
  <c r="AB2274" i="5"/>
  <c r="AC2274" i="5"/>
  <c r="AB2275" i="5"/>
  <c r="AC2275" i="5"/>
  <c r="AB2276" i="5"/>
  <c r="AC2276" i="5"/>
  <c r="AB2277" i="5"/>
  <c r="AC2277" i="5"/>
  <c r="AB2278" i="5"/>
  <c r="AC2278" i="5"/>
  <c r="AB2279" i="5"/>
  <c r="AC2279" i="5"/>
  <c r="AB2280" i="5"/>
  <c r="AC2280" i="5"/>
  <c r="AB2281" i="5"/>
  <c r="AC2281" i="5"/>
  <c r="AB2282" i="5"/>
  <c r="AC2282" i="5"/>
  <c r="AB2283" i="5"/>
  <c r="AC2283" i="5"/>
  <c r="AB2284" i="5"/>
  <c r="AC2284" i="5"/>
  <c r="AB2285" i="5"/>
  <c r="AC2285" i="5"/>
  <c r="AB2286" i="5"/>
  <c r="AC2286" i="5"/>
  <c r="AB2287" i="5"/>
  <c r="AC2287" i="5"/>
  <c r="AB2288" i="5"/>
  <c r="AC2288" i="5"/>
  <c r="AB2289" i="5"/>
  <c r="AC2289" i="5"/>
  <c r="AB2290" i="5"/>
  <c r="AC2290" i="5"/>
  <c r="AB2291" i="5"/>
  <c r="AC2291" i="5"/>
  <c r="AB2292" i="5"/>
  <c r="AC2292" i="5"/>
  <c r="AB2293" i="5"/>
  <c r="AC2293" i="5"/>
  <c r="AB2294" i="5"/>
  <c r="AC2294" i="5"/>
  <c r="AB2295" i="5"/>
  <c r="AC2295" i="5"/>
  <c r="AB2296" i="5"/>
  <c r="AC2296" i="5"/>
  <c r="AB2297" i="5"/>
  <c r="AC2297" i="5"/>
  <c r="AB2298" i="5"/>
  <c r="AC2298" i="5"/>
  <c r="AB2299" i="5"/>
  <c r="AC2299" i="5"/>
  <c r="AB2300" i="5"/>
  <c r="AC2300" i="5"/>
  <c r="AB2301" i="5"/>
  <c r="AC2301" i="5"/>
  <c r="AB2302" i="5"/>
  <c r="AC2302" i="5"/>
  <c r="AB2303" i="5"/>
  <c r="AC2303" i="5"/>
  <c r="AB2304" i="5"/>
  <c r="AC2304" i="5"/>
  <c r="AB2305" i="5"/>
  <c r="AC2305" i="5"/>
  <c r="AB2306" i="5"/>
  <c r="AC2306" i="5"/>
  <c r="AB2307" i="5"/>
  <c r="AC2307" i="5"/>
  <c r="AB2308" i="5"/>
  <c r="AC2308" i="5"/>
  <c r="AB2309" i="5"/>
  <c r="AC2309" i="5"/>
  <c r="AB2310" i="5"/>
  <c r="AC2310" i="5"/>
  <c r="AB2311" i="5"/>
  <c r="AC2311" i="5"/>
  <c r="AB2312" i="5"/>
  <c r="AC2312" i="5"/>
  <c r="AB2313" i="5"/>
  <c r="AC2313" i="5"/>
  <c r="AB2314" i="5"/>
  <c r="AC2314" i="5"/>
  <c r="AB2315" i="5"/>
  <c r="AC2315" i="5"/>
  <c r="AB2316" i="5"/>
  <c r="AC2316" i="5"/>
  <c r="AB2317" i="5"/>
  <c r="AC2317" i="5"/>
  <c r="AB2318" i="5"/>
  <c r="AC2318" i="5"/>
  <c r="AB2319" i="5"/>
  <c r="AC2319" i="5"/>
  <c r="AB2320" i="5"/>
  <c r="AC2320" i="5"/>
  <c r="AB2321" i="5"/>
  <c r="AC2321" i="5"/>
  <c r="AB2322" i="5"/>
  <c r="AC2322" i="5"/>
  <c r="AB2323" i="5"/>
  <c r="AC2323" i="5"/>
  <c r="AB2324" i="5"/>
  <c r="AC2324" i="5"/>
  <c r="AB2325" i="5"/>
  <c r="AC2325" i="5"/>
  <c r="AB2326" i="5"/>
  <c r="AC2326" i="5"/>
  <c r="AB2327" i="5"/>
  <c r="AC2327" i="5"/>
  <c r="AB2328" i="5"/>
  <c r="AC2328" i="5"/>
  <c r="AB2329" i="5"/>
  <c r="AC2329" i="5"/>
  <c r="AB2330" i="5"/>
  <c r="AC2330" i="5"/>
  <c r="AB2331" i="5"/>
  <c r="AC2331" i="5"/>
  <c r="AB2332" i="5"/>
  <c r="AC2332" i="5"/>
  <c r="AB2333" i="5"/>
  <c r="AC2333" i="5"/>
  <c r="AB2334" i="5"/>
  <c r="AC2334" i="5"/>
  <c r="AB2335" i="5"/>
  <c r="AC2335" i="5"/>
  <c r="AB2336" i="5"/>
  <c r="AC2336" i="5"/>
  <c r="AB2337" i="5"/>
  <c r="AC2337" i="5"/>
  <c r="AB2338" i="5"/>
  <c r="AC2338" i="5"/>
  <c r="AB2339" i="5"/>
  <c r="AC2339" i="5"/>
  <c r="AB2340" i="5"/>
  <c r="AC2340" i="5"/>
  <c r="AB2341" i="5"/>
  <c r="AC2341" i="5"/>
  <c r="AB2342" i="5"/>
  <c r="AC2342" i="5"/>
  <c r="AB2343" i="5"/>
  <c r="AC2343" i="5"/>
  <c r="AB2344" i="5"/>
  <c r="AC2344" i="5"/>
  <c r="AB2345" i="5"/>
  <c r="AC2345" i="5"/>
  <c r="AB2346" i="5"/>
  <c r="AC2346" i="5"/>
  <c r="AB2347" i="5"/>
  <c r="AC2347" i="5"/>
  <c r="AB2348" i="5"/>
  <c r="AC2348" i="5"/>
  <c r="AB2349" i="5"/>
  <c r="AC2349" i="5"/>
  <c r="AB2350" i="5"/>
  <c r="AC2350" i="5"/>
  <c r="AB2351" i="5"/>
  <c r="AC2351" i="5"/>
  <c r="AB2352" i="5"/>
  <c r="AC2352" i="5"/>
  <c r="AB2353" i="5"/>
  <c r="AC2353" i="5"/>
  <c r="AB2354" i="5"/>
  <c r="AC2354" i="5"/>
  <c r="AB2355" i="5"/>
  <c r="AC2355" i="5"/>
  <c r="AB2356" i="5"/>
  <c r="AC2356" i="5"/>
  <c r="AB2357" i="5"/>
  <c r="AC2357" i="5"/>
  <c r="AB2358" i="5"/>
  <c r="AC2358" i="5"/>
  <c r="AB2359" i="5"/>
  <c r="AC2359" i="5"/>
  <c r="AB2360" i="5"/>
  <c r="AC2360" i="5"/>
  <c r="AB2361" i="5"/>
  <c r="AC2361" i="5"/>
  <c r="AB2362" i="5"/>
  <c r="AC2362" i="5"/>
  <c r="AB2363" i="5"/>
  <c r="AC2363" i="5"/>
  <c r="AB2364" i="5"/>
  <c r="AC2364" i="5"/>
  <c r="AB2365" i="5"/>
  <c r="AC2365" i="5"/>
  <c r="AB2366" i="5"/>
  <c r="AC2366" i="5"/>
  <c r="AB2367" i="5"/>
  <c r="AC2367" i="5"/>
  <c r="AB2368" i="5"/>
  <c r="AC2368" i="5"/>
  <c r="AB2369" i="5"/>
  <c r="AC2369" i="5"/>
  <c r="AB2370" i="5"/>
  <c r="AC2370" i="5"/>
  <c r="AB2371" i="5"/>
  <c r="AC2371" i="5"/>
  <c r="AB2372" i="5"/>
  <c r="AC2372" i="5"/>
  <c r="AB2373" i="5"/>
  <c r="AC2373" i="5"/>
  <c r="AB2374" i="5"/>
  <c r="AC2374" i="5"/>
  <c r="AB2375" i="5"/>
  <c r="AC2375" i="5"/>
  <c r="AB2376" i="5"/>
  <c r="AC2376" i="5"/>
  <c r="AB2377" i="5"/>
  <c r="AC2377" i="5"/>
  <c r="AB2378" i="5"/>
  <c r="AC2378" i="5"/>
  <c r="AB2379" i="5"/>
  <c r="AC2379" i="5"/>
  <c r="AB2380" i="5"/>
  <c r="AC2380" i="5"/>
  <c r="AB2381" i="5"/>
  <c r="AC2381" i="5"/>
  <c r="AB2382" i="5"/>
  <c r="AC2382" i="5"/>
  <c r="AB2383" i="5"/>
  <c r="AC2383" i="5"/>
  <c r="AB2384" i="5"/>
  <c r="AC2384" i="5"/>
  <c r="AB2385" i="5"/>
  <c r="AC2385" i="5"/>
  <c r="AB2386" i="5"/>
  <c r="AC2386" i="5"/>
  <c r="AB2387" i="5"/>
  <c r="AC2387" i="5"/>
  <c r="AB2388" i="5"/>
  <c r="AC2388" i="5"/>
  <c r="AB2389" i="5"/>
  <c r="AC2389" i="5"/>
  <c r="AB2390" i="5"/>
  <c r="AC2390" i="5"/>
  <c r="AB2391" i="5"/>
  <c r="AC2391" i="5"/>
  <c r="AB2392" i="5"/>
  <c r="AC2392" i="5"/>
  <c r="AB2393" i="5"/>
  <c r="AC2393" i="5"/>
  <c r="AB2394" i="5"/>
  <c r="AC2394" i="5"/>
  <c r="AB2395" i="5"/>
  <c r="AC2395" i="5"/>
  <c r="AB2396" i="5"/>
  <c r="AC2396" i="5"/>
  <c r="AB2397" i="5"/>
  <c r="AC2397" i="5"/>
  <c r="AB2398" i="5"/>
  <c r="AC2398" i="5"/>
  <c r="AB2399" i="5"/>
  <c r="AC2399" i="5"/>
  <c r="AB2400" i="5"/>
  <c r="AC2400" i="5"/>
  <c r="AB2401" i="5"/>
  <c r="AC2401" i="5"/>
  <c r="AB2402" i="5"/>
  <c r="AC2402" i="5"/>
  <c r="AB2403" i="5"/>
  <c r="AC2403" i="5"/>
  <c r="AB2404" i="5"/>
  <c r="AC2404" i="5"/>
  <c r="AB2405" i="5"/>
  <c r="AC2405" i="5"/>
  <c r="AB2406" i="5"/>
  <c r="AC2406" i="5"/>
  <c r="AB2407" i="5"/>
  <c r="AC2407" i="5"/>
  <c r="AB2408" i="5"/>
  <c r="AC2408" i="5"/>
  <c r="AB2409" i="5"/>
  <c r="AC2409" i="5"/>
  <c r="AB2410" i="5"/>
  <c r="AC2410" i="5"/>
  <c r="AB2411" i="5"/>
  <c r="AC2411" i="5"/>
  <c r="AB2412" i="5"/>
  <c r="AC2412" i="5"/>
  <c r="AB2413" i="5"/>
  <c r="AC2413" i="5"/>
  <c r="AB2414" i="5"/>
  <c r="AC2414" i="5"/>
  <c r="AB2415" i="5"/>
  <c r="AC2415" i="5"/>
  <c r="AB2416" i="5"/>
  <c r="AC2416" i="5"/>
  <c r="AB2417" i="5"/>
  <c r="AC2417" i="5"/>
  <c r="AB2418" i="5"/>
  <c r="AC2418" i="5"/>
  <c r="AB2419" i="5"/>
  <c r="AC2419" i="5"/>
  <c r="AB2420" i="5"/>
  <c r="AC2420" i="5"/>
  <c r="AB2421" i="5"/>
  <c r="AC2421" i="5"/>
  <c r="AB2422" i="5"/>
  <c r="AC2422" i="5"/>
  <c r="AB2423" i="5"/>
  <c r="AC2423" i="5"/>
  <c r="AB2424" i="5"/>
  <c r="AC2424" i="5"/>
  <c r="AB2425" i="5"/>
  <c r="AC2425" i="5"/>
  <c r="AB2426" i="5"/>
  <c r="AC2426" i="5"/>
  <c r="AB2427" i="5"/>
  <c r="AC2427" i="5"/>
  <c r="AB2428" i="5"/>
  <c r="AC2428" i="5"/>
  <c r="AB2429" i="5"/>
  <c r="AC2429" i="5"/>
  <c r="AB2430" i="5"/>
  <c r="AC2430" i="5"/>
  <c r="AB2431" i="5"/>
  <c r="AC2431" i="5"/>
  <c r="AB2432" i="5"/>
  <c r="AC2432" i="5"/>
  <c r="AB2433" i="5"/>
  <c r="AC2433" i="5"/>
  <c r="AB2434" i="5"/>
  <c r="AC2434" i="5"/>
  <c r="AB2435" i="5"/>
  <c r="AC2435" i="5"/>
  <c r="AB2436" i="5"/>
  <c r="AC2436" i="5"/>
  <c r="AB2437" i="5"/>
  <c r="AC2437" i="5"/>
  <c r="AB2438" i="5"/>
  <c r="AC2438" i="5"/>
  <c r="AB2439" i="5"/>
  <c r="AC2439" i="5"/>
  <c r="AB2440" i="5"/>
  <c r="AC2440" i="5"/>
  <c r="AB2441" i="5"/>
  <c r="AC2441" i="5"/>
  <c r="AB2442" i="5"/>
  <c r="AC2442" i="5"/>
  <c r="AC4" i="5"/>
  <c r="AB4" i="5"/>
  <c r="Z5" i="5"/>
  <c r="AA5" i="5"/>
  <c r="Z6" i="5"/>
  <c r="AA6" i="5"/>
  <c r="Z7" i="5"/>
  <c r="AA7" i="5"/>
  <c r="Z8" i="5"/>
  <c r="Z9" i="5"/>
  <c r="AA9" i="5"/>
  <c r="Z10" i="5"/>
  <c r="AA10" i="5"/>
  <c r="Z11" i="5"/>
  <c r="AA11" i="5"/>
  <c r="Z12" i="5"/>
  <c r="AA12" i="5"/>
  <c r="Z13" i="5"/>
  <c r="Z14" i="5"/>
  <c r="AA14" i="5"/>
  <c r="Z15" i="5"/>
  <c r="Z16" i="5"/>
  <c r="AA16" i="5"/>
  <c r="Z17" i="5"/>
  <c r="Z18" i="5"/>
  <c r="AA18" i="5"/>
  <c r="Z19" i="5"/>
  <c r="AA19" i="5"/>
  <c r="Z20" i="5"/>
  <c r="AA20" i="5"/>
  <c r="Z21" i="5"/>
  <c r="AA21" i="5"/>
  <c r="Z22" i="5"/>
  <c r="AA22" i="5"/>
  <c r="Z23" i="5"/>
  <c r="Z24" i="5"/>
  <c r="AA24" i="5"/>
  <c r="Z25" i="5"/>
  <c r="AA25" i="5"/>
  <c r="Z26" i="5"/>
  <c r="Z27" i="5"/>
  <c r="AA27" i="5"/>
  <c r="Z28" i="5"/>
  <c r="AA28" i="5"/>
  <c r="Z29" i="5"/>
  <c r="AA29" i="5"/>
  <c r="Z30" i="5"/>
  <c r="AA30" i="5"/>
  <c r="Z31" i="5"/>
  <c r="Z32" i="5"/>
  <c r="AA32" i="5"/>
  <c r="Z33" i="5"/>
  <c r="Z34" i="5"/>
  <c r="AA34" i="5"/>
  <c r="Z35" i="5"/>
  <c r="AA35" i="5"/>
  <c r="Z36" i="5"/>
  <c r="AA36" i="5"/>
  <c r="Z37" i="5"/>
  <c r="Z38" i="5"/>
  <c r="AA38" i="5"/>
  <c r="Z39" i="5"/>
  <c r="AA39" i="5"/>
  <c r="Z40" i="5"/>
  <c r="AA40" i="5"/>
  <c r="Z41" i="5"/>
  <c r="AA41" i="5"/>
  <c r="Z42" i="5"/>
  <c r="AA42" i="5"/>
  <c r="Z43" i="5"/>
  <c r="AA43" i="5"/>
  <c r="Z44" i="5"/>
  <c r="Z45" i="5"/>
  <c r="AA45" i="5"/>
  <c r="Z46" i="5"/>
  <c r="Z47" i="5"/>
  <c r="AA47" i="5"/>
  <c r="Z48" i="5"/>
  <c r="AA48" i="5"/>
  <c r="Z49" i="5"/>
  <c r="AA49" i="5"/>
  <c r="Z50" i="5"/>
  <c r="Z51" i="5"/>
  <c r="Z52" i="5"/>
  <c r="AA52" i="5"/>
  <c r="Z53" i="5"/>
  <c r="AA53" i="5"/>
  <c r="Z54" i="5"/>
  <c r="AA54" i="5"/>
  <c r="Z55" i="5"/>
  <c r="AA55" i="5"/>
  <c r="Z56" i="5"/>
  <c r="Z57" i="5"/>
  <c r="AA57" i="5"/>
  <c r="Z58" i="5"/>
  <c r="Z59" i="5"/>
  <c r="AA59" i="5"/>
  <c r="Z60" i="5"/>
  <c r="AA60" i="5"/>
  <c r="Z61" i="5"/>
  <c r="AA61" i="5"/>
  <c r="Z62" i="5"/>
  <c r="Z63" i="5"/>
  <c r="Z64" i="5"/>
  <c r="AA64" i="5"/>
  <c r="Z65" i="5"/>
  <c r="Z66" i="5"/>
  <c r="AA66" i="5"/>
  <c r="Z67" i="5"/>
  <c r="AA67" i="5"/>
  <c r="Z68" i="5"/>
  <c r="AA68" i="5"/>
  <c r="Z69" i="5"/>
  <c r="AA69" i="5"/>
  <c r="Z70" i="5"/>
  <c r="Z71" i="5"/>
  <c r="AA71" i="5"/>
  <c r="Z72" i="5"/>
  <c r="AA72" i="5"/>
  <c r="Z73" i="5"/>
  <c r="Z74" i="5"/>
  <c r="AA74" i="5"/>
  <c r="Z75" i="5"/>
  <c r="Z76" i="5"/>
  <c r="AA76" i="5"/>
  <c r="Z77" i="5"/>
  <c r="AA77" i="5"/>
  <c r="Z78" i="5"/>
  <c r="AA78" i="5"/>
  <c r="Z79" i="5"/>
  <c r="AA79" i="5"/>
  <c r="Z80" i="5"/>
  <c r="AA80" i="5"/>
  <c r="Z81" i="5"/>
  <c r="Z82" i="5"/>
  <c r="Z83" i="5"/>
  <c r="AA83" i="5"/>
  <c r="Z84" i="5"/>
  <c r="AA84" i="5"/>
  <c r="Z85" i="5"/>
  <c r="AA85" i="5"/>
  <c r="Z86" i="5"/>
  <c r="AA86" i="5"/>
  <c r="Z87" i="5"/>
  <c r="AA87" i="5"/>
  <c r="Z88" i="5"/>
  <c r="AA88" i="5"/>
  <c r="Z89" i="5"/>
  <c r="AA89" i="5"/>
  <c r="Z90" i="5"/>
  <c r="Z91" i="5"/>
  <c r="Z92" i="5"/>
  <c r="Z93" i="5"/>
  <c r="AA93" i="5"/>
  <c r="Z94" i="5"/>
  <c r="AA94" i="5"/>
  <c r="Z95" i="5"/>
  <c r="Z96" i="5"/>
  <c r="AA96" i="5"/>
  <c r="Z97" i="5"/>
  <c r="AA97" i="5"/>
  <c r="Z98" i="5"/>
  <c r="AA98" i="5"/>
  <c r="Z99" i="5"/>
  <c r="AA99" i="5"/>
  <c r="Z100" i="5"/>
  <c r="AA100" i="5"/>
  <c r="Z101" i="5"/>
  <c r="AA101" i="5"/>
  <c r="Z102" i="5"/>
  <c r="AA102" i="5"/>
  <c r="Z103" i="5"/>
  <c r="AA103" i="5"/>
  <c r="Z104" i="5"/>
  <c r="AA104" i="5"/>
  <c r="Z105" i="5"/>
  <c r="AA105" i="5"/>
  <c r="Z106" i="5"/>
  <c r="AA106" i="5"/>
  <c r="Z107" i="5"/>
  <c r="AA107" i="5"/>
  <c r="Z108" i="5"/>
  <c r="Z109" i="5"/>
  <c r="AA109" i="5"/>
  <c r="Z110" i="5"/>
  <c r="AA110" i="5"/>
  <c r="Z111" i="5"/>
  <c r="AA111" i="5"/>
  <c r="Z112" i="5"/>
  <c r="AA112" i="5"/>
  <c r="Z113" i="5"/>
  <c r="Z114" i="5"/>
  <c r="Z115" i="5"/>
  <c r="Z116" i="5"/>
  <c r="Z117" i="5"/>
  <c r="AA117" i="5"/>
  <c r="Z118" i="5"/>
  <c r="AA118" i="5"/>
  <c r="Z119" i="5"/>
  <c r="AA119" i="5"/>
  <c r="Z120" i="5"/>
  <c r="AA120" i="5"/>
  <c r="Z121" i="5"/>
  <c r="AA121" i="5"/>
  <c r="Z122" i="5"/>
  <c r="AA122" i="5"/>
  <c r="Z123" i="5"/>
  <c r="AA123" i="5"/>
  <c r="Z124" i="5"/>
  <c r="AA124" i="5"/>
  <c r="Z125" i="5"/>
  <c r="AA125" i="5"/>
  <c r="Z126" i="5"/>
  <c r="AA126" i="5"/>
  <c r="Z127" i="5"/>
  <c r="AA127" i="5"/>
  <c r="Z128" i="5"/>
  <c r="Z129" i="5"/>
  <c r="AA129" i="5"/>
  <c r="Z130" i="5"/>
  <c r="AA130" i="5"/>
  <c r="Z131" i="5"/>
  <c r="AA131" i="5"/>
  <c r="Z132" i="5"/>
  <c r="AA132" i="5"/>
  <c r="Z133" i="5"/>
  <c r="AA133" i="5"/>
  <c r="Z134" i="5"/>
  <c r="AA134" i="5"/>
  <c r="Z135" i="5"/>
  <c r="AA135" i="5"/>
  <c r="Z136" i="5"/>
  <c r="Z137" i="5"/>
  <c r="Z138" i="5"/>
  <c r="Z139" i="5"/>
  <c r="AA139" i="5"/>
  <c r="Z140" i="5"/>
  <c r="Z141" i="5"/>
  <c r="Z142" i="5"/>
  <c r="Z143" i="5"/>
  <c r="Z144" i="5"/>
  <c r="Z145" i="5"/>
  <c r="AA145" i="5"/>
  <c r="Z146" i="5"/>
  <c r="AA146" i="5"/>
  <c r="Z147" i="5"/>
  <c r="AA147" i="5"/>
  <c r="Z148" i="5"/>
  <c r="AA148" i="5"/>
  <c r="Z149" i="5"/>
  <c r="AA149" i="5"/>
  <c r="Z150" i="5"/>
  <c r="AA150" i="5"/>
  <c r="Z151" i="5"/>
  <c r="Z152" i="5"/>
  <c r="AA152" i="5"/>
  <c r="Z153" i="5"/>
  <c r="AA153" i="5"/>
  <c r="Z154" i="5"/>
  <c r="AA154" i="5"/>
  <c r="Z155" i="5"/>
  <c r="Z156" i="5"/>
  <c r="AA156" i="5"/>
  <c r="Z157" i="5"/>
  <c r="AA157" i="5"/>
  <c r="Z158" i="5"/>
  <c r="AA158" i="5"/>
  <c r="Z159" i="5"/>
  <c r="Z160" i="5"/>
  <c r="Z161" i="5"/>
  <c r="AA161" i="5"/>
  <c r="Z162" i="5"/>
  <c r="Z163" i="5"/>
  <c r="AA163" i="5"/>
  <c r="Z164" i="5"/>
  <c r="AA164" i="5"/>
  <c r="Z165" i="5"/>
  <c r="Z166" i="5"/>
  <c r="AA166" i="5"/>
  <c r="Z167" i="5"/>
  <c r="Z168" i="5"/>
  <c r="Z169" i="5"/>
  <c r="AA169" i="5"/>
  <c r="Z170" i="5"/>
  <c r="AA170" i="5"/>
  <c r="Z171" i="5"/>
  <c r="AA171" i="5"/>
  <c r="Z172" i="5"/>
  <c r="AA172" i="5"/>
  <c r="Z173" i="5"/>
  <c r="AA173" i="5"/>
  <c r="Z174" i="5"/>
  <c r="AA174" i="5"/>
  <c r="Z175" i="5"/>
  <c r="Z176" i="5"/>
  <c r="AA176" i="5"/>
  <c r="Z177" i="5"/>
  <c r="AA177" i="5"/>
  <c r="Z178" i="5"/>
  <c r="Z179" i="5"/>
  <c r="Z180" i="5"/>
  <c r="Z181" i="5"/>
  <c r="AA181" i="5"/>
  <c r="Z182" i="5"/>
  <c r="Z183" i="5"/>
  <c r="AA183" i="5"/>
  <c r="Z184" i="5"/>
  <c r="AA184" i="5"/>
  <c r="Z185" i="5"/>
  <c r="AA185" i="5"/>
  <c r="Z186" i="5"/>
  <c r="AA186" i="5"/>
  <c r="Z187" i="5"/>
  <c r="Z188" i="5"/>
  <c r="AA188" i="5"/>
  <c r="Z189" i="5"/>
  <c r="AA189" i="5"/>
  <c r="Z190" i="5"/>
  <c r="Z191" i="5"/>
  <c r="AA191" i="5"/>
  <c r="Z192" i="5"/>
  <c r="Z193" i="5"/>
  <c r="AA193" i="5"/>
  <c r="Z194" i="5"/>
  <c r="AA194" i="5"/>
  <c r="Z195" i="5"/>
  <c r="AA195" i="5"/>
  <c r="Z196" i="5"/>
  <c r="AA196" i="5"/>
  <c r="Z197" i="5"/>
  <c r="AA197" i="5"/>
  <c r="Z198" i="5"/>
  <c r="Z199" i="5"/>
  <c r="Z200" i="5"/>
  <c r="Z201" i="5"/>
  <c r="Z202" i="5"/>
  <c r="AA202" i="5"/>
  <c r="Z203" i="5"/>
  <c r="AA203" i="5"/>
  <c r="Z204" i="5"/>
  <c r="AA204" i="5"/>
  <c r="Z205" i="5"/>
  <c r="Z206" i="5"/>
  <c r="Z207" i="5"/>
  <c r="AA207" i="5"/>
  <c r="Z208" i="5"/>
  <c r="AA208" i="5"/>
  <c r="Z209" i="5"/>
  <c r="AA209" i="5"/>
  <c r="Z210" i="5"/>
  <c r="AA210" i="5"/>
  <c r="Z211" i="5"/>
  <c r="Z212" i="5"/>
  <c r="AA212" i="5"/>
  <c r="Z213" i="5"/>
  <c r="AA213" i="5"/>
  <c r="Z214" i="5"/>
  <c r="AA214" i="5"/>
  <c r="Z215" i="5"/>
  <c r="Z216" i="5"/>
  <c r="AA216" i="5"/>
  <c r="Z217" i="5"/>
  <c r="AA217" i="5"/>
  <c r="Z218" i="5"/>
  <c r="AA218" i="5"/>
  <c r="Z219" i="5"/>
  <c r="Z220" i="5"/>
  <c r="AA220" i="5"/>
  <c r="Z221" i="5"/>
  <c r="AA221" i="5"/>
  <c r="Z222" i="5"/>
  <c r="Z223" i="5"/>
  <c r="Z224" i="5"/>
  <c r="AA224" i="5"/>
  <c r="Z225" i="5"/>
  <c r="Z226" i="5"/>
  <c r="AA226" i="5"/>
  <c r="Z227" i="5"/>
  <c r="AA227" i="5"/>
  <c r="Z228" i="5"/>
  <c r="Z229" i="5"/>
  <c r="Z230" i="5"/>
  <c r="AA230" i="5"/>
  <c r="Z231" i="5"/>
  <c r="AA231" i="5"/>
  <c r="Z232" i="5"/>
  <c r="Z233" i="5"/>
  <c r="AA233" i="5"/>
  <c r="Z234" i="5"/>
  <c r="Z235" i="5"/>
  <c r="AA235" i="5"/>
  <c r="Z236" i="5"/>
  <c r="AA236" i="5"/>
  <c r="Z237" i="5"/>
  <c r="Z238" i="5"/>
  <c r="AA238" i="5"/>
  <c r="Z239" i="5"/>
  <c r="AA239" i="5"/>
  <c r="Z240" i="5"/>
  <c r="Z241" i="5"/>
  <c r="Z242" i="5"/>
  <c r="AA242" i="5"/>
  <c r="Z243" i="5"/>
  <c r="Z244" i="5"/>
  <c r="Z245" i="5"/>
  <c r="Z246" i="5"/>
  <c r="Z247" i="5"/>
  <c r="AA247" i="5"/>
  <c r="Z248" i="5"/>
  <c r="Z249" i="5"/>
  <c r="Z250" i="5"/>
  <c r="AA250" i="5"/>
  <c r="Z251" i="5"/>
  <c r="AA251" i="5"/>
  <c r="Z252" i="5"/>
  <c r="AA252" i="5"/>
  <c r="Z253" i="5"/>
  <c r="Z254" i="5"/>
  <c r="AA254" i="5"/>
  <c r="Z255" i="5"/>
  <c r="AA255" i="5"/>
  <c r="Z256" i="5"/>
  <c r="AA256" i="5"/>
  <c r="Z257" i="5"/>
  <c r="AA257" i="5"/>
  <c r="Z258" i="5"/>
  <c r="AA258" i="5"/>
  <c r="Z259" i="5"/>
  <c r="Z260" i="5"/>
  <c r="AA260" i="5"/>
  <c r="Z261" i="5"/>
  <c r="Z262" i="5"/>
  <c r="AA262" i="5"/>
  <c r="Z263" i="5"/>
  <c r="AA263" i="5"/>
  <c r="Z264" i="5"/>
  <c r="Z265" i="5"/>
  <c r="Z266" i="5"/>
  <c r="AA266" i="5"/>
  <c r="Z267" i="5"/>
  <c r="Z268" i="5"/>
  <c r="AA268" i="5"/>
  <c r="Z269" i="5"/>
  <c r="Z270" i="5"/>
  <c r="AA270" i="5"/>
  <c r="Z271" i="5"/>
  <c r="AA271" i="5"/>
  <c r="Z272" i="5"/>
  <c r="Z273" i="5"/>
  <c r="AA273" i="5"/>
  <c r="Z274" i="5"/>
  <c r="AA274" i="5"/>
  <c r="Z275" i="5"/>
  <c r="AA275" i="5"/>
  <c r="Z276" i="5"/>
  <c r="AA276" i="5"/>
  <c r="Z277" i="5"/>
  <c r="Z278" i="5"/>
  <c r="AA278" i="5"/>
  <c r="Z279" i="5"/>
  <c r="Z280" i="5"/>
  <c r="Z281" i="5"/>
  <c r="Z282" i="5"/>
  <c r="AA282" i="5"/>
  <c r="Z283" i="5"/>
  <c r="AA283" i="5"/>
  <c r="Z284" i="5"/>
  <c r="AA284" i="5"/>
  <c r="Z285" i="5"/>
  <c r="AA285" i="5"/>
  <c r="Z286" i="5"/>
  <c r="AA286" i="5"/>
  <c r="Z287" i="5"/>
  <c r="AA287" i="5"/>
  <c r="Z288" i="5"/>
  <c r="AA288" i="5"/>
  <c r="Z289" i="5"/>
  <c r="AA289" i="5"/>
  <c r="Z290" i="5"/>
  <c r="Z291" i="5"/>
  <c r="AA291" i="5"/>
  <c r="Z292" i="5"/>
  <c r="Z293" i="5"/>
  <c r="Z294" i="5"/>
  <c r="Z295" i="5"/>
  <c r="AA295" i="5"/>
  <c r="Z296" i="5"/>
  <c r="AA296" i="5"/>
  <c r="Z297" i="5"/>
  <c r="Z298" i="5"/>
  <c r="AA298" i="5"/>
  <c r="Z299" i="5"/>
  <c r="AA299" i="5"/>
  <c r="Z300" i="5"/>
  <c r="AA300" i="5"/>
  <c r="Z301" i="5"/>
  <c r="Z302" i="5"/>
  <c r="Z303" i="5"/>
  <c r="Z304" i="5"/>
  <c r="AA304" i="5"/>
  <c r="Z305" i="5"/>
  <c r="Z306" i="5"/>
  <c r="AA306" i="5"/>
  <c r="Z307" i="5"/>
  <c r="AA307" i="5"/>
  <c r="Z308" i="5"/>
  <c r="Z309" i="5"/>
  <c r="AA309" i="5"/>
  <c r="Z310" i="5"/>
  <c r="Z311" i="5"/>
  <c r="Z312" i="5"/>
  <c r="AA312" i="5"/>
  <c r="Z313" i="5"/>
  <c r="AA313" i="5"/>
  <c r="Z314" i="5"/>
  <c r="AA314" i="5"/>
  <c r="Z315" i="5"/>
  <c r="AA315" i="5"/>
  <c r="Z316" i="5"/>
  <c r="AA316" i="5"/>
  <c r="Z317" i="5"/>
  <c r="AA317" i="5"/>
  <c r="Z318" i="5"/>
  <c r="AA318" i="5"/>
  <c r="Z319" i="5"/>
  <c r="AA319" i="5"/>
  <c r="Z320" i="5"/>
  <c r="Z321" i="5"/>
  <c r="AA321" i="5"/>
  <c r="Z322" i="5"/>
  <c r="AA322" i="5"/>
  <c r="Z323" i="5"/>
  <c r="AA323" i="5"/>
  <c r="Z324" i="5"/>
  <c r="AA324" i="5"/>
  <c r="Z325" i="5"/>
  <c r="AA325" i="5"/>
  <c r="Z326" i="5"/>
  <c r="Z327" i="5"/>
  <c r="Z328" i="5"/>
  <c r="AA328" i="5"/>
  <c r="Z329" i="5"/>
  <c r="AA329" i="5"/>
  <c r="Z330" i="5"/>
  <c r="AA330" i="5"/>
  <c r="Z331" i="5"/>
  <c r="AA331" i="5"/>
  <c r="Z332" i="5"/>
  <c r="AA332" i="5"/>
  <c r="Z333" i="5"/>
  <c r="AA333" i="5"/>
  <c r="Z334" i="5"/>
  <c r="AA334" i="5"/>
  <c r="Z335" i="5"/>
  <c r="AA335" i="5"/>
  <c r="Z336" i="5"/>
  <c r="Z337" i="5"/>
  <c r="Z338" i="5"/>
  <c r="AA338" i="5"/>
  <c r="Z339" i="5"/>
  <c r="AA339" i="5"/>
  <c r="Z340" i="5"/>
  <c r="AA340" i="5"/>
  <c r="Z341" i="5"/>
  <c r="Z342" i="5"/>
  <c r="AA342" i="5"/>
  <c r="Z343" i="5"/>
  <c r="AA343" i="5"/>
  <c r="Z344" i="5"/>
  <c r="AA344" i="5"/>
  <c r="Z345" i="5"/>
  <c r="AA345" i="5"/>
  <c r="Z346" i="5"/>
  <c r="Z347" i="5"/>
  <c r="AA347" i="5"/>
  <c r="Z348" i="5"/>
  <c r="Z349" i="5"/>
  <c r="AA349" i="5"/>
  <c r="Z350" i="5"/>
  <c r="AA350" i="5"/>
  <c r="Z351" i="5"/>
  <c r="AA351" i="5"/>
  <c r="Z352" i="5"/>
  <c r="AA352" i="5"/>
  <c r="Z353" i="5"/>
  <c r="Z354" i="5"/>
  <c r="AA354" i="5"/>
  <c r="Z355" i="5"/>
  <c r="Z356" i="5"/>
  <c r="AA356" i="5"/>
  <c r="Z357" i="5"/>
  <c r="AA357" i="5"/>
  <c r="Z358" i="5"/>
  <c r="Z359" i="5"/>
  <c r="Z360" i="5"/>
  <c r="AA360" i="5"/>
  <c r="Z361" i="5"/>
  <c r="AA361" i="5"/>
  <c r="Z362" i="5"/>
  <c r="AA362" i="5"/>
  <c r="Z363" i="5"/>
  <c r="AA363" i="5"/>
  <c r="Z364" i="5"/>
  <c r="AA364" i="5"/>
  <c r="Z365" i="5"/>
  <c r="Z366" i="5"/>
  <c r="AA366" i="5"/>
  <c r="Z367" i="5"/>
  <c r="AA367" i="5"/>
  <c r="Z368" i="5"/>
  <c r="AA368" i="5"/>
  <c r="Z369" i="5"/>
  <c r="AA369" i="5"/>
  <c r="Z370" i="5"/>
  <c r="AA370" i="5"/>
  <c r="Z371" i="5"/>
  <c r="Z372" i="5"/>
  <c r="AA372" i="5"/>
  <c r="Z373" i="5"/>
  <c r="AA373" i="5"/>
  <c r="Z374" i="5"/>
  <c r="AA374" i="5"/>
  <c r="Z375" i="5"/>
  <c r="AA375" i="5"/>
  <c r="Z376" i="5"/>
  <c r="AA376" i="5"/>
  <c r="Z377" i="5"/>
  <c r="AA377" i="5"/>
  <c r="Z378" i="5"/>
  <c r="AA378" i="5"/>
  <c r="Z379" i="5"/>
  <c r="Z380" i="5"/>
  <c r="AA380" i="5"/>
  <c r="Z381" i="5"/>
  <c r="AA381" i="5"/>
  <c r="Z382" i="5"/>
  <c r="Z383" i="5"/>
  <c r="Z384" i="5"/>
  <c r="Z385" i="5"/>
  <c r="AA385" i="5"/>
  <c r="Z386" i="5"/>
  <c r="AA386" i="5"/>
  <c r="Z387" i="5"/>
  <c r="Z388" i="5"/>
  <c r="Z389" i="5"/>
  <c r="AA389" i="5"/>
  <c r="Z390" i="5"/>
  <c r="AA390" i="5"/>
  <c r="Z391" i="5"/>
  <c r="AA391" i="5"/>
  <c r="Z392" i="5"/>
  <c r="AA392" i="5"/>
  <c r="Z393" i="5"/>
  <c r="Z394" i="5"/>
  <c r="AA394" i="5"/>
  <c r="Z395" i="5"/>
  <c r="Z396" i="5"/>
  <c r="AA396" i="5"/>
  <c r="Z397" i="5"/>
  <c r="Z398" i="5"/>
  <c r="AA398" i="5"/>
  <c r="Z399" i="5"/>
  <c r="Z400" i="5"/>
  <c r="AA400" i="5"/>
  <c r="Z401" i="5"/>
  <c r="AA401" i="5"/>
  <c r="Z402" i="5"/>
  <c r="Z403" i="5"/>
  <c r="AA403" i="5"/>
  <c r="Z404" i="5"/>
  <c r="Z405" i="5"/>
  <c r="AA405" i="5"/>
  <c r="Z406" i="5"/>
  <c r="Z407" i="5"/>
  <c r="AA407" i="5"/>
  <c r="Z408" i="5"/>
  <c r="AA408" i="5"/>
  <c r="Z409" i="5"/>
  <c r="AA409" i="5"/>
  <c r="Z410" i="5"/>
  <c r="AA410" i="5"/>
  <c r="Z411" i="5"/>
  <c r="Z412" i="5"/>
  <c r="AA412" i="5"/>
  <c r="Z413" i="5"/>
  <c r="Z414" i="5"/>
  <c r="Z415" i="5"/>
  <c r="AA415" i="5"/>
  <c r="Z416" i="5"/>
  <c r="AA416" i="5"/>
  <c r="Z417" i="5"/>
  <c r="AA417" i="5"/>
  <c r="Z418" i="5"/>
  <c r="Z419" i="5"/>
  <c r="AA419" i="5"/>
  <c r="Z420" i="5"/>
  <c r="AA420" i="5"/>
  <c r="Z421" i="5"/>
  <c r="Z422" i="5"/>
  <c r="AA422" i="5"/>
  <c r="Z423" i="5"/>
  <c r="Z424" i="5"/>
  <c r="AA424" i="5"/>
  <c r="Z425" i="5"/>
  <c r="AA425" i="5"/>
  <c r="Z426" i="5"/>
  <c r="AA426" i="5"/>
  <c r="Z427" i="5"/>
  <c r="Z428" i="5"/>
  <c r="Z429" i="5"/>
  <c r="AA429" i="5"/>
  <c r="Z430" i="5"/>
  <c r="AA430" i="5"/>
  <c r="Z431" i="5"/>
  <c r="AA431" i="5"/>
  <c r="Z432" i="5"/>
  <c r="AA432" i="5"/>
  <c r="Z433" i="5"/>
  <c r="AA433" i="5"/>
  <c r="Z434" i="5"/>
  <c r="AA434" i="5"/>
  <c r="Z435" i="5"/>
  <c r="Z436" i="5"/>
  <c r="Z437" i="5"/>
  <c r="AA437" i="5"/>
  <c r="Z438" i="5"/>
  <c r="Z439" i="5"/>
  <c r="AA439" i="5"/>
  <c r="Z440" i="5"/>
  <c r="Z441" i="5"/>
  <c r="AA441" i="5"/>
  <c r="Z442" i="5"/>
  <c r="AA442" i="5"/>
  <c r="Z443" i="5"/>
  <c r="AA443" i="5"/>
  <c r="Z444" i="5"/>
  <c r="Z445" i="5"/>
  <c r="Z446" i="5"/>
  <c r="Z447" i="5"/>
  <c r="AA447" i="5"/>
  <c r="Z448" i="5"/>
  <c r="Z449" i="5"/>
  <c r="Z450" i="5"/>
  <c r="AA450" i="5"/>
  <c r="Z451" i="5"/>
  <c r="AA451" i="5"/>
  <c r="Z452" i="5"/>
  <c r="Z453" i="5"/>
  <c r="AA453" i="5"/>
  <c r="Z454" i="5"/>
  <c r="Z455" i="5"/>
  <c r="Z456" i="5"/>
  <c r="AA456" i="5"/>
  <c r="Z457" i="5"/>
  <c r="Z458" i="5"/>
  <c r="AA458" i="5"/>
  <c r="Z459" i="5"/>
  <c r="AA459" i="5"/>
  <c r="Z460" i="5"/>
  <c r="Z461" i="5"/>
  <c r="AA461" i="5"/>
  <c r="Z462" i="5"/>
  <c r="AA462" i="5"/>
  <c r="Z463" i="5"/>
  <c r="Z464" i="5"/>
  <c r="Z465" i="5"/>
  <c r="Z466" i="5"/>
  <c r="AA466" i="5"/>
  <c r="Z467" i="5"/>
  <c r="Z468" i="5"/>
  <c r="AA468" i="5"/>
  <c r="Z469" i="5"/>
  <c r="AA469" i="5"/>
  <c r="Z470" i="5"/>
  <c r="AA470" i="5"/>
  <c r="Z471" i="5"/>
  <c r="AA471" i="5"/>
  <c r="Z472" i="5"/>
  <c r="Z473" i="5"/>
  <c r="AA473" i="5"/>
  <c r="Z474" i="5"/>
  <c r="AA474" i="5"/>
  <c r="Z475" i="5"/>
  <c r="AA475" i="5"/>
  <c r="Z476" i="5"/>
  <c r="Z477" i="5"/>
  <c r="Z478" i="5"/>
  <c r="AA478" i="5"/>
  <c r="Z479" i="5"/>
  <c r="Z480" i="5"/>
  <c r="AA480" i="5"/>
  <c r="Z481" i="5"/>
  <c r="Z482" i="5"/>
  <c r="AA482" i="5"/>
  <c r="Z483" i="5"/>
  <c r="Z484" i="5"/>
  <c r="AA484" i="5"/>
  <c r="Z485" i="5"/>
  <c r="AA485" i="5"/>
  <c r="Z486" i="5"/>
  <c r="AA486" i="5"/>
  <c r="Z487" i="5"/>
  <c r="AA487" i="5"/>
  <c r="Z488" i="5"/>
  <c r="AA488" i="5"/>
  <c r="Z489" i="5"/>
  <c r="AA489" i="5"/>
  <c r="Z490" i="5"/>
  <c r="AA490" i="5"/>
  <c r="Z491" i="5"/>
  <c r="Z492" i="5"/>
  <c r="AA492" i="5"/>
  <c r="Z493" i="5"/>
  <c r="AA493" i="5"/>
  <c r="Z494" i="5"/>
  <c r="Z495" i="5"/>
  <c r="AA495" i="5"/>
  <c r="Z496" i="5"/>
  <c r="AA496" i="5"/>
  <c r="Z497" i="5"/>
  <c r="AA497" i="5"/>
  <c r="Z498" i="5"/>
  <c r="Z499" i="5"/>
  <c r="Z500" i="5"/>
  <c r="AA500" i="5"/>
  <c r="Z501" i="5"/>
  <c r="AA501" i="5"/>
  <c r="Z502" i="5"/>
  <c r="AA502" i="5"/>
  <c r="Z503" i="5"/>
  <c r="AA503" i="5"/>
  <c r="Z504" i="5"/>
  <c r="Z505" i="5"/>
  <c r="AA505" i="5"/>
  <c r="Z506" i="5"/>
  <c r="AA506" i="5"/>
  <c r="Z507" i="5"/>
  <c r="AA507" i="5"/>
  <c r="Z508" i="5"/>
  <c r="AA508" i="5"/>
  <c r="Z509" i="5"/>
  <c r="AA509" i="5"/>
  <c r="Z510" i="5"/>
  <c r="AA510" i="5"/>
  <c r="Z511" i="5"/>
  <c r="Z512" i="5"/>
  <c r="AA512" i="5"/>
  <c r="Z513" i="5"/>
  <c r="Z514" i="5"/>
  <c r="Z515" i="5"/>
  <c r="AA515" i="5"/>
  <c r="Z516" i="5"/>
  <c r="AA516" i="5"/>
  <c r="Z517" i="5"/>
  <c r="AA517" i="5"/>
  <c r="Z518" i="5"/>
  <c r="AA518" i="5"/>
  <c r="Z519" i="5"/>
  <c r="Z520" i="5"/>
  <c r="AA520" i="5"/>
  <c r="Z521" i="5"/>
  <c r="Z522" i="5"/>
  <c r="Z523" i="5"/>
  <c r="AA523" i="5"/>
  <c r="Z524" i="5"/>
  <c r="AA524" i="5"/>
  <c r="Z525" i="5"/>
  <c r="AA525" i="5"/>
  <c r="Z526" i="5"/>
  <c r="Z527" i="5"/>
  <c r="Z528" i="5"/>
  <c r="Z529" i="5"/>
  <c r="AA529" i="5"/>
  <c r="Z530" i="5"/>
  <c r="AA530" i="5"/>
  <c r="Z531" i="5"/>
  <c r="AA531" i="5"/>
  <c r="Z532" i="5"/>
  <c r="AA532" i="5"/>
  <c r="Z533" i="5"/>
  <c r="AA533" i="5"/>
  <c r="Z534" i="5"/>
  <c r="AA534" i="5"/>
  <c r="Z535" i="5"/>
  <c r="Z536" i="5"/>
  <c r="Z537" i="5"/>
  <c r="Z538" i="5"/>
  <c r="Z539" i="5"/>
  <c r="AA539" i="5"/>
  <c r="Z540" i="5"/>
  <c r="AA540" i="5"/>
  <c r="Z541" i="5"/>
  <c r="AA541" i="5"/>
  <c r="Z542" i="5"/>
  <c r="Z543" i="5"/>
  <c r="Z544" i="5"/>
  <c r="Z545" i="5"/>
  <c r="AA545" i="5"/>
  <c r="Z546" i="5"/>
  <c r="AA546" i="5"/>
  <c r="Z547" i="5"/>
  <c r="Z548" i="5"/>
  <c r="AA548" i="5"/>
  <c r="Z549" i="5"/>
  <c r="AA549" i="5"/>
  <c r="Z550" i="5"/>
  <c r="AA550" i="5"/>
  <c r="Z551" i="5"/>
  <c r="AA551" i="5"/>
  <c r="Z552" i="5"/>
  <c r="AA552" i="5"/>
  <c r="Z553" i="5"/>
  <c r="AA553" i="5"/>
  <c r="Z554" i="5"/>
  <c r="AA554" i="5"/>
  <c r="Z555" i="5"/>
  <c r="Z556" i="5"/>
  <c r="AA556" i="5"/>
  <c r="Z557" i="5"/>
  <c r="Z558" i="5"/>
  <c r="AA558" i="5"/>
  <c r="Z559" i="5"/>
  <c r="AA559" i="5"/>
  <c r="Z560" i="5"/>
  <c r="Z561" i="5"/>
  <c r="Z562" i="5"/>
  <c r="AA562" i="5"/>
  <c r="Z563" i="5"/>
  <c r="Z564" i="5"/>
  <c r="Z565" i="5"/>
  <c r="AA565" i="5"/>
  <c r="Z566" i="5"/>
  <c r="Z567" i="5"/>
  <c r="AA567" i="5"/>
  <c r="Z568" i="5"/>
  <c r="Z569" i="5"/>
  <c r="AA569" i="5"/>
  <c r="Z570" i="5"/>
  <c r="Z571" i="5"/>
  <c r="AA571" i="5"/>
  <c r="Z572" i="5"/>
  <c r="AA572" i="5"/>
  <c r="Z573" i="5"/>
  <c r="Z574" i="5"/>
  <c r="AA574" i="5"/>
  <c r="Z575" i="5"/>
  <c r="Z576" i="5"/>
  <c r="Z577" i="5"/>
  <c r="AA577" i="5"/>
  <c r="Z578" i="5"/>
  <c r="AA578" i="5"/>
  <c r="Z579" i="5"/>
  <c r="AA579" i="5"/>
  <c r="Z580" i="5"/>
  <c r="Z581" i="5"/>
  <c r="AA581" i="5"/>
  <c r="Z582" i="5"/>
  <c r="AA582" i="5"/>
  <c r="Z583" i="5"/>
  <c r="AA583" i="5"/>
  <c r="Z584" i="5"/>
  <c r="Z585" i="5"/>
  <c r="AA585" i="5"/>
  <c r="Z586" i="5"/>
  <c r="AA586" i="5"/>
  <c r="Z587" i="5"/>
  <c r="AA587" i="5"/>
  <c r="Z588" i="5"/>
  <c r="AA588" i="5"/>
  <c r="Z589" i="5"/>
  <c r="AA589" i="5"/>
  <c r="Z590" i="5"/>
  <c r="AA590" i="5"/>
  <c r="Z591" i="5"/>
  <c r="AA591" i="5"/>
  <c r="Z592" i="5"/>
  <c r="Z593" i="5"/>
  <c r="AA593" i="5"/>
  <c r="Z594" i="5"/>
  <c r="AA594" i="5"/>
  <c r="Z595" i="5"/>
  <c r="AA595" i="5"/>
  <c r="Z596" i="5"/>
  <c r="AA596" i="5"/>
  <c r="Z597" i="5"/>
  <c r="AA597" i="5"/>
  <c r="Z598" i="5"/>
  <c r="AA598" i="5"/>
  <c r="Z599" i="5"/>
  <c r="AA599" i="5"/>
  <c r="Z600" i="5"/>
  <c r="Z601" i="5"/>
  <c r="AA601" i="5"/>
  <c r="Z602" i="5"/>
  <c r="AA602" i="5"/>
  <c r="Z603" i="5"/>
  <c r="AA603" i="5"/>
  <c r="Z604" i="5"/>
  <c r="Z605" i="5"/>
  <c r="AA605" i="5"/>
  <c r="Z606" i="5"/>
  <c r="AA606" i="5"/>
  <c r="Z607" i="5"/>
  <c r="AA607" i="5"/>
  <c r="Z608" i="5"/>
  <c r="Z609" i="5"/>
  <c r="AA609" i="5"/>
  <c r="Z610" i="5"/>
  <c r="AA610" i="5"/>
  <c r="Z611" i="5"/>
  <c r="Z612" i="5"/>
  <c r="Z613" i="5"/>
  <c r="AA613" i="5"/>
  <c r="Z614" i="5"/>
  <c r="AA614" i="5"/>
  <c r="Z615" i="5"/>
  <c r="Z616" i="5"/>
  <c r="AA616" i="5"/>
  <c r="Z617" i="5"/>
  <c r="AA617" i="5"/>
  <c r="Z618" i="5"/>
  <c r="Z619" i="5"/>
  <c r="AA619" i="5"/>
  <c r="Z620" i="5"/>
  <c r="AA620" i="5"/>
  <c r="Z621" i="5"/>
  <c r="AA621" i="5"/>
  <c r="Z622" i="5"/>
  <c r="Z623" i="5"/>
  <c r="AA623" i="5"/>
  <c r="Z624" i="5"/>
  <c r="AA624" i="5"/>
  <c r="Z625" i="5"/>
  <c r="Z626" i="5"/>
  <c r="AA626" i="5"/>
  <c r="Z627" i="5"/>
  <c r="Z628" i="5"/>
  <c r="Z629" i="5"/>
  <c r="AA629" i="5"/>
  <c r="Z630" i="5"/>
  <c r="AA630" i="5"/>
  <c r="Z631" i="5"/>
  <c r="AA631" i="5"/>
  <c r="Z632" i="5"/>
  <c r="AA632" i="5"/>
  <c r="Z633" i="5"/>
  <c r="Z634" i="5"/>
  <c r="AA634" i="5"/>
  <c r="Z635" i="5"/>
  <c r="AA635" i="5"/>
  <c r="Z636" i="5"/>
  <c r="AA636" i="5"/>
  <c r="Z637" i="5"/>
  <c r="Z638" i="5"/>
  <c r="Z639" i="5"/>
  <c r="AA639" i="5"/>
  <c r="Z640" i="5"/>
  <c r="AA640" i="5"/>
  <c r="Z641" i="5"/>
  <c r="Z642" i="5"/>
  <c r="Z643" i="5"/>
  <c r="AA643" i="5"/>
  <c r="Z644" i="5"/>
  <c r="AA644" i="5"/>
  <c r="Z645" i="5"/>
  <c r="AA645" i="5"/>
  <c r="Z646" i="5"/>
  <c r="AA646" i="5"/>
  <c r="Z647" i="5"/>
  <c r="AA647" i="5"/>
  <c r="Z648" i="5"/>
  <c r="AA648" i="5"/>
  <c r="Z649" i="5"/>
  <c r="AA649" i="5"/>
  <c r="Z650" i="5"/>
  <c r="AA650" i="5"/>
  <c r="Z651" i="5"/>
  <c r="Z652" i="5"/>
  <c r="Z653" i="5"/>
  <c r="AA653" i="5"/>
  <c r="Z654" i="5"/>
  <c r="AA654" i="5"/>
  <c r="Z655" i="5"/>
  <c r="Z656" i="5"/>
  <c r="AA656" i="5"/>
  <c r="Z657" i="5"/>
  <c r="Z658" i="5"/>
  <c r="AA658" i="5"/>
  <c r="Z659" i="5"/>
  <c r="Z660" i="5"/>
  <c r="AA660" i="5"/>
  <c r="Z661" i="5"/>
  <c r="AA661" i="5"/>
  <c r="Z662" i="5"/>
  <c r="AA662" i="5"/>
  <c r="Z663" i="5"/>
  <c r="AA663" i="5"/>
  <c r="Z664" i="5"/>
  <c r="Z665" i="5"/>
  <c r="AA665" i="5"/>
  <c r="Z666" i="5"/>
  <c r="AA666" i="5"/>
  <c r="Z667" i="5"/>
  <c r="AA667" i="5"/>
  <c r="Z668" i="5"/>
  <c r="AA668" i="5"/>
  <c r="Z669" i="5"/>
  <c r="AA669" i="5"/>
  <c r="Z670" i="5"/>
  <c r="Z671" i="5"/>
  <c r="Z672" i="5"/>
  <c r="AA672" i="5"/>
  <c r="Z673" i="5"/>
  <c r="AA673" i="5"/>
  <c r="Z674" i="5"/>
  <c r="Z675" i="5"/>
  <c r="AA675" i="5"/>
  <c r="Z676" i="5"/>
  <c r="AA676" i="5"/>
  <c r="Z677" i="5"/>
  <c r="Z678" i="5"/>
  <c r="AA678" i="5"/>
  <c r="Z679" i="5"/>
  <c r="Z680" i="5"/>
  <c r="AA680" i="5"/>
  <c r="Z681" i="5"/>
  <c r="Z682" i="5"/>
  <c r="AA682" i="5"/>
  <c r="Z683" i="5"/>
  <c r="AA683" i="5"/>
  <c r="Z684" i="5"/>
  <c r="Z685" i="5"/>
  <c r="Z686" i="5"/>
  <c r="AA686" i="5"/>
  <c r="Z687" i="5"/>
  <c r="Z688" i="5"/>
  <c r="Z689" i="5"/>
  <c r="AA689" i="5"/>
  <c r="Z690" i="5"/>
  <c r="Z691" i="5"/>
  <c r="AA691" i="5"/>
  <c r="Z692" i="5"/>
  <c r="AA692" i="5"/>
  <c r="Z693" i="5"/>
  <c r="AA693" i="5"/>
  <c r="Z694" i="5"/>
  <c r="AA694" i="5"/>
  <c r="Z695" i="5"/>
  <c r="AA695" i="5"/>
  <c r="Z696" i="5"/>
  <c r="Z697" i="5"/>
  <c r="AA697" i="5"/>
  <c r="Z698" i="5"/>
  <c r="AA698" i="5"/>
  <c r="Z699" i="5"/>
  <c r="AA699" i="5"/>
  <c r="Z700" i="5"/>
  <c r="AA700" i="5"/>
  <c r="Z701" i="5"/>
  <c r="AA701" i="5"/>
  <c r="Z702" i="5"/>
  <c r="AA702" i="5"/>
  <c r="Z703" i="5"/>
  <c r="AA703" i="5"/>
  <c r="Z704" i="5"/>
  <c r="AA704" i="5"/>
  <c r="Z705" i="5"/>
  <c r="AA705" i="5"/>
  <c r="Z706" i="5"/>
  <c r="Z707" i="5"/>
  <c r="AA707" i="5"/>
  <c r="Z708" i="5"/>
  <c r="AA708" i="5"/>
  <c r="Z709" i="5"/>
  <c r="AA709" i="5"/>
  <c r="Z710" i="5"/>
  <c r="Z711" i="5"/>
  <c r="Z712" i="5"/>
  <c r="AA712" i="5"/>
  <c r="Z713" i="5"/>
  <c r="AA713" i="5"/>
  <c r="Z714" i="5"/>
  <c r="AA714" i="5"/>
  <c r="Z715" i="5"/>
  <c r="Z716" i="5"/>
  <c r="AA716" i="5"/>
  <c r="Z717" i="5"/>
  <c r="AA717" i="5"/>
  <c r="Z718" i="5"/>
  <c r="AA718" i="5"/>
  <c r="Z719" i="5"/>
  <c r="AA719" i="5"/>
  <c r="Z720" i="5"/>
  <c r="AA720" i="5"/>
  <c r="Z721" i="5"/>
  <c r="Z722" i="5"/>
  <c r="AA722" i="5"/>
  <c r="Z723" i="5"/>
  <c r="AA723" i="5"/>
  <c r="Z724" i="5"/>
  <c r="AA724" i="5"/>
  <c r="Z725" i="5"/>
  <c r="AA725" i="5"/>
  <c r="Z726" i="5"/>
  <c r="AA726" i="5"/>
  <c r="Z727" i="5"/>
  <c r="Z728" i="5"/>
  <c r="Z729" i="5"/>
  <c r="AA729" i="5"/>
  <c r="Z730" i="5"/>
  <c r="Z731" i="5"/>
  <c r="Z732" i="5"/>
  <c r="AA732" i="5"/>
  <c r="Z733" i="5"/>
  <c r="Z734" i="5"/>
  <c r="AA734" i="5"/>
  <c r="Z735" i="5"/>
  <c r="Z736" i="5"/>
  <c r="Z737" i="5"/>
  <c r="AA737" i="5"/>
  <c r="Z738" i="5"/>
  <c r="AA738" i="5"/>
  <c r="Z739" i="5"/>
  <c r="AA739" i="5"/>
  <c r="Z740" i="5"/>
  <c r="AA740" i="5"/>
  <c r="Z741" i="5"/>
  <c r="Z742" i="5"/>
  <c r="Z743" i="5"/>
  <c r="Z744" i="5"/>
  <c r="AA744" i="5"/>
  <c r="Z745" i="5"/>
  <c r="AA745" i="5"/>
  <c r="Z746" i="5"/>
  <c r="AA746" i="5"/>
  <c r="Z747" i="5"/>
  <c r="Z748" i="5"/>
  <c r="AA748" i="5"/>
  <c r="Z749" i="5"/>
  <c r="AA749" i="5"/>
  <c r="Z750" i="5"/>
  <c r="AA750" i="5"/>
  <c r="Z751" i="5"/>
  <c r="Z752" i="5"/>
  <c r="AA752" i="5"/>
  <c r="Z753" i="5"/>
  <c r="Z754" i="5"/>
  <c r="Z755" i="5"/>
  <c r="AA755" i="5"/>
  <c r="Z756" i="5"/>
  <c r="Z757" i="5"/>
  <c r="AA757" i="5"/>
  <c r="Z758" i="5"/>
  <c r="AA758" i="5"/>
  <c r="Z759" i="5"/>
  <c r="Z760" i="5"/>
  <c r="Z761" i="5"/>
  <c r="AA761" i="5"/>
  <c r="Z762" i="5"/>
  <c r="AA762" i="5"/>
  <c r="Z763" i="5"/>
  <c r="AA763" i="5"/>
  <c r="Z764" i="5"/>
  <c r="AA764" i="5"/>
  <c r="Z765" i="5"/>
  <c r="Z766" i="5"/>
  <c r="AA766" i="5"/>
  <c r="Z767" i="5"/>
  <c r="AA767" i="5"/>
  <c r="Z768" i="5"/>
  <c r="Z769" i="5"/>
  <c r="AA769" i="5"/>
  <c r="Z770" i="5"/>
  <c r="Z771" i="5"/>
  <c r="Z772" i="5"/>
  <c r="AA772" i="5"/>
  <c r="Z773" i="5"/>
  <c r="AA773" i="5"/>
  <c r="Z774" i="5"/>
  <c r="Z775" i="5"/>
  <c r="AA775" i="5"/>
  <c r="Z776" i="5"/>
  <c r="AA776" i="5"/>
  <c r="Z777" i="5"/>
  <c r="AA777" i="5"/>
  <c r="Z778" i="5"/>
  <c r="Z779" i="5"/>
  <c r="AA779" i="5"/>
  <c r="Z780" i="5"/>
  <c r="AA780" i="5"/>
  <c r="Z781" i="5"/>
  <c r="Z782" i="5"/>
  <c r="AA782" i="5"/>
  <c r="Z783" i="5"/>
  <c r="AA783" i="5"/>
  <c r="Z784" i="5"/>
  <c r="Z785" i="5"/>
  <c r="AA785" i="5"/>
  <c r="Z786" i="5"/>
  <c r="AA786" i="5"/>
  <c r="Z787" i="5"/>
  <c r="Z788" i="5"/>
  <c r="AA788" i="5"/>
  <c r="Z789" i="5"/>
  <c r="Z790" i="5"/>
  <c r="AA790" i="5"/>
  <c r="Z791" i="5"/>
  <c r="AA791" i="5"/>
  <c r="Z792" i="5"/>
  <c r="AA792" i="5"/>
  <c r="Z793" i="5"/>
  <c r="Z794" i="5"/>
  <c r="Z795" i="5"/>
  <c r="Z796" i="5"/>
  <c r="Z797" i="5"/>
  <c r="AA797" i="5"/>
  <c r="Z798" i="5"/>
  <c r="AA798" i="5"/>
  <c r="Z799" i="5"/>
  <c r="AA799" i="5"/>
  <c r="Z800" i="5"/>
  <c r="Z801" i="5"/>
  <c r="Z802" i="5"/>
  <c r="AA802" i="5"/>
  <c r="Z803" i="5"/>
  <c r="AA803" i="5"/>
  <c r="Z804" i="5"/>
  <c r="AA804" i="5"/>
  <c r="Z805" i="5"/>
  <c r="AA805" i="5"/>
  <c r="Z806" i="5"/>
  <c r="AA806" i="5"/>
  <c r="Z807" i="5"/>
  <c r="AA807" i="5"/>
  <c r="Z808" i="5"/>
  <c r="AA808" i="5"/>
  <c r="Z809" i="5"/>
  <c r="Z810" i="5"/>
  <c r="Z811" i="5"/>
  <c r="AA811" i="5"/>
  <c r="Z812" i="5"/>
  <c r="AA812" i="5"/>
  <c r="Z813" i="5"/>
  <c r="AA813" i="5"/>
  <c r="Z814" i="5"/>
  <c r="AA814" i="5"/>
  <c r="Z815" i="5"/>
  <c r="AA815" i="5"/>
  <c r="Z816" i="5"/>
  <c r="AA816" i="5"/>
  <c r="Z817" i="5"/>
  <c r="AA817" i="5"/>
  <c r="Z818" i="5"/>
  <c r="AA818" i="5"/>
  <c r="Z819" i="5"/>
  <c r="AA819" i="5"/>
  <c r="Z820" i="5"/>
  <c r="AA820" i="5"/>
  <c r="Z821" i="5"/>
  <c r="Z822" i="5"/>
  <c r="AA822" i="5"/>
  <c r="Z823" i="5"/>
  <c r="AA823" i="5"/>
  <c r="Z824" i="5"/>
  <c r="AA824" i="5"/>
  <c r="Z825" i="5"/>
  <c r="AA825" i="5"/>
  <c r="Z826" i="5"/>
  <c r="AA826" i="5"/>
  <c r="Z827" i="5"/>
  <c r="AA827" i="5"/>
  <c r="Z828" i="5"/>
  <c r="Z829" i="5"/>
  <c r="AA829" i="5"/>
  <c r="Z830" i="5"/>
  <c r="Z831" i="5"/>
  <c r="AA831" i="5"/>
  <c r="Z832" i="5"/>
  <c r="AA832" i="5"/>
  <c r="Z833" i="5"/>
  <c r="AA833" i="5"/>
  <c r="Z834" i="5"/>
  <c r="AA834" i="5"/>
  <c r="Z835" i="5"/>
  <c r="AA835" i="5"/>
  <c r="Z836" i="5"/>
  <c r="Z837" i="5"/>
  <c r="Z838" i="5"/>
  <c r="Z839" i="5"/>
  <c r="AA839" i="5"/>
  <c r="Z840" i="5"/>
  <c r="Z841" i="5"/>
  <c r="AA841" i="5"/>
  <c r="Z842" i="5"/>
  <c r="AA842" i="5"/>
  <c r="Z843" i="5"/>
  <c r="AA843" i="5"/>
  <c r="Z844" i="5"/>
  <c r="AA844" i="5"/>
  <c r="Z845" i="5"/>
  <c r="AA845" i="5"/>
  <c r="Z846" i="5"/>
  <c r="AA846" i="5"/>
  <c r="Z847" i="5"/>
  <c r="Z848" i="5"/>
  <c r="AA848" i="5"/>
  <c r="Z849" i="5"/>
  <c r="AA849" i="5"/>
  <c r="Z850" i="5"/>
  <c r="Z851" i="5"/>
  <c r="Z852" i="5"/>
  <c r="AA852" i="5"/>
  <c r="Z853" i="5"/>
  <c r="AA853" i="5"/>
  <c r="Z854" i="5"/>
  <c r="AA854" i="5"/>
  <c r="Z855" i="5"/>
  <c r="AA855" i="5"/>
  <c r="Z856" i="5"/>
  <c r="Z857" i="5"/>
  <c r="AA857" i="5"/>
  <c r="Z858" i="5"/>
  <c r="AA858" i="5"/>
  <c r="Z859" i="5"/>
  <c r="Z860" i="5"/>
  <c r="AA860" i="5"/>
  <c r="Z861" i="5"/>
  <c r="AA861" i="5"/>
  <c r="Z862" i="5"/>
  <c r="AA862" i="5"/>
  <c r="Z863" i="5"/>
  <c r="Z864" i="5"/>
  <c r="AA864" i="5"/>
  <c r="Z865" i="5"/>
  <c r="AA865" i="5"/>
  <c r="Z866" i="5"/>
  <c r="Z867" i="5"/>
  <c r="AA867" i="5"/>
  <c r="Z868" i="5"/>
  <c r="Z869" i="5"/>
  <c r="Z870" i="5"/>
  <c r="AA870" i="5"/>
  <c r="Z871" i="5"/>
  <c r="Z872" i="5"/>
  <c r="Z873" i="5"/>
  <c r="AA873" i="5"/>
  <c r="Z874" i="5"/>
  <c r="Z875" i="5"/>
  <c r="AA875" i="5"/>
  <c r="Z876" i="5"/>
  <c r="AA876" i="5"/>
  <c r="Z877" i="5"/>
  <c r="AA877" i="5"/>
  <c r="Z878" i="5"/>
  <c r="Z879" i="5"/>
  <c r="Z880" i="5"/>
  <c r="AA880" i="5"/>
  <c r="Z881" i="5"/>
  <c r="AA881" i="5"/>
  <c r="Z882" i="5"/>
  <c r="AA882" i="5"/>
  <c r="Z883" i="5"/>
  <c r="AA883" i="5"/>
  <c r="Z884" i="5"/>
  <c r="AA884" i="5"/>
  <c r="Z885" i="5"/>
  <c r="AA885" i="5"/>
  <c r="Z886" i="5"/>
  <c r="Z887" i="5"/>
  <c r="Z888" i="5"/>
  <c r="Z889" i="5"/>
  <c r="Z890" i="5"/>
  <c r="AA890" i="5"/>
  <c r="Z891" i="5"/>
  <c r="Z892" i="5"/>
  <c r="AA892" i="5"/>
  <c r="Z893" i="5"/>
  <c r="AA893" i="5"/>
  <c r="Z894" i="5"/>
  <c r="AA894" i="5"/>
  <c r="Z895" i="5"/>
  <c r="AA895" i="5"/>
  <c r="Z896" i="5"/>
  <c r="AA896" i="5"/>
  <c r="Z897" i="5"/>
  <c r="AA897" i="5"/>
  <c r="Z898" i="5"/>
  <c r="Z899" i="5"/>
  <c r="AA899" i="5"/>
  <c r="Z900" i="5"/>
  <c r="AA900" i="5"/>
  <c r="Z901" i="5"/>
  <c r="AA901" i="5"/>
  <c r="Z902" i="5"/>
  <c r="AA902" i="5"/>
  <c r="Z903" i="5"/>
  <c r="AA903" i="5"/>
  <c r="Z904" i="5"/>
  <c r="Z905" i="5"/>
  <c r="AA905" i="5"/>
  <c r="Z906" i="5"/>
  <c r="AA906" i="5"/>
  <c r="Z907" i="5"/>
  <c r="AA907" i="5"/>
  <c r="Z908" i="5"/>
  <c r="AA908" i="5"/>
  <c r="Z909" i="5"/>
  <c r="AA909" i="5"/>
  <c r="Z910" i="5"/>
  <c r="AA910" i="5"/>
  <c r="Z911" i="5"/>
  <c r="Z912" i="5"/>
  <c r="AA912" i="5"/>
  <c r="Z913" i="5"/>
  <c r="Z914" i="5"/>
  <c r="AA914" i="5"/>
  <c r="Z915" i="5"/>
  <c r="AA915" i="5"/>
  <c r="Z916" i="5"/>
  <c r="Z917" i="5"/>
  <c r="AA917" i="5"/>
  <c r="Z918" i="5"/>
  <c r="Z919" i="5"/>
  <c r="Z920" i="5"/>
  <c r="AA920" i="5"/>
  <c r="Z921" i="5"/>
  <c r="AA921" i="5"/>
  <c r="Z922" i="5"/>
  <c r="AA922" i="5"/>
  <c r="Z923" i="5"/>
  <c r="Z924" i="5"/>
  <c r="Z925" i="5"/>
  <c r="AA925" i="5"/>
  <c r="Z926" i="5"/>
  <c r="AA926" i="5"/>
  <c r="Z927" i="5"/>
  <c r="Z928" i="5"/>
  <c r="AA928" i="5"/>
  <c r="Z929" i="5"/>
  <c r="Z930" i="5"/>
  <c r="AA930" i="5"/>
  <c r="Z931" i="5"/>
  <c r="Z932" i="5"/>
  <c r="AA932" i="5"/>
  <c r="Z933" i="5"/>
  <c r="AA933" i="5"/>
  <c r="Z934" i="5"/>
  <c r="AA934" i="5"/>
  <c r="Z935" i="5"/>
  <c r="AA935" i="5"/>
  <c r="Z936" i="5"/>
  <c r="AA936" i="5"/>
  <c r="Z937" i="5"/>
  <c r="Z938" i="5"/>
  <c r="AA938" i="5"/>
  <c r="Z939" i="5"/>
  <c r="AA939" i="5"/>
  <c r="Z940" i="5"/>
  <c r="AA940" i="5"/>
  <c r="Z941" i="5"/>
  <c r="AA941" i="5"/>
  <c r="Z942" i="5"/>
  <c r="AA942" i="5"/>
  <c r="Z943" i="5"/>
  <c r="Z944" i="5"/>
  <c r="AA944" i="5"/>
  <c r="Z945" i="5"/>
  <c r="Z946" i="5"/>
  <c r="AA946" i="5"/>
  <c r="Z947" i="5"/>
  <c r="AA947" i="5"/>
  <c r="Z948" i="5"/>
  <c r="AA948" i="5"/>
  <c r="Z949" i="5"/>
  <c r="AA949" i="5"/>
  <c r="Z950" i="5"/>
  <c r="AA950" i="5"/>
  <c r="Z951" i="5"/>
  <c r="AA951" i="5"/>
  <c r="Z952" i="5"/>
  <c r="AA952" i="5"/>
  <c r="Z953" i="5"/>
  <c r="Z954" i="5"/>
  <c r="AA954" i="5"/>
  <c r="Z955" i="5"/>
  <c r="AA955" i="5"/>
  <c r="Z956" i="5"/>
  <c r="AA956" i="5"/>
  <c r="Z957" i="5"/>
  <c r="AA957" i="5"/>
  <c r="Z958" i="5"/>
  <c r="AA958" i="5"/>
  <c r="Z959" i="5"/>
  <c r="Z960" i="5"/>
  <c r="AA960" i="5"/>
  <c r="Z961" i="5"/>
  <c r="Z962" i="5"/>
  <c r="Z963" i="5"/>
  <c r="AA963" i="5"/>
  <c r="Z964" i="5"/>
  <c r="Z965" i="5"/>
  <c r="Z966" i="5"/>
  <c r="AA966" i="5"/>
  <c r="Z967" i="5"/>
  <c r="AA967" i="5"/>
  <c r="Z968" i="5"/>
  <c r="AA968" i="5"/>
  <c r="Z969" i="5"/>
  <c r="Z970" i="5"/>
  <c r="Z971" i="5"/>
  <c r="AA971" i="5"/>
  <c r="Z972" i="5"/>
  <c r="Z973" i="5"/>
  <c r="Z974" i="5"/>
  <c r="AA974" i="5"/>
  <c r="Z975" i="5"/>
  <c r="Z976" i="5"/>
  <c r="Z977" i="5"/>
  <c r="Z978" i="5"/>
  <c r="AA978" i="5"/>
  <c r="Z979" i="5"/>
  <c r="AA979" i="5"/>
  <c r="Z980" i="5"/>
  <c r="AA980" i="5"/>
  <c r="Z981" i="5"/>
  <c r="AA981" i="5"/>
  <c r="Z982" i="5"/>
  <c r="Z983" i="5"/>
  <c r="Z984" i="5"/>
  <c r="AA984" i="5"/>
  <c r="Z985" i="5"/>
  <c r="AA985" i="5"/>
  <c r="Z986" i="5"/>
  <c r="Z987" i="5"/>
  <c r="AA987" i="5"/>
  <c r="Z988" i="5"/>
  <c r="AA988" i="5"/>
  <c r="Z989" i="5"/>
  <c r="AA989" i="5"/>
  <c r="Z990" i="5"/>
  <c r="AA990" i="5"/>
  <c r="Z991" i="5"/>
  <c r="AA991" i="5"/>
  <c r="Z992" i="5"/>
  <c r="AA992" i="5"/>
  <c r="Z993" i="5"/>
  <c r="AA993" i="5"/>
  <c r="Z994" i="5"/>
  <c r="Z995" i="5"/>
  <c r="Z996" i="5"/>
  <c r="AA996" i="5"/>
  <c r="Z997" i="5"/>
  <c r="AA997" i="5"/>
  <c r="Z998" i="5"/>
  <c r="AA998" i="5"/>
  <c r="Z999" i="5"/>
  <c r="AA999" i="5"/>
  <c r="Z1000" i="5"/>
  <c r="AA1000" i="5"/>
  <c r="Z1001" i="5"/>
  <c r="AA1001" i="5"/>
  <c r="Z1002" i="5"/>
  <c r="AA1002" i="5"/>
  <c r="Z1003" i="5"/>
  <c r="AA1003" i="5"/>
  <c r="Z1004" i="5"/>
  <c r="AA1004" i="5"/>
  <c r="Z1005" i="5"/>
  <c r="Z1006" i="5"/>
  <c r="Z1007" i="5"/>
  <c r="AA1007" i="5"/>
  <c r="Z1008" i="5"/>
  <c r="AA1008" i="5"/>
  <c r="Z1009" i="5"/>
  <c r="AA1009" i="5"/>
  <c r="Z1010" i="5"/>
  <c r="AA1010" i="5"/>
  <c r="Z1011" i="5"/>
  <c r="AA1011" i="5"/>
  <c r="Z1012" i="5"/>
  <c r="AA1012" i="5"/>
  <c r="Z1013" i="5"/>
  <c r="AA1013" i="5"/>
  <c r="Z1014" i="5"/>
  <c r="Z1015" i="5"/>
  <c r="AA1015" i="5"/>
  <c r="Z1016" i="5"/>
  <c r="AA1016" i="5"/>
  <c r="Z1017" i="5"/>
  <c r="AA1017" i="5"/>
  <c r="Z1018" i="5"/>
  <c r="Z1019" i="5"/>
  <c r="AA1019" i="5"/>
  <c r="Z1020" i="5"/>
  <c r="Z1021" i="5"/>
  <c r="Z1022" i="5"/>
  <c r="Z1023" i="5"/>
  <c r="AA1023" i="5"/>
  <c r="Z1024" i="5"/>
  <c r="Z1025" i="5"/>
  <c r="Z1026" i="5"/>
  <c r="Z1027" i="5"/>
  <c r="AA1027" i="5"/>
  <c r="Z1028" i="5"/>
  <c r="AA1028" i="5"/>
  <c r="Z1029" i="5"/>
  <c r="AA1029" i="5"/>
  <c r="Z1030" i="5"/>
  <c r="AA1030" i="5"/>
  <c r="Z1031" i="5"/>
  <c r="AA1031" i="5"/>
  <c r="Z1032" i="5"/>
  <c r="Z1033" i="5"/>
  <c r="Z1034" i="5"/>
  <c r="Z1035" i="5"/>
  <c r="AA1035" i="5"/>
  <c r="Z1036" i="5"/>
  <c r="Z1037" i="5"/>
  <c r="AA1037" i="5"/>
  <c r="Z1038" i="5"/>
  <c r="AA1038" i="5"/>
  <c r="Z1039" i="5"/>
  <c r="AA1039" i="5"/>
  <c r="Z1040" i="5"/>
  <c r="Z1041" i="5"/>
  <c r="AA1041" i="5"/>
  <c r="Z1042" i="5"/>
  <c r="AA1042" i="5"/>
  <c r="Z1043" i="5"/>
  <c r="Z1044" i="5"/>
  <c r="AA1044" i="5"/>
  <c r="Z1045" i="5"/>
  <c r="AA1045" i="5"/>
  <c r="Z1046" i="5"/>
  <c r="AA1046" i="5"/>
  <c r="Z1047" i="5"/>
  <c r="Z1048" i="5"/>
  <c r="AA1048" i="5"/>
  <c r="Z1049" i="5"/>
  <c r="Z1050" i="5"/>
  <c r="AA1050" i="5"/>
  <c r="Z1051" i="5"/>
  <c r="Z1052" i="5"/>
  <c r="Z1053" i="5"/>
  <c r="Z1054" i="5"/>
  <c r="AA1054" i="5"/>
  <c r="Z1055" i="5"/>
  <c r="AA1055" i="5"/>
  <c r="Z1056" i="5"/>
  <c r="Z1057" i="5"/>
  <c r="Z1058" i="5"/>
  <c r="AA1058" i="5"/>
  <c r="Z1059" i="5"/>
  <c r="AA1059" i="5"/>
  <c r="Z1060" i="5"/>
  <c r="Z1061" i="5"/>
  <c r="AA1061" i="5"/>
  <c r="Z1062" i="5"/>
  <c r="AA1062" i="5"/>
  <c r="Z1063" i="5"/>
  <c r="Z1064" i="5"/>
  <c r="Z1065" i="5"/>
  <c r="AA1065" i="5"/>
  <c r="Z1066" i="5"/>
  <c r="Z1067" i="5"/>
  <c r="Z1068" i="5"/>
  <c r="AA1068" i="5"/>
  <c r="Z1069" i="5"/>
  <c r="AA1069" i="5"/>
  <c r="Z1070" i="5"/>
  <c r="AA1070" i="5"/>
  <c r="Z1071" i="5"/>
  <c r="AA1071" i="5"/>
  <c r="Z1072" i="5"/>
  <c r="AA1072" i="5"/>
  <c r="Z1073" i="5"/>
  <c r="AA1073" i="5"/>
  <c r="Z1074" i="5"/>
  <c r="AA1074" i="5"/>
  <c r="Z1075" i="5"/>
  <c r="Z1076" i="5"/>
  <c r="Z1077" i="5"/>
  <c r="AA1077" i="5"/>
  <c r="Z1078" i="5"/>
  <c r="Z1079" i="5"/>
  <c r="AA1079" i="5"/>
  <c r="Z1080" i="5"/>
  <c r="AA1080" i="5"/>
  <c r="Z1081" i="5"/>
  <c r="AA1081" i="5"/>
  <c r="Z1082" i="5"/>
  <c r="AA1082" i="5"/>
  <c r="Z1083" i="5"/>
  <c r="Z1084" i="5"/>
  <c r="Z1085" i="5"/>
  <c r="AA1085" i="5"/>
  <c r="Z1086" i="5"/>
  <c r="AA1086" i="5"/>
  <c r="Z1087" i="5"/>
  <c r="AA1087" i="5"/>
  <c r="Z1088" i="5"/>
  <c r="AA1088" i="5"/>
  <c r="Z1089" i="5"/>
  <c r="Z1090" i="5"/>
  <c r="Z1091" i="5"/>
  <c r="AA1091" i="5"/>
  <c r="Z1092" i="5"/>
  <c r="Z1093" i="5"/>
  <c r="Z1094" i="5"/>
  <c r="AA1094" i="5"/>
  <c r="Z1095" i="5"/>
  <c r="AA1095" i="5"/>
  <c r="Z1096" i="5"/>
  <c r="AA1096" i="5"/>
  <c r="Z1097" i="5"/>
  <c r="AA1097" i="5"/>
  <c r="Z1098" i="5"/>
  <c r="Z1099" i="5"/>
  <c r="AA1099" i="5"/>
  <c r="Z1100" i="5"/>
  <c r="AA1100" i="5"/>
  <c r="Z1101" i="5"/>
  <c r="AA1101" i="5"/>
  <c r="Z1102" i="5"/>
  <c r="Z1103" i="5"/>
  <c r="AA1103" i="5"/>
  <c r="Z1104" i="5"/>
  <c r="AA1104" i="5"/>
  <c r="Z1105" i="5"/>
  <c r="AA1105" i="5"/>
  <c r="Z1106" i="5"/>
  <c r="Z1107" i="5"/>
  <c r="AA1107" i="5"/>
  <c r="Z1108" i="5"/>
  <c r="Z1109" i="5"/>
  <c r="AA1109" i="5"/>
  <c r="Z1110" i="5"/>
  <c r="Z1111" i="5"/>
  <c r="Z1112" i="5"/>
  <c r="AA1112" i="5"/>
  <c r="Z1113" i="5"/>
  <c r="AA1113" i="5"/>
  <c r="Z1114" i="5"/>
  <c r="AA1114" i="5"/>
  <c r="Z1115" i="5"/>
  <c r="AA1115" i="5"/>
  <c r="Z1116" i="5"/>
  <c r="Z1117" i="5"/>
  <c r="Z1118" i="5"/>
  <c r="AA1118" i="5"/>
  <c r="Z1119" i="5"/>
  <c r="Z1120" i="5"/>
  <c r="AA1120" i="5"/>
  <c r="Z1121" i="5"/>
  <c r="AA1121" i="5"/>
  <c r="Z1122" i="5"/>
  <c r="AA1122" i="5"/>
  <c r="Z1123" i="5"/>
  <c r="AA1123" i="5"/>
  <c r="Z1124" i="5"/>
  <c r="Z1125" i="5"/>
  <c r="AA1125" i="5"/>
  <c r="Z1126" i="5"/>
  <c r="AA1126" i="5"/>
  <c r="Z1127" i="5"/>
  <c r="AA1127" i="5"/>
  <c r="Z1128" i="5"/>
  <c r="AA1128" i="5"/>
  <c r="Z1129" i="5"/>
  <c r="Z1130" i="5"/>
  <c r="AA1130" i="5"/>
  <c r="Z1131" i="5"/>
  <c r="AA1131" i="5"/>
  <c r="Z1132" i="5"/>
  <c r="AA1132" i="5"/>
  <c r="Z1133" i="5"/>
  <c r="Z1134" i="5"/>
  <c r="Z1135" i="5"/>
  <c r="AA1135" i="5"/>
  <c r="Z1136" i="5"/>
  <c r="Z1137" i="5"/>
  <c r="Z1138" i="5"/>
  <c r="AA1138" i="5"/>
  <c r="Z1139" i="5"/>
  <c r="AA1139" i="5"/>
  <c r="Z1140" i="5"/>
  <c r="AA1140" i="5"/>
  <c r="Z1141" i="5"/>
  <c r="AA1141" i="5"/>
  <c r="Z1142" i="5"/>
  <c r="AA1142" i="5"/>
  <c r="Z1143" i="5"/>
  <c r="AA1143" i="5"/>
  <c r="Z1144" i="5"/>
  <c r="AA1144" i="5"/>
  <c r="Z1145" i="5"/>
  <c r="AA1145" i="5"/>
  <c r="Z1146" i="5"/>
  <c r="Z1147" i="5"/>
  <c r="AA1147" i="5"/>
  <c r="Z1148" i="5"/>
  <c r="AA1148" i="5"/>
  <c r="Z1149" i="5"/>
  <c r="AA1149" i="5"/>
  <c r="Z1150" i="5"/>
  <c r="Z1151" i="5"/>
  <c r="AA1151" i="5"/>
  <c r="Z1152" i="5"/>
  <c r="AA1152" i="5"/>
  <c r="Z1153" i="5"/>
  <c r="Z1154" i="5"/>
  <c r="Z1155" i="5"/>
  <c r="Z1156" i="5"/>
  <c r="AA1156" i="5"/>
  <c r="Z1157" i="5"/>
  <c r="AA1157" i="5"/>
  <c r="Z1158" i="5"/>
  <c r="AA1158" i="5"/>
  <c r="Z1159" i="5"/>
  <c r="AA1159" i="5"/>
  <c r="Z1160" i="5"/>
  <c r="AA1160" i="5"/>
  <c r="Z1161" i="5"/>
  <c r="AA1161" i="5"/>
  <c r="Z1162" i="5"/>
  <c r="Z1163" i="5"/>
  <c r="AA1163" i="5"/>
  <c r="Z1164" i="5"/>
  <c r="AA1164" i="5"/>
  <c r="Z1165" i="5"/>
  <c r="Z1166" i="5"/>
  <c r="AA1166" i="5"/>
  <c r="Z1167" i="5"/>
  <c r="Z1168" i="5"/>
  <c r="AA1168" i="5"/>
  <c r="Z1169" i="5"/>
  <c r="Z1170" i="5"/>
  <c r="AA1170" i="5"/>
  <c r="Z1171" i="5"/>
  <c r="AA1171" i="5"/>
  <c r="Z1172" i="5"/>
  <c r="Z1173" i="5"/>
  <c r="AA1173" i="5"/>
  <c r="Z1174" i="5"/>
  <c r="Z1175" i="5"/>
  <c r="Z1176" i="5"/>
  <c r="Z1177" i="5"/>
  <c r="AA1177" i="5"/>
  <c r="Z1178" i="5"/>
  <c r="Z1179" i="5"/>
  <c r="AA1179" i="5"/>
  <c r="Z1180" i="5"/>
  <c r="Z1181" i="5"/>
  <c r="AA1181" i="5"/>
  <c r="Z1182" i="5"/>
  <c r="AA1182" i="5"/>
  <c r="Z1183" i="5"/>
  <c r="AA1183" i="5"/>
  <c r="Z1184" i="5"/>
  <c r="AA1184" i="5"/>
  <c r="Z1185" i="5"/>
  <c r="Z1186" i="5"/>
  <c r="AA1186" i="5"/>
  <c r="Z1187" i="5"/>
  <c r="AA1187" i="5"/>
  <c r="Z1188" i="5"/>
  <c r="AA1188" i="5"/>
  <c r="Z1189" i="5"/>
  <c r="AA1189" i="5"/>
  <c r="Z1190" i="5"/>
  <c r="Z1191" i="5"/>
  <c r="AA1191" i="5"/>
  <c r="Z1192" i="5"/>
  <c r="AA1192" i="5"/>
  <c r="Z1193" i="5"/>
  <c r="Z1194" i="5"/>
  <c r="AA1194" i="5"/>
  <c r="Z1195" i="5"/>
  <c r="Z1196" i="5"/>
  <c r="AA1196" i="5"/>
  <c r="Z1197" i="5"/>
  <c r="Z1198" i="5"/>
  <c r="Z1199" i="5"/>
  <c r="Z1200" i="5"/>
  <c r="AA1200" i="5"/>
  <c r="Z1201" i="5"/>
  <c r="AA1201" i="5"/>
  <c r="Z1202" i="5"/>
  <c r="Z1203" i="5"/>
  <c r="AA1203" i="5"/>
  <c r="Z1204" i="5"/>
  <c r="AA1204" i="5"/>
  <c r="Z1205" i="5"/>
  <c r="AA1205" i="5"/>
  <c r="Z1206" i="5"/>
  <c r="Z1207" i="5"/>
  <c r="Z1208" i="5"/>
  <c r="Z1209" i="5"/>
  <c r="AA1209" i="5"/>
  <c r="Z1210" i="5"/>
  <c r="AA1210" i="5"/>
  <c r="Z1211" i="5"/>
  <c r="AA1211" i="5"/>
  <c r="Z1212" i="5"/>
  <c r="AA1212" i="5"/>
  <c r="Z1213" i="5"/>
  <c r="AA1213" i="5"/>
  <c r="Z1214" i="5"/>
  <c r="AA1214" i="5"/>
  <c r="Z1215" i="5"/>
  <c r="AA1215" i="5"/>
  <c r="Z1216" i="5"/>
  <c r="AA1216" i="5"/>
  <c r="Z1217" i="5"/>
  <c r="AA1217" i="5"/>
  <c r="Z1218" i="5"/>
  <c r="Z1219" i="5"/>
  <c r="Z1220" i="5"/>
  <c r="Z1221" i="5"/>
  <c r="AA1221" i="5"/>
  <c r="Z1222" i="5"/>
  <c r="Z1223" i="5"/>
  <c r="AA1223" i="5"/>
  <c r="Z1224" i="5"/>
  <c r="AA1224" i="5"/>
  <c r="Z1225" i="5"/>
  <c r="AA1225" i="5"/>
  <c r="Z1226" i="5"/>
  <c r="AA1226" i="5"/>
  <c r="Z1227" i="5"/>
  <c r="AA1227" i="5"/>
  <c r="Z1228" i="5"/>
  <c r="Z1229" i="5"/>
  <c r="Z1230" i="5"/>
  <c r="AA1230" i="5"/>
  <c r="Z1231" i="5"/>
  <c r="AA1231" i="5"/>
  <c r="Z1232" i="5"/>
  <c r="AA1232" i="5"/>
  <c r="Z1233" i="5"/>
  <c r="AA1233" i="5"/>
  <c r="Z1234" i="5"/>
  <c r="AA1234" i="5"/>
  <c r="Z1235" i="5"/>
  <c r="Z1236" i="5"/>
  <c r="AA1236" i="5"/>
  <c r="Z1237" i="5"/>
  <c r="AA1237" i="5"/>
  <c r="Z1238" i="5"/>
  <c r="Z1239" i="5"/>
  <c r="Z1240" i="5"/>
  <c r="Z1241" i="5"/>
  <c r="AA1241" i="5"/>
  <c r="Z1242" i="5"/>
  <c r="Z1243" i="5"/>
  <c r="AA1243" i="5"/>
  <c r="Z1244" i="5"/>
  <c r="Z1245" i="5"/>
  <c r="Z1246" i="5"/>
  <c r="Z1247" i="5"/>
  <c r="Z1248" i="5"/>
  <c r="AA1248" i="5"/>
  <c r="Z1249" i="5"/>
  <c r="AA1249" i="5"/>
  <c r="Z1250" i="5"/>
  <c r="AA1250" i="5"/>
  <c r="Z1251" i="5"/>
  <c r="AA1251" i="5"/>
  <c r="Z1252" i="5"/>
  <c r="AA1252" i="5"/>
  <c r="Z1253" i="5"/>
  <c r="Z1254" i="5"/>
  <c r="Z1255" i="5"/>
  <c r="AA1255" i="5"/>
  <c r="Z1256" i="5"/>
  <c r="AA1256" i="5"/>
  <c r="Z1257" i="5"/>
  <c r="Z1258" i="5"/>
  <c r="AA1258" i="5"/>
  <c r="Z1259" i="5"/>
  <c r="AA1259" i="5"/>
  <c r="Z1260" i="5"/>
  <c r="Z1261" i="5"/>
  <c r="AA1261" i="5"/>
  <c r="Z1262" i="5"/>
  <c r="AA1262" i="5"/>
  <c r="Z1263" i="5"/>
  <c r="Z1264" i="5"/>
  <c r="AA1264" i="5"/>
  <c r="Z1265" i="5"/>
  <c r="AA1265" i="5"/>
  <c r="Z1266" i="5"/>
  <c r="AA1266" i="5"/>
  <c r="Z1267" i="5"/>
  <c r="AA1267" i="5"/>
  <c r="Z1268" i="5"/>
  <c r="AA1268" i="5"/>
  <c r="Z1269" i="5"/>
  <c r="AA1269" i="5"/>
  <c r="Z1270" i="5"/>
  <c r="AA1270" i="5"/>
  <c r="Z1271" i="5"/>
  <c r="Z1272" i="5"/>
  <c r="Z1273" i="5"/>
  <c r="AA1273" i="5"/>
  <c r="Z1274" i="5"/>
  <c r="AA1274" i="5"/>
  <c r="Z1275" i="5"/>
  <c r="Z1276" i="5"/>
  <c r="AA1276" i="5"/>
  <c r="Z1277" i="5"/>
  <c r="AA1277" i="5"/>
  <c r="Z1278" i="5"/>
  <c r="AA1278" i="5"/>
  <c r="Z1279" i="5"/>
  <c r="Z1280" i="5"/>
  <c r="AA1280" i="5"/>
  <c r="Z1281" i="5"/>
  <c r="AA1281" i="5"/>
  <c r="Z1282" i="5"/>
  <c r="AA1282" i="5"/>
  <c r="Z1283" i="5"/>
  <c r="AA1283" i="5"/>
  <c r="Z1284" i="5"/>
  <c r="AA1284" i="5"/>
  <c r="Z1285" i="5"/>
  <c r="Z1286" i="5"/>
  <c r="AA1286" i="5"/>
  <c r="Z1287" i="5"/>
  <c r="AA1287" i="5"/>
  <c r="Z1288" i="5"/>
  <c r="AA1288" i="5"/>
  <c r="Z1289" i="5"/>
  <c r="AA1289" i="5"/>
  <c r="Z1290" i="5"/>
  <c r="Z1291" i="5"/>
  <c r="AA1291" i="5"/>
  <c r="Z1292" i="5"/>
  <c r="AA1292" i="5"/>
  <c r="Z1293" i="5"/>
  <c r="Z1294" i="5"/>
  <c r="AA1294" i="5"/>
  <c r="Z1295" i="5"/>
  <c r="AA1295" i="5"/>
  <c r="Z1296" i="5"/>
  <c r="Z1297" i="5"/>
  <c r="AA1297" i="5"/>
  <c r="Z1298" i="5"/>
  <c r="AA1298" i="5"/>
  <c r="Z1299" i="5"/>
  <c r="AA1299" i="5"/>
  <c r="Z1300" i="5"/>
  <c r="Z1301" i="5"/>
  <c r="AA1301" i="5"/>
  <c r="Z1302" i="5"/>
  <c r="Z1303" i="5"/>
  <c r="AA1303" i="5"/>
  <c r="Z1304" i="5"/>
  <c r="Z1305" i="5"/>
  <c r="AA1305" i="5"/>
  <c r="Z1306" i="5"/>
  <c r="AA1306" i="5"/>
  <c r="Z1307" i="5"/>
  <c r="Z1308" i="5"/>
  <c r="AA1308" i="5"/>
  <c r="Z1309" i="5"/>
  <c r="AA1309" i="5"/>
  <c r="Z1310" i="5"/>
  <c r="Z1311" i="5"/>
  <c r="AA1311" i="5"/>
  <c r="Z1312" i="5"/>
  <c r="AA1312" i="5"/>
  <c r="Z1313" i="5"/>
  <c r="AA1313" i="5"/>
  <c r="Z1314" i="5"/>
  <c r="Z1315" i="5"/>
  <c r="AA1315" i="5"/>
  <c r="Z1316" i="5"/>
  <c r="AA1316" i="5"/>
  <c r="Z1317" i="5"/>
  <c r="AA1317" i="5"/>
  <c r="Z1318" i="5"/>
  <c r="AA1318" i="5"/>
  <c r="Z1319" i="5"/>
  <c r="Z1320" i="5"/>
  <c r="AA1320" i="5"/>
  <c r="Z1321" i="5"/>
  <c r="AA1321" i="5"/>
  <c r="Z1322" i="5"/>
  <c r="AA1322" i="5"/>
  <c r="Z1323" i="5"/>
  <c r="AA1323" i="5"/>
  <c r="Z1324" i="5"/>
  <c r="AA1324" i="5"/>
  <c r="Z1325" i="5"/>
  <c r="AA1325" i="5"/>
  <c r="Z1326" i="5"/>
  <c r="Z1327" i="5"/>
  <c r="AA1327" i="5"/>
  <c r="Z1328" i="5"/>
  <c r="Z1329" i="5"/>
  <c r="Z1330" i="5"/>
  <c r="AA1330" i="5"/>
  <c r="Z1331" i="5"/>
  <c r="AA1331" i="5"/>
  <c r="Z1332" i="5"/>
  <c r="AA1332" i="5"/>
  <c r="Z1333" i="5"/>
  <c r="Z1334" i="5"/>
  <c r="AA1334" i="5"/>
  <c r="Z1335" i="5"/>
  <c r="AA1335" i="5"/>
  <c r="Z1336" i="5"/>
  <c r="Z1337" i="5"/>
  <c r="Z1338" i="5"/>
  <c r="AA1338" i="5"/>
  <c r="Z1339" i="5"/>
  <c r="AA1339" i="5"/>
  <c r="Z1340" i="5"/>
  <c r="Z1341" i="5"/>
  <c r="AA1341" i="5"/>
  <c r="Z1342" i="5"/>
  <c r="Z1343" i="5"/>
  <c r="AA1343" i="5"/>
  <c r="Z1344" i="5"/>
  <c r="AA1344" i="5"/>
  <c r="Z1345" i="5"/>
  <c r="AA1345" i="5"/>
  <c r="Z1346" i="5"/>
  <c r="AA1346" i="5"/>
  <c r="Z1347" i="5"/>
  <c r="Z1348" i="5"/>
  <c r="AA1348" i="5"/>
  <c r="Z1349" i="5"/>
  <c r="AA1349" i="5"/>
  <c r="Z1350" i="5"/>
  <c r="AA1350" i="5"/>
  <c r="Z1351" i="5"/>
  <c r="AA1351" i="5"/>
  <c r="Z1352" i="5"/>
  <c r="AA1352" i="5"/>
  <c r="Z1353" i="5"/>
  <c r="AA1353" i="5"/>
  <c r="Z1354" i="5"/>
  <c r="Z1355" i="5"/>
  <c r="Z1356" i="5"/>
  <c r="Z1357" i="5"/>
  <c r="Z1358" i="5"/>
  <c r="Z1359" i="5"/>
  <c r="Z1360" i="5"/>
  <c r="AA1360" i="5"/>
  <c r="Z1361" i="5"/>
  <c r="Z1362" i="5"/>
  <c r="AA1362" i="5"/>
  <c r="Z1363" i="5"/>
  <c r="Z1364" i="5"/>
  <c r="AA1364" i="5"/>
  <c r="Z1365" i="5"/>
  <c r="AA1365" i="5"/>
  <c r="Z1366" i="5"/>
  <c r="Z1367" i="5"/>
  <c r="AA1367" i="5"/>
  <c r="Z1368" i="5"/>
  <c r="AA1368" i="5"/>
  <c r="Z1369" i="5"/>
  <c r="AA1369" i="5"/>
  <c r="Z1370" i="5"/>
  <c r="Z1371" i="5"/>
  <c r="AA1371" i="5"/>
  <c r="Z1372" i="5"/>
  <c r="AA1372" i="5"/>
  <c r="Z1373" i="5"/>
  <c r="Z1374" i="5"/>
  <c r="AA1374" i="5"/>
  <c r="Z1375" i="5"/>
  <c r="Z1376" i="5"/>
  <c r="Z1377" i="5"/>
  <c r="Z1378" i="5"/>
  <c r="AA1378" i="5"/>
  <c r="Z1379" i="5"/>
  <c r="AA1379" i="5"/>
  <c r="Z1380" i="5"/>
  <c r="Z1381" i="5"/>
  <c r="AA1381" i="5"/>
  <c r="Z1382" i="5"/>
  <c r="Z1383" i="5"/>
  <c r="AA1383" i="5"/>
  <c r="Z1384" i="5"/>
  <c r="AA1384" i="5"/>
  <c r="Z1385" i="5"/>
  <c r="Z1386" i="5"/>
  <c r="Z1387" i="5"/>
  <c r="Z1388" i="5"/>
  <c r="AA1388" i="5"/>
  <c r="Z1389" i="5"/>
  <c r="AA1389" i="5"/>
  <c r="Z1390" i="5"/>
  <c r="Z1391" i="5"/>
  <c r="AA1391" i="5"/>
  <c r="Z1392" i="5"/>
  <c r="Z1393" i="5"/>
  <c r="AA1393" i="5"/>
  <c r="Z1394" i="5"/>
  <c r="AA1394" i="5"/>
  <c r="Z1395" i="5"/>
  <c r="AA1395" i="5"/>
  <c r="Z1396" i="5"/>
  <c r="AA1396" i="5"/>
  <c r="Z1397" i="5"/>
  <c r="AA1397" i="5"/>
  <c r="Z1398" i="5"/>
  <c r="Z1399" i="5"/>
  <c r="AA1399" i="5"/>
  <c r="Z1400" i="5"/>
  <c r="AA1400" i="5"/>
  <c r="Z1401" i="5"/>
  <c r="Z1402" i="5"/>
  <c r="AA1402" i="5"/>
  <c r="Z1403" i="5"/>
  <c r="AA1403" i="5"/>
  <c r="Z1404" i="5"/>
  <c r="AA1404" i="5"/>
  <c r="Z1405" i="5"/>
  <c r="AA1405" i="5"/>
  <c r="Z1406" i="5"/>
  <c r="Z1407" i="5"/>
  <c r="Z1408" i="5"/>
  <c r="AA1408" i="5"/>
  <c r="Z1409" i="5"/>
  <c r="AA1409" i="5"/>
  <c r="Z1410" i="5"/>
  <c r="Z1411" i="5"/>
  <c r="AA1411" i="5"/>
  <c r="Z1412" i="5"/>
  <c r="AA1412" i="5"/>
  <c r="Z1413" i="5"/>
  <c r="AA1413" i="5"/>
  <c r="Z1414" i="5"/>
  <c r="AA1414" i="5"/>
  <c r="Z1415" i="5"/>
  <c r="AA1415" i="5"/>
  <c r="Z1416" i="5"/>
  <c r="AA1416" i="5"/>
  <c r="Z1417" i="5"/>
  <c r="AA1417" i="5"/>
  <c r="Z1418" i="5"/>
  <c r="AA1418" i="5"/>
  <c r="Z1419" i="5"/>
  <c r="AA1419" i="5"/>
  <c r="Z1420" i="5"/>
  <c r="AA1420" i="5"/>
  <c r="Z1421" i="5"/>
  <c r="AA1421" i="5"/>
  <c r="Z1422" i="5"/>
  <c r="AA1422" i="5"/>
  <c r="Z1423" i="5"/>
  <c r="AA1423" i="5"/>
  <c r="Z1424" i="5"/>
  <c r="AA1424" i="5"/>
  <c r="Z1425" i="5"/>
  <c r="AA1425" i="5"/>
  <c r="Z1426" i="5"/>
  <c r="AA1426" i="5"/>
  <c r="Z1427" i="5"/>
  <c r="AA1427" i="5"/>
  <c r="Z1428" i="5"/>
  <c r="AA1428" i="5"/>
  <c r="Z1429" i="5"/>
  <c r="AA1429" i="5"/>
  <c r="Z1430" i="5"/>
  <c r="AA1430" i="5"/>
  <c r="Z1431" i="5"/>
  <c r="AA1431" i="5"/>
  <c r="Z1432" i="5"/>
  <c r="AA1432" i="5"/>
  <c r="Z1433" i="5"/>
  <c r="AA1433" i="5"/>
  <c r="Z1434" i="5"/>
  <c r="AA1434" i="5"/>
  <c r="Z1435" i="5"/>
  <c r="Z1436" i="5"/>
  <c r="AA1436" i="5"/>
  <c r="Z1437" i="5"/>
  <c r="AA1437" i="5"/>
  <c r="Z1438" i="5"/>
  <c r="AA1438" i="5"/>
  <c r="Z1439" i="5"/>
  <c r="Z1440" i="5"/>
  <c r="AA1440" i="5"/>
  <c r="Z1441" i="5"/>
  <c r="AA1441" i="5"/>
  <c r="Z1442" i="5"/>
  <c r="AA1442" i="5"/>
  <c r="Z1443" i="5"/>
  <c r="Z1444" i="5"/>
  <c r="Z1445" i="5"/>
  <c r="AA1445" i="5"/>
  <c r="Z1446" i="5"/>
  <c r="Z1447" i="5"/>
  <c r="AA1447" i="5"/>
  <c r="Z1448" i="5"/>
  <c r="AA1448" i="5"/>
  <c r="Z1449" i="5"/>
  <c r="AA1449" i="5"/>
  <c r="Z1450" i="5"/>
  <c r="AA1450" i="5"/>
  <c r="Z1451" i="5"/>
  <c r="AA1451" i="5"/>
  <c r="Z1452" i="5"/>
  <c r="Z1453" i="5"/>
  <c r="AA1453" i="5"/>
  <c r="Z1454" i="5"/>
  <c r="AA1454" i="5"/>
  <c r="Z1455" i="5"/>
  <c r="AA1455" i="5"/>
  <c r="Z1456" i="5"/>
  <c r="Z1457" i="5"/>
  <c r="AA1457" i="5"/>
  <c r="Z1458" i="5"/>
  <c r="AA1458" i="5"/>
  <c r="Z1459" i="5"/>
  <c r="Z1460" i="5"/>
  <c r="AA1460" i="5"/>
  <c r="Z1461" i="5"/>
  <c r="AA1461" i="5"/>
  <c r="Z1462" i="5"/>
  <c r="Z1463" i="5"/>
  <c r="AA1463" i="5"/>
  <c r="Z1464" i="5"/>
  <c r="Z1465" i="5"/>
  <c r="AA1465" i="5"/>
  <c r="Z1466" i="5"/>
  <c r="Z1467" i="5"/>
  <c r="AA1467" i="5"/>
  <c r="Z1468" i="5"/>
  <c r="AA1468" i="5"/>
  <c r="Z1469" i="5"/>
  <c r="Z1470" i="5"/>
  <c r="AA1470" i="5"/>
  <c r="Z1471" i="5"/>
  <c r="AA1471" i="5"/>
  <c r="Z1472" i="5"/>
  <c r="AA1472" i="5"/>
  <c r="Z1473" i="5"/>
  <c r="AA1473" i="5"/>
  <c r="Z1474" i="5"/>
  <c r="AA1474" i="5"/>
  <c r="Z1475" i="5"/>
  <c r="AA1475" i="5"/>
  <c r="Z1476" i="5"/>
  <c r="Z1477" i="5"/>
  <c r="AA1477" i="5"/>
  <c r="Z1478" i="5"/>
  <c r="AA1478" i="5"/>
  <c r="Z1479" i="5"/>
  <c r="AA1479" i="5"/>
  <c r="Z1480" i="5"/>
  <c r="AA1480" i="5"/>
  <c r="Z1481" i="5"/>
  <c r="AA1481" i="5"/>
  <c r="Z1482" i="5"/>
  <c r="AA1482" i="5"/>
  <c r="Z1483" i="5"/>
  <c r="Z1484" i="5"/>
  <c r="AA1484" i="5"/>
  <c r="Z1485" i="5"/>
  <c r="Z1486" i="5"/>
  <c r="AA1486" i="5"/>
  <c r="Z1487" i="5"/>
  <c r="AA1487" i="5"/>
  <c r="Z1488" i="5"/>
  <c r="AA1488" i="5"/>
  <c r="Z1489" i="5"/>
  <c r="AA1489" i="5"/>
  <c r="Z1490" i="5"/>
  <c r="AA1490" i="5"/>
  <c r="Z1491" i="5"/>
  <c r="AA1491" i="5"/>
  <c r="Z1492" i="5"/>
  <c r="AA1492" i="5"/>
  <c r="Z1493" i="5"/>
  <c r="AA1493" i="5"/>
  <c r="Z1494" i="5"/>
  <c r="AA1494" i="5"/>
  <c r="Z1495" i="5"/>
  <c r="Z1496" i="5"/>
  <c r="AA1496" i="5"/>
  <c r="Z1497" i="5"/>
  <c r="AA1497" i="5"/>
  <c r="Z1498" i="5"/>
  <c r="AA1498" i="5"/>
  <c r="Z1499" i="5"/>
  <c r="AA1499" i="5"/>
  <c r="Z1500" i="5"/>
  <c r="Z1501" i="5"/>
  <c r="AA1501" i="5"/>
  <c r="Z1502" i="5"/>
  <c r="AA1502" i="5"/>
  <c r="Z1503" i="5"/>
  <c r="Z1504" i="5"/>
  <c r="AA1504" i="5"/>
  <c r="Z1505" i="5"/>
  <c r="AA1505" i="5"/>
  <c r="Z1506" i="5"/>
  <c r="AA1506" i="5"/>
  <c r="Z1507" i="5"/>
  <c r="AA1507" i="5"/>
  <c r="Z1508" i="5"/>
  <c r="AA1508" i="5"/>
  <c r="Z1509" i="5"/>
  <c r="AA1509" i="5"/>
  <c r="Z1510" i="5"/>
  <c r="AA1510" i="5"/>
  <c r="Z1511" i="5"/>
  <c r="AA1511" i="5"/>
  <c r="Z1512" i="5"/>
  <c r="AA1512" i="5"/>
  <c r="Z1513" i="5"/>
  <c r="AA1513" i="5"/>
  <c r="Z1514" i="5"/>
  <c r="AA1514" i="5"/>
  <c r="Z1515" i="5"/>
  <c r="Z1516" i="5"/>
  <c r="Z1517" i="5"/>
  <c r="Z1518" i="5"/>
  <c r="AA1518" i="5"/>
  <c r="Z1519" i="5"/>
  <c r="AA1519" i="5"/>
  <c r="Z1520" i="5"/>
  <c r="AA1520" i="5"/>
  <c r="Z1521" i="5"/>
  <c r="AA1521" i="5"/>
  <c r="Z1522" i="5"/>
  <c r="AA1522" i="5"/>
  <c r="Z1523" i="5"/>
  <c r="Z1524" i="5"/>
  <c r="AA1524" i="5"/>
  <c r="Z1525" i="5"/>
  <c r="AA1525" i="5"/>
  <c r="Z1526" i="5"/>
  <c r="AA1526" i="5"/>
  <c r="Z1527" i="5"/>
  <c r="AA1527" i="5"/>
  <c r="Z1528" i="5"/>
  <c r="AA1528" i="5"/>
  <c r="Z1529" i="5"/>
  <c r="AA1529" i="5"/>
  <c r="Z1530" i="5"/>
  <c r="AA1530" i="5"/>
  <c r="Z1531" i="5"/>
  <c r="AA1531" i="5"/>
  <c r="Z1532" i="5"/>
  <c r="AA1532" i="5"/>
  <c r="Z1533" i="5"/>
  <c r="AA1533" i="5"/>
  <c r="Z1534" i="5"/>
  <c r="Z1535" i="5"/>
  <c r="AA1535" i="5"/>
  <c r="Z1536" i="5"/>
  <c r="AA1536" i="5"/>
  <c r="Z1537" i="5"/>
  <c r="AA1537" i="5"/>
  <c r="Z1538" i="5"/>
  <c r="AA1538" i="5"/>
  <c r="Z1539" i="5"/>
  <c r="Z1540" i="5"/>
  <c r="AA1540" i="5"/>
  <c r="Z1541" i="5"/>
  <c r="AA1541" i="5"/>
  <c r="Z1542" i="5"/>
  <c r="AA1542" i="5"/>
  <c r="Z1543" i="5"/>
  <c r="Z1544" i="5"/>
  <c r="AA1544" i="5"/>
  <c r="Z1545" i="5"/>
  <c r="AA1545" i="5"/>
  <c r="Z1546" i="5"/>
  <c r="AA1546" i="5"/>
  <c r="Z1547" i="5"/>
  <c r="AA1547" i="5"/>
  <c r="Z1548" i="5"/>
  <c r="AA1548" i="5"/>
  <c r="Z1549" i="5"/>
  <c r="AA1549" i="5"/>
  <c r="Z1550" i="5"/>
  <c r="AA1550" i="5"/>
  <c r="Z1551" i="5"/>
  <c r="Z1552" i="5"/>
  <c r="AA1552" i="5"/>
  <c r="Z1553" i="5"/>
  <c r="Z1554" i="5"/>
  <c r="Z1555" i="5"/>
  <c r="Z1556" i="5"/>
  <c r="Z1557" i="5"/>
  <c r="Z1558" i="5"/>
  <c r="Z1559" i="5"/>
  <c r="Z1560" i="5"/>
  <c r="AA1560" i="5"/>
  <c r="Z1561" i="5"/>
  <c r="Z1562" i="5"/>
  <c r="AA1562" i="5"/>
  <c r="Z1563" i="5"/>
  <c r="AA1563" i="5"/>
  <c r="Z1564" i="5"/>
  <c r="AA1564" i="5"/>
  <c r="Z1565" i="5"/>
  <c r="Z1566" i="5"/>
  <c r="AA1566" i="5"/>
  <c r="Z1567" i="5"/>
  <c r="AA1567" i="5"/>
  <c r="Z1568" i="5"/>
  <c r="Z1569" i="5"/>
  <c r="Z1570" i="5"/>
  <c r="Z1571" i="5"/>
  <c r="AA1571" i="5"/>
  <c r="Z1572" i="5"/>
  <c r="AA1572" i="5"/>
  <c r="Z1573" i="5"/>
  <c r="Z1574" i="5"/>
  <c r="AA1574" i="5"/>
  <c r="Z1575" i="5"/>
  <c r="AA1575" i="5"/>
  <c r="Z1576" i="5"/>
  <c r="Z1577" i="5"/>
  <c r="AA1577" i="5"/>
  <c r="Z1578" i="5"/>
  <c r="Z1579" i="5"/>
  <c r="AA1579" i="5"/>
  <c r="Z1580" i="5"/>
  <c r="AA1580" i="5"/>
  <c r="Z1581" i="5"/>
  <c r="AA1581" i="5"/>
  <c r="Z1582" i="5"/>
  <c r="AA1582" i="5"/>
  <c r="Z1583" i="5"/>
  <c r="AA1583" i="5"/>
  <c r="Z1584" i="5"/>
  <c r="Z1585" i="5"/>
  <c r="AA1585" i="5"/>
  <c r="Z1586" i="5"/>
  <c r="Z1587" i="5"/>
  <c r="AA1587" i="5"/>
  <c r="Z1588" i="5"/>
  <c r="AA1588" i="5"/>
  <c r="Z1589" i="5"/>
  <c r="Z1590" i="5"/>
  <c r="Z1591" i="5"/>
  <c r="Z1592" i="5"/>
  <c r="Z1593" i="5"/>
  <c r="Z1594" i="5"/>
  <c r="AA1594" i="5"/>
  <c r="Z1595" i="5"/>
  <c r="AA1595" i="5"/>
  <c r="Z1596" i="5"/>
  <c r="AA1596" i="5"/>
  <c r="Z1597" i="5"/>
  <c r="Z1598" i="5"/>
  <c r="AA1598" i="5"/>
  <c r="Z1599" i="5"/>
  <c r="AA1599" i="5"/>
  <c r="Z1600" i="5"/>
  <c r="AA1600" i="5"/>
  <c r="Z1601" i="5"/>
  <c r="Z1602" i="5"/>
  <c r="Z1603" i="5"/>
  <c r="Z1604" i="5"/>
  <c r="AA1604" i="5"/>
  <c r="Z1605" i="5"/>
  <c r="AA1605" i="5"/>
  <c r="Z1606" i="5"/>
  <c r="Z1607" i="5"/>
  <c r="AA1607" i="5"/>
  <c r="Z1608" i="5"/>
  <c r="Z1609" i="5"/>
  <c r="AA1609" i="5"/>
  <c r="Z1610" i="5"/>
  <c r="Z1611" i="5"/>
  <c r="AA1611" i="5"/>
  <c r="Z1612" i="5"/>
  <c r="Z1613" i="5"/>
  <c r="AA1613" i="5"/>
  <c r="Z1614" i="5"/>
  <c r="Z1615" i="5"/>
  <c r="Z1616" i="5"/>
  <c r="AA1616" i="5"/>
  <c r="Z1617" i="5"/>
  <c r="Z1618" i="5"/>
  <c r="AA1618" i="5"/>
  <c r="Z1619" i="5"/>
  <c r="AA1619" i="5"/>
  <c r="Z1620" i="5"/>
  <c r="AA1620" i="5"/>
  <c r="Z1621" i="5"/>
  <c r="AA1621" i="5"/>
  <c r="Z1622" i="5"/>
  <c r="AA1622" i="5"/>
  <c r="Z1623" i="5"/>
  <c r="AA1623" i="5"/>
  <c r="Z1624" i="5"/>
  <c r="AA1624" i="5"/>
  <c r="Z1625" i="5"/>
  <c r="AA1625" i="5"/>
  <c r="Z1626" i="5"/>
  <c r="AA1626" i="5"/>
  <c r="Z1627" i="5"/>
  <c r="Z1628" i="5"/>
  <c r="AA1628" i="5"/>
  <c r="Z1629" i="5"/>
  <c r="AA1629" i="5"/>
  <c r="Z1630" i="5"/>
  <c r="AA1630" i="5"/>
  <c r="Z1631" i="5"/>
  <c r="AA1631" i="5"/>
  <c r="Z1632" i="5"/>
  <c r="AA1632" i="5"/>
  <c r="Z1633" i="5"/>
  <c r="AA1633" i="5"/>
  <c r="Z1634" i="5"/>
  <c r="AA1634" i="5"/>
  <c r="Z1635" i="5"/>
  <c r="AA1635" i="5"/>
  <c r="Z1636" i="5"/>
  <c r="Z1637" i="5"/>
  <c r="AA1637" i="5"/>
  <c r="Z1638" i="5"/>
  <c r="Z1639" i="5"/>
  <c r="Z1640" i="5"/>
  <c r="Z1641" i="5"/>
  <c r="AA1641" i="5"/>
  <c r="Z1642" i="5"/>
  <c r="Z1643" i="5"/>
  <c r="AA1643" i="5"/>
  <c r="Z1644" i="5"/>
  <c r="AA1644" i="5"/>
  <c r="Z1645" i="5"/>
  <c r="AA1645" i="5"/>
  <c r="Z1646" i="5"/>
  <c r="Z1647" i="5"/>
  <c r="Z1648" i="5"/>
  <c r="AA1648" i="5"/>
  <c r="Z1649" i="5"/>
  <c r="AA1649" i="5"/>
  <c r="Z1650" i="5"/>
  <c r="AA1650" i="5"/>
  <c r="Z1651" i="5"/>
  <c r="AA1651" i="5"/>
  <c r="Z1652" i="5"/>
  <c r="AA1652" i="5"/>
  <c r="Z1653" i="5"/>
  <c r="AA1653" i="5"/>
  <c r="Z1654" i="5"/>
  <c r="AA1654" i="5"/>
  <c r="Z1655" i="5"/>
  <c r="AA1655" i="5"/>
  <c r="Z1656" i="5"/>
  <c r="AA1656" i="5"/>
  <c r="Z1657" i="5"/>
  <c r="AA1657" i="5"/>
  <c r="Z1658" i="5"/>
  <c r="Z1659" i="5"/>
  <c r="AA1659" i="5"/>
  <c r="Z1660" i="5"/>
  <c r="Z1661" i="5"/>
  <c r="AA1661" i="5"/>
  <c r="Z1662" i="5"/>
  <c r="AA1662" i="5"/>
  <c r="Z1663" i="5"/>
  <c r="AA1663" i="5"/>
  <c r="Z1664" i="5"/>
  <c r="AA1664" i="5"/>
  <c r="Z1665" i="5"/>
  <c r="Z1666" i="5"/>
  <c r="AA1666" i="5"/>
  <c r="Z1667" i="5"/>
  <c r="AA1667" i="5"/>
  <c r="Z1668" i="5"/>
  <c r="AA1668" i="5"/>
  <c r="Z1669" i="5"/>
  <c r="AA1669" i="5"/>
  <c r="Z1670" i="5"/>
  <c r="AA1670" i="5"/>
  <c r="Z1671" i="5"/>
  <c r="AA1671" i="5"/>
  <c r="Z1672" i="5"/>
  <c r="AA1672" i="5"/>
  <c r="Z1673" i="5"/>
  <c r="AA1673" i="5"/>
  <c r="Z1674" i="5"/>
  <c r="Z1675" i="5"/>
  <c r="Z1676" i="5"/>
  <c r="AA1676" i="5"/>
  <c r="Z1677" i="5"/>
  <c r="Z1678" i="5"/>
  <c r="AA1678" i="5"/>
  <c r="Z1679" i="5"/>
  <c r="AA1679" i="5"/>
  <c r="Z1680" i="5"/>
  <c r="Z1681" i="5"/>
  <c r="AA1681" i="5"/>
  <c r="Z1682" i="5"/>
  <c r="Z1683" i="5"/>
  <c r="AA1683" i="5"/>
  <c r="Z1684" i="5"/>
  <c r="AA1684" i="5"/>
  <c r="Z1685" i="5"/>
  <c r="AA1685" i="5"/>
  <c r="Z1686" i="5"/>
  <c r="Z1687" i="5"/>
  <c r="AA1687" i="5"/>
  <c r="Z1688" i="5"/>
  <c r="AA1688" i="5"/>
  <c r="Z1689" i="5"/>
  <c r="AA1689" i="5"/>
  <c r="Z1690" i="5"/>
  <c r="Z1691" i="5"/>
  <c r="AA1691" i="5"/>
  <c r="Z1692" i="5"/>
  <c r="AA1692" i="5"/>
  <c r="Z1693" i="5"/>
  <c r="AA1693" i="5"/>
  <c r="Z1694" i="5"/>
  <c r="AA1694" i="5"/>
  <c r="Z1695" i="5"/>
  <c r="AA1695" i="5"/>
  <c r="Z1696" i="5"/>
  <c r="AA1696" i="5"/>
  <c r="Z1697" i="5"/>
  <c r="Z1698" i="5"/>
  <c r="Z1699" i="5"/>
  <c r="AA1699" i="5"/>
  <c r="Z1700" i="5"/>
  <c r="AA1700" i="5"/>
  <c r="Z1701" i="5"/>
  <c r="AA1701" i="5"/>
  <c r="Z1702" i="5"/>
  <c r="AA1702" i="5"/>
  <c r="Z1703" i="5"/>
  <c r="Z1704" i="5"/>
  <c r="Z1705" i="5"/>
  <c r="AA1705" i="5"/>
  <c r="Z1706" i="5"/>
  <c r="Z1707" i="5"/>
  <c r="AA1707" i="5"/>
  <c r="Z1708" i="5"/>
  <c r="AA1708" i="5"/>
  <c r="Z1709" i="5"/>
  <c r="AA1709" i="5"/>
  <c r="Z1710" i="5"/>
  <c r="AA1710" i="5"/>
  <c r="Z1711" i="5"/>
  <c r="Z1712" i="5"/>
  <c r="AA1712" i="5"/>
  <c r="Z1713" i="5"/>
  <c r="Z1714" i="5"/>
  <c r="AA1714" i="5"/>
  <c r="Z1715" i="5"/>
  <c r="AA1715" i="5"/>
  <c r="Z1716" i="5"/>
  <c r="AA1716" i="5"/>
  <c r="Z1717" i="5"/>
  <c r="AA1717" i="5"/>
  <c r="Z1718" i="5"/>
  <c r="Z1719" i="5"/>
  <c r="AA1719" i="5"/>
  <c r="Z1720" i="5"/>
  <c r="AA1720" i="5"/>
  <c r="Z1721" i="5"/>
  <c r="AA1721" i="5"/>
  <c r="Z1722" i="5"/>
  <c r="Z1723" i="5"/>
  <c r="AA1723" i="5"/>
  <c r="Z1724" i="5"/>
  <c r="Z1725" i="5"/>
  <c r="AA1725" i="5"/>
  <c r="Z1726" i="5"/>
  <c r="Z1727" i="5"/>
  <c r="AA1727" i="5"/>
  <c r="Z1728" i="5"/>
  <c r="AA1728" i="5"/>
  <c r="Z1729" i="5"/>
  <c r="AA1729" i="5"/>
  <c r="Z1730" i="5"/>
  <c r="AA1730" i="5"/>
  <c r="Z1731" i="5"/>
  <c r="Z1732" i="5"/>
  <c r="AA1732" i="5"/>
  <c r="Z1733" i="5"/>
  <c r="Z1734" i="5"/>
  <c r="Z1735" i="5"/>
  <c r="AA1735" i="5"/>
  <c r="Z1736" i="5"/>
  <c r="AA1736" i="5"/>
  <c r="Z1737" i="5"/>
  <c r="Z1738" i="5"/>
  <c r="AA1738" i="5"/>
  <c r="Z1739" i="5"/>
  <c r="AA1739" i="5"/>
  <c r="Z1740" i="5"/>
  <c r="AA1740" i="5"/>
  <c r="Z1741" i="5"/>
  <c r="AA1741" i="5"/>
  <c r="Z1742" i="5"/>
  <c r="AA1742" i="5"/>
  <c r="Z1743" i="5"/>
  <c r="AA1743" i="5"/>
  <c r="Z1744" i="5"/>
  <c r="AA1744" i="5"/>
  <c r="Z1745" i="5"/>
  <c r="AA1745" i="5"/>
  <c r="Z1746" i="5"/>
  <c r="AA1746" i="5"/>
  <c r="Z1747" i="5"/>
  <c r="AA1747" i="5"/>
  <c r="Z1748" i="5"/>
  <c r="AA1748" i="5"/>
  <c r="Z1749" i="5"/>
  <c r="AA1749" i="5"/>
  <c r="Z1750" i="5"/>
  <c r="AA1750" i="5"/>
  <c r="Z1751" i="5"/>
  <c r="AA1751" i="5"/>
  <c r="Z1752" i="5"/>
  <c r="AA1752" i="5"/>
  <c r="Z1753" i="5"/>
  <c r="Z1754" i="5"/>
  <c r="Z1755" i="5"/>
  <c r="AA1755" i="5"/>
  <c r="Z1756" i="5"/>
  <c r="AA1756" i="5"/>
  <c r="Z1757" i="5"/>
  <c r="AA1757" i="5"/>
  <c r="Z1758" i="5"/>
  <c r="AA1758" i="5"/>
  <c r="Z1759" i="5"/>
  <c r="Z1760" i="5"/>
  <c r="AA1760" i="5"/>
  <c r="Z1761" i="5"/>
  <c r="AA1761" i="5"/>
  <c r="Z1762" i="5"/>
  <c r="AA1762" i="5"/>
  <c r="Z1763" i="5"/>
  <c r="Z1764" i="5"/>
  <c r="Z1765" i="5"/>
  <c r="AA1765" i="5"/>
  <c r="Z1766" i="5"/>
  <c r="Z1767" i="5"/>
  <c r="Z1768" i="5"/>
  <c r="Z1769" i="5"/>
  <c r="Z1770" i="5"/>
  <c r="Z1771" i="5"/>
  <c r="AA1771" i="5"/>
  <c r="Z1772" i="5"/>
  <c r="AA1772" i="5"/>
  <c r="Z1773" i="5"/>
  <c r="Z1774" i="5"/>
  <c r="Z1775" i="5"/>
  <c r="AA1775" i="5"/>
  <c r="Z1776" i="5"/>
  <c r="AA1776" i="5"/>
  <c r="Z1777" i="5"/>
  <c r="AA1777" i="5"/>
  <c r="Z1778" i="5"/>
  <c r="Z1779" i="5"/>
  <c r="Z1780" i="5"/>
  <c r="AA1780" i="5"/>
  <c r="Z1781" i="5"/>
  <c r="AA1781" i="5"/>
  <c r="Z1782" i="5"/>
  <c r="AA1782" i="5"/>
  <c r="Z1783" i="5"/>
  <c r="Z1784" i="5"/>
  <c r="AA1784" i="5"/>
  <c r="Z1785" i="5"/>
  <c r="AA1785" i="5"/>
  <c r="Z1786" i="5"/>
  <c r="AA1786" i="5"/>
  <c r="Z1787" i="5"/>
  <c r="Z1788" i="5"/>
  <c r="AA1788" i="5"/>
  <c r="Z1789" i="5"/>
  <c r="AA1789" i="5"/>
  <c r="Z1790" i="5"/>
  <c r="Z1791" i="5"/>
  <c r="AA1791" i="5"/>
  <c r="Z1792" i="5"/>
  <c r="AA1792" i="5"/>
  <c r="Z1793" i="5"/>
  <c r="AA1793" i="5"/>
  <c r="Z1794" i="5"/>
  <c r="AA1794" i="5"/>
  <c r="Z1795" i="5"/>
  <c r="AA1795" i="5"/>
  <c r="Z1796" i="5"/>
  <c r="AA1796" i="5"/>
  <c r="Z1797" i="5"/>
  <c r="AA1797" i="5"/>
  <c r="Z1798" i="5"/>
  <c r="AA1798" i="5"/>
  <c r="Z1799" i="5"/>
  <c r="AA1799" i="5"/>
  <c r="Z1800" i="5"/>
  <c r="Z1801" i="5"/>
  <c r="AA1801" i="5"/>
  <c r="Z1802" i="5"/>
  <c r="AA1802" i="5"/>
  <c r="Z1803" i="5"/>
  <c r="AA1803" i="5"/>
  <c r="Z1804" i="5"/>
  <c r="AA1804" i="5"/>
  <c r="Z1805" i="5"/>
  <c r="AA1805" i="5"/>
  <c r="Z1806" i="5"/>
  <c r="Z1807" i="5"/>
  <c r="Z1808" i="5"/>
  <c r="AA1808" i="5"/>
  <c r="Z1809" i="5"/>
  <c r="Z1810" i="5"/>
  <c r="Z1811" i="5"/>
  <c r="AA1811" i="5"/>
  <c r="Z1812" i="5"/>
  <c r="Z1813" i="5"/>
  <c r="AA1813" i="5"/>
  <c r="Z1814" i="5"/>
  <c r="Z1815" i="5"/>
  <c r="Z1816" i="5"/>
  <c r="AA1816" i="5"/>
  <c r="Z1817" i="5"/>
  <c r="AA1817" i="5"/>
  <c r="Z1818" i="5"/>
  <c r="AA1818" i="5"/>
  <c r="Z1819" i="5"/>
  <c r="AA1819" i="5"/>
  <c r="Z1820" i="5"/>
  <c r="Z1821" i="5"/>
  <c r="AA1821" i="5"/>
  <c r="Z1822" i="5"/>
  <c r="AA1822" i="5"/>
  <c r="Z1823" i="5"/>
  <c r="AA1823" i="5"/>
  <c r="Z1824" i="5"/>
  <c r="Z1825" i="5"/>
  <c r="AA1825" i="5"/>
  <c r="Z1826" i="5"/>
  <c r="Z1827" i="5"/>
  <c r="AA1827" i="5"/>
  <c r="Z1828" i="5"/>
  <c r="Z1829" i="5"/>
  <c r="AA1829" i="5"/>
  <c r="Z1830" i="5"/>
  <c r="AA1830" i="5"/>
  <c r="Z1831" i="5"/>
  <c r="Z1832" i="5"/>
  <c r="Z1833" i="5"/>
  <c r="Z1834" i="5"/>
  <c r="AA1834" i="5"/>
  <c r="Z1835" i="5"/>
  <c r="Z1836" i="5"/>
  <c r="AA1836" i="5"/>
  <c r="Z1837" i="5"/>
  <c r="AA1837" i="5"/>
  <c r="Z1838" i="5"/>
  <c r="Z1839" i="5"/>
  <c r="Z1840" i="5"/>
  <c r="AA1840" i="5"/>
  <c r="Z1841" i="5"/>
  <c r="Z1842" i="5"/>
  <c r="AA1842" i="5"/>
  <c r="Z1843" i="5"/>
  <c r="Z1844" i="5"/>
  <c r="AA1844" i="5"/>
  <c r="Z1845" i="5"/>
  <c r="AA1845" i="5"/>
  <c r="Z1846" i="5"/>
  <c r="AA1846" i="5"/>
  <c r="Z1847" i="5"/>
  <c r="AA1847" i="5"/>
  <c r="Z1848" i="5"/>
  <c r="AA1848" i="5"/>
  <c r="Z1849" i="5"/>
  <c r="Z1850" i="5"/>
  <c r="AA1850" i="5"/>
  <c r="Z1851" i="5"/>
  <c r="AA1851" i="5"/>
  <c r="Z1852" i="5"/>
  <c r="Z1853" i="5"/>
  <c r="Z1854" i="5"/>
  <c r="Z1855" i="5"/>
  <c r="AA1855" i="5"/>
  <c r="Z1856" i="5"/>
  <c r="Z1857" i="5"/>
  <c r="AA1857" i="5"/>
  <c r="Z1858" i="5"/>
  <c r="AA1858" i="5"/>
  <c r="Z1859" i="5"/>
  <c r="Z1860" i="5"/>
  <c r="AA1860" i="5"/>
  <c r="Z1861" i="5"/>
  <c r="AA1861" i="5"/>
  <c r="Z1862" i="5"/>
  <c r="Z1863" i="5"/>
  <c r="AA1863" i="5"/>
  <c r="Z1864" i="5"/>
  <c r="AA1864" i="5"/>
  <c r="Z1865" i="5"/>
  <c r="AA1865" i="5"/>
  <c r="Z1866" i="5"/>
  <c r="Z1867" i="5"/>
  <c r="AA1867" i="5"/>
  <c r="Z1868" i="5"/>
  <c r="Z1869" i="5"/>
  <c r="Z1870" i="5"/>
  <c r="Z1871" i="5"/>
  <c r="Z1872" i="5"/>
  <c r="AA1872" i="5"/>
  <c r="Z1873" i="5"/>
  <c r="AA1873" i="5"/>
  <c r="Z1874" i="5"/>
  <c r="AA1874" i="5"/>
  <c r="Z1875" i="5"/>
  <c r="Z1876" i="5"/>
  <c r="AA1876" i="5"/>
  <c r="Z1877" i="5"/>
  <c r="AA1877" i="5"/>
  <c r="Z1878" i="5"/>
  <c r="Z1879" i="5"/>
  <c r="Z1880" i="5"/>
  <c r="AA1880" i="5"/>
  <c r="Z1881" i="5"/>
  <c r="Z1882" i="5"/>
  <c r="AA1882" i="5"/>
  <c r="Z1883" i="5"/>
  <c r="AA1883" i="5"/>
  <c r="Z1884" i="5"/>
  <c r="Z1885" i="5"/>
  <c r="AA1885" i="5"/>
  <c r="Z1886" i="5"/>
  <c r="AA1886" i="5"/>
  <c r="Z1887" i="5"/>
  <c r="Z1888" i="5"/>
  <c r="Z1889" i="5"/>
  <c r="AA1889" i="5"/>
  <c r="Z1890" i="5"/>
  <c r="AA1890" i="5"/>
  <c r="Z1891" i="5"/>
  <c r="AA1891" i="5"/>
  <c r="Z1892" i="5"/>
  <c r="Z1893" i="5"/>
  <c r="Z1894" i="5"/>
  <c r="Z1895" i="5"/>
  <c r="AA1895" i="5"/>
  <c r="Z1896" i="5"/>
  <c r="Z1897" i="5"/>
  <c r="AA1897" i="5"/>
  <c r="Z1898" i="5"/>
  <c r="Z1899" i="5"/>
  <c r="AA1899" i="5"/>
  <c r="Z1900" i="5"/>
  <c r="Z1901" i="5"/>
  <c r="AA1901" i="5"/>
  <c r="Z1902" i="5"/>
  <c r="AA1902" i="5"/>
  <c r="Z1903" i="5"/>
  <c r="AA1903" i="5"/>
  <c r="Z1904" i="5"/>
  <c r="AA1904" i="5"/>
  <c r="Z1905" i="5"/>
  <c r="Z1906" i="5"/>
  <c r="Z1907" i="5"/>
  <c r="AA1907" i="5"/>
  <c r="Z1908" i="5"/>
  <c r="AA1908" i="5"/>
  <c r="Z1909" i="5"/>
  <c r="Z1910" i="5"/>
  <c r="Z1911" i="5"/>
  <c r="AA1911" i="5"/>
  <c r="Z1912" i="5"/>
  <c r="Z1913" i="5"/>
  <c r="AA1913" i="5"/>
  <c r="Z1914" i="5"/>
  <c r="AA1914" i="5"/>
  <c r="Z1915" i="5"/>
  <c r="AA1915" i="5"/>
  <c r="Z1916" i="5"/>
  <c r="AA1916" i="5"/>
  <c r="Z1917" i="5"/>
  <c r="Z1918" i="5"/>
  <c r="AA1918" i="5"/>
  <c r="Z1919" i="5"/>
  <c r="AA1919" i="5"/>
  <c r="Z1920" i="5"/>
  <c r="AA1920" i="5"/>
  <c r="Z1921" i="5"/>
  <c r="Z1922" i="5"/>
  <c r="AA1922" i="5"/>
  <c r="Z1923" i="5"/>
  <c r="Z1924" i="5"/>
  <c r="Z1925" i="5"/>
  <c r="Z1926" i="5"/>
  <c r="AA1926" i="5"/>
  <c r="Z1927" i="5"/>
  <c r="AA1927" i="5"/>
  <c r="Z1928" i="5"/>
  <c r="AA1928" i="5"/>
  <c r="Z1929" i="5"/>
  <c r="AA1929" i="5"/>
  <c r="Z1930" i="5"/>
  <c r="Z1931" i="5"/>
  <c r="Z1932" i="5"/>
  <c r="AA1932" i="5"/>
  <c r="Z1933" i="5"/>
  <c r="AA1933" i="5"/>
  <c r="Z1934" i="5"/>
  <c r="AA1934" i="5"/>
  <c r="Z1935" i="5"/>
  <c r="Z1936" i="5"/>
  <c r="Z1937" i="5"/>
  <c r="AA1937" i="5"/>
  <c r="Z1938" i="5"/>
  <c r="AA1938" i="5"/>
  <c r="Z1939" i="5"/>
  <c r="Z1940" i="5"/>
  <c r="AA1940" i="5"/>
  <c r="Z1941" i="5"/>
  <c r="Z1942" i="5"/>
  <c r="Z1943" i="5"/>
  <c r="AA1943" i="5"/>
  <c r="Z1944" i="5"/>
  <c r="AA1944" i="5"/>
  <c r="Z1945" i="5"/>
  <c r="AA1945" i="5"/>
  <c r="Z1946" i="5"/>
  <c r="Z1947" i="5"/>
  <c r="AA1947" i="5"/>
  <c r="Z1948" i="5"/>
  <c r="Z1949" i="5"/>
  <c r="Z1950" i="5"/>
  <c r="AA1950" i="5"/>
  <c r="Z1951" i="5"/>
  <c r="Z1952" i="5"/>
  <c r="AA1952" i="5"/>
  <c r="Z1953" i="5"/>
  <c r="Z1954" i="5"/>
  <c r="AA1954" i="5"/>
  <c r="Z1955" i="5"/>
  <c r="AA1955" i="5"/>
  <c r="Z1956" i="5"/>
  <c r="Z1957" i="5"/>
  <c r="AA1957" i="5"/>
  <c r="Z1958" i="5"/>
  <c r="AA1958" i="5"/>
  <c r="Z1959" i="5"/>
  <c r="AA1959" i="5"/>
  <c r="Z1960" i="5"/>
  <c r="AA1960" i="5"/>
  <c r="Z1961" i="5"/>
  <c r="Z1962" i="5"/>
  <c r="Z1963" i="5"/>
  <c r="AA1963" i="5"/>
  <c r="Z1964" i="5"/>
  <c r="AA1964" i="5"/>
  <c r="Z1965" i="5"/>
  <c r="AA1965" i="5"/>
  <c r="Z1966" i="5"/>
  <c r="Z1967" i="5"/>
  <c r="AA1967" i="5"/>
  <c r="Z1968" i="5"/>
  <c r="Z1969" i="5"/>
  <c r="AA1969" i="5"/>
  <c r="Z1970" i="5"/>
  <c r="AA1970" i="5"/>
  <c r="Z1971" i="5"/>
  <c r="AA1971" i="5"/>
  <c r="Z1972" i="5"/>
  <c r="Z1973" i="5"/>
  <c r="AA1973" i="5"/>
  <c r="Z1974" i="5"/>
  <c r="Z1975" i="5"/>
  <c r="Z1976" i="5"/>
  <c r="AA1976" i="5"/>
  <c r="Z1977" i="5"/>
  <c r="AA1977" i="5"/>
  <c r="Z1978" i="5"/>
  <c r="AA1978" i="5"/>
  <c r="Z1979" i="5"/>
  <c r="AA1979" i="5"/>
  <c r="Z1980" i="5"/>
  <c r="AA1980" i="5"/>
  <c r="Z1981" i="5"/>
  <c r="AA1981" i="5"/>
  <c r="Z1982" i="5"/>
  <c r="Z1983" i="5"/>
  <c r="Z1984" i="5"/>
  <c r="AA1984" i="5"/>
  <c r="Z1985" i="5"/>
  <c r="Z1986" i="5"/>
  <c r="AA1986" i="5"/>
  <c r="Z1987" i="5"/>
  <c r="Z1988" i="5"/>
  <c r="AA1988" i="5"/>
  <c r="Z1989" i="5"/>
  <c r="AA1989" i="5"/>
  <c r="Z1990" i="5"/>
  <c r="AA1990" i="5"/>
  <c r="Z1991" i="5"/>
  <c r="AA1991" i="5"/>
  <c r="Z1992" i="5"/>
  <c r="Z1993" i="5"/>
  <c r="AA1993" i="5"/>
  <c r="Z1994" i="5"/>
  <c r="AA1994" i="5"/>
  <c r="Z1995" i="5"/>
  <c r="AA1995" i="5"/>
  <c r="Z1996" i="5"/>
  <c r="AA1996" i="5"/>
  <c r="Z1997" i="5"/>
  <c r="AA1997" i="5"/>
  <c r="Z1998" i="5"/>
  <c r="AA1998" i="5"/>
  <c r="Z1999" i="5"/>
  <c r="AA1999" i="5"/>
  <c r="Z2000" i="5"/>
  <c r="AA2000" i="5"/>
  <c r="Z2001" i="5"/>
  <c r="Z2002" i="5"/>
  <c r="Z2003" i="5"/>
  <c r="AA2003" i="5"/>
  <c r="Z2004" i="5"/>
  <c r="AA2004" i="5"/>
  <c r="Z2005" i="5"/>
  <c r="Z2006" i="5"/>
  <c r="AA2006" i="5"/>
  <c r="Z2007" i="5"/>
  <c r="AA2007" i="5"/>
  <c r="Z2008" i="5"/>
  <c r="AA2008" i="5"/>
  <c r="Z2009" i="5"/>
  <c r="Z2010" i="5"/>
  <c r="AA2010" i="5"/>
  <c r="Z2011" i="5"/>
  <c r="AA2011" i="5"/>
  <c r="Z2012" i="5"/>
  <c r="AA2012" i="5"/>
  <c r="Z2013" i="5"/>
  <c r="Z2014" i="5"/>
  <c r="Z2015" i="5"/>
  <c r="AA2015" i="5"/>
  <c r="Z2016" i="5"/>
  <c r="AA2016" i="5"/>
  <c r="Z2017" i="5"/>
  <c r="AA2017" i="5"/>
  <c r="Z2018" i="5"/>
  <c r="AA2018" i="5"/>
  <c r="Z2019" i="5"/>
  <c r="AA2019" i="5"/>
  <c r="Z2020" i="5"/>
  <c r="AA2020" i="5"/>
  <c r="Z2021" i="5"/>
  <c r="AA2021" i="5"/>
  <c r="Z2022" i="5"/>
  <c r="Z2023" i="5"/>
  <c r="AA2023" i="5"/>
  <c r="Z2024" i="5"/>
  <c r="AA2024" i="5"/>
  <c r="Z2025" i="5"/>
  <c r="AA2025" i="5"/>
  <c r="Z2026" i="5"/>
  <c r="Z2027" i="5"/>
  <c r="Z2028" i="5"/>
  <c r="AA2028" i="5"/>
  <c r="Z2029" i="5"/>
  <c r="Z2030" i="5"/>
  <c r="AA2030" i="5"/>
  <c r="Z2031" i="5"/>
  <c r="Z2032" i="5"/>
  <c r="Z2033" i="5"/>
  <c r="Z2034" i="5"/>
  <c r="AA2034" i="5"/>
  <c r="Z2035" i="5"/>
  <c r="Z2036" i="5"/>
  <c r="Z2037" i="5"/>
  <c r="Z2038" i="5"/>
  <c r="Z2039" i="5"/>
  <c r="AA2039" i="5"/>
  <c r="Z2040" i="5"/>
  <c r="Z2041" i="5"/>
  <c r="Z2042" i="5"/>
  <c r="AA2042" i="5"/>
  <c r="Z2043" i="5"/>
  <c r="Z2044" i="5"/>
  <c r="Z2045" i="5"/>
  <c r="Z2046" i="5"/>
  <c r="AA2046" i="5"/>
  <c r="Z2047" i="5"/>
  <c r="Z2048" i="5"/>
  <c r="Z2049" i="5"/>
  <c r="AA2049" i="5"/>
  <c r="Z2050" i="5"/>
  <c r="AA2050" i="5"/>
  <c r="Z2051" i="5"/>
  <c r="Z2052" i="5"/>
  <c r="AA2052" i="5"/>
  <c r="Z2053" i="5"/>
  <c r="AA2053" i="5"/>
  <c r="Z2054" i="5"/>
  <c r="Z2055" i="5"/>
  <c r="AA2055" i="5"/>
  <c r="Z2056" i="5"/>
  <c r="AA2056" i="5"/>
  <c r="Z2057" i="5"/>
  <c r="AA2057" i="5"/>
  <c r="Z2058" i="5"/>
  <c r="AA2058" i="5"/>
  <c r="Z2059" i="5"/>
  <c r="Z2060" i="5"/>
  <c r="AA2060" i="5"/>
  <c r="Z2061" i="5"/>
  <c r="Z2062" i="5"/>
  <c r="Z2063" i="5"/>
  <c r="AA2063" i="5"/>
  <c r="Z2064" i="5"/>
  <c r="AA2064" i="5"/>
  <c r="Z2065" i="5"/>
  <c r="AA2065" i="5"/>
  <c r="Z2066" i="5"/>
  <c r="AA2066" i="5"/>
  <c r="Z2067" i="5"/>
  <c r="AA2067" i="5"/>
  <c r="Z2068" i="5"/>
  <c r="Z2069" i="5"/>
  <c r="AA2069" i="5"/>
  <c r="Z2070" i="5"/>
  <c r="AA2070" i="5"/>
  <c r="Z2071" i="5"/>
  <c r="AA2071" i="5"/>
  <c r="Z2072" i="5"/>
  <c r="AA2072" i="5"/>
  <c r="Z2073" i="5"/>
  <c r="AA2073" i="5"/>
  <c r="Z2074" i="5"/>
  <c r="AA2074" i="5"/>
  <c r="Z2075" i="5"/>
  <c r="Z2076" i="5"/>
  <c r="Z2077" i="5"/>
  <c r="Z2078" i="5"/>
  <c r="AA2078" i="5"/>
  <c r="Z2079" i="5"/>
  <c r="AA2079" i="5"/>
  <c r="Z2080" i="5"/>
  <c r="AA2080" i="5"/>
  <c r="Z2081" i="5"/>
  <c r="AA2081" i="5"/>
  <c r="Z2082" i="5"/>
  <c r="AA2082" i="5"/>
  <c r="Z2083" i="5"/>
  <c r="AA2083" i="5"/>
  <c r="Z2084" i="5"/>
  <c r="Z2085" i="5"/>
  <c r="AA2085" i="5"/>
  <c r="Z2086" i="5"/>
  <c r="AA2086" i="5"/>
  <c r="Z2087" i="5"/>
  <c r="AA2087" i="5"/>
  <c r="Z2088" i="5"/>
  <c r="AA2088" i="5"/>
  <c r="Z2089" i="5"/>
  <c r="Z2090" i="5"/>
  <c r="Z2091" i="5"/>
  <c r="AA2091" i="5"/>
  <c r="Z2092" i="5"/>
  <c r="AA2092" i="5"/>
  <c r="Z2093" i="5"/>
  <c r="AA2093" i="5"/>
  <c r="Z2094" i="5"/>
  <c r="Z2095" i="5"/>
  <c r="AA2095" i="5"/>
  <c r="Z2096" i="5"/>
  <c r="AA2096" i="5"/>
  <c r="Z2097" i="5"/>
  <c r="Z2098" i="5"/>
  <c r="Z2099" i="5"/>
  <c r="Z2100" i="5"/>
  <c r="Z2101" i="5"/>
  <c r="AA2101" i="5"/>
  <c r="Z2102" i="5"/>
  <c r="AA2102" i="5"/>
  <c r="Z2103" i="5"/>
  <c r="AA2103" i="5"/>
  <c r="Z2104" i="5"/>
  <c r="AA2104" i="5"/>
  <c r="Z2105" i="5"/>
  <c r="AA2105" i="5"/>
  <c r="Z2106" i="5"/>
  <c r="Z2107" i="5"/>
  <c r="AA2107" i="5"/>
  <c r="Z2108" i="5"/>
  <c r="AA2108" i="5"/>
  <c r="Z2109" i="5"/>
  <c r="Z2110" i="5"/>
  <c r="AA2110" i="5"/>
  <c r="Z2111" i="5"/>
  <c r="AA2111" i="5"/>
  <c r="Z2112" i="5"/>
  <c r="Z2113" i="5"/>
  <c r="Z2114" i="5"/>
  <c r="AA2114" i="5"/>
  <c r="Z2115" i="5"/>
  <c r="AA2115" i="5"/>
  <c r="Z2116" i="5"/>
  <c r="Z2117" i="5"/>
  <c r="AA2117" i="5"/>
  <c r="Z2118" i="5"/>
  <c r="AA2118" i="5"/>
  <c r="Z2119" i="5"/>
  <c r="AA2119" i="5"/>
  <c r="Z2120" i="5"/>
  <c r="AA2120" i="5"/>
  <c r="Z2121" i="5"/>
  <c r="Z2122" i="5"/>
  <c r="Z2123" i="5"/>
  <c r="AA2123" i="5"/>
  <c r="Z2124" i="5"/>
  <c r="AA2124" i="5"/>
  <c r="Z2125" i="5"/>
  <c r="AA2125" i="5"/>
  <c r="Z2126" i="5"/>
  <c r="Z2127" i="5"/>
  <c r="AA2127" i="5"/>
  <c r="Z2128" i="5"/>
  <c r="AA2128" i="5"/>
  <c r="Z2129" i="5"/>
  <c r="AA2129" i="5"/>
  <c r="Z2130" i="5"/>
  <c r="AA2130" i="5"/>
  <c r="Z2131" i="5"/>
  <c r="Z2132" i="5"/>
  <c r="AA2132" i="5"/>
  <c r="Z2133" i="5"/>
  <c r="AA2133" i="5"/>
  <c r="Z2134" i="5"/>
  <c r="Z2135" i="5"/>
  <c r="AA2135" i="5"/>
  <c r="Z2136" i="5"/>
  <c r="Z2137" i="5"/>
  <c r="Z2138" i="5"/>
  <c r="AA2138" i="5"/>
  <c r="Z2139" i="5"/>
  <c r="AA2139" i="5"/>
  <c r="Z2140" i="5"/>
  <c r="AA2140" i="5"/>
  <c r="Z2141" i="5"/>
  <c r="Z2142" i="5"/>
  <c r="Z2143" i="5"/>
  <c r="AA2143" i="5"/>
  <c r="Z2144" i="5"/>
  <c r="AA2144" i="5"/>
  <c r="Z2145" i="5"/>
  <c r="Z2146" i="5"/>
  <c r="AA2146" i="5"/>
  <c r="Z2147" i="5"/>
  <c r="Z2148" i="5"/>
  <c r="Z2149" i="5"/>
  <c r="Z2150" i="5"/>
  <c r="Z2151" i="5"/>
  <c r="AA2151" i="5"/>
  <c r="Z2152" i="5"/>
  <c r="AA2152" i="5"/>
  <c r="Z2153" i="5"/>
  <c r="AA2153" i="5"/>
  <c r="Z2154" i="5"/>
  <c r="AA2154" i="5"/>
  <c r="Z2155" i="5"/>
  <c r="AA2155" i="5"/>
  <c r="Z2156" i="5"/>
  <c r="Z2157" i="5"/>
  <c r="Z2158" i="5"/>
  <c r="AA2158" i="5"/>
  <c r="Z2159" i="5"/>
  <c r="Z2160" i="5"/>
  <c r="Z2161" i="5"/>
  <c r="Z2162" i="5"/>
  <c r="Z2163" i="5"/>
  <c r="AA2163" i="5"/>
  <c r="Z2164" i="5"/>
  <c r="AA2164" i="5"/>
  <c r="Z2165" i="5"/>
  <c r="AA2165" i="5"/>
  <c r="Z2166" i="5"/>
  <c r="Z2167" i="5"/>
  <c r="AA2167" i="5"/>
  <c r="Z2168" i="5"/>
  <c r="AA2168" i="5"/>
  <c r="Z2169" i="5"/>
  <c r="Z2170" i="5"/>
  <c r="AA2170" i="5"/>
  <c r="Z2171" i="5"/>
  <c r="AA2171" i="5"/>
  <c r="Z2172" i="5"/>
  <c r="AA2172" i="5"/>
  <c r="Z2173" i="5"/>
  <c r="AA2173" i="5"/>
  <c r="Z2174" i="5"/>
  <c r="Z2175" i="5"/>
  <c r="AA2175" i="5"/>
  <c r="Z2176" i="5"/>
  <c r="AA2176" i="5"/>
  <c r="Z2177" i="5"/>
  <c r="AA2177" i="5"/>
  <c r="Z2178" i="5"/>
  <c r="AA2178" i="5"/>
  <c r="Z2179" i="5"/>
  <c r="AA2179" i="5"/>
  <c r="Z2180" i="5"/>
  <c r="Z2181" i="5"/>
  <c r="AA2181" i="5"/>
  <c r="Z2182" i="5"/>
  <c r="AA2182" i="5"/>
  <c r="Z2183" i="5"/>
  <c r="AA2183" i="5"/>
  <c r="Z2184" i="5"/>
  <c r="AA2184" i="5"/>
  <c r="Z2185" i="5"/>
  <c r="AA2185" i="5"/>
  <c r="Z2186" i="5"/>
  <c r="Z2187" i="5"/>
  <c r="AA2187" i="5"/>
  <c r="Z2188" i="5"/>
  <c r="AA2188" i="5"/>
  <c r="Z2189" i="5"/>
  <c r="AA2189" i="5"/>
  <c r="Z2190" i="5"/>
  <c r="AA2190" i="5"/>
  <c r="Z2191" i="5"/>
  <c r="AA2191" i="5"/>
  <c r="Z2192" i="5"/>
  <c r="Z2193" i="5"/>
  <c r="AA2193" i="5"/>
  <c r="Z2194" i="5"/>
  <c r="AA2194" i="5"/>
  <c r="Z2195" i="5"/>
  <c r="AA2195" i="5"/>
  <c r="Z2196" i="5"/>
  <c r="AA2196" i="5"/>
  <c r="Z2197" i="5"/>
  <c r="Z2198" i="5"/>
  <c r="AA2198" i="5"/>
  <c r="Z2199" i="5"/>
  <c r="Z2200" i="5"/>
  <c r="AA2200" i="5"/>
  <c r="Z2201" i="5"/>
  <c r="AA2201" i="5"/>
  <c r="Z2202" i="5"/>
  <c r="AA2202" i="5"/>
  <c r="Z2203" i="5"/>
  <c r="AA2203" i="5"/>
  <c r="Z2204" i="5"/>
  <c r="Z2205" i="5"/>
  <c r="AA2205" i="5"/>
  <c r="Z2206" i="5"/>
  <c r="AA2206" i="5"/>
  <c r="Z2207" i="5"/>
  <c r="Z2208" i="5"/>
  <c r="Z2209" i="5"/>
  <c r="AA2209" i="5"/>
  <c r="Z2210" i="5"/>
  <c r="AA2210" i="5"/>
  <c r="Z2211" i="5"/>
  <c r="Z2212" i="5"/>
  <c r="AA2212" i="5"/>
  <c r="Z2213" i="5"/>
  <c r="Z2214" i="5"/>
  <c r="AA2214" i="5"/>
  <c r="Z2215" i="5"/>
  <c r="AA2215" i="5"/>
  <c r="Z2216" i="5"/>
  <c r="AA2216" i="5"/>
  <c r="Z2217" i="5"/>
  <c r="Z2218" i="5"/>
  <c r="Z2219" i="5"/>
  <c r="AA2219" i="5"/>
  <c r="Z2220" i="5"/>
  <c r="AA2220" i="5"/>
  <c r="Z2221" i="5"/>
  <c r="Z2222" i="5"/>
  <c r="AA2222" i="5"/>
  <c r="Z2223" i="5"/>
  <c r="AA2223" i="5"/>
  <c r="Z2224" i="5"/>
  <c r="AA2224" i="5"/>
  <c r="Z2225" i="5"/>
  <c r="AA2225" i="5"/>
  <c r="Z2226" i="5"/>
  <c r="AA2226" i="5"/>
  <c r="Z2227" i="5"/>
  <c r="AA2227" i="5"/>
  <c r="Z2228" i="5"/>
  <c r="Z2229" i="5"/>
  <c r="AA2229" i="5"/>
  <c r="Z2230" i="5"/>
  <c r="Z2231" i="5"/>
  <c r="AA2231" i="5"/>
  <c r="Z2232" i="5"/>
  <c r="AA2232" i="5"/>
  <c r="Z2233" i="5"/>
  <c r="AA2233" i="5"/>
  <c r="Z2234" i="5"/>
  <c r="AA2234" i="5"/>
  <c r="Z2235" i="5"/>
  <c r="Z2236" i="5"/>
  <c r="AA2236" i="5"/>
  <c r="Z2237" i="5"/>
  <c r="AA2237" i="5"/>
  <c r="Z2238" i="5"/>
  <c r="Z2239" i="5"/>
  <c r="AA2239" i="5"/>
  <c r="Z2240" i="5"/>
  <c r="Z2241" i="5"/>
  <c r="AA2241" i="5"/>
  <c r="Z2242" i="5"/>
  <c r="Z2243" i="5"/>
  <c r="AA2243" i="5"/>
  <c r="Z2244" i="5"/>
  <c r="AA2244" i="5"/>
  <c r="Z2245" i="5"/>
  <c r="AA2245" i="5"/>
  <c r="Z2246" i="5"/>
  <c r="Z2247" i="5"/>
  <c r="AA2247" i="5"/>
  <c r="Z2248" i="5"/>
  <c r="Z2249" i="5"/>
  <c r="AA2249" i="5"/>
  <c r="Z2250" i="5"/>
  <c r="AA2250" i="5"/>
  <c r="Z2251" i="5"/>
  <c r="AA2251" i="5"/>
  <c r="Z2252" i="5"/>
  <c r="AA2252" i="5"/>
  <c r="Z2253" i="5"/>
  <c r="Z2254" i="5"/>
  <c r="AA2254" i="5"/>
  <c r="Z2255" i="5"/>
  <c r="Z2256" i="5"/>
  <c r="Z2257" i="5"/>
  <c r="AA2257" i="5"/>
  <c r="Z2258" i="5"/>
  <c r="AA2258" i="5"/>
  <c r="Z2259" i="5"/>
  <c r="AA2259" i="5"/>
  <c r="Z2260" i="5"/>
  <c r="Z2261" i="5"/>
  <c r="AA2261" i="5"/>
  <c r="Z2262" i="5"/>
  <c r="Z2263" i="5"/>
  <c r="AA2263" i="5"/>
  <c r="Z2264" i="5"/>
  <c r="AA2264" i="5"/>
  <c r="Z2265" i="5"/>
  <c r="Z2266" i="5"/>
  <c r="Z2267" i="5"/>
  <c r="AA2267" i="5"/>
  <c r="Z2268" i="5"/>
  <c r="Z2269" i="5"/>
  <c r="AA2269" i="5"/>
  <c r="Z2270" i="5"/>
  <c r="AA2270" i="5"/>
  <c r="Z2271" i="5"/>
  <c r="AA2271" i="5"/>
  <c r="Z2272" i="5"/>
  <c r="AA2272" i="5"/>
  <c r="Z2273" i="5"/>
  <c r="AA2273" i="5"/>
  <c r="Z2274" i="5"/>
  <c r="AA2274" i="5"/>
  <c r="Z2275" i="5"/>
  <c r="Z2276" i="5"/>
  <c r="AA2276" i="5"/>
  <c r="Z2277" i="5"/>
  <c r="Z2278" i="5"/>
  <c r="AA2278" i="5"/>
  <c r="Z2279" i="5"/>
  <c r="AA2279" i="5"/>
  <c r="Z2280" i="5"/>
  <c r="AA2280" i="5"/>
  <c r="Z2281" i="5"/>
  <c r="AA2281" i="5"/>
  <c r="Z2282" i="5"/>
  <c r="Z2283" i="5"/>
  <c r="AA2283" i="5"/>
  <c r="Z2284" i="5"/>
  <c r="Z2285" i="5"/>
  <c r="Z2286" i="5"/>
  <c r="AA2286" i="5"/>
  <c r="Z2287" i="5"/>
  <c r="AA2287" i="5"/>
  <c r="Z2288" i="5"/>
  <c r="AA2288" i="5"/>
  <c r="Z2289" i="5"/>
  <c r="AA2289" i="5"/>
  <c r="Z2290" i="5"/>
  <c r="Z2291" i="5"/>
  <c r="Z2292" i="5"/>
  <c r="Z2293" i="5"/>
  <c r="AA2293" i="5"/>
  <c r="Z2294" i="5"/>
  <c r="Z2295" i="5"/>
  <c r="Z2296" i="5"/>
  <c r="AA2296" i="5"/>
  <c r="Z2297" i="5"/>
  <c r="AA2297" i="5"/>
  <c r="Z2298" i="5"/>
  <c r="AA2298" i="5"/>
  <c r="Z2299" i="5"/>
  <c r="AA2299" i="5"/>
  <c r="Z2300" i="5"/>
  <c r="AA2300" i="5"/>
  <c r="Z2301" i="5"/>
  <c r="AA2301" i="5"/>
  <c r="Z2302" i="5"/>
  <c r="AA2302" i="5"/>
  <c r="Z2303" i="5"/>
  <c r="Z2304" i="5"/>
  <c r="AA2304" i="5"/>
  <c r="Z2305" i="5"/>
  <c r="AA2305" i="5"/>
  <c r="Z2306" i="5"/>
  <c r="Z2307" i="5"/>
  <c r="Z2308" i="5"/>
  <c r="AA2308" i="5"/>
  <c r="Z2309" i="5"/>
  <c r="Z2310" i="5"/>
  <c r="AA2310" i="5"/>
  <c r="Z2311" i="5"/>
  <c r="AA2311" i="5"/>
  <c r="Z2312" i="5"/>
  <c r="Z2313" i="5"/>
  <c r="AA2313" i="5"/>
  <c r="Z2314" i="5"/>
  <c r="Z2315" i="5"/>
  <c r="AA2315" i="5"/>
  <c r="Z2316" i="5"/>
  <c r="AA2316" i="5"/>
  <c r="Z2317" i="5"/>
  <c r="Z2318" i="5"/>
  <c r="AA2318" i="5"/>
  <c r="Z2319" i="5"/>
  <c r="AA2319" i="5"/>
  <c r="Z2320" i="5"/>
  <c r="AA2320" i="5"/>
  <c r="Z2321" i="5"/>
  <c r="Z2322" i="5"/>
  <c r="AA2322" i="5"/>
  <c r="Z2323" i="5"/>
  <c r="Z2324" i="5"/>
  <c r="AA2324" i="5"/>
  <c r="Z2325" i="5"/>
  <c r="AA2325" i="5"/>
  <c r="Z2326" i="5"/>
  <c r="Z2327" i="5"/>
  <c r="Z2328" i="5"/>
  <c r="AA2328" i="5"/>
  <c r="Z2329" i="5"/>
  <c r="Z2330" i="5"/>
  <c r="AA2330" i="5"/>
  <c r="Z2331" i="5"/>
  <c r="AA2331" i="5"/>
  <c r="Z2332" i="5"/>
  <c r="AA2332" i="5"/>
  <c r="Z2333" i="5"/>
  <c r="Z2334" i="5"/>
  <c r="Z2335" i="5"/>
  <c r="AA2335" i="5"/>
  <c r="Z2336" i="5"/>
  <c r="AA2336" i="5"/>
  <c r="Z2337" i="5"/>
  <c r="AA2337" i="5"/>
  <c r="Z2338" i="5"/>
  <c r="AA2338" i="5"/>
  <c r="Z2339" i="5"/>
  <c r="AA2339" i="5"/>
  <c r="Z2340" i="5"/>
  <c r="AA2340" i="5"/>
  <c r="Z2341" i="5"/>
  <c r="AA2341" i="5"/>
  <c r="Z2342" i="5"/>
  <c r="Z2343" i="5"/>
  <c r="AA2343" i="5"/>
  <c r="Z2344" i="5"/>
  <c r="AA2344" i="5"/>
  <c r="Z2345" i="5"/>
  <c r="Z2346" i="5"/>
  <c r="AA2346" i="5"/>
  <c r="Z2347" i="5"/>
  <c r="AA2347" i="5"/>
  <c r="Z2348" i="5"/>
  <c r="AA2348" i="5"/>
  <c r="Z2349" i="5"/>
  <c r="Z2350" i="5"/>
  <c r="Z2351" i="5"/>
  <c r="AA2351" i="5"/>
  <c r="Z2352" i="5"/>
  <c r="AA2352" i="5"/>
  <c r="Z2353" i="5"/>
  <c r="AA2353" i="5"/>
  <c r="Z2354" i="5"/>
  <c r="AA2354" i="5"/>
  <c r="Z2355" i="5"/>
  <c r="AA2355" i="5"/>
  <c r="Z2356" i="5"/>
  <c r="Z2357" i="5"/>
  <c r="AA2357" i="5"/>
  <c r="Z2358" i="5"/>
  <c r="Z2359" i="5"/>
  <c r="Z2360" i="5"/>
  <c r="AA2360" i="5"/>
  <c r="Z2361" i="5"/>
  <c r="AA2361" i="5"/>
  <c r="Z2362" i="5"/>
  <c r="AA2362" i="5"/>
  <c r="Z2363" i="5"/>
  <c r="Z2364" i="5"/>
  <c r="AA2364" i="5"/>
  <c r="Z2365" i="5"/>
  <c r="AA2365" i="5"/>
  <c r="Z2366" i="5"/>
  <c r="AA2366" i="5"/>
  <c r="Z2367" i="5"/>
  <c r="AA2367" i="5"/>
  <c r="Z2368" i="5"/>
  <c r="AA2368" i="5"/>
  <c r="Z2369" i="5"/>
  <c r="Z2370" i="5"/>
  <c r="AA2370" i="5"/>
  <c r="Z2371" i="5"/>
  <c r="AA2371" i="5"/>
  <c r="Z2372" i="5"/>
  <c r="AA2372" i="5"/>
  <c r="Z2373" i="5"/>
  <c r="AA2373" i="5"/>
  <c r="Z2374" i="5"/>
  <c r="AA2374" i="5"/>
  <c r="Z2375" i="5"/>
  <c r="Z2376" i="5"/>
  <c r="AA2376" i="5"/>
  <c r="Z2377" i="5"/>
  <c r="AA2377" i="5"/>
  <c r="Z2378" i="5"/>
  <c r="AA2378" i="5"/>
  <c r="Z2379" i="5"/>
  <c r="AA2379" i="5"/>
  <c r="Z2380" i="5"/>
  <c r="AA2380" i="5"/>
  <c r="Z2381" i="5"/>
  <c r="AA2381" i="5"/>
  <c r="Z2382" i="5"/>
  <c r="AA2382" i="5"/>
  <c r="Z2383" i="5"/>
  <c r="Z2384" i="5"/>
  <c r="Z2385" i="5"/>
  <c r="Z2386" i="5"/>
  <c r="AA2386" i="5"/>
  <c r="Z2387" i="5"/>
  <c r="AA2387" i="5"/>
  <c r="Z2388" i="5"/>
  <c r="AA2388" i="5"/>
  <c r="Z2389" i="5"/>
  <c r="AA2389" i="5"/>
  <c r="Z2390" i="5"/>
  <c r="AA2390" i="5"/>
  <c r="Z2391" i="5"/>
  <c r="AA2391" i="5"/>
  <c r="Z2392" i="5"/>
  <c r="Z2393" i="5"/>
  <c r="AA2393" i="5"/>
  <c r="Z2394" i="5"/>
  <c r="Z2395" i="5"/>
  <c r="Z2396" i="5"/>
  <c r="Z2397" i="5"/>
  <c r="Z2398" i="5"/>
  <c r="Z2399" i="5"/>
  <c r="AA2399" i="5"/>
  <c r="Z2400" i="5"/>
  <c r="Z2401" i="5"/>
  <c r="Z2402" i="5"/>
  <c r="AA2402" i="5"/>
  <c r="Z2403" i="5"/>
  <c r="AA2403" i="5"/>
  <c r="Z2404" i="5"/>
  <c r="AA2404" i="5"/>
  <c r="Z2405" i="5"/>
  <c r="AA2405" i="5"/>
  <c r="Z2406" i="5"/>
  <c r="AA2406" i="5"/>
  <c r="Z2407" i="5"/>
  <c r="AA2407" i="5"/>
  <c r="Z2408" i="5"/>
  <c r="AA2408" i="5"/>
  <c r="Z2409" i="5"/>
  <c r="AA2409" i="5"/>
  <c r="Z2410" i="5"/>
  <c r="AA2410" i="5"/>
  <c r="Z2411" i="5"/>
  <c r="AA2411" i="5"/>
  <c r="Z2412" i="5"/>
  <c r="Z2413" i="5"/>
  <c r="Z2414" i="5"/>
  <c r="AA2414" i="5"/>
  <c r="Z2415" i="5"/>
  <c r="AA2415" i="5"/>
  <c r="Z2416" i="5"/>
  <c r="AA2416" i="5"/>
  <c r="Z2417" i="5"/>
  <c r="Z2418" i="5"/>
  <c r="Z2419" i="5"/>
  <c r="AA2419" i="5"/>
  <c r="Z2420" i="5"/>
  <c r="AA2420" i="5"/>
  <c r="Z2421" i="5"/>
  <c r="AA2421" i="5"/>
  <c r="Z2422" i="5"/>
  <c r="Z2423" i="5"/>
  <c r="AA2423" i="5"/>
  <c r="Z2424" i="5"/>
  <c r="Z2425" i="5"/>
  <c r="Z2426" i="5"/>
  <c r="AA2426" i="5"/>
  <c r="Z2427" i="5"/>
  <c r="AA2427" i="5"/>
  <c r="Z2428" i="5"/>
  <c r="AA2428" i="5"/>
  <c r="Z2429" i="5"/>
  <c r="AA2429" i="5"/>
  <c r="Z2430" i="5"/>
  <c r="AA2430" i="5"/>
  <c r="Z2431" i="5"/>
  <c r="AA2431" i="5"/>
  <c r="Z2432" i="5"/>
  <c r="Z2433" i="5"/>
  <c r="Z2434" i="5"/>
  <c r="Z2435" i="5"/>
  <c r="Z2436" i="5"/>
  <c r="AA2436" i="5"/>
  <c r="Z2437" i="5"/>
  <c r="Z2438" i="5"/>
  <c r="Z2439" i="5"/>
  <c r="AA2439" i="5"/>
  <c r="Z2440" i="5"/>
  <c r="AA2440" i="5"/>
  <c r="Z2441" i="5"/>
  <c r="AA2441" i="5"/>
  <c r="Z2442" i="5"/>
  <c r="Z4" i="5"/>
  <c r="AL5" i="5"/>
  <c r="AM5" i="5"/>
  <c r="AL6" i="5"/>
  <c r="AM6" i="5"/>
  <c r="AL7" i="5"/>
  <c r="AM7" i="5"/>
  <c r="AL8" i="5"/>
  <c r="AM8" i="5"/>
  <c r="AL9" i="5"/>
  <c r="AM9" i="5"/>
  <c r="AL10" i="5"/>
  <c r="AM10" i="5"/>
  <c r="AL11" i="5"/>
  <c r="AM11" i="5"/>
  <c r="AL12" i="5"/>
  <c r="AM12" i="5"/>
  <c r="AL13" i="5"/>
  <c r="AM13" i="5"/>
  <c r="AL14" i="5"/>
  <c r="AM14" i="5"/>
  <c r="AL15" i="5"/>
  <c r="AM15" i="5"/>
  <c r="AL16" i="5"/>
  <c r="AM16" i="5"/>
  <c r="AL17" i="5"/>
  <c r="AM17" i="5"/>
  <c r="AL18" i="5"/>
  <c r="AM18" i="5"/>
  <c r="AL19" i="5"/>
  <c r="AM19" i="5"/>
  <c r="AL20" i="5"/>
  <c r="AM20" i="5"/>
  <c r="AL21" i="5"/>
  <c r="AM21" i="5"/>
  <c r="AL22" i="5"/>
  <c r="AM22" i="5"/>
  <c r="AL23" i="5"/>
  <c r="AM23" i="5"/>
  <c r="AL24" i="5"/>
  <c r="AM24" i="5"/>
  <c r="AL25" i="5"/>
  <c r="AM25" i="5"/>
  <c r="AL26" i="5"/>
  <c r="AM26" i="5"/>
  <c r="AL27" i="5"/>
  <c r="AM27" i="5"/>
  <c r="AL28" i="5"/>
  <c r="AM28" i="5"/>
  <c r="AL29" i="5"/>
  <c r="AM29" i="5"/>
  <c r="AL30" i="5"/>
  <c r="AM30" i="5"/>
  <c r="AL31" i="5"/>
  <c r="AM31" i="5"/>
  <c r="AL32" i="5"/>
  <c r="AM32" i="5"/>
  <c r="AL33" i="5"/>
  <c r="AM33" i="5"/>
  <c r="AL34" i="5"/>
  <c r="AM34" i="5"/>
  <c r="AL35" i="5"/>
  <c r="AM35" i="5"/>
  <c r="AL36" i="5"/>
  <c r="AM36" i="5"/>
  <c r="AL37" i="5"/>
  <c r="AM37" i="5"/>
  <c r="AL38" i="5"/>
  <c r="AM38" i="5"/>
  <c r="AL39" i="5"/>
  <c r="AM39" i="5"/>
  <c r="AL40" i="5"/>
  <c r="AM40" i="5"/>
  <c r="AL41" i="5"/>
  <c r="AM41" i="5"/>
  <c r="AL42" i="5"/>
  <c r="AM42" i="5"/>
  <c r="AL43" i="5"/>
  <c r="AM43" i="5"/>
  <c r="AL44" i="5"/>
  <c r="AM44" i="5"/>
  <c r="AL45" i="5"/>
  <c r="AM45" i="5"/>
  <c r="AL46" i="5"/>
  <c r="AM46" i="5"/>
  <c r="AL47" i="5"/>
  <c r="AM47" i="5"/>
  <c r="AL48" i="5"/>
  <c r="AM48" i="5"/>
  <c r="AL49" i="5"/>
  <c r="AM49" i="5"/>
  <c r="AL50" i="5"/>
  <c r="AM50" i="5"/>
  <c r="AL51" i="5"/>
  <c r="AM51" i="5"/>
  <c r="AL52" i="5"/>
  <c r="AM52" i="5"/>
  <c r="AL53" i="5"/>
  <c r="AM53" i="5"/>
  <c r="AL54" i="5"/>
  <c r="AM54" i="5"/>
  <c r="AL55" i="5"/>
  <c r="AM55" i="5"/>
  <c r="AL56" i="5"/>
  <c r="AM56" i="5"/>
  <c r="AL57" i="5"/>
  <c r="AM57" i="5"/>
  <c r="AL58" i="5"/>
  <c r="AM58" i="5"/>
  <c r="AL59" i="5"/>
  <c r="AM59" i="5"/>
  <c r="AL60" i="5"/>
  <c r="AM60" i="5"/>
  <c r="AL61" i="5"/>
  <c r="AM61" i="5"/>
  <c r="AL62" i="5"/>
  <c r="AM62" i="5"/>
  <c r="AL63" i="5"/>
  <c r="AM63" i="5"/>
  <c r="AL64" i="5"/>
  <c r="AM64" i="5"/>
  <c r="AL65" i="5"/>
  <c r="AM65" i="5"/>
  <c r="AL66" i="5"/>
  <c r="AM66" i="5"/>
  <c r="AL67" i="5"/>
  <c r="AM67" i="5"/>
  <c r="AL68" i="5"/>
  <c r="AM68" i="5"/>
  <c r="AL69" i="5"/>
  <c r="AM69" i="5"/>
  <c r="AL70" i="5"/>
  <c r="AM70" i="5"/>
  <c r="AL71" i="5"/>
  <c r="AM71" i="5"/>
  <c r="AL72" i="5"/>
  <c r="AM72" i="5"/>
  <c r="AL73" i="5"/>
  <c r="AM73" i="5"/>
  <c r="AL74" i="5"/>
  <c r="AM74" i="5"/>
  <c r="AL75" i="5"/>
  <c r="AM75" i="5"/>
  <c r="AL76" i="5"/>
  <c r="AM76" i="5"/>
  <c r="AL77" i="5"/>
  <c r="AM77" i="5"/>
  <c r="AL78" i="5"/>
  <c r="AM78" i="5"/>
  <c r="AL79" i="5"/>
  <c r="AM79" i="5"/>
  <c r="AL80" i="5"/>
  <c r="AM80" i="5"/>
  <c r="AL81" i="5"/>
  <c r="AM81" i="5"/>
  <c r="AL82" i="5"/>
  <c r="AM82" i="5"/>
  <c r="AL83" i="5"/>
  <c r="AM83" i="5"/>
  <c r="AL84" i="5"/>
  <c r="AM84" i="5"/>
  <c r="AL85" i="5"/>
  <c r="AM85" i="5"/>
  <c r="AL86" i="5"/>
  <c r="AM86" i="5"/>
  <c r="AL87" i="5"/>
  <c r="AM87" i="5"/>
  <c r="AL88" i="5"/>
  <c r="AM88" i="5"/>
  <c r="AL89" i="5"/>
  <c r="AM89" i="5"/>
  <c r="AL90" i="5"/>
  <c r="AM90" i="5"/>
  <c r="AL91" i="5"/>
  <c r="AM91" i="5"/>
  <c r="AL92" i="5"/>
  <c r="AM92" i="5"/>
  <c r="AL93" i="5"/>
  <c r="AM93" i="5"/>
  <c r="AL94" i="5"/>
  <c r="AM94" i="5"/>
  <c r="AL95" i="5"/>
  <c r="AM95" i="5"/>
  <c r="AL96" i="5"/>
  <c r="AM96" i="5"/>
  <c r="AL97" i="5"/>
  <c r="AM97" i="5"/>
  <c r="AL98" i="5"/>
  <c r="AM98" i="5"/>
  <c r="AL99" i="5"/>
  <c r="AM99" i="5"/>
  <c r="AL100" i="5"/>
  <c r="AM100" i="5"/>
  <c r="AL101" i="5"/>
  <c r="AM101" i="5"/>
  <c r="AL102" i="5"/>
  <c r="AM102" i="5"/>
  <c r="AL103" i="5"/>
  <c r="AM103" i="5"/>
  <c r="AL104" i="5"/>
  <c r="AM104" i="5"/>
  <c r="AL105" i="5"/>
  <c r="AM105" i="5"/>
  <c r="AL106" i="5"/>
  <c r="AM106" i="5"/>
  <c r="AL107" i="5"/>
  <c r="AM107" i="5"/>
  <c r="AL108" i="5"/>
  <c r="AM108" i="5"/>
  <c r="AL109" i="5"/>
  <c r="AM109" i="5"/>
  <c r="AL110" i="5"/>
  <c r="AM110" i="5"/>
  <c r="AL111" i="5"/>
  <c r="AM111" i="5"/>
  <c r="AL112" i="5"/>
  <c r="AM112" i="5"/>
  <c r="AL113" i="5"/>
  <c r="AM113" i="5"/>
  <c r="AL114" i="5"/>
  <c r="AM114" i="5"/>
  <c r="AL115" i="5"/>
  <c r="AM115" i="5"/>
  <c r="AL116" i="5"/>
  <c r="AM116" i="5"/>
  <c r="AL117" i="5"/>
  <c r="AM117" i="5"/>
  <c r="AL118" i="5"/>
  <c r="AM118" i="5"/>
  <c r="AL119" i="5"/>
  <c r="AM119" i="5"/>
  <c r="AL120" i="5"/>
  <c r="AM120" i="5"/>
  <c r="AL121" i="5"/>
  <c r="AM121" i="5"/>
  <c r="AL122" i="5"/>
  <c r="AM122" i="5"/>
  <c r="AL123" i="5"/>
  <c r="AM123" i="5"/>
  <c r="AL124" i="5"/>
  <c r="AM124" i="5"/>
  <c r="AL125" i="5"/>
  <c r="AM125" i="5"/>
  <c r="AL126" i="5"/>
  <c r="AM126" i="5"/>
  <c r="AL127" i="5"/>
  <c r="AM127" i="5"/>
  <c r="AL128" i="5"/>
  <c r="AM128" i="5"/>
  <c r="AL129" i="5"/>
  <c r="AM129" i="5"/>
  <c r="AL130" i="5"/>
  <c r="AM130" i="5"/>
  <c r="AL131" i="5"/>
  <c r="AM131" i="5"/>
  <c r="AL132" i="5"/>
  <c r="AM132" i="5"/>
  <c r="AL133" i="5"/>
  <c r="AM133" i="5"/>
  <c r="AL134" i="5"/>
  <c r="AM134" i="5"/>
  <c r="AL135" i="5"/>
  <c r="AM135" i="5"/>
  <c r="AL136" i="5"/>
  <c r="AM136" i="5"/>
  <c r="AL137" i="5"/>
  <c r="AM137" i="5"/>
  <c r="AL138" i="5"/>
  <c r="AM138" i="5"/>
  <c r="AL139" i="5"/>
  <c r="AM139" i="5"/>
  <c r="AL140" i="5"/>
  <c r="AM140" i="5"/>
  <c r="AL141" i="5"/>
  <c r="AM141" i="5"/>
  <c r="AL142" i="5"/>
  <c r="AM142" i="5"/>
  <c r="AL143" i="5"/>
  <c r="AM143" i="5"/>
  <c r="AL144" i="5"/>
  <c r="AM144" i="5"/>
  <c r="AL145" i="5"/>
  <c r="AM145" i="5"/>
  <c r="AL146" i="5"/>
  <c r="AM146" i="5"/>
  <c r="AL147" i="5"/>
  <c r="AM147" i="5"/>
  <c r="AL148" i="5"/>
  <c r="AM148" i="5"/>
  <c r="AL149" i="5"/>
  <c r="AM149" i="5"/>
  <c r="AL150" i="5"/>
  <c r="AM150" i="5"/>
  <c r="AL151" i="5"/>
  <c r="AM151" i="5"/>
  <c r="AL152" i="5"/>
  <c r="AM152" i="5"/>
  <c r="AL153" i="5"/>
  <c r="AM153" i="5"/>
  <c r="AL154" i="5"/>
  <c r="AM154" i="5"/>
  <c r="AL155" i="5"/>
  <c r="AM155" i="5"/>
  <c r="AL156" i="5"/>
  <c r="AM156" i="5"/>
  <c r="AL157" i="5"/>
  <c r="AM157" i="5"/>
  <c r="AL158" i="5"/>
  <c r="AM158" i="5"/>
  <c r="AL159" i="5"/>
  <c r="AM159" i="5"/>
  <c r="AL160" i="5"/>
  <c r="AM160" i="5"/>
  <c r="AL161" i="5"/>
  <c r="AM161" i="5"/>
  <c r="AL162" i="5"/>
  <c r="AM162" i="5"/>
  <c r="AL163" i="5"/>
  <c r="AM163" i="5"/>
  <c r="AL164" i="5"/>
  <c r="AM164" i="5"/>
  <c r="AL165" i="5"/>
  <c r="AM165" i="5"/>
  <c r="AL166" i="5"/>
  <c r="AM166" i="5"/>
  <c r="AL167" i="5"/>
  <c r="AM167" i="5"/>
  <c r="AL168" i="5"/>
  <c r="AM168" i="5"/>
  <c r="AL169" i="5"/>
  <c r="AM169" i="5"/>
  <c r="AL170" i="5"/>
  <c r="AM170" i="5"/>
  <c r="AL171" i="5"/>
  <c r="AM171" i="5"/>
  <c r="AL172" i="5"/>
  <c r="AM172" i="5"/>
  <c r="AL173" i="5"/>
  <c r="AM173" i="5"/>
  <c r="AL174" i="5"/>
  <c r="AM174" i="5"/>
  <c r="AL175" i="5"/>
  <c r="AM175" i="5"/>
  <c r="AL176" i="5"/>
  <c r="AM176" i="5"/>
  <c r="AL177" i="5"/>
  <c r="AM177" i="5"/>
  <c r="AL178" i="5"/>
  <c r="AM178" i="5"/>
  <c r="AL179" i="5"/>
  <c r="AM179" i="5"/>
  <c r="AL180" i="5"/>
  <c r="AM180" i="5"/>
  <c r="AL181" i="5"/>
  <c r="AM181" i="5"/>
  <c r="AL182" i="5"/>
  <c r="AM182" i="5"/>
  <c r="AL183" i="5"/>
  <c r="AM183" i="5"/>
  <c r="AL184" i="5"/>
  <c r="AM184" i="5"/>
  <c r="AL185" i="5"/>
  <c r="AM185" i="5"/>
  <c r="AL186" i="5"/>
  <c r="AM186" i="5"/>
  <c r="AL187" i="5"/>
  <c r="AM187" i="5"/>
  <c r="AL188" i="5"/>
  <c r="AM188" i="5"/>
  <c r="AL189" i="5"/>
  <c r="AM189" i="5"/>
  <c r="AL190" i="5"/>
  <c r="AM190" i="5"/>
  <c r="AL191" i="5"/>
  <c r="AM191" i="5"/>
  <c r="AL192" i="5"/>
  <c r="AM192" i="5"/>
  <c r="AL193" i="5"/>
  <c r="AM193" i="5"/>
  <c r="AL194" i="5"/>
  <c r="AM194" i="5"/>
  <c r="AL195" i="5"/>
  <c r="AM195" i="5"/>
  <c r="AL196" i="5"/>
  <c r="AM196" i="5"/>
  <c r="AL197" i="5"/>
  <c r="AM197" i="5"/>
  <c r="AL198" i="5"/>
  <c r="AM198" i="5"/>
  <c r="AL199" i="5"/>
  <c r="AM199" i="5"/>
  <c r="AL200" i="5"/>
  <c r="AM200" i="5"/>
  <c r="AL201" i="5"/>
  <c r="AM201" i="5"/>
  <c r="AL202" i="5"/>
  <c r="AM202" i="5"/>
  <c r="AL203" i="5"/>
  <c r="AM203" i="5"/>
  <c r="AL204" i="5"/>
  <c r="AM204" i="5"/>
  <c r="AL205" i="5"/>
  <c r="AM205" i="5"/>
  <c r="AL206" i="5"/>
  <c r="AM206" i="5"/>
  <c r="AL207" i="5"/>
  <c r="AM207" i="5"/>
  <c r="AL208" i="5"/>
  <c r="AM208" i="5"/>
  <c r="AL209" i="5"/>
  <c r="AM209" i="5"/>
  <c r="AL210" i="5"/>
  <c r="AM210" i="5"/>
  <c r="AL211" i="5"/>
  <c r="AM211" i="5"/>
  <c r="AL212" i="5"/>
  <c r="AM212" i="5"/>
  <c r="AL213" i="5"/>
  <c r="AM213" i="5"/>
  <c r="AL214" i="5"/>
  <c r="AM214" i="5"/>
  <c r="AL215" i="5"/>
  <c r="AM215" i="5"/>
  <c r="AL216" i="5"/>
  <c r="AM216" i="5"/>
  <c r="AL217" i="5"/>
  <c r="AM217" i="5"/>
  <c r="AL218" i="5"/>
  <c r="AM218" i="5"/>
  <c r="AL219" i="5"/>
  <c r="AM219" i="5"/>
  <c r="AL220" i="5"/>
  <c r="AM220" i="5"/>
  <c r="AL221" i="5"/>
  <c r="AM221" i="5"/>
  <c r="AL222" i="5"/>
  <c r="AM222" i="5"/>
  <c r="AL223" i="5"/>
  <c r="AM223" i="5"/>
  <c r="AL224" i="5"/>
  <c r="AM224" i="5"/>
  <c r="AL225" i="5"/>
  <c r="AM225" i="5"/>
  <c r="AL226" i="5"/>
  <c r="AM226" i="5"/>
  <c r="AL227" i="5"/>
  <c r="AM227" i="5"/>
  <c r="AL228" i="5"/>
  <c r="AM228" i="5"/>
  <c r="AL229" i="5"/>
  <c r="AM229" i="5"/>
  <c r="AL230" i="5"/>
  <c r="AM230" i="5"/>
  <c r="AL231" i="5"/>
  <c r="AM231" i="5"/>
  <c r="AL232" i="5"/>
  <c r="AM232" i="5"/>
  <c r="AL233" i="5"/>
  <c r="AM233" i="5"/>
  <c r="AL234" i="5"/>
  <c r="AM234" i="5"/>
  <c r="AL235" i="5"/>
  <c r="AM235" i="5"/>
  <c r="AL236" i="5"/>
  <c r="AM236" i="5"/>
  <c r="AL237" i="5"/>
  <c r="AM237" i="5"/>
  <c r="AL238" i="5"/>
  <c r="AM238" i="5"/>
  <c r="AL239" i="5"/>
  <c r="AM239" i="5"/>
  <c r="AL240" i="5"/>
  <c r="AM240" i="5"/>
  <c r="AL241" i="5"/>
  <c r="AM241" i="5"/>
  <c r="AL242" i="5"/>
  <c r="AM242" i="5"/>
  <c r="AL243" i="5"/>
  <c r="AM243" i="5"/>
  <c r="AL244" i="5"/>
  <c r="AM244" i="5"/>
  <c r="AL245" i="5"/>
  <c r="AM245" i="5"/>
  <c r="AL246" i="5"/>
  <c r="AM246" i="5"/>
  <c r="AL247" i="5"/>
  <c r="AM247" i="5"/>
  <c r="AL248" i="5"/>
  <c r="AM248" i="5"/>
  <c r="AL249" i="5"/>
  <c r="AM249" i="5"/>
  <c r="AL250" i="5"/>
  <c r="AM250" i="5"/>
  <c r="AL251" i="5"/>
  <c r="AM251" i="5"/>
  <c r="AL252" i="5"/>
  <c r="AM252" i="5"/>
  <c r="AL253" i="5"/>
  <c r="AM253" i="5"/>
  <c r="AL254" i="5"/>
  <c r="AM254" i="5"/>
  <c r="AL255" i="5"/>
  <c r="AM255" i="5"/>
  <c r="AL256" i="5"/>
  <c r="AM256" i="5"/>
  <c r="AL257" i="5"/>
  <c r="AM257" i="5"/>
  <c r="AL258" i="5"/>
  <c r="AM258" i="5"/>
  <c r="AL259" i="5"/>
  <c r="AM259" i="5"/>
  <c r="AL260" i="5"/>
  <c r="AM260" i="5"/>
  <c r="AL261" i="5"/>
  <c r="AM261" i="5"/>
  <c r="AL262" i="5"/>
  <c r="AM262" i="5"/>
  <c r="AL263" i="5"/>
  <c r="AM263" i="5"/>
  <c r="AL264" i="5"/>
  <c r="AM264" i="5"/>
  <c r="AL265" i="5"/>
  <c r="AM265" i="5"/>
  <c r="AL266" i="5"/>
  <c r="AM266" i="5"/>
  <c r="AL267" i="5"/>
  <c r="AM267" i="5"/>
  <c r="AL268" i="5"/>
  <c r="AM268" i="5"/>
  <c r="AL269" i="5"/>
  <c r="AM269" i="5"/>
  <c r="AL270" i="5"/>
  <c r="AM270" i="5"/>
  <c r="AL271" i="5"/>
  <c r="AM271" i="5"/>
  <c r="AL272" i="5"/>
  <c r="AM272" i="5"/>
  <c r="AL273" i="5"/>
  <c r="AM273" i="5"/>
  <c r="AL274" i="5"/>
  <c r="AM274" i="5"/>
  <c r="AL275" i="5"/>
  <c r="AM275" i="5"/>
  <c r="AL276" i="5"/>
  <c r="AM276" i="5"/>
  <c r="AL277" i="5"/>
  <c r="AM277" i="5"/>
  <c r="AL278" i="5"/>
  <c r="AM278" i="5"/>
  <c r="AL279" i="5"/>
  <c r="AM279" i="5"/>
  <c r="AL280" i="5"/>
  <c r="AM280" i="5"/>
  <c r="AL281" i="5"/>
  <c r="AM281" i="5"/>
  <c r="AL282" i="5"/>
  <c r="AM282" i="5"/>
  <c r="AL283" i="5"/>
  <c r="AM283" i="5"/>
  <c r="AL284" i="5"/>
  <c r="AM284" i="5"/>
  <c r="AL285" i="5"/>
  <c r="AM285" i="5"/>
  <c r="AL286" i="5"/>
  <c r="AM286" i="5"/>
  <c r="AL287" i="5"/>
  <c r="AM287" i="5"/>
  <c r="AL288" i="5"/>
  <c r="AM288" i="5"/>
  <c r="AL289" i="5"/>
  <c r="AM289" i="5"/>
  <c r="AL290" i="5"/>
  <c r="AM290" i="5"/>
  <c r="AL291" i="5"/>
  <c r="AM291" i="5"/>
  <c r="AL292" i="5"/>
  <c r="AM292" i="5"/>
  <c r="AL293" i="5"/>
  <c r="AM293" i="5"/>
  <c r="AL294" i="5"/>
  <c r="AM294" i="5"/>
  <c r="AL295" i="5"/>
  <c r="AM295" i="5"/>
  <c r="AL296" i="5"/>
  <c r="AM296" i="5"/>
  <c r="AL297" i="5"/>
  <c r="AM297" i="5"/>
  <c r="AL298" i="5"/>
  <c r="AM298" i="5"/>
  <c r="AL299" i="5"/>
  <c r="AM299" i="5"/>
  <c r="AL300" i="5"/>
  <c r="AM300" i="5"/>
  <c r="AL301" i="5"/>
  <c r="AM301" i="5"/>
  <c r="AL302" i="5"/>
  <c r="AM302" i="5"/>
  <c r="AL303" i="5"/>
  <c r="AM303" i="5"/>
  <c r="AL304" i="5"/>
  <c r="AM304" i="5"/>
  <c r="AL305" i="5"/>
  <c r="AM305" i="5"/>
  <c r="AL306" i="5"/>
  <c r="AM306" i="5"/>
  <c r="AL307" i="5"/>
  <c r="AM307" i="5"/>
  <c r="AL308" i="5"/>
  <c r="AM308" i="5"/>
  <c r="AL309" i="5"/>
  <c r="AM309" i="5"/>
  <c r="AL310" i="5"/>
  <c r="AM310" i="5"/>
  <c r="AL311" i="5"/>
  <c r="AM311" i="5"/>
  <c r="AL312" i="5"/>
  <c r="AM312" i="5"/>
  <c r="AL313" i="5"/>
  <c r="AM313" i="5"/>
  <c r="AL314" i="5"/>
  <c r="AM314" i="5"/>
  <c r="AL315" i="5"/>
  <c r="AM315" i="5"/>
  <c r="AL316" i="5"/>
  <c r="AM316" i="5"/>
  <c r="AL317" i="5"/>
  <c r="AM317" i="5"/>
  <c r="AL318" i="5"/>
  <c r="AM318" i="5"/>
  <c r="AL319" i="5"/>
  <c r="AM319" i="5"/>
  <c r="AL320" i="5"/>
  <c r="AM320" i="5"/>
  <c r="AL321" i="5"/>
  <c r="AM321" i="5"/>
  <c r="AL322" i="5"/>
  <c r="AM322" i="5"/>
  <c r="AL323" i="5"/>
  <c r="AM323" i="5"/>
  <c r="AL324" i="5"/>
  <c r="AM324" i="5"/>
  <c r="AL325" i="5"/>
  <c r="AM325" i="5"/>
  <c r="AL326" i="5"/>
  <c r="AM326" i="5"/>
  <c r="AL327" i="5"/>
  <c r="AM327" i="5"/>
  <c r="AL328" i="5"/>
  <c r="AM328" i="5"/>
  <c r="AL329" i="5"/>
  <c r="AM329" i="5"/>
  <c r="AL330" i="5"/>
  <c r="AM330" i="5"/>
  <c r="AL331" i="5"/>
  <c r="AM331" i="5"/>
  <c r="AL332" i="5"/>
  <c r="AM332" i="5"/>
  <c r="AL333" i="5"/>
  <c r="AM333" i="5"/>
  <c r="AL334" i="5"/>
  <c r="AM334" i="5"/>
  <c r="AL335" i="5"/>
  <c r="AM335" i="5"/>
  <c r="AL336" i="5"/>
  <c r="AM336" i="5"/>
  <c r="AL337" i="5"/>
  <c r="AM337" i="5"/>
  <c r="AL338" i="5"/>
  <c r="AM338" i="5"/>
  <c r="AL339" i="5"/>
  <c r="AM339" i="5"/>
  <c r="AL340" i="5"/>
  <c r="AM340" i="5"/>
  <c r="AL341" i="5"/>
  <c r="AM341" i="5"/>
  <c r="AL342" i="5"/>
  <c r="AM342" i="5"/>
  <c r="AL343" i="5"/>
  <c r="AM343" i="5"/>
  <c r="AL344" i="5"/>
  <c r="AM344" i="5"/>
  <c r="AL345" i="5"/>
  <c r="AM345" i="5"/>
  <c r="AL346" i="5"/>
  <c r="AM346" i="5"/>
  <c r="AL347" i="5"/>
  <c r="AM347" i="5"/>
  <c r="AL348" i="5"/>
  <c r="AM348" i="5"/>
  <c r="AL349" i="5"/>
  <c r="AM349" i="5"/>
  <c r="AL350" i="5"/>
  <c r="AM350" i="5"/>
  <c r="AL351" i="5"/>
  <c r="AM351" i="5"/>
  <c r="AL352" i="5"/>
  <c r="AM352" i="5"/>
  <c r="AL353" i="5"/>
  <c r="AM353" i="5"/>
  <c r="AL354" i="5"/>
  <c r="AM354" i="5"/>
  <c r="AL355" i="5"/>
  <c r="AM355" i="5"/>
  <c r="AL356" i="5"/>
  <c r="AM356" i="5"/>
  <c r="AL357" i="5"/>
  <c r="AM357" i="5"/>
  <c r="AL358" i="5"/>
  <c r="AM358" i="5"/>
  <c r="AL359" i="5"/>
  <c r="AM359" i="5"/>
  <c r="AL360" i="5"/>
  <c r="AM360" i="5"/>
  <c r="AL361" i="5"/>
  <c r="AM361" i="5"/>
  <c r="AL362" i="5"/>
  <c r="AM362" i="5"/>
  <c r="AL363" i="5"/>
  <c r="AM363" i="5"/>
  <c r="AL364" i="5"/>
  <c r="AM364" i="5"/>
  <c r="AL365" i="5"/>
  <c r="AM365" i="5"/>
  <c r="AL366" i="5"/>
  <c r="AM366" i="5"/>
  <c r="AL367" i="5"/>
  <c r="AM367" i="5"/>
  <c r="AL368" i="5"/>
  <c r="AM368" i="5"/>
  <c r="AL369" i="5"/>
  <c r="AM369" i="5"/>
  <c r="AL370" i="5"/>
  <c r="AM370" i="5"/>
  <c r="AL371" i="5"/>
  <c r="AM371" i="5"/>
  <c r="AL372" i="5"/>
  <c r="AM372" i="5"/>
  <c r="AL373" i="5"/>
  <c r="AM373" i="5"/>
  <c r="AL374" i="5"/>
  <c r="AM374" i="5"/>
  <c r="AL375" i="5"/>
  <c r="AM375" i="5"/>
  <c r="AL376" i="5"/>
  <c r="AM376" i="5"/>
  <c r="AL377" i="5"/>
  <c r="AM377" i="5"/>
  <c r="AL378" i="5"/>
  <c r="AM378" i="5"/>
  <c r="AL379" i="5"/>
  <c r="AM379" i="5"/>
  <c r="AL380" i="5"/>
  <c r="AM380" i="5"/>
  <c r="AL381" i="5"/>
  <c r="AM381" i="5"/>
  <c r="AL382" i="5"/>
  <c r="AM382" i="5"/>
  <c r="AL383" i="5"/>
  <c r="AM383" i="5"/>
  <c r="AL384" i="5"/>
  <c r="AM384" i="5"/>
  <c r="AL385" i="5"/>
  <c r="AM385" i="5"/>
  <c r="AL386" i="5"/>
  <c r="AM386" i="5"/>
  <c r="AL387" i="5"/>
  <c r="AM387" i="5"/>
  <c r="AL388" i="5"/>
  <c r="AM388" i="5"/>
  <c r="AL389" i="5"/>
  <c r="AM389" i="5"/>
  <c r="AL390" i="5"/>
  <c r="AM390" i="5"/>
  <c r="AL391" i="5"/>
  <c r="AM391" i="5"/>
  <c r="AL392" i="5"/>
  <c r="AM392" i="5"/>
  <c r="AL393" i="5"/>
  <c r="AM393" i="5"/>
  <c r="AL394" i="5"/>
  <c r="AM394" i="5"/>
  <c r="AL395" i="5"/>
  <c r="AM395" i="5"/>
  <c r="AL396" i="5"/>
  <c r="AM396" i="5"/>
  <c r="AL397" i="5"/>
  <c r="AM397" i="5"/>
  <c r="AL398" i="5"/>
  <c r="AM398" i="5"/>
  <c r="AL399" i="5"/>
  <c r="AM399" i="5"/>
  <c r="AL400" i="5"/>
  <c r="AM400" i="5"/>
  <c r="AL401" i="5"/>
  <c r="AM401" i="5"/>
  <c r="AL402" i="5"/>
  <c r="AM402" i="5"/>
  <c r="AL403" i="5"/>
  <c r="AM403" i="5"/>
  <c r="AL404" i="5"/>
  <c r="AM404" i="5"/>
  <c r="AL405" i="5"/>
  <c r="AM405" i="5"/>
  <c r="AL406" i="5"/>
  <c r="AM406" i="5"/>
  <c r="AL407" i="5"/>
  <c r="AM407" i="5"/>
  <c r="AL408" i="5"/>
  <c r="AM408" i="5"/>
  <c r="AL409" i="5"/>
  <c r="AM409" i="5"/>
  <c r="AL410" i="5"/>
  <c r="AM410" i="5"/>
  <c r="AL411" i="5"/>
  <c r="AM411" i="5"/>
  <c r="AL412" i="5"/>
  <c r="AM412" i="5"/>
  <c r="AL413" i="5"/>
  <c r="AM413" i="5"/>
  <c r="AL414" i="5"/>
  <c r="AM414" i="5"/>
  <c r="AL415" i="5"/>
  <c r="AM415" i="5"/>
  <c r="AL416" i="5"/>
  <c r="AM416" i="5"/>
  <c r="AL417" i="5"/>
  <c r="AM417" i="5"/>
  <c r="AL418" i="5"/>
  <c r="AM418" i="5"/>
  <c r="AL419" i="5"/>
  <c r="AM419" i="5"/>
  <c r="AL420" i="5"/>
  <c r="AM420" i="5"/>
  <c r="AL421" i="5"/>
  <c r="AM421" i="5"/>
  <c r="AL422" i="5"/>
  <c r="AM422" i="5"/>
  <c r="AL423" i="5"/>
  <c r="AM423" i="5"/>
  <c r="AL424" i="5"/>
  <c r="AM424" i="5"/>
  <c r="AL425" i="5"/>
  <c r="AM425" i="5"/>
  <c r="AL426" i="5"/>
  <c r="AM426" i="5"/>
  <c r="AL427" i="5"/>
  <c r="AM427" i="5"/>
  <c r="AL428" i="5"/>
  <c r="AM428" i="5"/>
  <c r="AL429" i="5"/>
  <c r="AM429" i="5"/>
  <c r="AL430" i="5"/>
  <c r="AM430" i="5"/>
  <c r="AL431" i="5"/>
  <c r="AM431" i="5"/>
  <c r="AL432" i="5"/>
  <c r="AM432" i="5"/>
  <c r="AL433" i="5"/>
  <c r="AM433" i="5"/>
  <c r="AL434" i="5"/>
  <c r="AM434" i="5"/>
  <c r="AL435" i="5"/>
  <c r="AM435" i="5"/>
  <c r="AL436" i="5"/>
  <c r="AM436" i="5"/>
  <c r="AL437" i="5"/>
  <c r="AM437" i="5"/>
  <c r="AL438" i="5"/>
  <c r="AM438" i="5"/>
  <c r="AL439" i="5"/>
  <c r="AM439" i="5"/>
  <c r="AL440" i="5"/>
  <c r="AM440" i="5"/>
  <c r="AL441" i="5"/>
  <c r="AM441" i="5"/>
  <c r="AL442" i="5"/>
  <c r="AM442" i="5"/>
  <c r="AL443" i="5"/>
  <c r="AM443" i="5"/>
  <c r="AL444" i="5"/>
  <c r="AM444" i="5"/>
  <c r="AL445" i="5"/>
  <c r="AM445" i="5"/>
  <c r="AL446" i="5"/>
  <c r="AM446" i="5"/>
  <c r="AL447" i="5"/>
  <c r="AM447" i="5"/>
  <c r="AL448" i="5"/>
  <c r="AM448" i="5"/>
  <c r="AL449" i="5"/>
  <c r="AM449" i="5"/>
  <c r="AL450" i="5"/>
  <c r="AM450" i="5"/>
  <c r="AL451" i="5"/>
  <c r="AM451" i="5"/>
  <c r="AL452" i="5"/>
  <c r="AM452" i="5"/>
  <c r="AL453" i="5"/>
  <c r="AM453" i="5"/>
  <c r="AL454" i="5"/>
  <c r="AM454" i="5"/>
  <c r="AL455" i="5"/>
  <c r="AM455" i="5"/>
  <c r="AL456" i="5"/>
  <c r="AM456" i="5"/>
  <c r="AL457" i="5"/>
  <c r="AM457" i="5"/>
  <c r="AL458" i="5"/>
  <c r="AM458" i="5"/>
  <c r="AL459" i="5"/>
  <c r="AM459" i="5"/>
  <c r="AL460" i="5"/>
  <c r="AM460" i="5"/>
  <c r="AL461" i="5"/>
  <c r="AM461" i="5"/>
  <c r="AL462" i="5"/>
  <c r="AM462" i="5"/>
  <c r="AL463" i="5"/>
  <c r="AM463" i="5"/>
  <c r="AL464" i="5"/>
  <c r="AM464" i="5"/>
  <c r="AL465" i="5"/>
  <c r="AM465" i="5"/>
  <c r="AL466" i="5"/>
  <c r="AM466" i="5"/>
  <c r="AL467" i="5"/>
  <c r="AM467" i="5"/>
  <c r="AL468" i="5"/>
  <c r="AM468" i="5"/>
  <c r="AL469" i="5"/>
  <c r="AM469" i="5"/>
  <c r="AL470" i="5"/>
  <c r="AM470" i="5"/>
  <c r="AL471" i="5"/>
  <c r="AM471" i="5"/>
  <c r="AL472" i="5"/>
  <c r="AM472" i="5"/>
  <c r="AL473" i="5"/>
  <c r="AM473" i="5"/>
  <c r="AL474" i="5"/>
  <c r="AM474" i="5"/>
  <c r="AL475" i="5"/>
  <c r="AM475" i="5"/>
  <c r="AL476" i="5"/>
  <c r="AM476" i="5"/>
  <c r="AL477" i="5"/>
  <c r="AM477" i="5"/>
  <c r="AL478" i="5"/>
  <c r="AM478" i="5"/>
  <c r="AL479" i="5"/>
  <c r="AM479" i="5"/>
  <c r="AL480" i="5"/>
  <c r="AM480" i="5"/>
  <c r="AL481" i="5"/>
  <c r="AM481" i="5"/>
  <c r="AL482" i="5"/>
  <c r="AM482" i="5"/>
  <c r="AL483" i="5"/>
  <c r="AM483" i="5"/>
  <c r="AL484" i="5"/>
  <c r="AM484" i="5"/>
  <c r="AL485" i="5"/>
  <c r="AM485" i="5"/>
  <c r="AL486" i="5"/>
  <c r="AM486" i="5"/>
  <c r="AL487" i="5"/>
  <c r="AM487" i="5"/>
  <c r="AL488" i="5"/>
  <c r="AM488" i="5"/>
  <c r="AL489" i="5"/>
  <c r="AM489" i="5"/>
  <c r="AL490" i="5"/>
  <c r="AM490" i="5"/>
  <c r="AL491" i="5"/>
  <c r="AM491" i="5"/>
  <c r="AL492" i="5"/>
  <c r="AM492" i="5"/>
  <c r="AL493" i="5"/>
  <c r="AM493" i="5"/>
  <c r="AL494" i="5"/>
  <c r="AM494" i="5"/>
  <c r="AL495" i="5"/>
  <c r="AM495" i="5"/>
  <c r="AL496" i="5"/>
  <c r="AM496" i="5"/>
  <c r="AL497" i="5"/>
  <c r="AM497" i="5"/>
  <c r="AL498" i="5"/>
  <c r="AM498" i="5"/>
  <c r="AL499" i="5"/>
  <c r="AM499" i="5"/>
  <c r="AL500" i="5"/>
  <c r="AM500" i="5"/>
  <c r="AL501" i="5"/>
  <c r="AM501" i="5"/>
  <c r="AL502" i="5"/>
  <c r="AM502" i="5"/>
  <c r="AL503" i="5"/>
  <c r="AM503" i="5"/>
  <c r="AL504" i="5"/>
  <c r="AM504" i="5"/>
  <c r="AL505" i="5"/>
  <c r="AM505" i="5"/>
  <c r="AL506" i="5"/>
  <c r="AM506" i="5"/>
  <c r="AL507" i="5"/>
  <c r="AM507" i="5"/>
  <c r="AL508" i="5"/>
  <c r="AM508" i="5"/>
  <c r="AL509" i="5"/>
  <c r="AM509" i="5"/>
  <c r="AL510" i="5"/>
  <c r="AM510" i="5"/>
  <c r="AL511" i="5"/>
  <c r="AM511" i="5"/>
  <c r="AL512" i="5"/>
  <c r="AM512" i="5"/>
  <c r="AL513" i="5"/>
  <c r="AM513" i="5"/>
  <c r="AL514" i="5"/>
  <c r="AM514" i="5"/>
  <c r="AL515" i="5"/>
  <c r="AM515" i="5"/>
  <c r="AL516" i="5"/>
  <c r="AM516" i="5"/>
  <c r="AL517" i="5"/>
  <c r="AM517" i="5"/>
  <c r="AL518" i="5"/>
  <c r="AM518" i="5"/>
  <c r="AL519" i="5"/>
  <c r="AM519" i="5"/>
  <c r="AL520" i="5"/>
  <c r="AM520" i="5"/>
  <c r="AL521" i="5"/>
  <c r="AM521" i="5"/>
  <c r="AL522" i="5"/>
  <c r="AM522" i="5"/>
  <c r="AL523" i="5"/>
  <c r="AM523" i="5"/>
  <c r="AL524" i="5"/>
  <c r="AM524" i="5"/>
  <c r="AL525" i="5"/>
  <c r="AM525" i="5"/>
  <c r="AL526" i="5"/>
  <c r="AM526" i="5"/>
  <c r="AL527" i="5"/>
  <c r="AM527" i="5"/>
  <c r="AL528" i="5"/>
  <c r="AM528" i="5"/>
  <c r="AL529" i="5"/>
  <c r="AM529" i="5"/>
  <c r="AL530" i="5"/>
  <c r="AM530" i="5"/>
  <c r="AL531" i="5"/>
  <c r="AM531" i="5"/>
  <c r="AL532" i="5"/>
  <c r="AM532" i="5"/>
  <c r="AL533" i="5"/>
  <c r="AM533" i="5"/>
  <c r="AL534" i="5"/>
  <c r="AM534" i="5"/>
  <c r="AL535" i="5"/>
  <c r="AM535" i="5"/>
  <c r="AL536" i="5"/>
  <c r="AM536" i="5"/>
  <c r="AL537" i="5"/>
  <c r="AM537" i="5"/>
  <c r="AL538" i="5"/>
  <c r="AM538" i="5"/>
  <c r="AL539" i="5"/>
  <c r="AM539" i="5"/>
  <c r="AL540" i="5"/>
  <c r="AM540" i="5"/>
  <c r="AL541" i="5"/>
  <c r="AM541" i="5"/>
  <c r="AL542" i="5"/>
  <c r="AM542" i="5"/>
  <c r="AL543" i="5"/>
  <c r="AM543" i="5"/>
  <c r="AL544" i="5"/>
  <c r="AM544" i="5"/>
  <c r="AL545" i="5"/>
  <c r="AM545" i="5"/>
  <c r="AL546" i="5"/>
  <c r="AM546" i="5"/>
  <c r="AL547" i="5"/>
  <c r="AM547" i="5"/>
  <c r="AL548" i="5"/>
  <c r="AM548" i="5"/>
  <c r="AL549" i="5"/>
  <c r="AM549" i="5"/>
  <c r="AL550" i="5"/>
  <c r="AM550" i="5"/>
  <c r="AL551" i="5"/>
  <c r="AM551" i="5"/>
  <c r="AL552" i="5"/>
  <c r="AM552" i="5"/>
  <c r="AL553" i="5"/>
  <c r="AM553" i="5"/>
  <c r="AL554" i="5"/>
  <c r="AM554" i="5"/>
  <c r="AL555" i="5"/>
  <c r="AM555" i="5"/>
  <c r="AL556" i="5"/>
  <c r="AM556" i="5"/>
  <c r="AL557" i="5"/>
  <c r="AM557" i="5"/>
  <c r="AL558" i="5"/>
  <c r="AM558" i="5"/>
  <c r="AL559" i="5"/>
  <c r="AM559" i="5"/>
  <c r="AL560" i="5"/>
  <c r="AM560" i="5"/>
  <c r="AL561" i="5"/>
  <c r="AM561" i="5"/>
  <c r="AL562" i="5"/>
  <c r="AM562" i="5"/>
  <c r="AL563" i="5"/>
  <c r="AM563" i="5"/>
  <c r="AL564" i="5"/>
  <c r="AM564" i="5"/>
  <c r="AL565" i="5"/>
  <c r="AM565" i="5"/>
  <c r="AL566" i="5"/>
  <c r="AM566" i="5"/>
  <c r="AL567" i="5"/>
  <c r="AM567" i="5"/>
  <c r="AL568" i="5"/>
  <c r="AM568" i="5"/>
  <c r="AL569" i="5"/>
  <c r="AM569" i="5"/>
  <c r="AL570" i="5"/>
  <c r="AM570" i="5"/>
  <c r="AL571" i="5"/>
  <c r="AM571" i="5"/>
  <c r="AL572" i="5"/>
  <c r="AM572" i="5"/>
  <c r="AL573" i="5"/>
  <c r="AM573" i="5"/>
  <c r="AL574" i="5"/>
  <c r="AM574" i="5"/>
  <c r="AL575" i="5"/>
  <c r="AM575" i="5"/>
  <c r="AL576" i="5"/>
  <c r="AM576" i="5"/>
  <c r="AL577" i="5"/>
  <c r="AM577" i="5"/>
  <c r="AL578" i="5"/>
  <c r="AM578" i="5"/>
  <c r="AL579" i="5"/>
  <c r="AM579" i="5"/>
  <c r="AL580" i="5"/>
  <c r="AM580" i="5"/>
  <c r="AL581" i="5"/>
  <c r="AM581" i="5"/>
  <c r="AL582" i="5"/>
  <c r="AM582" i="5"/>
  <c r="AL583" i="5"/>
  <c r="AM583" i="5"/>
  <c r="AL584" i="5"/>
  <c r="AM584" i="5"/>
  <c r="AL585" i="5"/>
  <c r="AM585" i="5"/>
  <c r="AL586" i="5"/>
  <c r="AM586" i="5"/>
  <c r="AL587" i="5"/>
  <c r="AM587" i="5"/>
  <c r="AL588" i="5"/>
  <c r="AM588" i="5"/>
  <c r="AL589" i="5"/>
  <c r="AM589" i="5"/>
  <c r="AL590" i="5"/>
  <c r="AM590" i="5"/>
  <c r="AL591" i="5"/>
  <c r="AM591" i="5"/>
  <c r="AL592" i="5"/>
  <c r="AM592" i="5"/>
  <c r="AL593" i="5"/>
  <c r="AM593" i="5"/>
  <c r="AL594" i="5"/>
  <c r="AM594" i="5"/>
  <c r="AL595" i="5"/>
  <c r="AM595" i="5"/>
  <c r="AL596" i="5"/>
  <c r="AM596" i="5"/>
  <c r="AL597" i="5"/>
  <c r="AM597" i="5"/>
  <c r="AL598" i="5"/>
  <c r="AM598" i="5"/>
  <c r="AL599" i="5"/>
  <c r="AM599" i="5"/>
  <c r="AL600" i="5"/>
  <c r="AM600" i="5"/>
  <c r="AL601" i="5"/>
  <c r="AM601" i="5"/>
  <c r="AL602" i="5"/>
  <c r="AM602" i="5"/>
  <c r="AL603" i="5"/>
  <c r="AM603" i="5"/>
  <c r="AL604" i="5"/>
  <c r="AM604" i="5"/>
  <c r="AL605" i="5"/>
  <c r="AM605" i="5"/>
  <c r="AL606" i="5"/>
  <c r="AM606" i="5"/>
  <c r="AL607" i="5"/>
  <c r="AM607" i="5"/>
  <c r="AL608" i="5"/>
  <c r="AM608" i="5"/>
  <c r="AL609" i="5"/>
  <c r="AM609" i="5"/>
  <c r="AL610" i="5"/>
  <c r="AM610" i="5"/>
  <c r="AL611" i="5"/>
  <c r="AM611" i="5"/>
  <c r="AL612" i="5"/>
  <c r="AM612" i="5"/>
  <c r="AL613" i="5"/>
  <c r="AM613" i="5"/>
  <c r="AL614" i="5"/>
  <c r="AM614" i="5"/>
  <c r="AL615" i="5"/>
  <c r="AM615" i="5"/>
  <c r="AL616" i="5"/>
  <c r="AM616" i="5"/>
  <c r="AL617" i="5"/>
  <c r="AM617" i="5"/>
  <c r="AL618" i="5"/>
  <c r="AM618" i="5"/>
  <c r="AL619" i="5"/>
  <c r="AM619" i="5"/>
  <c r="AL620" i="5"/>
  <c r="AM620" i="5"/>
  <c r="AL621" i="5"/>
  <c r="AM621" i="5"/>
  <c r="AL622" i="5"/>
  <c r="AM622" i="5"/>
  <c r="AL623" i="5"/>
  <c r="AM623" i="5"/>
  <c r="AL624" i="5"/>
  <c r="AM624" i="5"/>
  <c r="AL625" i="5"/>
  <c r="AM625" i="5"/>
  <c r="AL626" i="5"/>
  <c r="AM626" i="5"/>
  <c r="AL627" i="5"/>
  <c r="AM627" i="5"/>
  <c r="AL628" i="5"/>
  <c r="AM628" i="5"/>
  <c r="AL629" i="5"/>
  <c r="AM629" i="5"/>
  <c r="AL630" i="5"/>
  <c r="AM630" i="5"/>
  <c r="AL631" i="5"/>
  <c r="AM631" i="5"/>
  <c r="AL632" i="5"/>
  <c r="AM632" i="5"/>
  <c r="AL633" i="5"/>
  <c r="AM633" i="5"/>
  <c r="AL634" i="5"/>
  <c r="AM634" i="5"/>
  <c r="AL635" i="5"/>
  <c r="AM635" i="5"/>
  <c r="AL636" i="5"/>
  <c r="AM636" i="5"/>
  <c r="AL637" i="5"/>
  <c r="AM637" i="5"/>
  <c r="AL638" i="5"/>
  <c r="AM638" i="5"/>
  <c r="AL639" i="5"/>
  <c r="AM639" i="5"/>
  <c r="AL640" i="5"/>
  <c r="AM640" i="5"/>
  <c r="AL641" i="5"/>
  <c r="AM641" i="5"/>
  <c r="AL642" i="5"/>
  <c r="AM642" i="5"/>
  <c r="AL643" i="5"/>
  <c r="AM643" i="5"/>
  <c r="AL644" i="5"/>
  <c r="AM644" i="5"/>
  <c r="AL645" i="5"/>
  <c r="AM645" i="5"/>
  <c r="AL646" i="5"/>
  <c r="AM646" i="5"/>
  <c r="AL647" i="5"/>
  <c r="AM647" i="5"/>
  <c r="AL648" i="5"/>
  <c r="AM648" i="5"/>
  <c r="AL649" i="5"/>
  <c r="AM649" i="5"/>
  <c r="AL650" i="5"/>
  <c r="AM650" i="5"/>
  <c r="AL651" i="5"/>
  <c r="AM651" i="5"/>
  <c r="AL652" i="5"/>
  <c r="AM652" i="5"/>
  <c r="AL653" i="5"/>
  <c r="AM653" i="5"/>
  <c r="AL654" i="5"/>
  <c r="AM654" i="5"/>
  <c r="AL655" i="5"/>
  <c r="AM655" i="5"/>
  <c r="AL656" i="5"/>
  <c r="AM656" i="5"/>
  <c r="AL657" i="5"/>
  <c r="AM657" i="5"/>
  <c r="AL658" i="5"/>
  <c r="AM658" i="5"/>
  <c r="AL659" i="5"/>
  <c r="AM659" i="5"/>
  <c r="AL660" i="5"/>
  <c r="AM660" i="5"/>
  <c r="AL661" i="5"/>
  <c r="AM661" i="5"/>
  <c r="AL662" i="5"/>
  <c r="AM662" i="5"/>
  <c r="AL663" i="5"/>
  <c r="AM663" i="5"/>
  <c r="AL664" i="5"/>
  <c r="AM664" i="5"/>
  <c r="AL665" i="5"/>
  <c r="AM665" i="5"/>
  <c r="AL666" i="5"/>
  <c r="AM666" i="5"/>
  <c r="AL667" i="5"/>
  <c r="AM667" i="5"/>
  <c r="AL668" i="5"/>
  <c r="AM668" i="5"/>
  <c r="AL669" i="5"/>
  <c r="AM669" i="5"/>
  <c r="AL670" i="5"/>
  <c r="AM670" i="5"/>
  <c r="AL671" i="5"/>
  <c r="AM671" i="5"/>
  <c r="AL672" i="5"/>
  <c r="AM672" i="5"/>
  <c r="AL673" i="5"/>
  <c r="AM673" i="5"/>
  <c r="AL674" i="5"/>
  <c r="AM674" i="5"/>
  <c r="AL675" i="5"/>
  <c r="AM675" i="5"/>
  <c r="AL676" i="5"/>
  <c r="AM676" i="5"/>
  <c r="AL677" i="5"/>
  <c r="AM677" i="5"/>
  <c r="AL678" i="5"/>
  <c r="AM678" i="5"/>
  <c r="AL679" i="5"/>
  <c r="AM679" i="5"/>
  <c r="AL680" i="5"/>
  <c r="AM680" i="5"/>
  <c r="AL681" i="5"/>
  <c r="AM681" i="5"/>
  <c r="AL682" i="5"/>
  <c r="AM682" i="5"/>
  <c r="AL683" i="5"/>
  <c r="AM683" i="5"/>
  <c r="AL684" i="5"/>
  <c r="AM684" i="5"/>
  <c r="AL685" i="5"/>
  <c r="AM685" i="5"/>
  <c r="AL686" i="5"/>
  <c r="AM686" i="5"/>
  <c r="AL687" i="5"/>
  <c r="AM687" i="5"/>
  <c r="AL688" i="5"/>
  <c r="AM688" i="5"/>
  <c r="AL689" i="5"/>
  <c r="AM689" i="5"/>
  <c r="AL690" i="5"/>
  <c r="AM690" i="5"/>
  <c r="AL691" i="5"/>
  <c r="AM691" i="5"/>
  <c r="AL692" i="5"/>
  <c r="AM692" i="5"/>
  <c r="AL693" i="5"/>
  <c r="AM693" i="5"/>
  <c r="AL694" i="5"/>
  <c r="AM694" i="5"/>
  <c r="AL695" i="5"/>
  <c r="AM695" i="5"/>
  <c r="AL696" i="5"/>
  <c r="AM696" i="5"/>
  <c r="AL697" i="5"/>
  <c r="AM697" i="5"/>
  <c r="AL698" i="5"/>
  <c r="AM698" i="5"/>
  <c r="AL699" i="5"/>
  <c r="AM699" i="5"/>
  <c r="AL700" i="5"/>
  <c r="AM700" i="5"/>
  <c r="AL701" i="5"/>
  <c r="AM701" i="5"/>
  <c r="AL702" i="5"/>
  <c r="AM702" i="5"/>
  <c r="AL703" i="5"/>
  <c r="AM703" i="5"/>
  <c r="AL704" i="5"/>
  <c r="AM704" i="5"/>
  <c r="AL705" i="5"/>
  <c r="AM705" i="5"/>
  <c r="AL706" i="5"/>
  <c r="AM706" i="5"/>
  <c r="AL707" i="5"/>
  <c r="AM707" i="5"/>
  <c r="AL708" i="5"/>
  <c r="AM708" i="5"/>
  <c r="AL709" i="5"/>
  <c r="AM709" i="5"/>
  <c r="AL710" i="5"/>
  <c r="AM710" i="5"/>
  <c r="AL711" i="5"/>
  <c r="AM711" i="5"/>
  <c r="AL712" i="5"/>
  <c r="AM712" i="5"/>
  <c r="AL713" i="5"/>
  <c r="AM713" i="5"/>
  <c r="AL714" i="5"/>
  <c r="AM714" i="5"/>
  <c r="AL715" i="5"/>
  <c r="AM715" i="5"/>
  <c r="AL716" i="5"/>
  <c r="AM716" i="5"/>
  <c r="AL717" i="5"/>
  <c r="AM717" i="5"/>
  <c r="AL718" i="5"/>
  <c r="AM718" i="5"/>
  <c r="AL719" i="5"/>
  <c r="AM719" i="5"/>
  <c r="AL720" i="5"/>
  <c r="AM720" i="5"/>
  <c r="AL721" i="5"/>
  <c r="AM721" i="5"/>
  <c r="AL722" i="5"/>
  <c r="AM722" i="5"/>
  <c r="AL723" i="5"/>
  <c r="AM723" i="5"/>
  <c r="AL724" i="5"/>
  <c r="AM724" i="5"/>
  <c r="AL725" i="5"/>
  <c r="AM725" i="5"/>
  <c r="AL726" i="5"/>
  <c r="AM726" i="5"/>
  <c r="AL727" i="5"/>
  <c r="AM727" i="5"/>
  <c r="AL728" i="5"/>
  <c r="AM728" i="5"/>
  <c r="AL729" i="5"/>
  <c r="AM729" i="5"/>
  <c r="AL730" i="5"/>
  <c r="AM730" i="5"/>
  <c r="AL731" i="5"/>
  <c r="AM731" i="5"/>
  <c r="AL732" i="5"/>
  <c r="AM732" i="5"/>
  <c r="AL733" i="5"/>
  <c r="AM733" i="5"/>
  <c r="AL734" i="5"/>
  <c r="AM734" i="5"/>
  <c r="AL735" i="5"/>
  <c r="AM735" i="5"/>
  <c r="AL736" i="5"/>
  <c r="AM736" i="5"/>
  <c r="AL737" i="5"/>
  <c r="AM737" i="5"/>
  <c r="AL738" i="5"/>
  <c r="AM738" i="5"/>
  <c r="AL739" i="5"/>
  <c r="AM739" i="5"/>
  <c r="AL740" i="5"/>
  <c r="AM740" i="5"/>
  <c r="AL741" i="5"/>
  <c r="AM741" i="5"/>
  <c r="AL742" i="5"/>
  <c r="AM742" i="5"/>
  <c r="AL743" i="5"/>
  <c r="AM743" i="5"/>
  <c r="AL744" i="5"/>
  <c r="AM744" i="5"/>
  <c r="AL745" i="5"/>
  <c r="AM745" i="5"/>
  <c r="AL746" i="5"/>
  <c r="AM746" i="5"/>
  <c r="AL747" i="5"/>
  <c r="AM747" i="5"/>
  <c r="AL748" i="5"/>
  <c r="AM748" i="5"/>
  <c r="AL749" i="5"/>
  <c r="AM749" i="5"/>
  <c r="AL750" i="5"/>
  <c r="AM750" i="5"/>
  <c r="AL751" i="5"/>
  <c r="AM751" i="5"/>
  <c r="AL752" i="5"/>
  <c r="AM752" i="5"/>
  <c r="AL753" i="5"/>
  <c r="AM753" i="5"/>
  <c r="AL754" i="5"/>
  <c r="AM754" i="5"/>
  <c r="AL755" i="5"/>
  <c r="AM755" i="5"/>
  <c r="AL756" i="5"/>
  <c r="AM756" i="5"/>
  <c r="AL757" i="5"/>
  <c r="AM757" i="5"/>
  <c r="AL758" i="5"/>
  <c r="AM758" i="5"/>
  <c r="AL759" i="5"/>
  <c r="AM759" i="5"/>
  <c r="AL760" i="5"/>
  <c r="AM760" i="5"/>
  <c r="AL761" i="5"/>
  <c r="AM761" i="5"/>
  <c r="AL762" i="5"/>
  <c r="AM762" i="5"/>
  <c r="AL763" i="5"/>
  <c r="AM763" i="5"/>
  <c r="AL764" i="5"/>
  <c r="AM764" i="5"/>
  <c r="AL765" i="5"/>
  <c r="AM765" i="5"/>
  <c r="AL766" i="5"/>
  <c r="AM766" i="5"/>
  <c r="AL767" i="5"/>
  <c r="AM767" i="5"/>
  <c r="AL768" i="5"/>
  <c r="AM768" i="5"/>
  <c r="AL769" i="5"/>
  <c r="AM769" i="5"/>
  <c r="AL770" i="5"/>
  <c r="AM770" i="5"/>
  <c r="AL771" i="5"/>
  <c r="AM771" i="5"/>
  <c r="AL772" i="5"/>
  <c r="AM772" i="5"/>
  <c r="AL773" i="5"/>
  <c r="AM773" i="5"/>
  <c r="AL774" i="5"/>
  <c r="AM774" i="5"/>
  <c r="AL775" i="5"/>
  <c r="AM775" i="5"/>
  <c r="AL776" i="5"/>
  <c r="AM776" i="5"/>
  <c r="AL777" i="5"/>
  <c r="AM777" i="5"/>
  <c r="AL778" i="5"/>
  <c r="AM778" i="5"/>
  <c r="AL779" i="5"/>
  <c r="AM779" i="5"/>
  <c r="AL780" i="5"/>
  <c r="AM780" i="5"/>
  <c r="AL781" i="5"/>
  <c r="AM781" i="5"/>
  <c r="AL782" i="5"/>
  <c r="AM782" i="5"/>
  <c r="AL783" i="5"/>
  <c r="AM783" i="5"/>
  <c r="AL784" i="5"/>
  <c r="AM784" i="5"/>
  <c r="AL785" i="5"/>
  <c r="AM785" i="5"/>
  <c r="AL786" i="5"/>
  <c r="AM786" i="5"/>
  <c r="AL787" i="5"/>
  <c r="AM787" i="5"/>
  <c r="AL788" i="5"/>
  <c r="AM788" i="5"/>
  <c r="AL789" i="5"/>
  <c r="AM789" i="5"/>
  <c r="AL790" i="5"/>
  <c r="AM790" i="5"/>
  <c r="AL791" i="5"/>
  <c r="AM791" i="5"/>
  <c r="AL792" i="5"/>
  <c r="AM792" i="5"/>
  <c r="AL793" i="5"/>
  <c r="AM793" i="5"/>
  <c r="AL794" i="5"/>
  <c r="AM794" i="5"/>
  <c r="AL795" i="5"/>
  <c r="AM795" i="5"/>
  <c r="AL796" i="5"/>
  <c r="AM796" i="5"/>
  <c r="AL797" i="5"/>
  <c r="AM797" i="5"/>
  <c r="AL798" i="5"/>
  <c r="AM798" i="5"/>
  <c r="AL799" i="5"/>
  <c r="AM799" i="5"/>
  <c r="AL800" i="5"/>
  <c r="AM800" i="5"/>
  <c r="AL801" i="5"/>
  <c r="AM801" i="5"/>
  <c r="AL802" i="5"/>
  <c r="AM802" i="5"/>
  <c r="AL803" i="5"/>
  <c r="AM803" i="5"/>
  <c r="AL804" i="5"/>
  <c r="AM804" i="5"/>
  <c r="AL805" i="5"/>
  <c r="AM805" i="5"/>
  <c r="AL806" i="5"/>
  <c r="AM806" i="5"/>
  <c r="AL807" i="5"/>
  <c r="AM807" i="5"/>
  <c r="AL808" i="5"/>
  <c r="AM808" i="5"/>
  <c r="AL809" i="5"/>
  <c r="AM809" i="5"/>
  <c r="AL810" i="5"/>
  <c r="AM810" i="5"/>
  <c r="AL811" i="5"/>
  <c r="AM811" i="5"/>
  <c r="AL812" i="5"/>
  <c r="AM812" i="5"/>
  <c r="AL813" i="5"/>
  <c r="AM813" i="5"/>
  <c r="AL814" i="5"/>
  <c r="AM814" i="5"/>
  <c r="AL815" i="5"/>
  <c r="AM815" i="5"/>
  <c r="AL816" i="5"/>
  <c r="AM816" i="5"/>
  <c r="AL817" i="5"/>
  <c r="AM817" i="5"/>
  <c r="AL818" i="5"/>
  <c r="AM818" i="5"/>
  <c r="AL819" i="5"/>
  <c r="AM819" i="5"/>
  <c r="AL820" i="5"/>
  <c r="AM820" i="5"/>
  <c r="AL821" i="5"/>
  <c r="AM821" i="5"/>
  <c r="AL822" i="5"/>
  <c r="AM822" i="5"/>
  <c r="AL823" i="5"/>
  <c r="AM823" i="5"/>
  <c r="AL824" i="5"/>
  <c r="AM824" i="5"/>
  <c r="AL825" i="5"/>
  <c r="AM825" i="5"/>
  <c r="AL826" i="5"/>
  <c r="AM826" i="5"/>
  <c r="AL827" i="5"/>
  <c r="AM827" i="5"/>
  <c r="AL828" i="5"/>
  <c r="AM828" i="5"/>
  <c r="AL829" i="5"/>
  <c r="AM829" i="5"/>
  <c r="AL830" i="5"/>
  <c r="AM830" i="5"/>
  <c r="AL831" i="5"/>
  <c r="AM831" i="5"/>
  <c r="AL832" i="5"/>
  <c r="AM832" i="5"/>
  <c r="AL833" i="5"/>
  <c r="AM833" i="5"/>
  <c r="AL834" i="5"/>
  <c r="AM834" i="5"/>
  <c r="AL835" i="5"/>
  <c r="AM835" i="5"/>
  <c r="AL836" i="5"/>
  <c r="AM836" i="5"/>
  <c r="AL837" i="5"/>
  <c r="AM837" i="5"/>
  <c r="AL838" i="5"/>
  <c r="AM838" i="5"/>
  <c r="AL839" i="5"/>
  <c r="AM839" i="5"/>
  <c r="AL840" i="5"/>
  <c r="AM840" i="5"/>
  <c r="AL841" i="5"/>
  <c r="AM841" i="5"/>
  <c r="AL842" i="5"/>
  <c r="AM842" i="5"/>
  <c r="AL843" i="5"/>
  <c r="AM843" i="5"/>
  <c r="AL844" i="5"/>
  <c r="AM844" i="5"/>
  <c r="AL845" i="5"/>
  <c r="AM845" i="5"/>
  <c r="AL846" i="5"/>
  <c r="AM846" i="5"/>
  <c r="AL847" i="5"/>
  <c r="AM847" i="5"/>
  <c r="AL848" i="5"/>
  <c r="AM848" i="5"/>
  <c r="AL849" i="5"/>
  <c r="AM849" i="5"/>
  <c r="AL850" i="5"/>
  <c r="AM850" i="5"/>
  <c r="AL851" i="5"/>
  <c r="AM851" i="5"/>
  <c r="AL852" i="5"/>
  <c r="AM852" i="5"/>
  <c r="AL853" i="5"/>
  <c r="AM853" i="5"/>
  <c r="AL854" i="5"/>
  <c r="AM854" i="5"/>
  <c r="AL855" i="5"/>
  <c r="AM855" i="5"/>
  <c r="AL856" i="5"/>
  <c r="AM856" i="5"/>
  <c r="AL857" i="5"/>
  <c r="AM857" i="5"/>
  <c r="AL858" i="5"/>
  <c r="AM858" i="5"/>
  <c r="AL859" i="5"/>
  <c r="AM859" i="5"/>
  <c r="AL860" i="5"/>
  <c r="AM860" i="5"/>
  <c r="AL861" i="5"/>
  <c r="AM861" i="5"/>
  <c r="AL862" i="5"/>
  <c r="AM862" i="5"/>
  <c r="AL863" i="5"/>
  <c r="AM863" i="5"/>
  <c r="AL864" i="5"/>
  <c r="AM864" i="5"/>
  <c r="AL865" i="5"/>
  <c r="AM865" i="5"/>
  <c r="AL866" i="5"/>
  <c r="AM866" i="5"/>
  <c r="AL867" i="5"/>
  <c r="AM867" i="5"/>
  <c r="AL868" i="5"/>
  <c r="AM868" i="5"/>
  <c r="AL869" i="5"/>
  <c r="AM869" i="5"/>
  <c r="AL870" i="5"/>
  <c r="AM870" i="5"/>
  <c r="AL871" i="5"/>
  <c r="AM871" i="5"/>
  <c r="AL872" i="5"/>
  <c r="AM872" i="5"/>
  <c r="AL873" i="5"/>
  <c r="AM873" i="5"/>
  <c r="AL874" i="5"/>
  <c r="AM874" i="5"/>
  <c r="AL875" i="5"/>
  <c r="AM875" i="5"/>
  <c r="AL876" i="5"/>
  <c r="AM876" i="5"/>
  <c r="AL877" i="5"/>
  <c r="AM877" i="5"/>
  <c r="AL878" i="5"/>
  <c r="AM878" i="5"/>
  <c r="AL879" i="5"/>
  <c r="AM879" i="5"/>
  <c r="AL880" i="5"/>
  <c r="AM880" i="5"/>
  <c r="AL881" i="5"/>
  <c r="AM881" i="5"/>
  <c r="AL882" i="5"/>
  <c r="AM882" i="5"/>
  <c r="AL883" i="5"/>
  <c r="AM883" i="5"/>
  <c r="AL884" i="5"/>
  <c r="AM884" i="5"/>
  <c r="AL885" i="5"/>
  <c r="AM885" i="5"/>
  <c r="AL886" i="5"/>
  <c r="AM886" i="5"/>
  <c r="AL887" i="5"/>
  <c r="AM887" i="5"/>
  <c r="AL888" i="5"/>
  <c r="AM888" i="5"/>
  <c r="AL889" i="5"/>
  <c r="AM889" i="5"/>
  <c r="AL890" i="5"/>
  <c r="AM890" i="5"/>
  <c r="AL891" i="5"/>
  <c r="AM891" i="5"/>
  <c r="AL892" i="5"/>
  <c r="AM892" i="5"/>
  <c r="AL893" i="5"/>
  <c r="AM893" i="5"/>
  <c r="AL894" i="5"/>
  <c r="AM894" i="5"/>
  <c r="AL895" i="5"/>
  <c r="AM895" i="5"/>
  <c r="AL896" i="5"/>
  <c r="AM896" i="5"/>
  <c r="AL897" i="5"/>
  <c r="AM897" i="5"/>
  <c r="AL898" i="5"/>
  <c r="AM898" i="5"/>
  <c r="AL899" i="5"/>
  <c r="AM899" i="5"/>
  <c r="AL900" i="5"/>
  <c r="AM900" i="5"/>
  <c r="AL901" i="5"/>
  <c r="AM901" i="5"/>
  <c r="AL902" i="5"/>
  <c r="AM902" i="5"/>
  <c r="AL903" i="5"/>
  <c r="AM903" i="5"/>
  <c r="AL904" i="5"/>
  <c r="AM904" i="5"/>
  <c r="AL905" i="5"/>
  <c r="AM905" i="5"/>
  <c r="AL906" i="5"/>
  <c r="AM906" i="5"/>
  <c r="AL907" i="5"/>
  <c r="AM907" i="5"/>
  <c r="AL908" i="5"/>
  <c r="AM908" i="5"/>
  <c r="AL909" i="5"/>
  <c r="AM909" i="5"/>
  <c r="AL910" i="5"/>
  <c r="AM910" i="5"/>
  <c r="AL911" i="5"/>
  <c r="AM911" i="5"/>
  <c r="AL912" i="5"/>
  <c r="AM912" i="5"/>
  <c r="AL913" i="5"/>
  <c r="AM913" i="5"/>
  <c r="AL914" i="5"/>
  <c r="AM914" i="5"/>
  <c r="AL915" i="5"/>
  <c r="AM915" i="5"/>
  <c r="AL916" i="5"/>
  <c r="AM916" i="5"/>
  <c r="AL917" i="5"/>
  <c r="AM917" i="5"/>
  <c r="AL918" i="5"/>
  <c r="AM918" i="5"/>
  <c r="AL919" i="5"/>
  <c r="AM919" i="5"/>
  <c r="AL920" i="5"/>
  <c r="AM920" i="5"/>
  <c r="AL921" i="5"/>
  <c r="AM921" i="5"/>
  <c r="AL922" i="5"/>
  <c r="AM922" i="5"/>
  <c r="AL923" i="5"/>
  <c r="AM923" i="5"/>
  <c r="AL924" i="5"/>
  <c r="AM924" i="5"/>
  <c r="AL925" i="5"/>
  <c r="AM925" i="5"/>
  <c r="AL926" i="5"/>
  <c r="AM926" i="5"/>
  <c r="AL927" i="5"/>
  <c r="AM927" i="5"/>
  <c r="AL928" i="5"/>
  <c r="AM928" i="5"/>
  <c r="AL929" i="5"/>
  <c r="AM929" i="5"/>
  <c r="AL930" i="5"/>
  <c r="AM930" i="5"/>
  <c r="AL931" i="5"/>
  <c r="AM931" i="5"/>
  <c r="AL932" i="5"/>
  <c r="AM932" i="5"/>
  <c r="AL933" i="5"/>
  <c r="AM933" i="5"/>
  <c r="AL934" i="5"/>
  <c r="AM934" i="5"/>
  <c r="AL935" i="5"/>
  <c r="AM935" i="5"/>
  <c r="AL936" i="5"/>
  <c r="AM936" i="5"/>
  <c r="AL937" i="5"/>
  <c r="AM937" i="5"/>
  <c r="AL938" i="5"/>
  <c r="AM938" i="5"/>
  <c r="AL939" i="5"/>
  <c r="AM939" i="5"/>
  <c r="AL940" i="5"/>
  <c r="AM940" i="5"/>
  <c r="AL941" i="5"/>
  <c r="AM941" i="5"/>
  <c r="AL942" i="5"/>
  <c r="AM942" i="5"/>
  <c r="AL943" i="5"/>
  <c r="AM943" i="5"/>
  <c r="AL944" i="5"/>
  <c r="AM944" i="5"/>
  <c r="AL945" i="5"/>
  <c r="AM945" i="5"/>
  <c r="AL946" i="5"/>
  <c r="AM946" i="5"/>
  <c r="AL947" i="5"/>
  <c r="AM947" i="5"/>
  <c r="AL948" i="5"/>
  <c r="AM948" i="5"/>
  <c r="AL949" i="5"/>
  <c r="AM949" i="5"/>
  <c r="AL950" i="5"/>
  <c r="AM950" i="5"/>
  <c r="AL951" i="5"/>
  <c r="AM951" i="5"/>
  <c r="AL952" i="5"/>
  <c r="AM952" i="5"/>
  <c r="AL953" i="5"/>
  <c r="AM953" i="5"/>
  <c r="AL954" i="5"/>
  <c r="AM954" i="5"/>
  <c r="AL955" i="5"/>
  <c r="AM955" i="5"/>
  <c r="AL956" i="5"/>
  <c r="AM956" i="5"/>
  <c r="AL957" i="5"/>
  <c r="AM957" i="5"/>
  <c r="AL958" i="5"/>
  <c r="AM958" i="5"/>
  <c r="AL959" i="5"/>
  <c r="AM959" i="5"/>
  <c r="AL960" i="5"/>
  <c r="AM960" i="5"/>
  <c r="AL961" i="5"/>
  <c r="AM961" i="5"/>
  <c r="AL962" i="5"/>
  <c r="AM962" i="5"/>
  <c r="AL963" i="5"/>
  <c r="AM963" i="5"/>
  <c r="AL964" i="5"/>
  <c r="AM964" i="5"/>
  <c r="AL965" i="5"/>
  <c r="AM965" i="5"/>
  <c r="AL966" i="5"/>
  <c r="AM966" i="5"/>
  <c r="AL967" i="5"/>
  <c r="AM967" i="5"/>
  <c r="AL968" i="5"/>
  <c r="AM968" i="5"/>
  <c r="AL969" i="5"/>
  <c r="AM969" i="5"/>
  <c r="AL970" i="5"/>
  <c r="AM970" i="5"/>
  <c r="AL971" i="5"/>
  <c r="AM971" i="5"/>
  <c r="AL972" i="5"/>
  <c r="AM972" i="5"/>
  <c r="AL973" i="5"/>
  <c r="AM973" i="5"/>
  <c r="AL974" i="5"/>
  <c r="AM974" i="5"/>
  <c r="AL975" i="5"/>
  <c r="AM975" i="5"/>
  <c r="AL976" i="5"/>
  <c r="AM976" i="5"/>
  <c r="AL977" i="5"/>
  <c r="AM977" i="5"/>
  <c r="AL978" i="5"/>
  <c r="AM978" i="5"/>
  <c r="AL979" i="5"/>
  <c r="AM979" i="5"/>
  <c r="AL980" i="5"/>
  <c r="AM980" i="5"/>
  <c r="AL981" i="5"/>
  <c r="AM981" i="5"/>
  <c r="AL982" i="5"/>
  <c r="AM982" i="5"/>
  <c r="AL983" i="5"/>
  <c r="AM983" i="5"/>
  <c r="AL984" i="5"/>
  <c r="AM984" i="5"/>
  <c r="AL985" i="5"/>
  <c r="AM985" i="5"/>
  <c r="AL986" i="5"/>
  <c r="AM986" i="5"/>
  <c r="AL987" i="5"/>
  <c r="AM987" i="5"/>
  <c r="AL988" i="5"/>
  <c r="AM988" i="5"/>
  <c r="AL989" i="5"/>
  <c r="AM989" i="5"/>
  <c r="AL990" i="5"/>
  <c r="AM990" i="5"/>
  <c r="AL991" i="5"/>
  <c r="AM991" i="5"/>
  <c r="AL992" i="5"/>
  <c r="AM992" i="5"/>
  <c r="AL993" i="5"/>
  <c r="AM993" i="5"/>
  <c r="AL994" i="5"/>
  <c r="AM994" i="5"/>
  <c r="AL995" i="5"/>
  <c r="AM995" i="5"/>
  <c r="AL996" i="5"/>
  <c r="AM996" i="5"/>
  <c r="AL997" i="5"/>
  <c r="AM997" i="5"/>
  <c r="AL998" i="5"/>
  <c r="AM998" i="5"/>
  <c r="AL999" i="5"/>
  <c r="AM999" i="5"/>
  <c r="AL1000" i="5"/>
  <c r="AM1000" i="5"/>
  <c r="AL1001" i="5"/>
  <c r="AM1001" i="5"/>
  <c r="AL1002" i="5"/>
  <c r="AM1002" i="5"/>
  <c r="AL1003" i="5"/>
  <c r="AM1003" i="5"/>
  <c r="AL1004" i="5"/>
  <c r="AM1004" i="5"/>
  <c r="AL1005" i="5"/>
  <c r="AM1005" i="5"/>
  <c r="AL1006" i="5"/>
  <c r="AM1006" i="5"/>
  <c r="AL1007" i="5"/>
  <c r="AM1007" i="5"/>
  <c r="AL1008" i="5"/>
  <c r="AM1008" i="5"/>
  <c r="AL1009" i="5"/>
  <c r="AM1009" i="5"/>
  <c r="AL1010" i="5"/>
  <c r="AM1010" i="5"/>
  <c r="AL1011" i="5"/>
  <c r="AM1011" i="5"/>
  <c r="AL1012" i="5"/>
  <c r="AM1012" i="5"/>
  <c r="AL1013" i="5"/>
  <c r="AM1013" i="5"/>
  <c r="AL1014" i="5"/>
  <c r="AM1014" i="5"/>
  <c r="AL1015" i="5"/>
  <c r="AM1015" i="5"/>
  <c r="AL1016" i="5"/>
  <c r="AM1016" i="5"/>
  <c r="AL1017" i="5"/>
  <c r="AM1017" i="5"/>
  <c r="AL1018" i="5"/>
  <c r="AM1018" i="5"/>
  <c r="AL1019" i="5"/>
  <c r="AM1019" i="5"/>
  <c r="AL1020" i="5"/>
  <c r="AM1020" i="5"/>
  <c r="AL1021" i="5"/>
  <c r="AM1021" i="5"/>
  <c r="AL1022" i="5"/>
  <c r="AM1022" i="5"/>
  <c r="AL1023" i="5"/>
  <c r="AM1023" i="5"/>
  <c r="AL1024" i="5"/>
  <c r="AM1024" i="5"/>
  <c r="AL1025" i="5"/>
  <c r="AM1025" i="5"/>
  <c r="AL1026" i="5"/>
  <c r="AM1026" i="5"/>
  <c r="AL1027" i="5"/>
  <c r="AM1027" i="5"/>
  <c r="AL1028" i="5"/>
  <c r="AM1028" i="5"/>
  <c r="AL1029" i="5"/>
  <c r="AM1029" i="5"/>
  <c r="AL1030" i="5"/>
  <c r="AM1030" i="5"/>
  <c r="AL1031" i="5"/>
  <c r="AM1031" i="5"/>
  <c r="AL1032" i="5"/>
  <c r="AM1032" i="5"/>
  <c r="AL1033" i="5"/>
  <c r="AM1033" i="5"/>
  <c r="AL1034" i="5"/>
  <c r="AM1034" i="5"/>
  <c r="AL1035" i="5"/>
  <c r="AM1035" i="5"/>
  <c r="AL1036" i="5"/>
  <c r="AM1036" i="5"/>
  <c r="AL1037" i="5"/>
  <c r="AM1037" i="5"/>
  <c r="AL1038" i="5"/>
  <c r="AM1038" i="5"/>
  <c r="AL1039" i="5"/>
  <c r="AM1039" i="5"/>
  <c r="AL1040" i="5"/>
  <c r="AM1040" i="5"/>
  <c r="AL1041" i="5"/>
  <c r="AM1041" i="5"/>
  <c r="AL1042" i="5"/>
  <c r="AM1042" i="5"/>
  <c r="AL1043" i="5"/>
  <c r="AM1043" i="5"/>
  <c r="AL1044" i="5"/>
  <c r="AM1044" i="5"/>
  <c r="AL1045" i="5"/>
  <c r="AM1045" i="5"/>
  <c r="AL1046" i="5"/>
  <c r="AM1046" i="5"/>
  <c r="AL1047" i="5"/>
  <c r="AM1047" i="5"/>
  <c r="AL1048" i="5"/>
  <c r="AM1048" i="5"/>
  <c r="AL1049" i="5"/>
  <c r="AM1049" i="5"/>
  <c r="AL1050" i="5"/>
  <c r="AM1050" i="5"/>
  <c r="AL1051" i="5"/>
  <c r="AM1051" i="5"/>
  <c r="AL1052" i="5"/>
  <c r="AM1052" i="5"/>
  <c r="AL1053" i="5"/>
  <c r="AM1053" i="5"/>
  <c r="AL1054" i="5"/>
  <c r="AM1054" i="5"/>
  <c r="AL1055" i="5"/>
  <c r="AM1055" i="5"/>
  <c r="AL1056" i="5"/>
  <c r="AM1056" i="5"/>
  <c r="AL1057" i="5"/>
  <c r="AM1057" i="5"/>
  <c r="AL1058" i="5"/>
  <c r="AM1058" i="5"/>
  <c r="AL1059" i="5"/>
  <c r="AM1059" i="5"/>
  <c r="AL1060" i="5"/>
  <c r="AM1060" i="5"/>
  <c r="AL1061" i="5"/>
  <c r="AM1061" i="5"/>
  <c r="AL1062" i="5"/>
  <c r="AM1062" i="5"/>
  <c r="AL1063" i="5"/>
  <c r="AM1063" i="5"/>
  <c r="AL1064" i="5"/>
  <c r="AM1064" i="5"/>
  <c r="AL1065" i="5"/>
  <c r="AM1065" i="5"/>
  <c r="AL1066" i="5"/>
  <c r="AM1066" i="5"/>
  <c r="AL1067" i="5"/>
  <c r="AM1067" i="5"/>
  <c r="AL1068" i="5"/>
  <c r="AM1068" i="5"/>
  <c r="AL1069" i="5"/>
  <c r="AM1069" i="5"/>
  <c r="AL1070" i="5"/>
  <c r="AM1070" i="5"/>
  <c r="AL1071" i="5"/>
  <c r="AM1071" i="5"/>
  <c r="AL1072" i="5"/>
  <c r="AM1072" i="5"/>
  <c r="AL1073" i="5"/>
  <c r="AM1073" i="5"/>
  <c r="AL1074" i="5"/>
  <c r="AM1074" i="5"/>
  <c r="AL1075" i="5"/>
  <c r="AM1075" i="5"/>
  <c r="AL1076" i="5"/>
  <c r="AM1076" i="5"/>
  <c r="AL1077" i="5"/>
  <c r="AM1077" i="5"/>
  <c r="AL1078" i="5"/>
  <c r="AM1078" i="5"/>
  <c r="AL1079" i="5"/>
  <c r="AM1079" i="5"/>
  <c r="AL1080" i="5"/>
  <c r="AM1080" i="5"/>
  <c r="AL1081" i="5"/>
  <c r="AM1081" i="5"/>
  <c r="AL1082" i="5"/>
  <c r="AM1082" i="5"/>
  <c r="AL1083" i="5"/>
  <c r="AM1083" i="5"/>
  <c r="AL1084" i="5"/>
  <c r="AM1084" i="5"/>
  <c r="AL1085" i="5"/>
  <c r="AM1085" i="5"/>
  <c r="AL1086" i="5"/>
  <c r="AM1086" i="5"/>
  <c r="AL1087" i="5"/>
  <c r="AM1087" i="5"/>
  <c r="AL1088" i="5"/>
  <c r="AM1088" i="5"/>
  <c r="AL1089" i="5"/>
  <c r="AM1089" i="5"/>
  <c r="AL1090" i="5"/>
  <c r="AM1090" i="5"/>
  <c r="AL1091" i="5"/>
  <c r="AM1091" i="5"/>
  <c r="AL1092" i="5"/>
  <c r="AM1092" i="5"/>
  <c r="AL1093" i="5"/>
  <c r="AM1093" i="5"/>
  <c r="AL1094" i="5"/>
  <c r="AM1094" i="5"/>
  <c r="AL1095" i="5"/>
  <c r="AM1095" i="5"/>
  <c r="AL1096" i="5"/>
  <c r="AM1096" i="5"/>
  <c r="AL1097" i="5"/>
  <c r="AM1097" i="5"/>
  <c r="AL1098" i="5"/>
  <c r="AM1098" i="5"/>
  <c r="AL1099" i="5"/>
  <c r="AM1099" i="5"/>
  <c r="AL1100" i="5"/>
  <c r="AM1100" i="5"/>
  <c r="AL1101" i="5"/>
  <c r="AM1101" i="5"/>
  <c r="AL1102" i="5"/>
  <c r="AM1102" i="5"/>
  <c r="AL1103" i="5"/>
  <c r="AM1103" i="5"/>
  <c r="AL1104" i="5"/>
  <c r="AM1104" i="5"/>
  <c r="AL1105" i="5"/>
  <c r="AM1105" i="5"/>
  <c r="AL1106" i="5"/>
  <c r="AM1106" i="5"/>
  <c r="AL1107" i="5"/>
  <c r="AM1107" i="5"/>
  <c r="AL1108" i="5"/>
  <c r="AM1108" i="5"/>
  <c r="AL1109" i="5"/>
  <c r="AM1109" i="5"/>
  <c r="AL1110" i="5"/>
  <c r="AM1110" i="5"/>
  <c r="AL1111" i="5"/>
  <c r="AM1111" i="5"/>
  <c r="AL1112" i="5"/>
  <c r="AM1112" i="5"/>
  <c r="AL1113" i="5"/>
  <c r="AM1113" i="5"/>
  <c r="AL1114" i="5"/>
  <c r="AM1114" i="5"/>
  <c r="AL1115" i="5"/>
  <c r="AM1115" i="5"/>
  <c r="AL1116" i="5"/>
  <c r="AM1116" i="5"/>
  <c r="AL1117" i="5"/>
  <c r="AM1117" i="5"/>
  <c r="AL1118" i="5"/>
  <c r="AM1118" i="5"/>
  <c r="AL1119" i="5"/>
  <c r="AM1119" i="5"/>
  <c r="AL1120" i="5"/>
  <c r="AM1120" i="5"/>
  <c r="AL1121" i="5"/>
  <c r="AM1121" i="5"/>
  <c r="AL1122" i="5"/>
  <c r="AM1122" i="5"/>
  <c r="AL1123" i="5"/>
  <c r="AM1123" i="5"/>
  <c r="AL1124" i="5"/>
  <c r="AM1124" i="5"/>
  <c r="AL1125" i="5"/>
  <c r="AM1125" i="5"/>
  <c r="AL1126" i="5"/>
  <c r="AM1126" i="5"/>
  <c r="AL1127" i="5"/>
  <c r="AM1127" i="5"/>
  <c r="AL1128" i="5"/>
  <c r="AM1128" i="5"/>
  <c r="AL1129" i="5"/>
  <c r="AM1129" i="5"/>
  <c r="AL1130" i="5"/>
  <c r="AM1130" i="5"/>
  <c r="AL1131" i="5"/>
  <c r="AM1131" i="5"/>
  <c r="AL1132" i="5"/>
  <c r="AM1132" i="5"/>
  <c r="AL1133" i="5"/>
  <c r="AM1133" i="5"/>
  <c r="AL1134" i="5"/>
  <c r="AM1134" i="5"/>
  <c r="AL1135" i="5"/>
  <c r="AM1135" i="5"/>
  <c r="AL1136" i="5"/>
  <c r="AM1136" i="5"/>
  <c r="AL1137" i="5"/>
  <c r="AM1137" i="5"/>
  <c r="AL1138" i="5"/>
  <c r="AM1138" i="5"/>
  <c r="AL1139" i="5"/>
  <c r="AM1139" i="5"/>
  <c r="AL1140" i="5"/>
  <c r="AM1140" i="5"/>
  <c r="AL1141" i="5"/>
  <c r="AM1141" i="5"/>
  <c r="AL1142" i="5"/>
  <c r="AM1142" i="5"/>
  <c r="AL1143" i="5"/>
  <c r="AM1143" i="5"/>
  <c r="AL1144" i="5"/>
  <c r="AM1144" i="5"/>
  <c r="AL1145" i="5"/>
  <c r="AM1145" i="5"/>
  <c r="AL1146" i="5"/>
  <c r="AM1146" i="5"/>
  <c r="AL1147" i="5"/>
  <c r="AM1147" i="5"/>
  <c r="AL1148" i="5"/>
  <c r="AM1148" i="5"/>
  <c r="AL1149" i="5"/>
  <c r="AM1149" i="5"/>
  <c r="AL1150" i="5"/>
  <c r="AM1150" i="5"/>
  <c r="AL1151" i="5"/>
  <c r="AM1151" i="5"/>
  <c r="AL1152" i="5"/>
  <c r="AM1152" i="5"/>
  <c r="AL1153" i="5"/>
  <c r="AM1153" i="5"/>
  <c r="AL1154" i="5"/>
  <c r="AM1154" i="5"/>
  <c r="AL1155" i="5"/>
  <c r="AM1155" i="5"/>
  <c r="AL1156" i="5"/>
  <c r="AM1156" i="5"/>
  <c r="AL1157" i="5"/>
  <c r="AM1157" i="5"/>
  <c r="AL1158" i="5"/>
  <c r="AM1158" i="5"/>
  <c r="AL1159" i="5"/>
  <c r="AM1159" i="5"/>
  <c r="AL1160" i="5"/>
  <c r="AM1160" i="5"/>
  <c r="AL1161" i="5"/>
  <c r="AM1161" i="5"/>
  <c r="AL1162" i="5"/>
  <c r="AM1162" i="5"/>
  <c r="AL1163" i="5"/>
  <c r="AM1163" i="5"/>
  <c r="AL1164" i="5"/>
  <c r="AM1164" i="5"/>
  <c r="AL1165" i="5"/>
  <c r="AM1165" i="5"/>
  <c r="AL1166" i="5"/>
  <c r="AM1166" i="5"/>
  <c r="AL1167" i="5"/>
  <c r="AM1167" i="5"/>
  <c r="AL1168" i="5"/>
  <c r="AM1168" i="5"/>
  <c r="AL1169" i="5"/>
  <c r="AM1169" i="5"/>
  <c r="AL1170" i="5"/>
  <c r="AM1170" i="5"/>
  <c r="AL1171" i="5"/>
  <c r="AM1171" i="5"/>
  <c r="AL1172" i="5"/>
  <c r="AM1172" i="5"/>
  <c r="AL1173" i="5"/>
  <c r="AM1173" i="5"/>
  <c r="AL1174" i="5"/>
  <c r="AM1174" i="5"/>
  <c r="AL1175" i="5"/>
  <c r="AM1175" i="5"/>
  <c r="AL1176" i="5"/>
  <c r="AM1176" i="5"/>
  <c r="AL1177" i="5"/>
  <c r="AM1177" i="5"/>
  <c r="AL1178" i="5"/>
  <c r="AM1178" i="5"/>
  <c r="AL1179" i="5"/>
  <c r="AM1179" i="5"/>
  <c r="AL1180" i="5"/>
  <c r="AM1180" i="5"/>
  <c r="AL1181" i="5"/>
  <c r="AM1181" i="5"/>
  <c r="AL1182" i="5"/>
  <c r="AM1182" i="5"/>
  <c r="AL1183" i="5"/>
  <c r="AM1183" i="5"/>
  <c r="AL1184" i="5"/>
  <c r="AM1184" i="5"/>
  <c r="AL1185" i="5"/>
  <c r="AM1185" i="5"/>
  <c r="AL1186" i="5"/>
  <c r="AM1186" i="5"/>
  <c r="AL1187" i="5"/>
  <c r="AM1187" i="5"/>
  <c r="AL1188" i="5"/>
  <c r="AM1188" i="5"/>
  <c r="AL1189" i="5"/>
  <c r="AM1189" i="5"/>
  <c r="AL1190" i="5"/>
  <c r="AM1190" i="5"/>
  <c r="AL1191" i="5"/>
  <c r="AM1191" i="5"/>
  <c r="AL1192" i="5"/>
  <c r="AM1192" i="5"/>
  <c r="AL1193" i="5"/>
  <c r="AM1193" i="5"/>
  <c r="AL1194" i="5"/>
  <c r="AM1194" i="5"/>
  <c r="AL1195" i="5"/>
  <c r="AM1195" i="5"/>
  <c r="AL1196" i="5"/>
  <c r="AM1196" i="5"/>
  <c r="AL1197" i="5"/>
  <c r="AM1197" i="5"/>
  <c r="AL1198" i="5"/>
  <c r="AM1198" i="5"/>
  <c r="AL1199" i="5"/>
  <c r="AM1199" i="5"/>
  <c r="AL1200" i="5"/>
  <c r="AM1200" i="5"/>
  <c r="AL1201" i="5"/>
  <c r="AM1201" i="5"/>
  <c r="AL1202" i="5"/>
  <c r="AM1202" i="5"/>
  <c r="AL1203" i="5"/>
  <c r="AM1203" i="5"/>
  <c r="AL1204" i="5"/>
  <c r="AM1204" i="5"/>
  <c r="AL1205" i="5"/>
  <c r="AM1205" i="5"/>
  <c r="AL1206" i="5"/>
  <c r="AM1206" i="5"/>
  <c r="AL1207" i="5"/>
  <c r="AM1207" i="5"/>
  <c r="AL1208" i="5"/>
  <c r="AM1208" i="5"/>
  <c r="AL1209" i="5"/>
  <c r="AM1209" i="5"/>
  <c r="AL1210" i="5"/>
  <c r="AM1210" i="5"/>
  <c r="AL1211" i="5"/>
  <c r="AM1211" i="5"/>
  <c r="AL1212" i="5"/>
  <c r="AM1212" i="5"/>
  <c r="AL1213" i="5"/>
  <c r="AM1213" i="5"/>
  <c r="AL1214" i="5"/>
  <c r="AM1214" i="5"/>
  <c r="AL1215" i="5"/>
  <c r="AM1215" i="5"/>
  <c r="AL1216" i="5"/>
  <c r="AM1216" i="5"/>
  <c r="AL1217" i="5"/>
  <c r="AM1217" i="5"/>
  <c r="AL1218" i="5"/>
  <c r="AM1218" i="5"/>
  <c r="AL1219" i="5"/>
  <c r="AM1219" i="5"/>
  <c r="AL1220" i="5"/>
  <c r="AM1220" i="5"/>
  <c r="AL1221" i="5"/>
  <c r="AM1221" i="5"/>
  <c r="AL1222" i="5"/>
  <c r="AM1222" i="5"/>
  <c r="AL1223" i="5"/>
  <c r="AM1223" i="5"/>
  <c r="AL1224" i="5"/>
  <c r="AM1224" i="5"/>
  <c r="AL1225" i="5"/>
  <c r="AM1225" i="5"/>
  <c r="AL1226" i="5"/>
  <c r="AM1226" i="5"/>
  <c r="AL1227" i="5"/>
  <c r="AM1227" i="5"/>
  <c r="AL1228" i="5"/>
  <c r="AM1228" i="5"/>
  <c r="AL1229" i="5"/>
  <c r="AM1229" i="5"/>
  <c r="AL1230" i="5"/>
  <c r="AM1230" i="5"/>
  <c r="AL1231" i="5"/>
  <c r="AM1231" i="5"/>
  <c r="AL1232" i="5"/>
  <c r="AM1232" i="5"/>
  <c r="AL1233" i="5"/>
  <c r="AM1233" i="5"/>
  <c r="AL1234" i="5"/>
  <c r="AM1234" i="5"/>
  <c r="AL1235" i="5"/>
  <c r="AM1235" i="5"/>
  <c r="AL1236" i="5"/>
  <c r="AM1236" i="5"/>
  <c r="AL1237" i="5"/>
  <c r="AM1237" i="5"/>
  <c r="AL1238" i="5"/>
  <c r="AM1238" i="5"/>
  <c r="AL1239" i="5"/>
  <c r="AM1239" i="5"/>
  <c r="AL1240" i="5"/>
  <c r="AM1240" i="5"/>
  <c r="AL1241" i="5"/>
  <c r="AM1241" i="5"/>
  <c r="AL1242" i="5"/>
  <c r="AM1242" i="5"/>
  <c r="AL1243" i="5"/>
  <c r="AM1243" i="5"/>
  <c r="AL1244" i="5"/>
  <c r="AM1244" i="5"/>
  <c r="AL1245" i="5"/>
  <c r="AM1245" i="5"/>
  <c r="AL1246" i="5"/>
  <c r="AM1246" i="5"/>
  <c r="AL1247" i="5"/>
  <c r="AM1247" i="5"/>
  <c r="AL1248" i="5"/>
  <c r="AM1248" i="5"/>
  <c r="AL1249" i="5"/>
  <c r="AM1249" i="5"/>
  <c r="AL1250" i="5"/>
  <c r="AM1250" i="5"/>
  <c r="AL1251" i="5"/>
  <c r="AM1251" i="5"/>
  <c r="AL1252" i="5"/>
  <c r="AM1252" i="5"/>
  <c r="AL1253" i="5"/>
  <c r="AM1253" i="5"/>
  <c r="AL1254" i="5"/>
  <c r="AM1254" i="5"/>
  <c r="AL1255" i="5"/>
  <c r="AM1255" i="5"/>
  <c r="AL1256" i="5"/>
  <c r="AM1256" i="5"/>
  <c r="AL1257" i="5"/>
  <c r="AM1257" i="5"/>
  <c r="AL1258" i="5"/>
  <c r="AM1258" i="5"/>
  <c r="AL1259" i="5"/>
  <c r="AM1259" i="5"/>
  <c r="AL1260" i="5"/>
  <c r="AM1260" i="5"/>
  <c r="AL1261" i="5"/>
  <c r="AM1261" i="5"/>
  <c r="AL1262" i="5"/>
  <c r="AM1262" i="5"/>
  <c r="AL1263" i="5"/>
  <c r="AM1263" i="5"/>
  <c r="AL1264" i="5"/>
  <c r="AM1264" i="5"/>
  <c r="AL1265" i="5"/>
  <c r="AM1265" i="5"/>
  <c r="AL1266" i="5"/>
  <c r="AM1266" i="5"/>
  <c r="AL1267" i="5"/>
  <c r="AM1267" i="5"/>
  <c r="AL1268" i="5"/>
  <c r="AM1268" i="5"/>
  <c r="AL1269" i="5"/>
  <c r="AM1269" i="5"/>
  <c r="AL1270" i="5"/>
  <c r="AM1270" i="5"/>
  <c r="AL1271" i="5"/>
  <c r="AM1271" i="5"/>
  <c r="AL1272" i="5"/>
  <c r="AM1272" i="5"/>
  <c r="AL1273" i="5"/>
  <c r="AM1273" i="5"/>
  <c r="AL1274" i="5"/>
  <c r="AM1274" i="5"/>
  <c r="AL1275" i="5"/>
  <c r="AM1275" i="5"/>
  <c r="AL1276" i="5"/>
  <c r="AM1276" i="5"/>
  <c r="AL1277" i="5"/>
  <c r="AM1277" i="5"/>
  <c r="AL1278" i="5"/>
  <c r="AM1278" i="5"/>
  <c r="AL1279" i="5"/>
  <c r="AM1279" i="5"/>
  <c r="AL1280" i="5"/>
  <c r="AM1280" i="5"/>
  <c r="AL1281" i="5"/>
  <c r="AM1281" i="5"/>
  <c r="AL1282" i="5"/>
  <c r="AM1282" i="5"/>
  <c r="AL1283" i="5"/>
  <c r="AM1283" i="5"/>
  <c r="AL1284" i="5"/>
  <c r="AM1284" i="5"/>
  <c r="AL1285" i="5"/>
  <c r="AM1285" i="5"/>
  <c r="AL1286" i="5"/>
  <c r="AM1286" i="5"/>
  <c r="AL1287" i="5"/>
  <c r="AM1287" i="5"/>
  <c r="AL1288" i="5"/>
  <c r="AM1288" i="5"/>
  <c r="AL1289" i="5"/>
  <c r="AM1289" i="5"/>
  <c r="AL1290" i="5"/>
  <c r="AM1290" i="5"/>
  <c r="AL1291" i="5"/>
  <c r="AM1291" i="5"/>
  <c r="AL1292" i="5"/>
  <c r="AM1292" i="5"/>
  <c r="AL1293" i="5"/>
  <c r="AM1293" i="5"/>
  <c r="AL1294" i="5"/>
  <c r="AM1294" i="5"/>
  <c r="AL1295" i="5"/>
  <c r="AM1295" i="5"/>
  <c r="AL1296" i="5"/>
  <c r="AM1296" i="5"/>
  <c r="AL1297" i="5"/>
  <c r="AM1297" i="5"/>
  <c r="AL1298" i="5"/>
  <c r="AM1298" i="5"/>
  <c r="AL1299" i="5"/>
  <c r="AM1299" i="5"/>
  <c r="AL1300" i="5"/>
  <c r="AM1300" i="5"/>
  <c r="AL1301" i="5"/>
  <c r="AM1301" i="5"/>
  <c r="AL1302" i="5"/>
  <c r="AM1302" i="5"/>
  <c r="AL1303" i="5"/>
  <c r="AM1303" i="5"/>
  <c r="AL1304" i="5"/>
  <c r="AM1304" i="5"/>
  <c r="AL1305" i="5"/>
  <c r="AM1305" i="5"/>
  <c r="AL1306" i="5"/>
  <c r="AM1306" i="5"/>
  <c r="AL1307" i="5"/>
  <c r="AM1307" i="5"/>
  <c r="AL1308" i="5"/>
  <c r="AM1308" i="5"/>
  <c r="AL1309" i="5"/>
  <c r="AM1309" i="5"/>
  <c r="AL1310" i="5"/>
  <c r="AM1310" i="5"/>
  <c r="AL1311" i="5"/>
  <c r="AM1311" i="5"/>
  <c r="AL1312" i="5"/>
  <c r="AM1312" i="5"/>
  <c r="AL1313" i="5"/>
  <c r="AM1313" i="5"/>
  <c r="AL1314" i="5"/>
  <c r="AM1314" i="5"/>
  <c r="AL1315" i="5"/>
  <c r="AM1315" i="5"/>
  <c r="AL1316" i="5"/>
  <c r="AM1316" i="5"/>
  <c r="AL1317" i="5"/>
  <c r="AM1317" i="5"/>
  <c r="AL1318" i="5"/>
  <c r="AM1318" i="5"/>
  <c r="AL1319" i="5"/>
  <c r="AM1319" i="5"/>
  <c r="AL1320" i="5"/>
  <c r="AM1320" i="5"/>
  <c r="AL1321" i="5"/>
  <c r="AM1321" i="5"/>
  <c r="AL1322" i="5"/>
  <c r="AM1322" i="5"/>
  <c r="AL1323" i="5"/>
  <c r="AM1323" i="5"/>
  <c r="AL1324" i="5"/>
  <c r="AM1324" i="5"/>
  <c r="AL1325" i="5"/>
  <c r="AM1325" i="5"/>
  <c r="AL1326" i="5"/>
  <c r="AM1326" i="5"/>
  <c r="AL1327" i="5"/>
  <c r="AM1327" i="5"/>
  <c r="AL1328" i="5"/>
  <c r="AM1328" i="5"/>
  <c r="AL1329" i="5"/>
  <c r="AM1329" i="5"/>
  <c r="AL1330" i="5"/>
  <c r="AM1330" i="5"/>
  <c r="AL1331" i="5"/>
  <c r="AM1331" i="5"/>
  <c r="AL1332" i="5"/>
  <c r="AM1332" i="5"/>
  <c r="AL1333" i="5"/>
  <c r="AM1333" i="5"/>
  <c r="AL1334" i="5"/>
  <c r="AM1334" i="5"/>
  <c r="AL1335" i="5"/>
  <c r="AM1335" i="5"/>
  <c r="AL1336" i="5"/>
  <c r="AM1336" i="5"/>
  <c r="AL1337" i="5"/>
  <c r="AM1337" i="5"/>
  <c r="AL1338" i="5"/>
  <c r="AM1338" i="5"/>
  <c r="AL1339" i="5"/>
  <c r="AM1339" i="5"/>
  <c r="AL1340" i="5"/>
  <c r="AM1340" i="5"/>
  <c r="AL1341" i="5"/>
  <c r="AM1341" i="5"/>
  <c r="AL1342" i="5"/>
  <c r="AM1342" i="5"/>
  <c r="AL1343" i="5"/>
  <c r="AM1343" i="5"/>
  <c r="AL1344" i="5"/>
  <c r="AM1344" i="5"/>
  <c r="AL1345" i="5"/>
  <c r="AM1345" i="5"/>
  <c r="AL1346" i="5"/>
  <c r="AM1346" i="5"/>
  <c r="AL1347" i="5"/>
  <c r="AM1347" i="5"/>
  <c r="AL1348" i="5"/>
  <c r="AM1348" i="5"/>
  <c r="AL1349" i="5"/>
  <c r="AM1349" i="5"/>
  <c r="AL1350" i="5"/>
  <c r="AM1350" i="5"/>
  <c r="AL1351" i="5"/>
  <c r="AM1351" i="5"/>
  <c r="AL1352" i="5"/>
  <c r="AM1352" i="5"/>
  <c r="AL1353" i="5"/>
  <c r="AM1353" i="5"/>
  <c r="AL1354" i="5"/>
  <c r="AM1354" i="5"/>
  <c r="AL1355" i="5"/>
  <c r="AM1355" i="5"/>
  <c r="AL1356" i="5"/>
  <c r="AM1356" i="5"/>
  <c r="AL1357" i="5"/>
  <c r="AM1357" i="5"/>
  <c r="AL1358" i="5"/>
  <c r="AM1358" i="5"/>
  <c r="AL1359" i="5"/>
  <c r="AM1359" i="5"/>
  <c r="AL1360" i="5"/>
  <c r="AM1360" i="5"/>
  <c r="AL1361" i="5"/>
  <c r="AM1361" i="5"/>
  <c r="AL1362" i="5"/>
  <c r="AM1362" i="5"/>
  <c r="AL1363" i="5"/>
  <c r="AM1363" i="5"/>
  <c r="AL1364" i="5"/>
  <c r="AM1364" i="5"/>
  <c r="AL1365" i="5"/>
  <c r="AM1365" i="5"/>
  <c r="AL1366" i="5"/>
  <c r="AM1366" i="5"/>
  <c r="AL1367" i="5"/>
  <c r="AM1367" i="5"/>
  <c r="AL1368" i="5"/>
  <c r="AM1368" i="5"/>
  <c r="AL1369" i="5"/>
  <c r="AM1369" i="5"/>
  <c r="AL1370" i="5"/>
  <c r="AM1370" i="5"/>
  <c r="AL1371" i="5"/>
  <c r="AM1371" i="5"/>
  <c r="AL1372" i="5"/>
  <c r="AM1372" i="5"/>
  <c r="AL1373" i="5"/>
  <c r="AM1373" i="5"/>
  <c r="AL1374" i="5"/>
  <c r="AM1374" i="5"/>
  <c r="AL1375" i="5"/>
  <c r="AM1375" i="5"/>
  <c r="AL1376" i="5"/>
  <c r="AM1376" i="5"/>
  <c r="AL1377" i="5"/>
  <c r="AM1377" i="5"/>
  <c r="AL1378" i="5"/>
  <c r="AM1378" i="5"/>
  <c r="AL1379" i="5"/>
  <c r="AM1379" i="5"/>
  <c r="AL1380" i="5"/>
  <c r="AM1380" i="5"/>
  <c r="AL1381" i="5"/>
  <c r="AM1381" i="5"/>
  <c r="AL1382" i="5"/>
  <c r="AM1382" i="5"/>
  <c r="AL1383" i="5"/>
  <c r="AM1383" i="5"/>
  <c r="AL1384" i="5"/>
  <c r="AM1384" i="5"/>
  <c r="AL1385" i="5"/>
  <c r="AM1385" i="5"/>
  <c r="AL1386" i="5"/>
  <c r="AM1386" i="5"/>
  <c r="AL1387" i="5"/>
  <c r="AM1387" i="5"/>
  <c r="AL1388" i="5"/>
  <c r="AM1388" i="5"/>
  <c r="AL1389" i="5"/>
  <c r="AM1389" i="5"/>
  <c r="AL1390" i="5"/>
  <c r="AM1390" i="5"/>
  <c r="AL1391" i="5"/>
  <c r="AM1391" i="5"/>
  <c r="AL1392" i="5"/>
  <c r="AM1392" i="5"/>
  <c r="AL1393" i="5"/>
  <c r="AM1393" i="5"/>
  <c r="AL1394" i="5"/>
  <c r="AM1394" i="5"/>
  <c r="AL1395" i="5"/>
  <c r="AM1395" i="5"/>
  <c r="AL1396" i="5"/>
  <c r="AM1396" i="5"/>
  <c r="AL1397" i="5"/>
  <c r="AM1397" i="5"/>
  <c r="AL1398" i="5"/>
  <c r="AM1398" i="5"/>
  <c r="AL1399" i="5"/>
  <c r="AM1399" i="5"/>
  <c r="AL1400" i="5"/>
  <c r="AM1400" i="5"/>
  <c r="AL1401" i="5"/>
  <c r="AM1401" i="5"/>
  <c r="AL1402" i="5"/>
  <c r="AM1402" i="5"/>
  <c r="AL1403" i="5"/>
  <c r="AM1403" i="5"/>
  <c r="AL1404" i="5"/>
  <c r="AM1404" i="5"/>
  <c r="AL1405" i="5"/>
  <c r="AM1405" i="5"/>
  <c r="AL1406" i="5"/>
  <c r="AM1406" i="5"/>
  <c r="AL1407" i="5"/>
  <c r="AM1407" i="5"/>
  <c r="AL1408" i="5"/>
  <c r="AM1408" i="5"/>
  <c r="AL1409" i="5"/>
  <c r="AM1409" i="5"/>
  <c r="AL1410" i="5"/>
  <c r="AM1410" i="5"/>
  <c r="AL1411" i="5"/>
  <c r="AM1411" i="5"/>
  <c r="AL1412" i="5"/>
  <c r="AM1412" i="5"/>
  <c r="AL1413" i="5"/>
  <c r="AM1413" i="5"/>
  <c r="AL1414" i="5"/>
  <c r="AM1414" i="5"/>
  <c r="AL1415" i="5"/>
  <c r="AM1415" i="5"/>
  <c r="AL1416" i="5"/>
  <c r="AM1416" i="5"/>
  <c r="AL1417" i="5"/>
  <c r="AM1417" i="5"/>
  <c r="AL1418" i="5"/>
  <c r="AM1418" i="5"/>
  <c r="AL1419" i="5"/>
  <c r="AM1419" i="5"/>
  <c r="AL1420" i="5"/>
  <c r="AM1420" i="5"/>
  <c r="AL1421" i="5"/>
  <c r="AM1421" i="5"/>
  <c r="AL1422" i="5"/>
  <c r="AM1422" i="5"/>
  <c r="AL1423" i="5"/>
  <c r="AM1423" i="5"/>
  <c r="AL1424" i="5"/>
  <c r="AM1424" i="5"/>
  <c r="AL1425" i="5"/>
  <c r="AM1425" i="5"/>
  <c r="AL1426" i="5"/>
  <c r="AM1426" i="5"/>
  <c r="AL1427" i="5"/>
  <c r="AM1427" i="5"/>
  <c r="AL1428" i="5"/>
  <c r="AM1428" i="5"/>
  <c r="AL1429" i="5"/>
  <c r="AM1429" i="5"/>
  <c r="AL1430" i="5"/>
  <c r="AM1430" i="5"/>
  <c r="AL1431" i="5"/>
  <c r="AM1431" i="5"/>
  <c r="AL1432" i="5"/>
  <c r="AM1432" i="5"/>
  <c r="AL1433" i="5"/>
  <c r="AM1433" i="5"/>
  <c r="AL1434" i="5"/>
  <c r="AM1434" i="5"/>
  <c r="AL1435" i="5"/>
  <c r="AM1435" i="5"/>
  <c r="AL1436" i="5"/>
  <c r="AM1436" i="5"/>
  <c r="AL1437" i="5"/>
  <c r="AM1437" i="5"/>
  <c r="AL1438" i="5"/>
  <c r="AM1438" i="5"/>
  <c r="AL1439" i="5"/>
  <c r="AM1439" i="5"/>
  <c r="AL1440" i="5"/>
  <c r="AM1440" i="5"/>
  <c r="AL1441" i="5"/>
  <c r="AM1441" i="5"/>
  <c r="AL1442" i="5"/>
  <c r="AM1442" i="5"/>
  <c r="AL1443" i="5"/>
  <c r="AM1443" i="5"/>
  <c r="AL1444" i="5"/>
  <c r="AM1444" i="5"/>
  <c r="AL1445" i="5"/>
  <c r="AM1445" i="5"/>
  <c r="AL1446" i="5"/>
  <c r="AM1446" i="5"/>
  <c r="AL1447" i="5"/>
  <c r="AM1447" i="5"/>
  <c r="AL1448" i="5"/>
  <c r="AM1448" i="5"/>
  <c r="AL1449" i="5"/>
  <c r="AM1449" i="5"/>
  <c r="AL1450" i="5"/>
  <c r="AM1450" i="5"/>
  <c r="AL1451" i="5"/>
  <c r="AM1451" i="5"/>
  <c r="AL1452" i="5"/>
  <c r="AM1452" i="5"/>
  <c r="AL1453" i="5"/>
  <c r="AM1453" i="5"/>
  <c r="AL1454" i="5"/>
  <c r="AM1454" i="5"/>
  <c r="AL1455" i="5"/>
  <c r="AM1455" i="5"/>
  <c r="AL1456" i="5"/>
  <c r="AM1456" i="5"/>
  <c r="AL1457" i="5"/>
  <c r="AM1457" i="5"/>
  <c r="AL1458" i="5"/>
  <c r="AM1458" i="5"/>
  <c r="AL1459" i="5"/>
  <c r="AM1459" i="5"/>
  <c r="AL1460" i="5"/>
  <c r="AM1460" i="5"/>
  <c r="AL1461" i="5"/>
  <c r="AM1461" i="5"/>
  <c r="AL1462" i="5"/>
  <c r="AM1462" i="5"/>
  <c r="AL1463" i="5"/>
  <c r="AM1463" i="5"/>
  <c r="AL1464" i="5"/>
  <c r="AM1464" i="5"/>
  <c r="AL1465" i="5"/>
  <c r="AM1465" i="5"/>
  <c r="AL1466" i="5"/>
  <c r="AM1466" i="5"/>
  <c r="AL1467" i="5"/>
  <c r="AM1467" i="5"/>
  <c r="AL1468" i="5"/>
  <c r="AM1468" i="5"/>
  <c r="AL1469" i="5"/>
  <c r="AM1469" i="5"/>
  <c r="AL1470" i="5"/>
  <c r="AM1470" i="5"/>
  <c r="AL1471" i="5"/>
  <c r="AM1471" i="5"/>
  <c r="AL1472" i="5"/>
  <c r="AM1472" i="5"/>
  <c r="AL1473" i="5"/>
  <c r="AM1473" i="5"/>
  <c r="AL1474" i="5"/>
  <c r="AM1474" i="5"/>
  <c r="AL1475" i="5"/>
  <c r="AM1475" i="5"/>
  <c r="AL1476" i="5"/>
  <c r="AM1476" i="5"/>
  <c r="AL1477" i="5"/>
  <c r="AM1477" i="5"/>
  <c r="AL1478" i="5"/>
  <c r="AM1478" i="5"/>
  <c r="AL1479" i="5"/>
  <c r="AM1479" i="5"/>
  <c r="AL1480" i="5"/>
  <c r="AM1480" i="5"/>
  <c r="AL1481" i="5"/>
  <c r="AM1481" i="5"/>
  <c r="AL1482" i="5"/>
  <c r="AM1482" i="5"/>
  <c r="AL1483" i="5"/>
  <c r="AM1483" i="5"/>
  <c r="AL1484" i="5"/>
  <c r="AM1484" i="5"/>
  <c r="AL1485" i="5"/>
  <c r="AM1485" i="5"/>
  <c r="AL1486" i="5"/>
  <c r="AM1486" i="5"/>
  <c r="AL1487" i="5"/>
  <c r="AM1487" i="5"/>
  <c r="AL1488" i="5"/>
  <c r="AM1488" i="5"/>
  <c r="AL1489" i="5"/>
  <c r="AM1489" i="5"/>
  <c r="AL1490" i="5"/>
  <c r="AM1490" i="5"/>
  <c r="AL1491" i="5"/>
  <c r="AM1491" i="5"/>
  <c r="AL1492" i="5"/>
  <c r="AM1492" i="5"/>
  <c r="AL1493" i="5"/>
  <c r="AM1493" i="5"/>
  <c r="AL1494" i="5"/>
  <c r="AM1494" i="5"/>
  <c r="AL1495" i="5"/>
  <c r="AM1495" i="5"/>
  <c r="AL1496" i="5"/>
  <c r="AM1496" i="5"/>
  <c r="AL1497" i="5"/>
  <c r="AM1497" i="5"/>
  <c r="AL1498" i="5"/>
  <c r="AM1498" i="5"/>
  <c r="AL1499" i="5"/>
  <c r="AM1499" i="5"/>
  <c r="AL1500" i="5"/>
  <c r="AM1500" i="5"/>
  <c r="AL1501" i="5"/>
  <c r="AM1501" i="5"/>
  <c r="AL1502" i="5"/>
  <c r="AM1502" i="5"/>
  <c r="AL1503" i="5"/>
  <c r="AM1503" i="5"/>
  <c r="AL1504" i="5"/>
  <c r="AM1504" i="5"/>
  <c r="AL1505" i="5"/>
  <c r="AM1505" i="5"/>
  <c r="AL1506" i="5"/>
  <c r="AM1506" i="5"/>
  <c r="AL1507" i="5"/>
  <c r="AM1507" i="5"/>
  <c r="AL1508" i="5"/>
  <c r="AM1508" i="5"/>
  <c r="AL1509" i="5"/>
  <c r="AM1509" i="5"/>
  <c r="AL1510" i="5"/>
  <c r="AM1510" i="5"/>
  <c r="AL1511" i="5"/>
  <c r="AM1511" i="5"/>
  <c r="AL1512" i="5"/>
  <c r="AM1512" i="5"/>
  <c r="AL1513" i="5"/>
  <c r="AM1513" i="5"/>
  <c r="AL1514" i="5"/>
  <c r="AM1514" i="5"/>
  <c r="AL1515" i="5"/>
  <c r="AM1515" i="5"/>
  <c r="AL1516" i="5"/>
  <c r="AM1516" i="5"/>
  <c r="AL1517" i="5"/>
  <c r="AM1517" i="5"/>
  <c r="AL1518" i="5"/>
  <c r="AM1518" i="5"/>
  <c r="AL1519" i="5"/>
  <c r="AM1519" i="5"/>
  <c r="AL1520" i="5"/>
  <c r="AM1520" i="5"/>
  <c r="AL1521" i="5"/>
  <c r="AM1521" i="5"/>
  <c r="AL1522" i="5"/>
  <c r="AM1522" i="5"/>
  <c r="AL1523" i="5"/>
  <c r="AM1523" i="5"/>
  <c r="AL1524" i="5"/>
  <c r="AM1524" i="5"/>
  <c r="AL1525" i="5"/>
  <c r="AM1525" i="5"/>
  <c r="AL1526" i="5"/>
  <c r="AM1526" i="5"/>
  <c r="AL1527" i="5"/>
  <c r="AM1527" i="5"/>
  <c r="AL1528" i="5"/>
  <c r="AM1528" i="5"/>
  <c r="AL1529" i="5"/>
  <c r="AM1529" i="5"/>
  <c r="AL1530" i="5"/>
  <c r="AM1530" i="5"/>
  <c r="AL1531" i="5"/>
  <c r="AM1531" i="5"/>
  <c r="AL1532" i="5"/>
  <c r="AM1532" i="5"/>
  <c r="AL1533" i="5"/>
  <c r="AM1533" i="5"/>
  <c r="AL1534" i="5"/>
  <c r="AM1534" i="5"/>
  <c r="AL1535" i="5"/>
  <c r="AM1535" i="5"/>
  <c r="AL1536" i="5"/>
  <c r="AM1536" i="5"/>
  <c r="AL1537" i="5"/>
  <c r="AM1537" i="5"/>
  <c r="AL1538" i="5"/>
  <c r="AM1538" i="5"/>
  <c r="AL1539" i="5"/>
  <c r="AM1539" i="5"/>
  <c r="AL1540" i="5"/>
  <c r="AM1540" i="5"/>
  <c r="AL1541" i="5"/>
  <c r="AM1541" i="5"/>
  <c r="AL1542" i="5"/>
  <c r="AM1542" i="5"/>
  <c r="AL1543" i="5"/>
  <c r="AM1543" i="5"/>
  <c r="AL1544" i="5"/>
  <c r="AM1544" i="5"/>
  <c r="AL1545" i="5"/>
  <c r="AM1545" i="5"/>
  <c r="AL1546" i="5"/>
  <c r="AM1546" i="5"/>
  <c r="AL1547" i="5"/>
  <c r="AM1547" i="5"/>
  <c r="AL1548" i="5"/>
  <c r="AM1548" i="5"/>
  <c r="AL1549" i="5"/>
  <c r="AM1549" i="5"/>
  <c r="AL1550" i="5"/>
  <c r="AM1550" i="5"/>
  <c r="AL1551" i="5"/>
  <c r="AM1551" i="5"/>
  <c r="AL1552" i="5"/>
  <c r="AM1552" i="5"/>
  <c r="AL1553" i="5"/>
  <c r="AM1553" i="5"/>
  <c r="AL1554" i="5"/>
  <c r="AM1554" i="5"/>
  <c r="AL1555" i="5"/>
  <c r="AM1555" i="5"/>
  <c r="AL1556" i="5"/>
  <c r="AM1556" i="5"/>
  <c r="AL1557" i="5"/>
  <c r="AM1557" i="5"/>
  <c r="AL1558" i="5"/>
  <c r="AM1558" i="5"/>
  <c r="AL1559" i="5"/>
  <c r="AM1559" i="5"/>
  <c r="AL1560" i="5"/>
  <c r="AM1560" i="5"/>
  <c r="AL1561" i="5"/>
  <c r="AM1561" i="5"/>
  <c r="AL1562" i="5"/>
  <c r="AM1562" i="5"/>
  <c r="AL1563" i="5"/>
  <c r="AM1563" i="5"/>
  <c r="AL1564" i="5"/>
  <c r="AM1564" i="5"/>
  <c r="AL1565" i="5"/>
  <c r="AM1565" i="5"/>
  <c r="AL1566" i="5"/>
  <c r="AM1566" i="5"/>
  <c r="AL1567" i="5"/>
  <c r="AM1567" i="5"/>
  <c r="AL1568" i="5"/>
  <c r="AM1568" i="5"/>
  <c r="AL1569" i="5"/>
  <c r="AM1569" i="5"/>
  <c r="AL1570" i="5"/>
  <c r="AM1570" i="5"/>
  <c r="AL1571" i="5"/>
  <c r="AM1571" i="5"/>
  <c r="AL1572" i="5"/>
  <c r="AM1572" i="5"/>
  <c r="AL1573" i="5"/>
  <c r="AM1573" i="5"/>
  <c r="AL1574" i="5"/>
  <c r="AM1574" i="5"/>
  <c r="AL1575" i="5"/>
  <c r="AM1575" i="5"/>
  <c r="AL1576" i="5"/>
  <c r="AM1576" i="5"/>
  <c r="AL1577" i="5"/>
  <c r="AM1577" i="5"/>
  <c r="AL1578" i="5"/>
  <c r="AM1578" i="5"/>
  <c r="AL1579" i="5"/>
  <c r="AM1579" i="5"/>
  <c r="AL1580" i="5"/>
  <c r="AM1580" i="5"/>
  <c r="AL1581" i="5"/>
  <c r="AM1581" i="5"/>
  <c r="AL1582" i="5"/>
  <c r="AM1582" i="5"/>
  <c r="AL1583" i="5"/>
  <c r="AM1583" i="5"/>
  <c r="AL1584" i="5"/>
  <c r="AM1584" i="5"/>
  <c r="AL1585" i="5"/>
  <c r="AM1585" i="5"/>
  <c r="AL1586" i="5"/>
  <c r="AM1586" i="5"/>
  <c r="AL1587" i="5"/>
  <c r="AM1587" i="5"/>
  <c r="AL1588" i="5"/>
  <c r="AM1588" i="5"/>
  <c r="AL1589" i="5"/>
  <c r="AM1589" i="5"/>
  <c r="AL1590" i="5"/>
  <c r="AM1590" i="5"/>
  <c r="AL1591" i="5"/>
  <c r="AM1591" i="5"/>
  <c r="AL1592" i="5"/>
  <c r="AM1592" i="5"/>
  <c r="AL1593" i="5"/>
  <c r="AM1593" i="5"/>
  <c r="AL1594" i="5"/>
  <c r="AM1594" i="5"/>
  <c r="AL1595" i="5"/>
  <c r="AM1595" i="5"/>
  <c r="AL1596" i="5"/>
  <c r="AM1596" i="5"/>
  <c r="AL1597" i="5"/>
  <c r="AM1597" i="5"/>
  <c r="AL1598" i="5"/>
  <c r="AM1598" i="5"/>
  <c r="AL1599" i="5"/>
  <c r="AM1599" i="5"/>
  <c r="AL1600" i="5"/>
  <c r="AM1600" i="5"/>
  <c r="AL1601" i="5"/>
  <c r="AM1601" i="5"/>
  <c r="AL1602" i="5"/>
  <c r="AM1602" i="5"/>
  <c r="AL1603" i="5"/>
  <c r="AM1603" i="5"/>
  <c r="AL1604" i="5"/>
  <c r="AM1604" i="5"/>
  <c r="AL1605" i="5"/>
  <c r="AM1605" i="5"/>
  <c r="AL1606" i="5"/>
  <c r="AM1606" i="5"/>
  <c r="AL1607" i="5"/>
  <c r="AM1607" i="5"/>
  <c r="AL1608" i="5"/>
  <c r="AM1608" i="5"/>
  <c r="AL1609" i="5"/>
  <c r="AM1609" i="5"/>
  <c r="AL1610" i="5"/>
  <c r="AM1610" i="5"/>
  <c r="AL1611" i="5"/>
  <c r="AM1611" i="5"/>
  <c r="AL1612" i="5"/>
  <c r="AM1612" i="5"/>
  <c r="AL1613" i="5"/>
  <c r="AM1613" i="5"/>
  <c r="AL1614" i="5"/>
  <c r="AM1614" i="5"/>
  <c r="AL1615" i="5"/>
  <c r="AM1615" i="5"/>
  <c r="AL1616" i="5"/>
  <c r="AM1616" i="5"/>
  <c r="AL1617" i="5"/>
  <c r="AM1617" i="5"/>
  <c r="AL1618" i="5"/>
  <c r="AM1618" i="5"/>
  <c r="AL1619" i="5"/>
  <c r="AM1619" i="5"/>
  <c r="AL1620" i="5"/>
  <c r="AM1620" i="5"/>
  <c r="AL1621" i="5"/>
  <c r="AM1621" i="5"/>
  <c r="AL1622" i="5"/>
  <c r="AM1622" i="5"/>
  <c r="AL1623" i="5"/>
  <c r="AM1623" i="5"/>
  <c r="AL1624" i="5"/>
  <c r="AM1624" i="5"/>
  <c r="AL1625" i="5"/>
  <c r="AM1625" i="5"/>
  <c r="AL1626" i="5"/>
  <c r="AM1626" i="5"/>
  <c r="AL1627" i="5"/>
  <c r="AM1627" i="5"/>
  <c r="AL1628" i="5"/>
  <c r="AM1628" i="5"/>
  <c r="AL1629" i="5"/>
  <c r="AM1629" i="5"/>
  <c r="AL1630" i="5"/>
  <c r="AM1630" i="5"/>
  <c r="AL1631" i="5"/>
  <c r="AM1631" i="5"/>
  <c r="AL1632" i="5"/>
  <c r="AM1632" i="5"/>
  <c r="AL1633" i="5"/>
  <c r="AM1633" i="5"/>
  <c r="AL1634" i="5"/>
  <c r="AM1634" i="5"/>
  <c r="AL1635" i="5"/>
  <c r="AM1635" i="5"/>
  <c r="AL1636" i="5"/>
  <c r="AM1636" i="5"/>
  <c r="AL1637" i="5"/>
  <c r="AM1637" i="5"/>
  <c r="AL1638" i="5"/>
  <c r="AM1638" i="5"/>
  <c r="AL1639" i="5"/>
  <c r="AM1639" i="5"/>
  <c r="AL1640" i="5"/>
  <c r="AM1640" i="5"/>
  <c r="AL1641" i="5"/>
  <c r="AM1641" i="5"/>
  <c r="AL1642" i="5"/>
  <c r="AM1642" i="5"/>
  <c r="AL1643" i="5"/>
  <c r="AM1643" i="5"/>
  <c r="AL1644" i="5"/>
  <c r="AM1644" i="5"/>
  <c r="AL1645" i="5"/>
  <c r="AM1645" i="5"/>
  <c r="AL1646" i="5"/>
  <c r="AM1646" i="5"/>
  <c r="AL1647" i="5"/>
  <c r="AM1647" i="5"/>
  <c r="AL1648" i="5"/>
  <c r="AM1648" i="5"/>
  <c r="AL1649" i="5"/>
  <c r="AM1649" i="5"/>
  <c r="AL1650" i="5"/>
  <c r="AM1650" i="5"/>
  <c r="AL1651" i="5"/>
  <c r="AM1651" i="5"/>
  <c r="AL1652" i="5"/>
  <c r="AM1652" i="5"/>
  <c r="AL1653" i="5"/>
  <c r="AM1653" i="5"/>
  <c r="AL1654" i="5"/>
  <c r="AM1654" i="5"/>
  <c r="AL1655" i="5"/>
  <c r="AM1655" i="5"/>
  <c r="AL1656" i="5"/>
  <c r="AM1656" i="5"/>
  <c r="AL1657" i="5"/>
  <c r="AM1657" i="5"/>
  <c r="AL1658" i="5"/>
  <c r="AM1658" i="5"/>
  <c r="AL1659" i="5"/>
  <c r="AM1659" i="5"/>
  <c r="AL1660" i="5"/>
  <c r="AM1660" i="5"/>
  <c r="AL1661" i="5"/>
  <c r="AM1661" i="5"/>
  <c r="AL1662" i="5"/>
  <c r="AM1662" i="5"/>
  <c r="AL1663" i="5"/>
  <c r="AM1663" i="5"/>
  <c r="AL1664" i="5"/>
  <c r="AM1664" i="5"/>
  <c r="AL1665" i="5"/>
  <c r="AM1665" i="5"/>
  <c r="AL1666" i="5"/>
  <c r="AM1666" i="5"/>
  <c r="AL1667" i="5"/>
  <c r="AM1667" i="5"/>
  <c r="AL1668" i="5"/>
  <c r="AM1668" i="5"/>
  <c r="AL1669" i="5"/>
  <c r="AM1669" i="5"/>
  <c r="AL1670" i="5"/>
  <c r="AM1670" i="5"/>
  <c r="AL1671" i="5"/>
  <c r="AM1671" i="5"/>
  <c r="AL1672" i="5"/>
  <c r="AM1672" i="5"/>
  <c r="AL1673" i="5"/>
  <c r="AM1673" i="5"/>
  <c r="AL1674" i="5"/>
  <c r="AM1674" i="5"/>
  <c r="AL1675" i="5"/>
  <c r="AM1675" i="5"/>
  <c r="AL1676" i="5"/>
  <c r="AM1676" i="5"/>
  <c r="AL1677" i="5"/>
  <c r="AM1677" i="5"/>
  <c r="AL1678" i="5"/>
  <c r="AM1678" i="5"/>
  <c r="AL1679" i="5"/>
  <c r="AM1679" i="5"/>
  <c r="AL1680" i="5"/>
  <c r="AM1680" i="5"/>
  <c r="AL1681" i="5"/>
  <c r="AM1681" i="5"/>
  <c r="AL1682" i="5"/>
  <c r="AM1682" i="5"/>
  <c r="AL1683" i="5"/>
  <c r="AM1683" i="5"/>
  <c r="AL1684" i="5"/>
  <c r="AM1684" i="5"/>
  <c r="AL1685" i="5"/>
  <c r="AM1685" i="5"/>
  <c r="AL1686" i="5"/>
  <c r="AM1686" i="5"/>
  <c r="AL1687" i="5"/>
  <c r="AM1687" i="5"/>
  <c r="AL1688" i="5"/>
  <c r="AM1688" i="5"/>
  <c r="AL1689" i="5"/>
  <c r="AM1689" i="5"/>
  <c r="AL1690" i="5"/>
  <c r="AM1690" i="5"/>
  <c r="AL1691" i="5"/>
  <c r="AM1691" i="5"/>
  <c r="AL1692" i="5"/>
  <c r="AM1692" i="5"/>
  <c r="AL1693" i="5"/>
  <c r="AM1693" i="5"/>
  <c r="AL1694" i="5"/>
  <c r="AM1694" i="5"/>
  <c r="AL1695" i="5"/>
  <c r="AM1695" i="5"/>
  <c r="AL1696" i="5"/>
  <c r="AM1696" i="5"/>
  <c r="AL1697" i="5"/>
  <c r="AM1697" i="5"/>
  <c r="AL1698" i="5"/>
  <c r="AM1698" i="5"/>
  <c r="AL1699" i="5"/>
  <c r="AM1699" i="5"/>
  <c r="AL1700" i="5"/>
  <c r="AM1700" i="5"/>
  <c r="AL1701" i="5"/>
  <c r="AM1701" i="5"/>
  <c r="AL1702" i="5"/>
  <c r="AM1702" i="5"/>
  <c r="AL1703" i="5"/>
  <c r="AM1703" i="5"/>
  <c r="AL1704" i="5"/>
  <c r="AM1704" i="5"/>
  <c r="AL1705" i="5"/>
  <c r="AM1705" i="5"/>
  <c r="AL1706" i="5"/>
  <c r="AM1706" i="5"/>
  <c r="AL1707" i="5"/>
  <c r="AM1707" i="5"/>
  <c r="AL1708" i="5"/>
  <c r="AM1708" i="5"/>
  <c r="AL1709" i="5"/>
  <c r="AM1709" i="5"/>
  <c r="AL1710" i="5"/>
  <c r="AM1710" i="5"/>
  <c r="AL1711" i="5"/>
  <c r="AM1711" i="5"/>
  <c r="AL1712" i="5"/>
  <c r="AM1712" i="5"/>
  <c r="AL1713" i="5"/>
  <c r="AM1713" i="5"/>
  <c r="AL1714" i="5"/>
  <c r="AM1714" i="5"/>
  <c r="AL1715" i="5"/>
  <c r="AM1715" i="5"/>
  <c r="AL1716" i="5"/>
  <c r="AM1716" i="5"/>
  <c r="AL1717" i="5"/>
  <c r="AM1717" i="5"/>
  <c r="AL1718" i="5"/>
  <c r="AM1718" i="5"/>
  <c r="AL1719" i="5"/>
  <c r="AM1719" i="5"/>
  <c r="AL1720" i="5"/>
  <c r="AM1720" i="5"/>
  <c r="AL1721" i="5"/>
  <c r="AM1721" i="5"/>
  <c r="AL1722" i="5"/>
  <c r="AM1722" i="5"/>
  <c r="AL1723" i="5"/>
  <c r="AM1723" i="5"/>
  <c r="AL1724" i="5"/>
  <c r="AM1724" i="5"/>
  <c r="AL1725" i="5"/>
  <c r="AM1725" i="5"/>
  <c r="AL1726" i="5"/>
  <c r="AM1726" i="5"/>
  <c r="AL1727" i="5"/>
  <c r="AM1727" i="5"/>
  <c r="AL1728" i="5"/>
  <c r="AM1728" i="5"/>
  <c r="AL1729" i="5"/>
  <c r="AM1729" i="5"/>
  <c r="AL1730" i="5"/>
  <c r="AM1730" i="5"/>
  <c r="AL1731" i="5"/>
  <c r="AM1731" i="5"/>
  <c r="AL1732" i="5"/>
  <c r="AM1732" i="5"/>
  <c r="AL1733" i="5"/>
  <c r="AM1733" i="5"/>
  <c r="AL1734" i="5"/>
  <c r="AM1734" i="5"/>
  <c r="AL1735" i="5"/>
  <c r="AM1735" i="5"/>
  <c r="AL1736" i="5"/>
  <c r="AM1736" i="5"/>
  <c r="AL1737" i="5"/>
  <c r="AM1737" i="5"/>
  <c r="AL1738" i="5"/>
  <c r="AM1738" i="5"/>
  <c r="AL1739" i="5"/>
  <c r="AM1739" i="5"/>
  <c r="AL1740" i="5"/>
  <c r="AM1740" i="5"/>
  <c r="AL1741" i="5"/>
  <c r="AM1741" i="5"/>
  <c r="AL1742" i="5"/>
  <c r="AM1742" i="5"/>
  <c r="AL1743" i="5"/>
  <c r="AM1743" i="5"/>
  <c r="AL1744" i="5"/>
  <c r="AM1744" i="5"/>
  <c r="AL1745" i="5"/>
  <c r="AM1745" i="5"/>
  <c r="AL1746" i="5"/>
  <c r="AM1746" i="5"/>
  <c r="AL1747" i="5"/>
  <c r="AM1747" i="5"/>
  <c r="AL1748" i="5"/>
  <c r="AM1748" i="5"/>
  <c r="AL1749" i="5"/>
  <c r="AM1749" i="5"/>
  <c r="AL1750" i="5"/>
  <c r="AM1750" i="5"/>
  <c r="AL1751" i="5"/>
  <c r="AM1751" i="5"/>
  <c r="AL1752" i="5"/>
  <c r="AM1752" i="5"/>
  <c r="AL1753" i="5"/>
  <c r="AM1753" i="5"/>
  <c r="AL1754" i="5"/>
  <c r="AM1754" i="5"/>
  <c r="AL1755" i="5"/>
  <c r="AM1755" i="5"/>
  <c r="AL1756" i="5"/>
  <c r="AM1756" i="5"/>
  <c r="AL1757" i="5"/>
  <c r="AM1757" i="5"/>
  <c r="AL1758" i="5"/>
  <c r="AM1758" i="5"/>
  <c r="AL1759" i="5"/>
  <c r="AM1759" i="5"/>
  <c r="AL1760" i="5"/>
  <c r="AM1760" i="5"/>
  <c r="AL1761" i="5"/>
  <c r="AM1761" i="5"/>
  <c r="AL1762" i="5"/>
  <c r="AM1762" i="5"/>
  <c r="AL1763" i="5"/>
  <c r="AM1763" i="5"/>
  <c r="AL1764" i="5"/>
  <c r="AM1764" i="5"/>
  <c r="AL1765" i="5"/>
  <c r="AM1765" i="5"/>
  <c r="AL1766" i="5"/>
  <c r="AM1766" i="5"/>
  <c r="AL1767" i="5"/>
  <c r="AM1767" i="5"/>
  <c r="AL1768" i="5"/>
  <c r="AM1768" i="5"/>
  <c r="AL1769" i="5"/>
  <c r="AM1769" i="5"/>
  <c r="AL1770" i="5"/>
  <c r="AM1770" i="5"/>
  <c r="AL1771" i="5"/>
  <c r="AM1771" i="5"/>
  <c r="AL1772" i="5"/>
  <c r="AM1772" i="5"/>
  <c r="AL1773" i="5"/>
  <c r="AM1773" i="5"/>
  <c r="AL1774" i="5"/>
  <c r="AM1774" i="5"/>
  <c r="AL1775" i="5"/>
  <c r="AM1775" i="5"/>
  <c r="AL1776" i="5"/>
  <c r="AM1776" i="5"/>
  <c r="AL1777" i="5"/>
  <c r="AM1777" i="5"/>
  <c r="AL1778" i="5"/>
  <c r="AM1778" i="5"/>
  <c r="AL1779" i="5"/>
  <c r="AM1779" i="5"/>
  <c r="AL1780" i="5"/>
  <c r="AM1780" i="5"/>
  <c r="AL1781" i="5"/>
  <c r="AM1781" i="5"/>
  <c r="AL1782" i="5"/>
  <c r="AM1782" i="5"/>
  <c r="AL1783" i="5"/>
  <c r="AM1783" i="5"/>
  <c r="AL1784" i="5"/>
  <c r="AM1784" i="5"/>
  <c r="AL1785" i="5"/>
  <c r="AM1785" i="5"/>
  <c r="AL1786" i="5"/>
  <c r="AM1786" i="5"/>
  <c r="AL1787" i="5"/>
  <c r="AM1787" i="5"/>
  <c r="AL1788" i="5"/>
  <c r="AM1788" i="5"/>
  <c r="AL1789" i="5"/>
  <c r="AM1789" i="5"/>
  <c r="AL1790" i="5"/>
  <c r="AM1790" i="5"/>
  <c r="AL1791" i="5"/>
  <c r="AM1791" i="5"/>
  <c r="AL1792" i="5"/>
  <c r="AM1792" i="5"/>
  <c r="AL1793" i="5"/>
  <c r="AM1793" i="5"/>
  <c r="AL1794" i="5"/>
  <c r="AM1794" i="5"/>
  <c r="AL1795" i="5"/>
  <c r="AM1795" i="5"/>
  <c r="AL1796" i="5"/>
  <c r="AM1796" i="5"/>
  <c r="AL1797" i="5"/>
  <c r="AM1797" i="5"/>
  <c r="AL1798" i="5"/>
  <c r="AM1798" i="5"/>
  <c r="AL1799" i="5"/>
  <c r="AM1799" i="5"/>
  <c r="AL1800" i="5"/>
  <c r="AM1800" i="5"/>
  <c r="AL1801" i="5"/>
  <c r="AM1801" i="5"/>
  <c r="AL1802" i="5"/>
  <c r="AM1802" i="5"/>
  <c r="AL1803" i="5"/>
  <c r="AM1803" i="5"/>
  <c r="AL1804" i="5"/>
  <c r="AM1804" i="5"/>
  <c r="AL1805" i="5"/>
  <c r="AM1805" i="5"/>
  <c r="AL1806" i="5"/>
  <c r="AM1806" i="5"/>
  <c r="AL1807" i="5"/>
  <c r="AM1807" i="5"/>
  <c r="AL1808" i="5"/>
  <c r="AM1808" i="5"/>
  <c r="AL1809" i="5"/>
  <c r="AM1809" i="5"/>
  <c r="AL1810" i="5"/>
  <c r="AM1810" i="5"/>
  <c r="AL1811" i="5"/>
  <c r="AM1811" i="5"/>
  <c r="AL1812" i="5"/>
  <c r="AM1812" i="5"/>
  <c r="AL1813" i="5"/>
  <c r="AM1813" i="5"/>
  <c r="AL1814" i="5"/>
  <c r="AM1814" i="5"/>
  <c r="AL1815" i="5"/>
  <c r="AM1815" i="5"/>
  <c r="AL1816" i="5"/>
  <c r="AM1816" i="5"/>
  <c r="AL1817" i="5"/>
  <c r="AM1817" i="5"/>
  <c r="AL1818" i="5"/>
  <c r="AM1818" i="5"/>
  <c r="AL1819" i="5"/>
  <c r="AM1819" i="5"/>
  <c r="AL1820" i="5"/>
  <c r="AM1820" i="5"/>
  <c r="AL1821" i="5"/>
  <c r="AM1821" i="5"/>
  <c r="AL1822" i="5"/>
  <c r="AM1822" i="5"/>
  <c r="AL1823" i="5"/>
  <c r="AM1823" i="5"/>
  <c r="AL1824" i="5"/>
  <c r="AM1824" i="5"/>
  <c r="AL1825" i="5"/>
  <c r="AM1825" i="5"/>
  <c r="AL1826" i="5"/>
  <c r="AM1826" i="5"/>
  <c r="AL1827" i="5"/>
  <c r="AM1827" i="5"/>
  <c r="AL1828" i="5"/>
  <c r="AM1828" i="5"/>
  <c r="AL1829" i="5"/>
  <c r="AM1829" i="5"/>
  <c r="AL1830" i="5"/>
  <c r="AM1830" i="5"/>
  <c r="AL1831" i="5"/>
  <c r="AM1831" i="5"/>
  <c r="AL1832" i="5"/>
  <c r="AM1832" i="5"/>
  <c r="AL1833" i="5"/>
  <c r="AM1833" i="5"/>
  <c r="AL1834" i="5"/>
  <c r="AM1834" i="5"/>
  <c r="AL1835" i="5"/>
  <c r="AM1835" i="5"/>
  <c r="AL1836" i="5"/>
  <c r="AM1836" i="5"/>
  <c r="AL1837" i="5"/>
  <c r="AM1837" i="5"/>
  <c r="AL1838" i="5"/>
  <c r="AM1838" i="5"/>
  <c r="AL1839" i="5"/>
  <c r="AM1839" i="5"/>
  <c r="AL1840" i="5"/>
  <c r="AM1840" i="5"/>
  <c r="AL1841" i="5"/>
  <c r="AM1841" i="5"/>
  <c r="AL1842" i="5"/>
  <c r="AM1842" i="5"/>
  <c r="AL1843" i="5"/>
  <c r="AM1843" i="5"/>
  <c r="AL1844" i="5"/>
  <c r="AM1844" i="5"/>
  <c r="AL1845" i="5"/>
  <c r="AM1845" i="5"/>
  <c r="AL1846" i="5"/>
  <c r="AM1846" i="5"/>
  <c r="AL1847" i="5"/>
  <c r="AM1847" i="5"/>
  <c r="AL1848" i="5"/>
  <c r="AM1848" i="5"/>
  <c r="AL1849" i="5"/>
  <c r="AM1849" i="5"/>
  <c r="AL1850" i="5"/>
  <c r="AM1850" i="5"/>
  <c r="AL1851" i="5"/>
  <c r="AM1851" i="5"/>
  <c r="AL1852" i="5"/>
  <c r="AM1852" i="5"/>
  <c r="AL1853" i="5"/>
  <c r="AM1853" i="5"/>
  <c r="AL1854" i="5"/>
  <c r="AM1854" i="5"/>
  <c r="AL1855" i="5"/>
  <c r="AM1855" i="5"/>
  <c r="AL1856" i="5"/>
  <c r="AM1856" i="5"/>
  <c r="AL1857" i="5"/>
  <c r="AM1857" i="5"/>
  <c r="AL1858" i="5"/>
  <c r="AM1858" i="5"/>
  <c r="AL1859" i="5"/>
  <c r="AM1859" i="5"/>
  <c r="AL1860" i="5"/>
  <c r="AM1860" i="5"/>
  <c r="AL1861" i="5"/>
  <c r="AM1861" i="5"/>
  <c r="AL1862" i="5"/>
  <c r="AM1862" i="5"/>
  <c r="AL1863" i="5"/>
  <c r="AM1863" i="5"/>
  <c r="AL1864" i="5"/>
  <c r="AM1864" i="5"/>
  <c r="AL1865" i="5"/>
  <c r="AM1865" i="5"/>
  <c r="AL1866" i="5"/>
  <c r="AM1866" i="5"/>
  <c r="AL1867" i="5"/>
  <c r="AM1867" i="5"/>
  <c r="AL1868" i="5"/>
  <c r="AM1868" i="5"/>
  <c r="AL1869" i="5"/>
  <c r="AM1869" i="5"/>
  <c r="AL1870" i="5"/>
  <c r="AM1870" i="5"/>
  <c r="AL1871" i="5"/>
  <c r="AM1871" i="5"/>
  <c r="AL1872" i="5"/>
  <c r="AM1872" i="5"/>
  <c r="AL1873" i="5"/>
  <c r="AM1873" i="5"/>
  <c r="AL1874" i="5"/>
  <c r="AM1874" i="5"/>
  <c r="AL1875" i="5"/>
  <c r="AM1875" i="5"/>
  <c r="AL1876" i="5"/>
  <c r="AM1876" i="5"/>
  <c r="AL1877" i="5"/>
  <c r="AM1877" i="5"/>
  <c r="AL1878" i="5"/>
  <c r="AM1878" i="5"/>
  <c r="AL1879" i="5"/>
  <c r="AM1879" i="5"/>
  <c r="AL1880" i="5"/>
  <c r="AM1880" i="5"/>
  <c r="AL1881" i="5"/>
  <c r="AM1881" i="5"/>
  <c r="AL1882" i="5"/>
  <c r="AM1882" i="5"/>
  <c r="AL1883" i="5"/>
  <c r="AM1883" i="5"/>
  <c r="AL1884" i="5"/>
  <c r="AM1884" i="5"/>
  <c r="AL1885" i="5"/>
  <c r="AM1885" i="5"/>
  <c r="AL1886" i="5"/>
  <c r="AM1886" i="5"/>
  <c r="AL1887" i="5"/>
  <c r="AM1887" i="5"/>
  <c r="AL1888" i="5"/>
  <c r="AM1888" i="5"/>
  <c r="AL1889" i="5"/>
  <c r="AM1889" i="5"/>
  <c r="AL1890" i="5"/>
  <c r="AM1890" i="5"/>
  <c r="AL1891" i="5"/>
  <c r="AM1891" i="5"/>
  <c r="AL1892" i="5"/>
  <c r="AM1892" i="5"/>
  <c r="AL1893" i="5"/>
  <c r="AM1893" i="5"/>
  <c r="AL1894" i="5"/>
  <c r="AM1894" i="5"/>
  <c r="AL1895" i="5"/>
  <c r="AM1895" i="5"/>
  <c r="AL1896" i="5"/>
  <c r="AM1896" i="5"/>
  <c r="AL1897" i="5"/>
  <c r="AM1897" i="5"/>
  <c r="AL1898" i="5"/>
  <c r="AM1898" i="5"/>
  <c r="AL1899" i="5"/>
  <c r="AM1899" i="5"/>
  <c r="AL1900" i="5"/>
  <c r="AM1900" i="5"/>
  <c r="AL1901" i="5"/>
  <c r="AM1901" i="5"/>
  <c r="AL1902" i="5"/>
  <c r="AM1902" i="5"/>
  <c r="AL1903" i="5"/>
  <c r="AM1903" i="5"/>
  <c r="AL1904" i="5"/>
  <c r="AM1904" i="5"/>
  <c r="AL1905" i="5"/>
  <c r="AM1905" i="5"/>
  <c r="AL1906" i="5"/>
  <c r="AM1906" i="5"/>
  <c r="AL1907" i="5"/>
  <c r="AM1907" i="5"/>
  <c r="AL1908" i="5"/>
  <c r="AM1908" i="5"/>
  <c r="AL1909" i="5"/>
  <c r="AM1909" i="5"/>
  <c r="AL1910" i="5"/>
  <c r="AM1910" i="5"/>
  <c r="AL1911" i="5"/>
  <c r="AM1911" i="5"/>
  <c r="AL1912" i="5"/>
  <c r="AM1912" i="5"/>
  <c r="AL1913" i="5"/>
  <c r="AM1913" i="5"/>
  <c r="AL1914" i="5"/>
  <c r="AM1914" i="5"/>
  <c r="AL1915" i="5"/>
  <c r="AM1915" i="5"/>
  <c r="AL1916" i="5"/>
  <c r="AM1916" i="5"/>
  <c r="AL1917" i="5"/>
  <c r="AM1917" i="5"/>
  <c r="AL1918" i="5"/>
  <c r="AM1918" i="5"/>
  <c r="AL1919" i="5"/>
  <c r="AM1919" i="5"/>
  <c r="AL1920" i="5"/>
  <c r="AM1920" i="5"/>
  <c r="AL1921" i="5"/>
  <c r="AM1921" i="5"/>
  <c r="AL1922" i="5"/>
  <c r="AM1922" i="5"/>
  <c r="AL1923" i="5"/>
  <c r="AM1923" i="5"/>
  <c r="AL1924" i="5"/>
  <c r="AM1924" i="5"/>
  <c r="AL1925" i="5"/>
  <c r="AM1925" i="5"/>
  <c r="AL1926" i="5"/>
  <c r="AM1926" i="5"/>
  <c r="AL1927" i="5"/>
  <c r="AM1927" i="5"/>
  <c r="AL1928" i="5"/>
  <c r="AM1928" i="5"/>
  <c r="AL1929" i="5"/>
  <c r="AM1929" i="5"/>
  <c r="AL1930" i="5"/>
  <c r="AM1930" i="5"/>
  <c r="AL1931" i="5"/>
  <c r="AM1931" i="5"/>
  <c r="AL1932" i="5"/>
  <c r="AM1932" i="5"/>
  <c r="AL1933" i="5"/>
  <c r="AM1933" i="5"/>
  <c r="AL1934" i="5"/>
  <c r="AM1934" i="5"/>
  <c r="AL1935" i="5"/>
  <c r="AM1935" i="5"/>
  <c r="AL1936" i="5"/>
  <c r="AM1936" i="5"/>
  <c r="AL1937" i="5"/>
  <c r="AM1937" i="5"/>
  <c r="AL1938" i="5"/>
  <c r="AM1938" i="5"/>
  <c r="AL1939" i="5"/>
  <c r="AM1939" i="5"/>
  <c r="AL1940" i="5"/>
  <c r="AM1940" i="5"/>
  <c r="AL1941" i="5"/>
  <c r="AM1941" i="5"/>
  <c r="AL1942" i="5"/>
  <c r="AM1942" i="5"/>
  <c r="AL1943" i="5"/>
  <c r="AM1943" i="5"/>
  <c r="AL1944" i="5"/>
  <c r="AM1944" i="5"/>
  <c r="AL1945" i="5"/>
  <c r="AM1945" i="5"/>
  <c r="AL1946" i="5"/>
  <c r="AM1946" i="5"/>
  <c r="AL1947" i="5"/>
  <c r="AM1947" i="5"/>
  <c r="AL1948" i="5"/>
  <c r="AM1948" i="5"/>
  <c r="AL1949" i="5"/>
  <c r="AM1949" i="5"/>
  <c r="AL1950" i="5"/>
  <c r="AM1950" i="5"/>
  <c r="AL1951" i="5"/>
  <c r="AM1951" i="5"/>
  <c r="AL1952" i="5"/>
  <c r="AM1952" i="5"/>
  <c r="AL1953" i="5"/>
  <c r="AM1953" i="5"/>
  <c r="AL1954" i="5"/>
  <c r="AM1954" i="5"/>
  <c r="AL1955" i="5"/>
  <c r="AM1955" i="5"/>
  <c r="AL1956" i="5"/>
  <c r="AM1956" i="5"/>
  <c r="AL1957" i="5"/>
  <c r="AM1957" i="5"/>
  <c r="AL1958" i="5"/>
  <c r="AM1958" i="5"/>
  <c r="AL1959" i="5"/>
  <c r="AM1959" i="5"/>
  <c r="AL1960" i="5"/>
  <c r="AM1960" i="5"/>
  <c r="AL1961" i="5"/>
  <c r="AM1961" i="5"/>
  <c r="AL1962" i="5"/>
  <c r="AM1962" i="5"/>
  <c r="AL1963" i="5"/>
  <c r="AM1963" i="5"/>
  <c r="AL1964" i="5"/>
  <c r="AM1964" i="5"/>
  <c r="AL1965" i="5"/>
  <c r="AM1965" i="5"/>
  <c r="AL1966" i="5"/>
  <c r="AM1966" i="5"/>
  <c r="AL1967" i="5"/>
  <c r="AM1967" i="5"/>
  <c r="AL1968" i="5"/>
  <c r="AM1968" i="5"/>
  <c r="AL1969" i="5"/>
  <c r="AM1969" i="5"/>
  <c r="AL1970" i="5"/>
  <c r="AM1970" i="5"/>
  <c r="AL1971" i="5"/>
  <c r="AM1971" i="5"/>
  <c r="AL1972" i="5"/>
  <c r="AM1972" i="5"/>
  <c r="AL1973" i="5"/>
  <c r="AM1973" i="5"/>
  <c r="AL1974" i="5"/>
  <c r="AM1974" i="5"/>
  <c r="AL1975" i="5"/>
  <c r="AM1975" i="5"/>
  <c r="AL1976" i="5"/>
  <c r="AM1976" i="5"/>
  <c r="AL1977" i="5"/>
  <c r="AM1977" i="5"/>
  <c r="AL1978" i="5"/>
  <c r="AM1978" i="5"/>
  <c r="AL1979" i="5"/>
  <c r="AM1979" i="5"/>
  <c r="AL1980" i="5"/>
  <c r="AM1980" i="5"/>
  <c r="AL1981" i="5"/>
  <c r="AM1981" i="5"/>
  <c r="AL1982" i="5"/>
  <c r="AM1982" i="5"/>
  <c r="AL1983" i="5"/>
  <c r="AM1983" i="5"/>
  <c r="AL1984" i="5"/>
  <c r="AM1984" i="5"/>
  <c r="AL1985" i="5"/>
  <c r="AM1985" i="5"/>
  <c r="AL1986" i="5"/>
  <c r="AM1986" i="5"/>
  <c r="AL1987" i="5"/>
  <c r="AM1987" i="5"/>
  <c r="AL1988" i="5"/>
  <c r="AM1988" i="5"/>
  <c r="AL1989" i="5"/>
  <c r="AM1989" i="5"/>
  <c r="AL1990" i="5"/>
  <c r="AM1990" i="5"/>
  <c r="AL1991" i="5"/>
  <c r="AM1991" i="5"/>
  <c r="AL1992" i="5"/>
  <c r="AM1992" i="5"/>
  <c r="AL1993" i="5"/>
  <c r="AM1993" i="5"/>
  <c r="AL1994" i="5"/>
  <c r="AM1994" i="5"/>
  <c r="AL1995" i="5"/>
  <c r="AM1995" i="5"/>
  <c r="AL1996" i="5"/>
  <c r="AM1996" i="5"/>
  <c r="AL1997" i="5"/>
  <c r="AM1997" i="5"/>
  <c r="AL1998" i="5"/>
  <c r="AM1998" i="5"/>
  <c r="AL1999" i="5"/>
  <c r="AM1999" i="5"/>
  <c r="AL2000" i="5"/>
  <c r="AM2000" i="5"/>
  <c r="AL2001" i="5"/>
  <c r="AM2001" i="5"/>
  <c r="AL2002" i="5"/>
  <c r="AM2002" i="5"/>
  <c r="AL2003" i="5"/>
  <c r="AM2003" i="5"/>
  <c r="AL2004" i="5"/>
  <c r="AM2004" i="5"/>
  <c r="AL2005" i="5"/>
  <c r="AM2005" i="5"/>
  <c r="AL2006" i="5"/>
  <c r="AM2006" i="5"/>
  <c r="AL2007" i="5"/>
  <c r="AM2007" i="5"/>
  <c r="AL2008" i="5"/>
  <c r="AM2008" i="5"/>
  <c r="AL2009" i="5"/>
  <c r="AM2009" i="5"/>
  <c r="AL2010" i="5"/>
  <c r="AM2010" i="5"/>
  <c r="AL2011" i="5"/>
  <c r="AM2011" i="5"/>
  <c r="AL2012" i="5"/>
  <c r="AM2012" i="5"/>
  <c r="AL2013" i="5"/>
  <c r="AM2013" i="5"/>
  <c r="AL2014" i="5"/>
  <c r="AM2014" i="5"/>
  <c r="AL2015" i="5"/>
  <c r="AM2015" i="5"/>
  <c r="AL2016" i="5"/>
  <c r="AM2016" i="5"/>
  <c r="AL2017" i="5"/>
  <c r="AM2017" i="5"/>
  <c r="AL2018" i="5"/>
  <c r="AM2018" i="5"/>
  <c r="AL2019" i="5"/>
  <c r="AM2019" i="5"/>
  <c r="AL2020" i="5"/>
  <c r="AM2020" i="5"/>
  <c r="AL2021" i="5"/>
  <c r="AM2021" i="5"/>
  <c r="AL2022" i="5"/>
  <c r="AM2022" i="5"/>
  <c r="AL2023" i="5"/>
  <c r="AM2023" i="5"/>
  <c r="AL2024" i="5"/>
  <c r="AM2024" i="5"/>
  <c r="AL2025" i="5"/>
  <c r="AM2025" i="5"/>
  <c r="AL2026" i="5"/>
  <c r="AM2026" i="5"/>
  <c r="AL2027" i="5"/>
  <c r="AM2027" i="5"/>
  <c r="AL2028" i="5"/>
  <c r="AM2028" i="5"/>
  <c r="AL2029" i="5"/>
  <c r="AM2029" i="5"/>
  <c r="AL2030" i="5"/>
  <c r="AM2030" i="5"/>
  <c r="AL2031" i="5"/>
  <c r="AM2031" i="5"/>
  <c r="AL2032" i="5"/>
  <c r="AM2032" i="5"/>
  <c r="AL2033" i="5"/>
  <c r="AM2033" i="5"/>
  <c r="AL2034" i="5"/>
  <c r="AM2034" i="5"/>
  <c r="AL2035" i="5"/>
  <c r="AM2035" i="5"/>
  <c r="AL2036" i="5"/>
  <c r="AM2036" i="5"/>
  <c r="AL2037" i="5"/>
  <c r="AM2037" i="5"/>
  <c r="AL2038" i="5"/>
  <c r="AM2038" i="5"/>
  <c r="AL2039" i="5"/>
  <c r="AM2039" i="5"/>
  <c r="AL2040" i="5"/>
  <c r="AM2040" i="5"/>
  <c r="AL2041" i="5"/>
  <c r="AM2041" i="5"/>
  <c r="AL2042" i="5"/>
  <c r="AM2042" i="5"/>
  <c r="AL2043" i="5"/>
  <c r="AM2043" i="5"/>
  <c r="AL2044" i="5"/>
  <c r="AM2044" i="5"/>
  <c r="AL2045" i="5"/>
  <c r="AM2045" i="5"/>
  <c r="AL2046" i="5"/>
  <c r="AM2046" i="5"/>
  <c r="AL2047" i="5"/>
  <c r="AM2047" i="5"/>
  <c r="AL2048" i="5"/>
  <c r="AM2048" i="5"/>
  <c r="AL2049" i="5"/>
  <c r="AM2049" i="5"/>
  <c r="AL2050" i="5"/>
  <c r="AM2050" i="5"/>
  <c r="AL2051" i="5"/>
  <c r="AM2051" i="5"/>
  <c r="AL2052" i="5"/>
  <c r="AM2052" i="5"/>
  <c r="AL2053" i="5"/>
  <c r="AM2053" i="5"/>
  <c r="AL2054" i="5"/>
  <c r="AM2054" i="5"/>
  <c r="AL2055" i="5"/>
  <c r="AM2055" i="5"/>
  <c r="AL2056" i="5"/>
  <c r="AM2056" i="5"/>
  <c r="AL2057" i="5"/>
  <c r="AM2057" i="5"/>
  <c r="AL2058" i="5"/>
  <c r="AM2058" i="5"/>
  <c r="AL2059" i="5"/>
  <c r="AM2059" i="5"/>
  <c r="AL2060" i="5"/>
  <c r="AM2060" i="5"/>
  <c r="AL2061" i="5"/>
  <c r="AM2061" i="5"/>
  <c r="AL2062" i="5"/>
  <c r="AM2062" i="5"/>
  <c r="AL2063" i="5"/>
  <c r="AM2063" i="5"/>
  <c r="AL2064" i="5"/>
  <c r="AM2064" i="5"/>
  <c r="AL2065" i="5"/>
  <c r="AM2065" i="5"/>
  <c r="AL2066" i="5"/>
  <c r="AM2066" i="5"/>
  <c r="AL2067" i="5"/>
  <c r="AM2067" i="5"/>
  <c r="AL2068" i="5"/>
  <c r="AM2068" i="5"/>
  <c r="AL2069" i="5"/>
  <c r="AM2069" i="5"/>
  <c r="AL2070" i="5"/>
  <c r="AM2070" i="5"/>
  <c r="AL2071" i="5"/>
  <c r="AM2071" i="5"/>
  <c r="AL2072" i="5"/>
  <c r="AM2072" i="5"/>
  <c r="AL2073" i="5"/>
  <c r="AM2073" i="5"/>
  <c r="AL2074" i="5"/>
  <c r="AM2074" i="5"/>
  <c r="AL2075" i="5"/>
  <c r="AM2075" i="5"/>
  <c r="AL2076" i="5"/>
  <c r="AM2076" i="5"/>
  <c r="AL2077" i="5"/>
  <c r="AM2077" i="5"/>
  <c r="AL2078" i="5"/>
  <c r="AM2078" i="5"/>
  <c r="AL2079" i="5"/>
  <c r="AM2079" i="5"/>
  <c r="AL2080" i="5"/>
  <c r="AM2080" i="5"/>
  <c r="AL2081" i="5"/>
  <c r="AM2081" i="5"/>
  <c r="AL2082" i="5"/>
  <c r="AM2082" i="5"/>
  <c r="AL2083" i="5"/>
  <c r="AM2083" i="5"/>
  <c r="AL2084" i="5"/>
  <c r="AM2084" i="5"/>
  <c r="AL2085" i="5"/>
  <c r="AM2085" i="5"/>
  <c r="AL2086" i="5"/>
  <c r="AM2086" i="5"/>
  <c r="AL2087" i="5"/>
  <c r="AM2087" i="5"/>
  <c r="AL2088" i="5"/>
  <c r="AM2088" i="5"/>
  <c r="AL2089" i="5"/>
  <c r="AM2089" i="5"/>
  <c r="AL2090" i="5"/>
  <c r="AM2090" i="5"/>
  <c r="AL2091" i="5"/>
  <c r="AM2091" i="5"/>
  <c r="AL2092" i="5"/>
  <c r="AM2092" i="5"/>
  <c r="AL2093" i="5"/>
  <c r="AM2093" i="5"/>
  <c r="AL2094" i="5"/>
  <c r="AM2094" i="5"/>
  <c r="AL2095" i="5"/>
  <c r="AM2095" i="5"/>
  <c r="AL2096" i="5"/>
  <c r="AM2096" i="5"/>
  <c r="AL2097" i="5"/>
  <c r="AM2097" i="5"/>
  <c r="AL2098" i="5"/>
  <c r="AM2098" i="5"/>
  <c r="AL2099" i="5"/>
  <c r="AM2099" i="5"/>
  <c r="AL2100" i="5"/>
  <c r="AM2100" i="5"/>
  <c r="AL2101" i="5"/>
  <c r="AM2101" i="5"/>
  <c r="AL2102" i="5"/>
  <c r="AM2102" i="5"/>
  <c r="AL2103" i="5"/>
  <c r="AM2103" i="5"/>
  <c r="AL2104" i="5"/>
  <c r="AM2104" i="5"/>
  <c r="AL2105" i="5"/>
  <c r="AM2105" i="5"/>
  <c r="AL2106" i="5"/>
  <c r="AM2106" i="5"/>
  <c r="AL2107" i="5"/>
  <c r="AM2107" i="5"/>
  <c r="AL2108" i="5"/>
  <c r="AM2108" i="5"/>
  <c r="AL2109" i="5"/>
  <c r="AM2109" i="5"/>
  <c r="AL2110" i="5"/>
  <c r="AM2110" i="5"/>
  <c r="AL2111" i="5"/>
  <c r="AM2111" i="5"/>
  <c r="AL2112" i="5"/>
  <c r="AM2112" i="5"/>
  <c r="AL2113" i="5"/>
  <c r="AM2113" i="5"/>
  <c r="AL2114" i="5"/>
  <c r="AM2114" i="5"/>
  <c r="AL2115" i="5"/>
  <c r="AM2115" i="5"/>
  <c r="AL2116" i="5"/>
  <c r="AM2116" i="5"/>
  <c r="AL2117" i="5"/>
  <c r="AM2117" i="5"/>
  <c r="AL2118" i="5"/>
  <c r="AM2118" i="5"/>
  <c r="AL2119" i="5"/>
  <c r="AM2119" i="5"/>
  <c r="AL2120" i="5"/>
  <c r="AM2120" i="5"/>
  <c r="AL2121" i="5"/>
  <c r="AM2121" i="5"/>
  <c r="AL2122" i="5"/>
  <c r="AM2122" i="5"/>
  <c r="AL2123" i="5"/>
  <c r="AM2123" i="5"/>
  <c r="AL2124" i="5"/>
  <c r="AM2124" i="5"/>
  <c r="AL2125" i="5"/>
  <c r="AM2125" i="5"/>
  <c r="AL2126" i="5"/>
  <c r="AM2126" i="5"/>
  <c r="AL2127" i="5"/>
  <c r="AM2127" i="5"/>
  <c r="AL2128" i="5"/>
  <c r="AM2128" i="5"/>
  <c r="AL2129" i="5"/>
  <c r="AM2129" i="5"/>
  <c r="AL2130" i="5"/>
  <c r="AM2130" i="5"/>
  <c r="AL2131" i="5"/>
  <c r="AM2131" i="5"/>
  <c r="AL2132" i="5"/>
  <c r="AM2132" i="5"/>
  <c r="AL2133" i="5"/>
  <c r="AM2133" i="5"/>
  <c r="AL2134" i="5"/>
  <c r="AM2134" i="5"/>
  <c r="AL2135" i="5"/>
  <c r="AM2135" i="5"/>
  <c r="AL2136" i="5"/>
  <c r="AM2136" i="5"/>
  <c r="AL2137" i="5"/>
  <c r="AM2137" i="5"/>
  <c r="AL2138" i="5"/>
  <c r="AM2138" i="5"/>
  <c r="AL2139" i="5"/>
  <c r="AM2139" i="5"/>
  <c r="AL2140" i="5"/>
  <c r="AM2140" i="5"/>
  <c r="AL2141" i="5"/>
  <c r="AM2141" i="5"/>
  <c r="AL2142" i="5"/>
  <c r="AM2142" i="5"/>
  <c r="AL2143" i="5"/>
  <c r="AM2143" i="5"/>
  <c r="AL2144" i="5"/>
  <c r="AM2144" i="5"/>
  <c r="AL2145" i="5"/>
  <c r="AM2145" i="5"/>
  <c r="AL2146" i="5"/>
  <c r="AM2146" i="5"/>
  <c r="AL2147" i="5"/>
  <c r="AM2147" i="5"/>
  <c r="AL2148" i="5"/>
  <c r="AM2148" i="5"/>
  <c r="AL2149" i="5"/>
  <c r="AM2149" i="5"/>
  <c r="AL2150" i="5"/>
  <c r="AM2150" i="5"/>
  <c r="AL2151" i="5"/>
  <c r="AM2151" i="5"/>
  <c r="AL2152" i="5"/>
  <c r="AM2152" i="5"/>
  <c r="AL2153" i="5"/>
  <c r="AM2153" i="5"/>
  <c r="AL2154" i="5"/>
  <c r="AM2154" i="5"/>
  <c r="AL2155" i="5"/>
  <c r="AM2155" i="5"/>
  <c r="AL2156" i="5"/>
  <c r="AM2156" i="5"/>
  <c r="AL2157" i="5"/>
  <c r="AM2157" i="5"/>
  <c r="AL2158" i="5"/>
  <c r="AM2158" i="5"/>
  <c r="AL2159" i="5"/>
  <c r="AM2159" i="5"/>
  <c r="AL2160" i="5"/>
  <c r="AM2160" i="5"/>
  <c r="AL2161" i="5"/>
  <c r="AM2161" i="5"/>
  <c r="AL2162" i="5"/>
  <c r="AM2162" i="5"/>
  <c r="AL2163" i="5"/>
  <c r="AM2163" i="5"/>
  <c r="AL2164" i="5"/>
  <c r="AM2164" i="5"/>
  <c r="AL2165" i="5"/>
  <c r="AM2165" i="5"/>
  <c r="AL2166" i="5"/>
  <c r="AM2166" i="5"/>
  <c r="AL2167" i="5"/>
  <c r="AM2167" i="5"/>
  <c r="AL2168" i="5"/>
  <c r="AM2168" i="5"/>
  <c r="AL2169" i="5"/>
  <c r="AM2169" i="5"/>
  <c r="AL2170" i="5"/>
  <c r="AM2170" i="5"/>
  <c r="AL2171" i="5"/>
  <c r="AM2171" i="5"/>
  <c r="AL2172" i="5"/>
  <c r="AM2172" i="5"/>
  <c r="AL2173" i="5"/>
  <c r="AM2173" i="5"/>
  <c r="AL2174" i="5"/>
  <c r="AM2174" i="5"/>
  <c r="AL2175" i="5"/>
  <c r="AM2175" i="5"/>
  <c r="AL2176" i="5"/>
  <c r="AM2176" i="5"/>
  <c r="AL2177" i="5"/>
  <c r="AM2177" i="5"/>
  <c r="AL2178" i="5"/>
  <c r="AM2178" i="5"/>
  <c r="AL2179" i="5"/>
  <c r="AM2179" i="5"/>
  <c r="AL2180" i="5"/>
  <c r="AM2180" i="5"/>
  <c r="AL2181" i="5"/>
  <c r="AM2181" i="5"/>
  <c r="AL2182" i="5"/>
  <c r="AM2182" i="5"/>
  <c r="AL2183" i="5"/>
  <c r="AM2183" i="5"/>
  <c r="AL2184" i="5"/>
  <c r="AM2184" i="5"/>
  <c r="AL2185" i="5"/>
  <c r="AM2185" i="5"/>
  <c r="AL2186" i="5"/>
  <c r="AM2186" i="5"/>
  <c r="AL2187" i="5"/>
  <c r="AM2187" i="5"/>
  <c r="AL2188" i="5"/>
  <c r="AM2188" i="5"/>
  <c r="AL2189" i="5"/>
  <c r="AM2189" i="5"/>
  <c r="AL2190" i="5"/>
  <c r="AM2190" i="5"/>
  <c r="AL2191" i="5"/>
  <c r="AM2191" i="5"/>
  <c r="AL2192" i="5"/>
  <c r="AM2192" i="5"/>
  <c r="AL2193" i="5"/>
  <c r="AM2193" i="5"/>
  <c r="AL2194" i="5"/>
  <c r="AM2194" i="5"/>
  <c r="AL2195" i="5"/>
  <c r="AM2195" i="5"/>
  <c r="AL2196" i="5"/>
  <c r="AM2196" i="5"/>
  <c r="AL2197" i="5"/>
  <c r="AM2197" i="5"/>
  <c r="AL2198" i="5"/>
  <c r="AM2198" i="5"/>
  <c r="AL2199" i="5"/>
  <c r="AM2199" i="5"/>
  <c r="AL2200" i="5"/>
  <c r="AM2200" i="5"/>
  <c r="AL2201" i="5"/>
  <c r="AM2201" i="5"/>
  <c r="AL2202" i="5"/>
  <c r="AM2202" i="5"/>
  <c r="AL2203" i="5"/>
  <c r="AM2203" i="5"/>
  <c r="AL2204" i="5"/>
  <c r="AM2204" i="5"/>
  <c r="AL2205" i="5"/>
  <c r="AM2205" i="5"/>
  <c r="AL2206" i="5"/>
  <c r="AM2206" i="5"/>
  <c r="AL2207" i="5"/>
  <c r="AM2207" i="5"/>
  <c r="AL2208" i="5"/>
  <c r="AM2208" i="5"/>
  <c r="AL2209" i="5"/>
  <c r="AM2209" i="5"/>
  <c r="AL2210" i="5"/>
  <c r="AM2210" i="5"/>
  <c r="AL2211" i="5"/>
  <c r="AM2211" i="5"/>
  <c r="AL2212" i="5"/>
  <c r="AM2212" i="5"/>
  <c r="AL2213" i="5"/>
  <c r="AM2213" i="5"/>
  <c r="AL2214" i="5"/>
  <c r="AM2214" i="5"/>
  <c r="AL2215" i="5"/>
  <c r="AM2215" i="5"/>
  <c r="AL2216" i="5"/>
  <c r="AM2216" i="5"/>
  <c r="AL2217" i="5"/>
  <c r="AM2217" i="5"/>
  <c r="AL2218" i="5"/>
  <c r="AM2218" i="5"/>
  <c r="AL2219" i="5"/>
  <c r="AM2219" i="5"/>
  <c r="AL2220" i="5"/>
  <c r="AM2220" i="5"/>
  <c r="AL2221" i="5"/>
  <c r="AM2221" i="5"/>
  <c r="AL2222" i="5"/>
  <c r="AM2222" i="5"/>
  <c r="AL2223" i="5"/>
  <c r="AM2223" i="5"/>
  <c r="AL2224" i="5"/>
  <c r="AM2224" i="5"/>
  <c r="AL2225" i="5"/>
  <c r="AM2225" i="5"/>
  <c r="AL2226" i="5"/>
  <c r="AM2226" i="5"/>
  <c r="AL2227" i="5"/>
  <c r="AM2227" i="5"/>
  <c r="AL2228" i="5"/>
  <c r="AM2228" i="5"/>
  <c r="AL2229" i="5"/>
  <c r="AM2229" i="5"/>
  <c r="AL2230" i="5"/>
  <c r="AM2230" i="5"/>
  <c r="AL2231" i="5"/>
  <c r="AM2231" i="5"/>
  <c r="AL2232" i="5"/>
  <c r="AM2232" i="5"/>
  <c r="AL2233" i="5"/>
  <c r="AM2233" i="5"/>
  <c r="AL2234" i="5"/>
  <c r="AM2234" i="5"/>
  <c r="AL2235" i="5"/>
  <c r="AM2235" i="5"/>
  <c r="AL2236" i="5"/>
  <c r="AM2236" i="5"/>
  <c r="AL2237" i="5"/>
  <c r="AM2237" i="5"/>
  <c r="AL2238" i="5"/>
  <c r="AM2238" i="5"/>
  <c r="AL2239" i="5"/>
  <c r="AM2239" i="5"/>
  <c r="AL2240" i="5"/>
  <c r="AM2240" i="5"/>
  <c r="AL2241" i="5"/>
  <c r="AM2241" i="5"/>
  <c r="AL2242" i="5"/>
  <c r="AM2242" i="5"/>
  <c r="AL2243" i="5"/>
  <c r="AM2243" i="5"/>
  <c r="AL2244" i="5"/>
  <c r="AM2244" i="5"/>
  <c r="AL2245" i="5"/>
  <c r="AM2245" i="5"/>
  <c r="AL2246" i="5"/>
  <c r="AM2246" i="5"/>
  <c r="AL2247" i="5"/>
  <c r="AM2247" i="5"/>
  <c r="AL2248" i="5"/>
  <c r="AM2248" i="5"/>
  <c r="AL2249" i="5"/>
  <c r="AM2249" i="5"/>
  <c r="AL2250" i="5"/>
  <c r="AM2250" i="5"/>
  <c r="AL2251" i="5"/>
  <c r="AM2251" i="5"/>
  <c r="AL2252" i="5"/>
  <c r="AM2252" i="5"/>
  <c r="AL2253" i="5"/>
  <c r="AM2253" i="5"/>
  <c r="AL2254" i="5"/>
  <c r="AM2254" i="5"/>
  <c r="AL2255" i="5"/>
  <c r="AM2255" i="5"/>
  <c r="AL2256" i="5"/>
  <c r="AM2256" i="5"/>
  <c r="AL2257" i="5"/>
  <c r="AM2257" i="5"/>
  <c r="AL2258" i="5"/>
  <c r="AM2258" i="5"/>
  <c r="AL2259" i="5"/>
  <c r="AM2259" i="5"/>
  <c r="AL2260" i="5"/>
  <c r="AM2260" i="5"/>
  <c r="AL2261" i="5"/>
  <c r="AM2261" i="5"/>
  <c r="AL2262" i="5"/>
  <c r="AM2262" i="5"/>
  <c r="AL2263" i="5"/>
  <c r="AM2263" i="5"/>
  <c r="AL2264" i="5"/>
  <c r="AM2264" i="5"/>
  <c r="AL2265" i="5"/>
  <c r="AM2265" i="5"/>
  <c r="AL2266" i="5"/>
  <c r="AM2266" i="5"/>
  <c r="AL2267" i="5"/>
  <c r="AM2267" i="5"/>
  <c r="AL2268" i="5"/>
  <c r="AM2268" i="5"/>
  <c r="AL2269" i="5"/>
  <c r="AM2269" i="5"/>
  <c r="AL2270" i="5"/>
  <c r="AM2270" i="5"/>
  <c r="AL2271" i="5"/>
  <c r="AM2271" i="5"/>
  <c r="AL2272" i="5"/>
  <c r="AM2272" i="5"/>
  <c r="AL2273" i="5"/>
  <c r="AM2273" i="5"/>
  <c r="AL2274" i="5"/>
  <c r="AM2274" i="5"/>
  <c r="AL2275" i="5"/>
  <c r="AM2275" i="5"/>
  <c r="AL2276" i="5"/>
  <c r="AM2276" i="5"/>
  <c r="AL2277" i="5"/>
  <c r="AM2277" i="5"/>
  <c r="AL2278" i="5"/>
  <c r="AM2278" i="5"/>
  <c r="AL2279" i="5"/>
  <c r="AM2279" i="5"/>
  <c r="AL2280" i="5"/>
  <c r="AM2280" i="5"/>
  <c r="AL2281" i="5"/>
  <c r="AM2281" i="5"/>
  <c r="AL2282" i="5"/>
  <c r="AM2282" i="5"/>
  <c r="AL2283" i="5"/>
  <c r="AM2283" i="5"/>
  <c r="AL2284" i="5"/>
  <c r="AM2284" i="5"/>
  <c r="AL2285" i="5"/>
  <c r="AM2285" i="5"/>
  <c r="AL2286" i="5"/>
  <c r="AM2286" i="5"/>
  <c r="AL2287" i="5"/>
  <c r="AM2287" i="5"/>
  <c r="AL2288" i="5"/>
  <c r="AM2288" i="5"/>
  <c r="AL2289" i="5"/>
  <c r="AM2289" i="5"/>
  <c r="AL2290" i="5"/>
  <c r="AM2290" i="5"/>
  <c r="AL2291" i="5"/>
  <c r="AM2291" i="5"/>
  <c r="AL2292" i="5"/>
  <c r="AM2292" i="5"/>
  <c r="AL2293" i="5"/>
  <c r="AM2293" i="5"/>
  <c r="AL2294" i="5"/>
  <c r="AM2294" i="5"/>
  <c r="AL2295" i="5"/>
  <c r="AM2295" i="5"/>
  <c r="AL2296" i="5"/>
  <c r="AM2296" i="5"/>
  <c r="AL2297" i="5"/>
  <c r="AM2297" i="5"/>
  <c r="AL2298" i="5"/>
  <c r="AM2298" i="5"/>
  <c r="AL2299" i="5"/>
  <c r="AM2299" i="5"/>
  <c r="AL2300" i="5"/>
  <c r="AM2300" i="5"/>
  <c r="AL2301" i="5"/>
  <c r="AM2301" i="5"/>
  <c r="AL2302" i="5"/>
  <c r="AM2302" i="5"/>
  <c r="AL2303" i="5"/>
  <c r="AM2303" i="5"/>
  <c r="AL2304" i="5"/>
  <c r="AM2304" i="5"/>
  <c r="AL2305" i="5"/>
  <c r="AM2305" i="5"/>
  <c r="AL2306" i="5"/>
  <c r="AM2306" i="5"/>
  <c r="AL2307" i="5"/>
  <c r="AM2307" i="5"/>
  <c r="AL2308" i="5"/>
  <c r="AM2308" i="5"/>
  <c r="AL2309" i="5"/>
  <c r="AM2309" i="5"/>
  <c r="AL2310" i="5"/>
  <c r="AM2310" i="5"/>
  <c r="AL2311" i="5"/>
  <c r="AM2311" i="5"/>
  <c r="AL2312" i="5"/>
  <c r="AM2312" i="5"/>
  <c r="AL2313" i="5"/>
  <c r="AM2313" i="5"/>
  <c r="AL2314" i="5"/>
  <c r="AM2314" i="5"/>
  <c r="AL2315" i="5"/>
  <c r="AM2315" i="5"/>
  <c r="AL2316" i="5"/>
  <c r="AM2316" i="5"/>
  <c r="AL2317" i="5"/>
  <c r="AM2317" i="5"/>
  <c r="AL2318" i="5"/>
  <c r="AM2318" i="5"/>
  <c r="AL2319" i="5"/>
  <c r="AM2319" i="5"/>
  <c r="AL2320" i="5"/>
  <c r="AM2320" i="5"/>
  <c r="AL2321" i="5"/>
  <c r="AM2321" i="5"/>
  <c r="AL2322" i="5"/>
  <c r="AM2322" i="5"/>
  <c r="AL2323" i="5"/>
  <c r="AM2323" i="5"/>
  <c r="AL2324" i="5"/>
  <c r="AM2324" i="5"/>
  <c r="AL2325" i="5"/>
  <c r="AM2325" i="5"/>
  <c r="AL2326" i="5"/>
  <c r="AM2326" i="5"/>
  <c r="AL2327" i="5"/>
  <c r="AM2327" i="5"/>
  <c r="AL2328" i="5"/>
  <c r="AM2328" i="5"/>
  <c r="AL2329" i="5"/>
  <c r="AM2329" i="5"/>
  <c r="AL2330" i="5"/>
  <c r="AM2330" i="5"/>
  <c r="AL2331" i="5"/>
  <c r="AM2331" i="5"/>
  <c r="AL2332" i="5"/>
  <c r="AM2332" i="5"/>
  <c r="AL2333" i="5"/>
  <c r="AM2333" i="5"/>
  <c r="AL2334" i="5"/>
  <c r="AM2334" i="5"/>
  <c r="AL2335" i="5"/>
  <c r="AM2335" i="5"/>
  <c r="AL2336" i="5"/>
  <c r="AM2336" i="5"/>
  <c r="AL2337" i="5"/>
  <c r="AM2337" i="5"/>
  <c r="AL2338" i="5"/>
  <c r="AM2338" i="5"/>
  <c r="AL2339" i="5"/>
  <c r="AM2339" i="5"/>
  <c r="AL2340" i="5"/>
  <c r="AM2340" i="5"/>
  <c r="AL2341" i="5"/>
  <c r="AM2341" i="5"/>
  <c r="AL2342" i="5"/>
  <c r="AM2342" i="5"/>
  <c r="AL2343" i="5"/>
  <c r="AM2343" i="5"/>
  <c r="AL2344" i="5"/>
  <c r="AM2344" i="5"/>
  <c r="AL2345" i="5"/>
  <c r="AM2345" i="5"/>
  <c r="AL2346" i="5"/>
  <c r="AM2346" i="5"/>
  <c r="AL2347" i="5"/>
  <c r="AM2347" i="5"/>
  <c r="AL2348" i="5"/>
  <c r="AM2348" i="5"/>
  <c r="AL2349" i="5"/>
  <c r="AM2349" i="5"/>
  <c r="AL2350" i="5"/>
  <c r="AM2350" i="5"/>
  <c r="AL2351" i="5"/>
  <c r="AM2351" i="5"/>
  <c r="AL2352" i="5"/>
  <c r="AM2352" i="5"/>
  <c r="AL2353" i="5"/>
  <c r="AM2353" i="5"/>
  <c r="AL2354" i="5"/>
  <c r="AM2354" i="5"/>
  <c r="AL2355" i="5"/>
  <c r="AM2355" i="5"/>
  <c r="AL2356" i="5"/>
  <c r="AM2356" i="5"/>
  <c r="AL2357" i="5"/>
  <c r="AM2357" i="5"/>
  <c r="AL2358" i="5"/>
  <c r="AM2358" i="5"/>
  <c r="AL2359" i="5"/>
  <c r="AM2359" i="5"/>
  <c r="AL2360" i="5"/>
  <c r="AM2360" i="5"/>
  <c r="AL2361" i="5"/>
  <c r="AM2361" i="5"/>
  <c r="AL2362" i="5"/>
  <c r="AM2362" i="5"/>
  <c r="AL2363" i="5"/>
  <c r="AM2363" i="5"/>
  <c r="AL2364" i="5"/>
  <c r="AM2364" i="5"/>
  <c r="AL2365" i="5"/>
  <c r="AM2365" i="5"/>
  <c r="AL2366" i="5"/>
  <c r="AM2366" i="5"/>
  <c r="AL2367" i="5"/>
  <c r="AM2367" i="5"/>
  <c r="AL2368" i="5"/>
  <c r="AM2368" i="5"/>
  <c r="AL2369" i="5"/>
  <c r="AM2369" i="5"/>
  <c r="AL2370" i="5"/>
  <c r="AM2370" i="5"/>
  <c r="AL2371" i="5"/>
  <c r="AM2371" i="5"/>
  <c r="AL2372" i="5"/>
  <c r="AM2372" i="5"/>
  <c r="AL2373" i="5"/>
  <c r="AM2373" i="5"/>
  <c r="AL2374" i="5"/>
  <c r="AM2374" i="5"/>
  <c r="AL2375" i="5"/>
  <c r="AM2375" i="5"/>
  <c r="AL2376" i="5"/>
  <c r="AM2376" i="5"/>
  <c r="AL2377" i="5"/>
  <c r="AM2377" i="5"/>
  <c r="AL2378" i="5"/>
  <c r="AM2378" i="5"/>
  <c r="AL2379" i="5"/>
  <c r="AM2379" i="5"/>
  <c r="AL2380" i="5"/>
  <c r="AM2380" i="5"/>
  <c r="AL2381" i="5"/>
  <c r="AM2381" i="5"/>
  <c r="AL2382" i="5"/>
  <c r="AM2382" i="5"/>
  <c r="AL2383" i="5"/>
  <c r="AM2383" i="5"/>
  <c r="AL2384" i="5"/>
  <c r="AM2384" i="5"/>
  <c r="AL2385" i="5"/>
  <c r="AM2385" i="5"/>
  <c r="AL2386" i="5"/>
  <c r="AM2386" i="5"/>
  <c r="AL2387" i="5"/>
  <c r="AM2387" i="5"/>
  <c r="AL2388" i="5"/>
  <c r="AM2388" i="5"/>
  <c r="AL2389" i="5"/>
  <c r="AM2389" i="5"/>
  <c r="AL2390" i="5"/>
  <c r="AM2390" i="5"/>
  <c r="AL2391" i="5"/>
  <c r="AM2391" i="5"/>
  <c r="AL2392" i="5"/>
  <c r="AM2392" i="5"/>
  <c r="AL2393" i="5"/>
  <c r="AM2393" i="5"/>
  <c r="AL2394" i="5"/>
  <c r="AM2394" i="5"/>
  <c r="AL2395" i="5"/>
  <c r="AM2395" i="5"/>
  <c r="AL2396" i="5"/>
  <c r="AM2396" i="5"/>
  <c r="AL2397" i="5"/>
  <c r="AM2397" i="5"/>
  <c r="AL2398" i="5"/>
  <c r="AM2398" i="5"/>
  <c r="AL2399" i="5"/>
  <c r="AM2399" i="5"/>
  <c r="AL2400" i="5"/>
  <c r="AM2400" i="5"/>
  <c r="AL2401" i="5"/>
  <c r="AM2401" i="5"/>
  <c r="AL2402" i="5"/>
  <c r="AM2402" i="5"/>
  <c r="AL2403" i="5"/>
  <c r="AM2403" i="5"/>
  <c r="AL2404" i="5"/>
  <c r="AM2404" i="5"/>
  <c r="AL2405" i="5"/>
  <c r="AM2405" i="5"/>
  <c r="AL2406" i="5"/>
  <c r="AM2406" i="5"/>
  <c r="AL2407" i="5"/>
  <c r="AM2407" i="5"/>
  <c r="AL2408" i="5"/>
  <c r="AM2408" i="5"/>
  <c r="AL2409" i="5"/>
  <c r="AM2409" i="5"/>
  <c r="AL2410" i="5"/>
  <c r="AM2410" i="5"/>
  <c r="AL2411" i="5"/>
  <c r="AM2411" i="5"/>
  <c r="AL2412" i="5"/>
  <c r="AM2412" i="5"/>
  <c r="AL2413" i="5"/>
  <c r="AM2413" i="5"/>
  <c r="AL2414" i="5"/>
  <c r="AM2414" i="5"/>
  <c r="AL2415" i="5"/>
  <c r="AM2415" i="5"/>
  <c r="AL2416" i="5"/>
  <c r="AM2416" i="5"/>
  <c r="AL2417" i="5"/>
  <c r="AM2417" i="5"/>
  <c r="AL2418" i="5"/>
  <c r="AM2418" i="5"/>
  <c r="AL2419" i="5"/>
  <c r="AM2419" i="5"/>
  <c r="AL2420" i="5"/>
  <c r="AM2420" i="5"/>
  <c r="AL2421" i="5"/>
  <c r="AM2421" i="5"/>
  <c r="AL2422" i="5"/>
  <c r="AM2422" i="5"/>
  <c r="AL2423" i="5"/>
  <c r="AM2423" i="5"/>
  <c r="AL2424" i="5"/>
  <c r="AM2424" i="5"/>
  <c r="AL2425" i="5"/>
  <c r="AM2425" i="5"/>
  <c r="AL2426" i="5"/>
  <c r="AM2426" i="5"/>
  <c r="AL2427" i="5"/>
  <c r="AM2427" i="5"/>
  <c r="AL2428" i="5"/>
  <c r="AM2428" i="5"/>
  <c r="AL2429" i="5"/>
  <c r="AM2429" i="5"/>
  <c r="AL2430" i="5"/>
  <c r="AM2430" i="5"/>
  <c r="AL2431" i="5"/>
  <c r="AM2431" i="5"/>
  <c r="AL2432" i="5"/>
  <c r="AM2432" i="5"/>
  <c r="AL2433" i="5"/>
  <c r="AM2433" i="5"/>
  <c r="AL2434" i="5"/>
  <c r="AM2434" i="5"/>
  <c r="AL2435" i="5"/>
  <c r="AM2435" i="5"/>
  <c r="AL2436" i="5"/>
  <c r="AM2436" i="5"/>
  <c r="AL2437" i="5"/>
  <c r="AM2437" i="5"/>
  <c r="AL2438" i="5"/>
  <c r="AM2438" i="5"/>
  <c r="AL2439" i="5"/>
  <c r="AM2439" i="5"/>
  <c r="AL2440" i="5"/>
  <c r="AM2440" i="5"/>
  <c r="AL2441" i="5"/>
  <c r="AM2441" i="5"/>
  <c r="AL2442" i="5"/>
  <c r="AM2442" i="5"/>
  <c r="AL2443" i="5"/>
  <c r="AM2443" i="5"/>
  <c r="AM4" i="5"/>
  <c r="AL4" i="5"/>
  <c r="K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D2264" i="5"/>
  <c r="AD2265" i="5"/>
  <c r="AD2266" i="5"/>
  <c r="AD2267" i="5"/>
  <c r="AD2268" i="5"/>
  <c r="AD2269" i="5"/>
  <c r="AD2270" i="5"/>
  <c r="AD2271" i="5"/>
  <c r="AD2272" i="5"/>
  <c r="AD2273" i="5"/>
  <c r="AD2274" i="5"/>
  <c r="AD2275" i="5"/>
  <c r="AD2276" i="5"/>
  <c r="AD2277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2339" i="5"/>
  <c r="AD2340" i="5"/>
  <c r="AD2341" i="5"/>
  <c r="AD2342" i="5"/>
  <c r="AD2343" i="5"/>
  <c r="AD2344" i="5"/>
  <c r="AD2345" i="5"/>
  <c r="AD2346" i="5"/>
  <c r="AD2347" i="5"/>
  <c r="AD2348" i="5"/>
  <c r="AD2349" i="5"/>
  <c r="AD2350" i="5"/>
  <c r="AD2351" i="5"/>
  <c r="AD2352" i="5"/>
  <c r="AD2353" i="5"/>
  <c r="AD2354" i="5"/>
  <c r="AD2355" i="5"/>
  <c r="AD2356" i="5"/>
  <c r="AD2357" i="5"/>
  <c r="AD2358" i="5"/>
  <c r="AD2359" i="5"/>
  <c r="AD2360" i="5"/>
  <c r="AD2361" i="5"/>
  <c r="AD2362" i="5"/>
  <c r="AD2363" i="5"/>
  <c r="AD2364" i="5"/>
  <c r="AD2365" i="5"/>
  <c r="AD2366" i="5"/>
  <c r="AD2367" i="5"/>
  <c r="AD2368" i="5"/>
  <c r="AD2369" i="5"/>
  <c r="AD2370" i="5"/>
  <c r="AD2371" i="5"/>
  <c r="AD2372" i="5"/>
  <c r="AD2373" i="5"/>
  <c r="AD2374" i="5"/>
  <c r="AD2375" i="5"/>
  <c r="AD2376" i="5"/>
  <c r="AD2377" i="5"/>
  <c r="AD2378" i="5"/>
  <c r="AD2379" i="5"/>
  <c r="AD2380" i="5"/>
  <c r="AD2381" i="5"/>
  <c r="AD2382" i="5"/>
  <c r="AD2383" i="5"/>
  <c r="AD2384" i="5"/>
  <c r="AD2385" i="5"/>
  <c r="AD2386" i="5"/>
  <c r="AD2387" i="5"/>
  <c r="AD2388" i="5"/>
  <c r="AD2389" i="5"/>
  <c r="AD2390" i="5"/>
  <c r="AD2391" i="5"/>
  <c r="AD2392" i="5"/>
  <c r="AD2393" i="5"/>
  <c r="AD2394" i="5"/>
  <c r="AD2395" i="5"/>
  <c r="AD2396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421" i="5"/>
  <c r="AD2422" i="5"/>
  <c r="AD2423" i="5"/>
  <c r="AD2424" i="5"/>
  <c r="AD2425" i="5"/>
  <c r="AD2426" i="5"/>
  <c r="AD2427" i="5"/>
  <c r="AD2428" i="5"/>
  <c r="AD2429" i="5"/>
  <c r="AD2430" i="5"/>
  <c r="AD2431" i="5"/>
  <c r="AD2432" i="5"/>
  <c r="AD2433" i="5"/>
  <c r="AD2434" i="5"/>
  <c r="AD2435" i="5"/>
  <c r="AD2436" i="5"/>
  <c r="AD2437" i="5"/>
  <c r="AD2438" i="5"/>
  <c r="AD2439" i="5"/>
  <c r="AD2440" i="5"/>
  <c r="AD2441" i="5"/>
  <c r="AD2442" i="5"/>
  <c r="AD2443" i="5"/>
  <c r="AD4" i="5"/>
  <c r="F57" i="7"/>
  <c r="H51" i="7"/>
  <c r="I45" i="7"/>
  <c r="I39" i="7"/>
  <c r="H33" i="7"/>
  <c r="H27" i="7"/>
  <c r="H21" i="7"/>
  <c r="I15" i="7"/>
  <c r="H9" i="7"/>
  <c r="H57" i="7"/>
  <c r="G39" i="7"/>
  <c r="F51" i="7"/>
  <c r="F33" i="7"/>
  <c r="F27" i="7"/>
  <c r="F21" i="7"/>
  <c r="F9" i="7"/>
  <c r="T1" i="5"/>
  <c r="V2444" i="5" l="1"/>
  <c r="X2444" i="5" s="1"/>
  <c r="H2187" i="5" l="1"/>
  <c r="H2190" i="5"/>
  <c r="H2193" i="5"/>
  <c r="H2199" i="5"/>
  <c r="I2201" i="5"/>
  <c r="H2202" i="5"/>
  <c r="H2205" i="5"/>
  <c r="H2211" i="5"/>
  <c r="I2213" i="5"/>
  <c r="H2214" i="5"/>
  <c r="H2217" i="5"/>
  <c r="H2223" i="5"/>
  <c r="I2225" i="5"/>
  <c r="H2226" i="5"/>
  <c r="H2229" i="5"/>
  <c r="H2235" i="5"/>
  <c r="I2237" i="5"/>
  <c r="H2238" i="5"/>
  <c r="H2241" i="5"/>
  <c r="H2247" i="5"/>
  <c r="I2249" i="5"/>
  <c r="H2250" i="5"/>
  <c r="H2253" i="5"/>
  <c r="H2259" i="5"/>
  <c r="I2261" i="5"/>
  <c r="H2262" i="5"/>
  <c r="H2265" i="5"/>
  <c r="H2271" i="5"/>
  <c r="I2273" i="5"/>
  <c r="H2274" i="5"/>
  <c r="H2277" i="5"/>
  <c r="H2283" i="5"/>
  <c r="I2285" i="5"/>
  <c r="H2286" i="5"/>
  <c r="H2289" i="5"/>
  <c r="H2295" i="5"/>
  <c r="I2297" i="5"/>
  <c r="H2298" i="5"/>
  <c r="H2301" i="5"/>
  <c r="H2307" i="5"/>
  <c r="H2309" i="5"/>
  <c r="H2310" i="5"/>
  <c r="K2313" i="5"/>
  <c r="M2313" i="5" s="1"/>
  <c r="O2313" i="5" s="1"/>
  <c r="H2319" i="5"/>
  <c r="I2321" i="5"/>
  <c r="H2325" i="5"/>
  <c r="I2327" i="5"/>
  <c r="H2331" i="5"/>
  <c r="I2333" i="5"/>
  <c r="H2337" i="5"/>
  <c r="I2339" i="5"/>
  <c r="H2343" i="5"/>
  <c r="I2345" i="5"/>
  <c r="H2349" i="5"/>
  <c r="I2351" i="5"/>
  <c r="H2355" i="5"/>
  <c r="I2357" i="5"/>
  <c r="H2361" i="5"/>
  <c r="I2363" i="5"/>
  <c r="H2367" i="5"/>
  <c r="I2369" i="5"/>
  <c r="H2373" i="5"/>
  <c r="I2375" i="5"/>
  <c r="H2379" i="5"/>
  <c r="I2381" i="5"/>
  <c r="I2385" i="5"/>
  <c r="H2387" i="5"/>
  <c r="I2391" i="5"/>
  <c r="H2393" i="5"/>
  <c r="J2394" i="5"/>
  <c r="K2395" i="5"/>
  <c r="M2395" i="5" s="1"/>
  <c r="I2397" i="5"/>
  <c r="H2398" i="5"/>
  <c r="I2399" i="5"/>
  <c r="K2401" i="5"/>
  <c r="M2401" i="5" s="1"/>
  <c r="I2403" i="5"/>
  <c r="H2404" i="5"/>
  <c r="H2405" i="5"/>
  <c r="H2406" i="5"/>
  <c r="K2407" i="5"/>
  <c r="M2407" i="5" s="1"/>
  <c r="O2407" i="5" s="1"/>
  <c r="I2409" i="5"/>
  <c r="H2411" i="5"/>
  <c r="J2412" i="5"/>
  <c r="K2413" i="5"/>
  <c r="M2413" i="5" s="1"/>
  <c r="I2415" i="5"/>
  <c r="H2416" i="5"/>
  <c r="I2417" i="5"/>
  <c r="K2419" i="5"/>
  <c r="M2419" i="5" s="1"/>
  <c r="O2419" i="5" s="1"/>
  <c r="I2421" i="5"/>
  <c r="H2422" i="5"/>
  <c r="H2423" i="5"/>
  <c r="H2424" i="5"/>
  <c r="K2425" i="5"/>
  <c r="M2425" i="5" s="1"/>
  <c r="I2427" i="5"/>
  <c r="H2429" i="5"/>
  <c r="H2430" i="5"/>
  <c r="I2431" i="5"/>
  <c r="H2433" i="5"/>
  <c r="I2434" i="5"/>
  <c r="H2435" i="5"/>
  <c r="H2436" i="5"/>
  <c r="I2437" i="5"/>
  <c r="H2439" i="5"/>
  <c r="I2440" i="5"/>
  <c r="H2441" i="5"/>
  <c r="H2442" i="5"/>
  <c r="I2443" i="5"/>
  <c r="O2401" i="5" l="1"/>
  <c r="O2413" i="5"/>
  <c r="O2395" i="5"/>
  <c r="O2425" i="5"/>
  <c r="K2402" i="5"/>
  <c r="M2402" i="5" s="1"/>
  <c r="O2402" i="5" s="1"/>
  <c r="H2336" i="5"/>
  <c r="K2420" i="5"/>
  <c r="M2420" i="5" s="1"/>
  <c r="O2420" i="5" s="1"/>
  <c r="H2366" i="5"/>
  <c r="H2432" i="5"/>
  <c r="H2354" i="5"/>
  <c r="H2396" i="5"/>
  <c r="H2330" i="5"/>
  <c r="L2412" i="5"/>
  <c r="AK2412" i="5"/>
  <c r="L2394" i="5"/>
  <c r="AK2394" i="5"/>
  <c r="H2438" i="5"/>
  <c r="H2384" i="5"/>
  <c r="H2324" i="5"/>
  <c r="H2378" i="5"/>
  <c r="I2189" i="5"/>
  <c r="H2426" i="5"/>
  <c r="H2372" i="5"/>
  <c r="H2414" i="5"/>
  <c r="H2360" i="5"/>
  <c r="H2390" i="5"/>
  <c r="H2342" i="5"/>
  <c r="H2408" i="5"/>
  <c r="H2348" i="5"/>
  <c r="J2318" i="5"/>
  <c r="K2318" i="5"/>
  <c r="M2318" i="5" s="1"/>
  <c r="J2312" i="5"/>
  <c r="K2312" i="5"/>
  <c r="M2312" i="5" s="1"/>
  <c r="O2312" i="5" s="1"/>
  <c r="H2306" i="5"/>
  <c r="J2306" i="5"/>
  <c r="K2306" i="5"/>
  <c r="M2306" i="5" s="1"/>
  <c r="H2300" i="5"/>
  <c r="J2300" i="5"/>
  <c r="K2300" i="5"/>
  <c r="M2300" i="5" s="1"/>
  <c r="O2300" i="5" s="1"/>
  <c r="H2294" i="5"/>
  <c r="J2294" i="5"/>
  <c r="K2294" i="5"/>
  <c r="M2294" i="5" s="1"/>
  <c r="O2294" i="5" s="1"/>
  <c r="H2288" i="5"/>
  <c r="J2288" i="5"/>
  <c r="K2288" i="5"/>
  <c r="M2288" i="5" s="1"/>
  <c r="H2282" i="5"/>
  <c r="J2282" i="5"/>
  <c r="K2282" i="5"/>
  <c r="M2282" i="5" s="1"/>
  <c r="O2282" i="5" s="1"/>
  <c r="H2276" i="5"/>
  <c r="J2276" i="5"/>
  <c r="K2276" i="5"/>
  <c r="M2276" i="5" s="1"/>
  <c r="O2276" i="5" s="1"/>
  <c r="H2270" i="5"/>
  <c r="J2270" i="5"/>
  <c r="K2270" i="5"/>
  <c r="M2270" i="5" s="1"/>
  <c r="H2264" i="5"/>
  <c r="J2264" i="5"/>
  <c r="K2264" i="5"/>
  <c r="M2264" i="5" s="1"/>
  <c r="H2258" i="5"/>
  <c r="J2258" i="5"/>
  <c r="K2258" i="5"/>
  <c r="M2258" i="5" s="1"/>
  <c r="O2258" i="5" s="1"/>
  <c r="H2252" i="5"/>
  <c r="J2252" i="5"/>
  <c r="K2252" i="5"/>
  <c r="M2252" i="5" s="1"/>
  <c r="H2246" i="5"/>
  <c r="J2246" i="5"/>
  <c r="K2246" i="5"/>
  <c r="M2246" i="5" s="1"/>
  <c r="H2240" i="5"/>
  <c r="J2240" i="5"/>
  <c r="K2240" i="5"/>
  <c r="M2240" i="5" s="1"/>
  <c r="O2240" i="5" s="1"/>
  <c r="H2234" i="5"/>
  <c r="J2234" i="5"/>
  <c r="K2234" i="5"/>
  <c r="M2234" i="5" s="1"/>
  <c r="O2234" i="5" s="1"/>
  <c r="H2228" i="5"/>
  <c r="J2228" i="5"/>
  <c r="K2228" i="5"/>
  <c r="M2228" i="5" s="1"/>
  <c r="O2228" i="5" s="1"/>
  <c r="H2222" i="5"/>
  <c r="J2222" i="5"/>
  <c r="K2222" i="5"/>
  <c r="M2222" i="5" s="1"/>
  <c r="O2222" i="5" s="1"/>
  <c r="H2216" i="5"/>
  <c r="J2216" i="5"/>
  <c r="K2216" i="5"/>
  <c r="M2216" i="5" s="1"/>
  <c r="H2210" i="5"/>
  <c r="J2210" i="5"/>
  <c r="K2210" i="5"/>
  <c r="M2210" i="5" s="1"/>
  <c r="H2204" i="5"/>
  <c r="J2204" i="5"/>
  <c r="K2204" i="5"/>
  <c r="M2204" i="5" s="1"/>
  <c r="O2204" i="5" s="1"/>
  <c r="H2198" i="5"/>
  <c r="J2198" i="5"/>
  <c r="K2198" i="5"/>
  <c r="M2198" i="5" s="1"/>
  <c r="O2198" i="5" s="1"/>
  <c r="H2192" i="5"/>
  <c r="J2192" i="5"/>
  <c r="K2192" i="5"/>
  <c r="M2192" i="5" s="1"/>
  <c r="H2186" i="5"/>
  <c r="J2186" i="5"/>
  <c r="K2186" i="5"/>
  <c r="M2186" i="5" s="1"/>
  <c r="H2180" i="5"/>
  <c r="I2180" i="5"/>
  <c r="J2180" i="5"/>
  <c r="K2180" i="5"/>
  <c r="M2180" i="5" s="1"/>
  <c r="H2174" i="5"/>
  <c r="I2174" i="5"/>
  <c r="J2174" i="5"/>
  <c r="K2174" i="5"/>
  <c r="M2174" i="5" s="1"/>
  <c r="O2174" i="5" s="1"/>
  <c r="H2168" i="5"/>
  <c r="I2168" i="5"/>
  <c r="J2168" i="5"/>
  <c r="K2168" i="5"/>
  <c r="M2168" i="5" s="1"/>
  <c r="O2168" i="5" s="1"/>
  <c r="H2162" i="5"/>
  <c r="I2162" i="5"/>
  <c r="J2162" i="5"/>
  <c r="K2162" i="5"/>
  <c r="M2162" i="5" s="1"/>
  <c r="O2162" i="5" s="1"/>
  <c r="H2156" i="5"/>
  <c r="I2156" i="5"/>
  <c r="J2156" i="5"/>
  <c r="K2156" i="5"/>
  <c r="M2156" i="5" s="1"/>
  <c r="H2150" i="5"/>
  <c r="I2150" i="5"/>
  <c r="J2150" i="5"/>
  <c r="K2150" i="5"/>
  <c r="M2150" i="5" s="1"/>
  <c r="H2144" i="5"/>
  <c r="I2144" i="5"/>
  <c r="J2144" i="5"/>
  <c r="K2144" i="5"/>
  <c r="M2144" i="5" s="1"/>
  <c r="O2144" i="5" s="1"/>
  <c r="H2138" i="5"/>
  <c r="I2138" i="5"/>
  <c r="J2138" i="5"/>
  <c r="K2138" i="5"/>
  <c r="M2138" i="5" s="1"/>
  <c r="O2138" i="5" s="1"/>
  <c r="H2132" i="5"/>
  <c r="I2132" i="5"/>
  <c r="J2132" i="5"/>
  <c r="K2132" i="5"/>
  <c r="M2132" i="5" s="1"/>
  <c r="O2132" i="5" s="1"/>
  <c r="H2126" i="5"/>
  <c r="I2126" i="5"/>
  <c r="J2126" i="5"/>
  <c r="K2126" i="5"/>
  <c r="M2126" i="5" s="1"/>
  <c r="O2126" i="5" s="1"/>
  <c r="H2120" i="5"/>
  <c r="I2120" i="5"/>
  <c r="J2120" i="5"/>
  <c r="K2120" i="5"/>
  <c r="M2120" i="5" s="1"/>
  <c r="O2120" i="5" s="1"/>
  <c r="H2114" i="5"/>
  <c r="I2114" i="5"/>
  <c r="J2114" i="5"/>
  <c r="K2114" i="5"/>
  <c r="M2114" i="5" s="1"/>
  <c r="O2114" i="5" s="1"/>
  <c r="H2108" i="5"/>
  <c r="I2108" i="5"/>
  <c r="J2108" i="5"/>
  <c r="K2108" i="5"/>
  <c r="M2108" i="5" s="1"/>
  <c r="O2108" i="5" s="1"/>
  <c r="H2102" i="5"/>
  <c r="I2102" i="5"/>
  <c r="J2102" i="5"/>
  <c r="K2102" i="5"/>
  <c r="M2102" i="5" s="1"/>
  <c r="H2096" i="5"/>
  <c r="I2096" i="5"/>
  <c r="J2096" i="5"/>
  <c r="K2096" i="5"/>
  <c r="M2096" i="5" s="1"/>
  <c r="O2096" i="5" s="1"/>
  <c r="H2090" i="5"/>
  <c r="I2090" i="5"/>
  <c r="J2090" i="5"/>
  <c r="K2090" i="5"/>
  <c r="M2090" i="5" s="1"/>
  <c r="H2084" i="5"/>
  <c r="I2084" i="5"/>
  <c r="J2084" i="5"/>
  <c r="K2084" i="5"/>
  <c r="M2084" i="5" s="1"/>
  <c r="O2084" i="5" s="1"/>
  <c r="H2078" i="5"/>
  <c r="I2078" i="5"/>
  <c r="J2078" i="5"/>
  <c r="K2078" i="5"/>
  <c r="M2078" i="5" s="1"/>
  <c r="O2078" i="5" s="1"/>
  <c r="H2072" i="5"/>
  <c r="I2072" i="5"/>
  <c r="J2072" i="5"/>
  <c r="K2072" i="5"/>
  <c r="M2072" i="5" s="1"/>
  <c r="O2072" i="5" s="1"/>
  <c r="H2066" i="5"/>
  <c r="I2066" i="5"/>
  <c r="J2066" i="5"/>
  <c r="K2066" i="5"/>
  <c r="M2066" i="5" s="1"/>
  <c r="O2066" i="5" s="1"/>
  <c r="H2060" i="5"/>
  <c r="I2060" i="5"/>
  <c r="J2060" i="5"/>
  <c r="K2060" i="5"/>
  <c r="M2060" i="5" s="1"/>
  <c r="H2054" i="5"/>
  <c r="I2054" i="5"/>
  <c r="J2054" i="5"/>
  <c r="K2054" i="5"/>
  <c r="M2054" i="5" s="1"/>
  <c r="H2048" i="5"/>
  <c r="I2048" i="5"/>
  <c r="J2048" i="5"/>
  <c r="K2048" i="5"/>
  <c r="M2048" i="5" s="1"/>
  <c r="O2048" i="5" s="1"/>
  <c r="H2042" i="5"/>
  <c r="I2042" i="5"/>
  <c r="J2042" i="5"/>
  <c r="K2042" i="5"/>
  <c r="M2042" i="5" s="1"/>
  <c r="H2036" i="5"/>
  <c r="I2036" i="5"/>
  <c r="J2036" i="5"/>
  <c r="K2036" i="5"/>
  <c r="M2036" i="5" s="1"/>
  <c r="H2030" i="5"/>
  <c r="I2030" i="5"/>
  <c r="J2030" i="5"/>
  <c r="K2030" i="5"/>
  <c r="M2030" i="5" s="1"/>
  <c r="O2030" i="5" s="1"/>
  <c r="H2024" i="5"/>
  <c r="I2024" i="5"/>
  <c r="J2024" i="5"/>
  <c r="K2024" i="5"/>
  <c r="M2024" i="5" s="1"/>
  <c r="O2024" i="5" s="1"/>
  <c r="H2018" i="5"/>
  <c r="I2018" i="5"/>
  <c r="J2018" i="5"/>
  <c r="K2018" i="5"/>
  <c r="M2018" i="5" s="1"/>
  <c r="O2018" i="5" s="1"/>
  <c r="H2012" i="5"/>
  <c r="I2012" i="5"/>
  <c r="J2012" i="5"/>
  <c r="K2012" i="5"/>
  <c r="M2012" i="5" s="1"/>
  <c r="H2006" i="5"/>
  <c r="I2006" i="5"/>
  <c r="J2006" i="5"/>
  <c r="K2006" i="5"/>
  <c r="M2006" i="5" s="1"/>
  <c r="O2006" i="5" s="1"/>
  <c r="H2000" i="5"/>
  <c r="I2000" i="5"/>
  <c r="J2000" i="5"/>
  <c r="K2000" i="5"/>
  <c r="M2000" i="5" s="1"/>
  <c r="H1994" i="5"/>
  <c r="I1994" i="5"/>
  <c r="J1994" i="5"/>
  <c r="K1994" i="5"/>
  <c r="M1994" i="5" s="1"/>
  <c r="O1994" i="5" s="1"/>
  <c r="H1988" i="5"/>
  <c r="I1988" i="5"/>
  <c r="J1988" i="5"/>
  <c r="K1988" i="5"/>
  <c r="M1988" i="5" s="1"/>
  <c r="H1982" i="5"/>
  <c r="I1982" i="5"/>
  <c r="J1982" i="5"/>
  <c r="K1982" i="5"/>
  <c r="M1982" i="5" s="1"/>
  <c r="O1982" i="5" s="1"/>
  <c r="H1976" i="5"/>
  <c r="I1976" i="5"/>
  <c r="J1976" i="5"/>
  <c r="K1976" i="5"/>
  <c r="M1976" i="5" s="1"/>
  <c r="O1976" i="5" s="1"/>
  <c r="H1970" i="5"/>
  <c r="I1970" i="5"/>
  <c r="J1970" i="5"/>
  <c r="K1970" i="5"/>
  <c r="M1970" i="5" s="1"/>
  <c r="H1964" i="5"/>
  <c r="I1964" i="5"/>
  <c r="J1964" i="5"/>
  <c r="K1964" i="5"/>
  <c r="M1964" i="5" s="1"/>
  <c r="O1964" i="5" s="1"/>
  <c r="H1958" i="5"/>
  <c r="I1958" i="5"/>
  <c r="J1958" i="5"/>
  <c r="K1958" i="5"/>
  <c r="M1958" i="5" s="1"/>
  <c r="H1952" i="5"/>
  <c r="I1952" i="5"/>
  <c r="J1952" i="5"/>
  <c r="K1952" i="5"/>
  <c r="M1952" i="5" s="1"/>
  <c r="O1952" i="5" s="1"/>
  <c r="H1946" i="5"/>
  <c r="I1946" i="5"/>
  <c r="J1946" i="5"/>
  <c r="K1946" i="5"/>
  <c r="M1946" i="5" s="1"/>
  <c r="H1940" i="5"/>
  <c r="I1940" i="5"/>
  <c r="J1940" i="5"/>
  <c r="K1940" i="5"/>
  <c r="M1940" i="5" s="1"/>
  <c r="O1940" i="5" s="1"/>
  <c r="H1934" i="5"/>
  <c r="I1934" i="5"/>
  <c r="J1934" i="5"/>
  <c r="K1934" i="5"/>
  <c r="M1934" i="5" s="1"/>
  <c r="O1934" i="5" s="1"/>
  <c r="H1928" i="5"/>
  <c r="I1928" i="5"/>
  <c r="J1928" i="5"/>
  <c r="K1928" i="5"/>
  <c r="M1928" i="5" s="1"/>
  <c r="O1928" i="5" s="1"/>
  <c r="H1922" i="5"/>
  <c r="I1922" i="5"/>
  <c r="J1922" i="5"/>
  <c r="K1922" i="5"/>
  <c r="M1922" i="5" s="1"/>
  <c r="O1922" i="5" s="1"/>
  <c r="H1916" i="5"/>
  <c r="I1916" i="5"/>
  <c r="J1916" i="5"/>
  <c r="K1916" i="5"/>
  <c r="M1916" i="5" s="1"/>
  <c r="O1916" i="5" s="1"/>
  <c r="H1910" i="5"/>
  <c r="I1910" i="5"/>
  <c r="J1910" i="5"/>
  <c r="K1910" i="5"/>
  <c r="M1910" i="5" s="1"/>
  <c r="O1910" i="5" s="1"/>
  <c r="H1904" i="5"/>
  <c r="I1904" i="5"/>
  <c r="J1904" i="5"/>
  <c r="K1904" i="5"/>
  <c r="M1904" i="5" s="1"/>
  <c r="O1904" i="5" s="1"/>
  <c r="H1898" i="5"/>
  <c r="I1898" i="5"/>
  <c r="J1898" i="5"/>
  <c r="K1898" i="5"/>
  <c r="M1898" i="5" s="1"/>
  <c r="H1892" i="5"/>
  <c r="I1892" i="5"/>
  <c r="J1892" i="5"/>
  <c r="K1892" i="5"/>
  <c r="M1892" i="5" s="1"/>
  <c r="H1886" i="5"/>
  <c r="I1886" i="5"/>
  <c r="J1886" i="5"/>
  <c r="K1886" i="5"/>
  <c r="M1886" i="5" s="1"/>
  <c r="H1880" i="5"/>
  <c r="I1880" i="5"/>
  <c r="J1880" i="5"/>
  <c r="K1880" i="5"/>
  <c r="M1880" i="5" s="1"/>
  <c r="O1880" i="5" s="1"/>
  <c r="H1874" i="5"/>
  <c r="I1874" i="5"/>
  <c r="J1874" i="5"/>
  <c r="K1874" i="5"/>
  <c r="M1874" i="5" s="1"/>
  <c r="O1874" i="5" s="1"/>
  <c r="H1868" i="5"/>
  <c r="I1868" i="5"/>
  <c r="J1868" i="5"/>
  <c r="K1868" i="5"/>
  <c r="M1868" i="5" s="1"/>
  <c r="H1862" i="5"/>
  <c r="I1862" i="5"/>
  <c r="J1862" i="5"/>
  <c r="K1862" i="5"/>
  <c r="M1862" i="5" s="1"/>
  <c r="H1856" i="5"/>
  <c r="I1856" i="5"/>
  <c r="J1856" i="5"/>
  <c r="K1856" i="5"/>
  <c r="M1856" i="5" s="1"/>
  <c r="H1850" i="5"/>
  <c r="I1850" i="5"/>
  <c r="J1850" i="5"/>
  <c r="K1850" i="5"/>
  <c r="M1850" i="5" s="1"/>
  <c r="H1844" i="5"/>
  <c r="I1844" i="5"/>
  <c r="J1844" i="5"/>
  <c r="K1844" i="5"/>
  <c r="M1844" i="5" s="1"/>
  <c r="O1844" i="5" s="1"/>
  <c r="H1838" i="5"/>
  <c r="I1838" i="5"/>
  <c r="J1838" i="5"/>
  <c r="K1838" i="5"/>
  <c r="M1838" i="5" s="1"/>
  <c r="H1832" i="5"/>
  <c r="I1832" i="5"/>
  <c r="J1832" i="5"/>
  <c r="K1832" i="5"/>
  <c r="M1832" i="5" s="1"/>
  <c r="O1832" i="5" s="1"/>
  <c r="H1826" i="5"/>
  <c r="I1826" i="5"/>
  <c r="J1826" i="5"/>
  <c r="K1826" i="5"/>
  <c r="M1826" i="5" s="1"/>
  <c r="O1826" i="5" s="1"/>
  <c r="H1820" i="5"/>
  <c r="I1820" i="5"/>
  <c r="J1820" i="5"/>
  <c r="K1820" i="5"/>
  <c r="M1820" i="5" s="1"/>
  <c r="H1814" i="5"/>
  <c r="I1814" i="5"/>
  <c r="J1814" i="5"/>
  <c r="K1814" i="5"/>
  <c r="M1814" i="5" s="1"/>
  <c r="O1814" i="5" s="1"/>
  <c r="H1808" i="5"/>
  <c r="I1808" i="5"/>
  <c r="J1808" i="5"/>
  <c r="K1808" i="5"/>
  <c r="M1808" i="5" s="1"/>
  <c r="O1808" i="5" s="1"/>
  <c r="H1802" i="5"/>
  <c r="I1802" i="5"/>
  <c r="J1802" i="5"/>
  <c r="K1802" i="5"/>
  <c r="M1802" i="5" s="1"/>
  <c r="O1802" i="5" s="1"/>
  <c r="H1796" i="5"/>
  <c r="I1796" i="5"/>
  <c r="J1796" i="5"/>
  <c r="K1796" i="5"/>
  <c r="M1796" i="5" s="1"/>
  <c r="H1790" i="5"/>
  <c r="I1790" i="5"/>
  <c r="J1790" i="5"/>
  <c r="K1790" i="5"/>
  <c r="M1790" i="5" s="1"/>
  <c r="O1790" i="5" s="1"/>
  <c r="H1784" i="5"/>
  <c r="I1784" i="5"/>
  <c r="J1784" i="5"/>
  <c r="K1784" i="5"/>
  <c r="M1784" i="5" s="1"/>
  <c r="H1778" i="5"/>
  <c r="I1778" i="5"/>
  <c r="J1778" i="5"/>
  <c r="K1778" i="5"/>
  <c r="M1778" i="5" s="1"/>
  <c r="O1778" i="5" s="1"/>
  <c r="H1772" i="5"/>
  <c r="I1772" i="5"/>
  <c r="J1772" i="5"/>
  <c r="K1772" i="5"/>
  <c r="M1772" i="5" s="1"/>
  <c r="O1772" i="5" s="1"/>
  <c r="H1766" i="5"/>
  <c r="I1766" i="5"/>
  <c r="J1766" i="5"/>
  <c r="K1766" i="5"/>
  <c r="M1766" i="5" s="1"/>
  <c r="H1760" i="5"/>
  <c r="I1760" i="5"/>
  <c r="J1760" i="5"/>
  <c r="K1760" i="5"/>
  <c r="M1760" i="5" s="1"/>
  <c r="O1760" i="5" s="1"/>
  <c r="H1754" i="5"/>
  <c r="I1754" i="5"/>
  <c r="J1754" i="5"/>
  <c r="K1754" i="5"/>
  <c r="M1754" i="5" s="1"/>
  <c r="H1748" i="5"/>
  <c r="I1748" i="5"/>
  <c r="J1748" i="5"/>
  <c r="K1748" i="5"/>
  <c r="M1748" i="5" s="1"/>
  <c r="O1748" i="5" s="1"/>
  <c r="H1742" i="5"/>
  <c r="I1742" i="5"/>
  <c r="J1742" i="5"/>
  <c r="K1742" i="5"/>
  <c r="M1742" i="5" s="1"/>
  <c r="J1736" i="5"/>
  <c r="H1736" i="5"/>
  <c r="I1736" i="5"/>
  <c r="K1736" i="5"/>
  <c r="M1736" i="5" s="1"/>
  <c r="O1736" i="5" s="1"/>
  <c r="J1730" i="5"/>
  <c r="H1730" i="5"/>
  <c r="K1730" i="5"/>
  <c r="M1730" i="5" s="1"/>
  <c r="O1730" i="5" s="1"/>
  <c r="I1730" i="5"/>
  <c r="J1724" i="5"/>
  <c r="H1724" i="5"/>
  <c r="I1724" i="5"/>
  <c r="K1724" i="5"/>
  <c r="M1724" i="5" s="1"/>
  <c r="J1718" i="5"/>
  <c r="H1718" i="5"/>
  <c r="I1718" i="5"/>
  <c r="K1718" i="5"/>
  <c r="M1718" i="5" s="1"/>
  <c r="J1712" i="5"/>
  <c r="H1712" i="5"/>
  <c r="I1712" i="5"/>
  <c r="K1712" i="5"/>
  <c r="M1712" i="5" s="1"/>
  <c r="J1706" i="5"/>
  <c r="H1706" i="5"/>
  <c r="I1706" i="5"/>
  <c r="K1706" i="5"/>
  <c r="M1706" i="5" s="1"/>
  <c r="J1700" i="5"/>
  <c r="H1700" i="5"/>
  <c r="I1700" i="5"/>
  <c r="K1700" i="5"/>
  <c r="M1700" i="5" s="1"/>
  <c r="J1694" i="5"/>
  <c r="H1694" i="5"/>
  <c r="K1694" i="5"/>
  <c r="M1694" i="5" s="1"/>
  <c r="I1694" i="5"/>
  <c r="J1688" i="5"/>
  <c r="H1688" i="5"/>
  <c r="I1688" i="5"/>
  <c r="K1688" i="5"/>
  <c r="M1688" i="5" s="1"/>
  <c r="J1682" i="5"/>
  <c r="H1682" i="5"/>
  <c r="I1682" i="5"/>
  <c r="K1682" i="5"/>
  <c r="M1682" i="5" s="1"/>
  <c r="O1682" i="5" s="1"/>
  <c r="J1676" i="5"/>
  <c r="H1676" i="5"/>
  <c r="I1676" i="5"/>
  <c r="K1676" i="5"/>
  <c r="M1676" i="5" s="1"/>
  <c r="O1676" i="5" s="1"/>
  <c r="J1670" i="5"/>
  <c r="H1670" i="5"/>
  <c r="I1670" i="5"/>
  <c r="K1670" i="5"/>
  <c r="M1670" i="5" s="1"/>
  <c r="O1670" i="5" s="1"/>
  <c r="J1664" i="5"/>
  <c r="H1664" i="5"/>
  <c r="I1664" i="5"/>
  <c r="K1664" i="5"/>
  <c r="M1664" i="5" s="1"/>
  <c r="O1664" i="5" s="1"/>
  <c r="J1658" i="5"/>
  <c r="H1658" i="5"/>
  <c r="K1658" i="5"/>
  <c r="M1658" i="5" s="1"/>
  <c r="I1658" i="5"/>
  <c r="J1652" i="5"/>
  <c r="H1652" i="5"/>
  <c r="I1652" i="5"/>
  <c r="K1652" i="5"/>
  <c r="M1652" i="5" s="1"/>
  <c r="O1652" i="5" s="1"/>
  <c r="J1646" i="5"/>
  <c r="H1646" i="5"/>
  <c r="I1646" i="5"/>
  <c r="K1646" i="5"/>
  <c r="M1646" i="5" s="1"/>
  <c r="J1640" i="5"/>
  <c r="H1640" i="5"/>
  <c r="I1640" i="5"/>
  <c r="K1640" i="5"/>
  <c r="M1640" i="5" s="1"/>
  <c r="J1634" i="5"/>
  <c r="H1634" i="5"/>
  <c r="I1634" i="5"/>
  <c r="K1634" i="5"/>
  <c r="M1634" i="5" s="1"/>
  <c r="O1634" i="5" s="1"/>
  <c r="J1628" i="5"/>
  <c r="H1628" i="5"/>
  <c r="I1628" i="5"/>
  <c r="K1628" i="5"/>
  <c r="M1628" i="5" s="1"/>
  <c r="O1628" i="5" s="1"/>
  <c r="J1622" i="5"/>
  <c r="H1622" i="5"/>
  <c r="K1622" i="5"/>
  <c r="M1622" i="5" s="1"/>
  <c r="I1622" i="5"/>
  <c r="J1616" i="5"/>
  <c r="H1616" i="5"/>
  <c r="I1616" i="5"/>
  <c r="K1616" i="5"/>
  <c r="M1616" i="5" s="1"/>
  <c r="O1616" i="5" s="1"/>
  <c r="J1610" i="5"/>
  <c r="H1610" i="5"/>
  <c r="I1610" i="5"/>
  <c r="K1610" i="5"/>
  <c r="M1610" i="5" s="1"/>
  <c r="O1610" i="5" s="1"/>
  <c r="J1604" i="5"/>
  <c r="H1604" i="5"/>
  <c r="I1604" i="5"/>
  <c r="K1604" i="5"/>
  <c r="M1604" i="5" s="1"/>
  <c r="J1598" i="5"/>
  <c r="H1598" i="5"/>
  <c r="I1598" i="5"/>
  <c r="K1598" i="5"/>
  <c r="M1598" i="5" s="1"/>
  <c r="O1598" i="5" s="1"/>
  <c r="J1592" i="5"/>
  <c r="H1592" i="5"/>
  <c r="I1592" i="5"/>
  <c r="K1592" i="5"/>
  <c r="M1592" i="5" s="1"/>
  <c r="J1586" i="5"/>
  <c r="K1586" i="5"/>
  <c r="M1586" i="5" s="1"/>
  <c r="H1586" i="5"/>
  <c r="I1586" i="5"/>
  <c r="J1580" i="5"/>
  <c r="K1580" i="5"/>
  <c r="M1580" i="5" s="1"/>
  <c r="O1580" i="5" s="1"/>
  <c r="H1580" i="5"/>
  <c r="I1580" i="5"/>
  <c r="J1574" i="5"/>
  <c r="K1574" i="5"/>
  <c r="M1574" i="5" s="1"/>
  <c r="O1574" i="5" s="1"/>
  <c r="H1574" i="5"/>
  <c r="I1574" i="5"/>
  <c r="J1568" i="5"/>
  <c r="K1568" i="5"/>
  <c r="M1568" i="5" s="1"/>
  <c r="H1568" i="5"/>
  <c r="I1568" i="5"/>
  <c r="J1562" i="5"/>
  <c r="K1562" i="5"/>
  <c r="M1562" i="5" s="1"/>
  <c r="O1562" i="5" s="1"/>
  <c r="H1562" i="5"/>
  <c r="I1562" i="5"/>
  <c r="J1556" i="5"/>
  <c r="K1556" i="5"/>
  <c r="M1556" i="5" s="1"/>
  <c r="O1556" i="5" s="1"/>
  <c r="H1556" i="5"/>
  <c r="I1556" i="5"/>
  <c r="J1550" i="5"/>
  <c r="K1550" i="5"/>
  <c r="M1550" i="5" s="1"/>
  <c r="O1550" i="5" s="1"/>
  <c r="H1550" i="5"/>
  <c r="I1550" i="5"/>
  <c r="J1544" i="5"/>
  <c r="K1544" i="5"/>
  <c r="M1544" i="5" s="1"/>
  <c r="H1544" i="5"/>
  <c r="I1544" i="5"/>
  <c r="J1538" i="5"/>
  <c r="K1538" i="5"/>
  <c r="M1538" i="5" s="1"/>
  <c r="O1538" i="5" s="1"/>
  <c r="H1538" i="5"/>
  <c r="I1538" i="5"/>
  <c r="J1532" i="5"/>
  <c r="K1532" i="5"/>
  <c r="M1532" i="5" s="1"/>
  <c r="H1532" i="5"/>
  <c r="I1532" i="5"/>
  <c r="J1526" i="5"/>
  <c r="K1526" i="5"/>
  <c r="M1526" i="5" s="1"/>
  <c r="H1526" i="5"/>
  <c r="I1526" i="5"/>
  <c r="J1520" i="5"/>
  <c r="K1520" i="5"/>
  <c r="M1520" i="5" s="1"/>
  <c r="H1520" i="5"/>
  <c r="I1520" i="5"/>
  <c r="J1514" i="5"/>
  <c r="K1514" i="5"/>
  <c r="M1514" i="5" s="1"/>
  <c r="H1514" i="5"/>
  <c r="I1514" i="5"/>
  <c r="J1508" i="5"/>
  <c r="K1508" i="5"/>
  <c r="M1508" i="5" s="1"/>
  <c r="O1508" i="5" s="1"/>
  <c r="H1508" i="5"/>
  <c r="I1508" i="5"/>
  <c r="J1502" i="5"/>
  <c r="K1502" i="5"/>
  <c r="M1502" i="5" s="1"/>
  <c r="H1502" i="5"/>
  <c r="I1502" i="5"/>
  <c r="J1496" i="5"/>
  <c r="K1496" i="5"/>
  <c r="M1496" i="5" s="1"/>
  <c r="O1496" i="5" s="1"/>
  <c r="H1496" i="5"/>
  <c r="I1496" i="5"/>
  <c r="J1490" i="5"/>
  <c r="K1490" i="5"/>
  <c r="M1490" i="5" s="1"/>
  <c r="H1490" i="5"/>
  <c r="I1490" i="5"/>
  <c r="J1484" i="5"/>
  <c r="K1484" i="5"/>
  <c r="M1484" i="5" s="1"/>
  <c r="H1484" i="5"/>
  <c r="I1484" i="5"/>
  <c r="J1478" i="5"/>
  <c r="K1478" i="5"/>
  <c r="M1478" i="5" s="1"/>
  <c r="H1478" i="5"/>
  <c r="I1478" i="5"/>
  <c r="J1472" i="5"/>
  <c r="K1472" i="5"/>
  <c r="M1472" i="5" s="1"/>
  <c r="H1472" i="5"/>
  <c r="I1472" i="5"/>
  <c r="J1466" i="5"/>
  <c r="K1466" i="5"/>
  <c r="M1466" i="5" s="1"/>
  <c r="O1466" i="5" s="1"/>
  <c r="H1466" i="5"/>
  <c r="I1466" i="5"/>
  <c r="J1460" i="5"/>
  <c r="K1460" i="5"/>
  <c r="M1460" i="5" s="1"/>
  <c r="O1460" i="5" s="1"/>
  <c r="H1460" i="5"/>
  <c r="I1460" i="5"/>
  <c r="J1454" i="5"/>
  <c r="K1454" i="5"/>
  <c r="M1454" i="5" s="1"/>
  <c r="O1454" i="5" s="1"/>
  <c r="H1454" i="5"/>
  <c r="I1454" i="5"/>
  <c r="J1448" i="5"/>
  <c r="K1448" i="5"/>
  <c r="M1448" i="5" s="1"/>
  <c r="O1448" i="5" s="1"/>
  <c r="H1448" i="5"/>
  <c r="I1448" i="5"/>
  <c r="J1442" i="5"/>
  <c r="K1442" i="5"/>
  <c r="M1442" i="5" s="1"/>
  <c r="O1442" i="5" s="1"/>
  <c r="H1442" i="5"/>
  <c r="I1442" i="5"/>
  <c r="I1436" i="5"/>
  <c r="J1436" i="5"/>
  <c r="K1436" i="5"/>
  <c r="M1436" i="5" s="1"/>
  <c r="O1436" i="5" s="1"/>
  <c r="H1436" i="5"/>
  <c r="I1430" i="5"/>
  <c r="J1430" i="5"/>
  <c r="K1430" i="5"/>
  <c r="M1430" i="5" s="1"/>
  <c r="H1430" i="5"/>
  <c r="I1424" i="5"/>
  <c r="J1424" i="5"/>
  <c r="K1424" i="5"/>
  <c r="M1424" i="5" s="1"/>
  <c r="O1424" i="5" s="1"/>
  <c r="H1424" i="5"/>
  <c r="I1418" i="5"/>
  <c r="J1418" i="5"/>
  <c r="K1418" i="5"/>
  <c r="M1418" i="5" s="1"/>
  <c r="O1418" i="5" s="1"/>
  <c r="H1418" i="5"/>
  <c r="I1412" i="5"/>
  <c r="J1412" i="5"/>
  <c r="K1412" i="5"/>
  <c r="M1412" i="5" s="1"/>
  <c r="O1412" i="5" s="1"/>
  <c r="H1412" i="5"/>
  <c r="I1406" i="5"/>
  <c r="J1406" i="5"/>
  <c r="K1406" i="5"/>
  <c r="M1406" i="5" s="1"/>
  <c r="H1406" i="5"/>
  <c r="I1400" i="5"/>
  <c r="J1400" i="5"/>
  <c r="K1400" i="5"/>
  <c r="M1400" i="5" s="1"/>
  <c r="O1400" i="5" s="1"/>
  <c r="H1400" i="5"/>
  <c r="I1394" i="5"/>
  <c r="J1394" i="5"/>
  <c r="K1394" i="5"/>
  <c r="M1394" i="5" s="1"/>
  <c r="O1394" i="5" s="1"/>
  <c r="H1394" i="5"/>
  <c r="I1388" i="5"/>
  <c r="J1388" i="5"/>
  <c r="K1388" i="5"/>
  <c r="M1388" i="5" s="1"/>
  <c r="O1388" i="5" s="1"/>
  <c r="H1388" i="5"/>
  <c r="I1382" i="5"/>
  <c r="J1382" i="5"/>
  <c r="K1382" i="5"/>
  <c r="M1382" i="5" s="1"/>
  <c r="O1382" i="5" s="1"/>
  <c r="H1382" i="5"/>
  <c r="I1376" i="5"/>
  <c r="J1376" i="5"/>
  <c r="K1376" i="5"/>
  <c r="M1376" i="5" s="1"/>
  <c r="H1376" i="5"/>
  <c r="I1370" i="5"/>
  <c r="J1370" i="5"/>
  <c r="K1370" i="5"/>
  <c r="M1370" i="5" s="1"/>
  <c r="O1370" i="5" s="1"/>
  <c r="H1370" i="5"/>
  <c r="I1364" i="5"/>
  <c r="J1364" i="5"/>
  <c r="K1364" i="5"/>
  <c r="M1364" i="5" s="1"/>
  <c r="O1364" i="5" s="1"/>
  <c r="H1364" i="5"/>
  <c r="I1358" i="5"/>
  <c r="J1358" i="5"/>
  <c r="K1358" i="5"/>
  <c r="M1358" i="5" s="1"/>
  <c r="H1358" i="5"/>
  <c r="I1352" i="5"/>
  <c r="J1352" i="5"/>
  <c r="K1352" i="5"/>
  <c r="M1352" i="5" s="1"/>
  <c r="O1352" i="5" s="1"/>
  <c r="H1352" i="5"/>
  <c r="I1346" i="5"/>
  <c r="J1346" i="5"/>
  <c r="K1346" i="5"/>
  <c r="M1346" i="5" s="1"/>
  <c r="O1346" i="5" s="1"/>
  <c r="H1346" i="5"/>
  <c r="I1340" i="5"/>
  <c r="J1340" i="5"/>
  <c r="K1340" i="5"/>
  <c r="M1340" i="5" s="1"/>
  <c r="H1340" i="5"/>
  <c r="I1334" i="5"/>
  <c r="J1334" i="5"/>
  <c r="K1334" i="5"/>
  <c r="M1334" i="5" s="1"/>
  <c r="O1334" i="5" s="1"/>
  <c r="H1334" i="5"/>
  <c r="I1328" i="5"/>
  <c r="J1328" i="5"/>
  <c r="K1328" i="5"/>
  <c r="M1328" i="5" s="1"/>
  <c r="H1328" i="5"/>
  <c r="I1322" i="5"/>
  <c r="J1322" i="5"/>
  <c r="K1322" i="5"/>
  <c r="M1322" i="5" s="1"/>
  <c r="O1322" i="5" s="1"/>
  <c r="H1322" i="5"/>
  <c r="I1316" i="5"/>
  <c r="J1316" i="5"/>
  <c r="K1316" i="5"/>
  <c r="M1316" i="5" s="1"/>
  <c r="H1316" i="5"/>
  <c r="I1310" i="5"/>
  <c r="J1310" i="5"/>
  <c r="K1310" i="5"/>
  <c r="M1310" i="5" s="1"/>
  <c r="O1310" i="5" s="1"/>
  <c r="H1310" i="5"/>
  <c r="I1304" i="5"/>
  <c r="J1304" i="5"/>
  <c r="K1304" i="5"/>
  <c r="M1304" i="5" s="1"/>
  <c r="O1304" i="5" s="1"/>
  <c r="H1304" i="5"/>
  <c r="I1298" i="5"/>
  <c r="J1298" i="5"/>
  <c r="K1298" i="5"/>
  <c r="M1298" i="5" s="1"/>
  <c r="O1298" i="5" s="1"/>
  <c r="H1298" i="5"/>
  <c r="I1292" i="5"/>
  <c r="J1292" i="5"/>
  <c r="K1292" i="5"/>
  <c r="M1292" i="5" s="1"/>
  <c r="O1292" i="5" s="1"/>
  <c r="H1292" i="5"/>
  <c r="I1286" i="5"/>
  <c r="J1286" i="5"/>
  <c r="K1286" i="5"/>
  <c r="M1286" i="5" s="1"/>
  <c r="H1286" i="5"/>
  <c r="I1280" i="5"/>
  <c r="J1280" i="5"/>
  <c r="K1280" i="5"/>
  <c r="M1280" i="5" s="1"/>
  <c r="O1280" i="5" s="1"/>
  <c r="H1280" i="5"/>
  <c r="I1274" i="5"/>
  <c r="J1274" i="5"/>
  <c r="K1274" i="5"/>
  <c r="M1274" i="5" s="1"/>
  <c r="O1274" i="5" s="1"/>
  <c r="H1274" i="5"/>
  <c r="H1268" i="5"/>
  <c r="I1268" i="5"/>
  <c r="J1268" i="5"/>
  <c r="K1268" i="5"/>
  <c r="M1268" i="5" s="1"/>
  <c r="O1268" i="5" s="1"/>
  <c r="H1262" i="5"/>
  <c r="I1262" i="5"/>
  <c r="J1262" i="5"/>
  <c r="K1262" i="5"/>
  <c r="M1262" i="5" s="1"/>
  <c r="O1262" i="5" s="1"/>
  <c r="H1256" i="5"/>
  <c r="I1256" i="5"/>
  <c r="J1256" i="5"/>
  <c r="K1256" i="5"/>
  <c r="M1256" i="5" s="1"/>
  <c r="H1250" i="5"/>
  <c r="I1250" i="5"/>
  <c r="J1250" i="5"/>
  <c r="K1250" i="5"/>
  <c r="M1250" i="5" s="1"/>
  <c r="H1244" i="5"/>
  <c r="I1244" i="5"/>
  <c r="J1244" i="5"/>
  <c r="K1244" i="5"/>
  <c r="M1244" i="5" s="1"/>
  <c r="O1244" i="5" s="1"/>
  <c r="H1238" i="5"/>
  <c r="I1238" i="5"/>
  <c r="J1238" i="5"/>
  <c r="K1238" i="5"/>
  <c r="M1238" i="5" s="1"/>
  <c r="H1232" i="5"/>
  <c r="I1232" i="5"/>
  <c r="J1232" i="5"/>
  <c r="K1232" i="5"/>
  <c r="M1232" i="5" s="1"/>
  <c r="H1226" i="5"/>
  <c r="I1226" i="5"/>
  <c r="J1226" i="5"/>
  <c r="K1226" i="5"/>
  <c r="M1226" i="5" s="1"/>
  <c r="H1220" i="5"/>
  <c r="I1220" i="5"/>
  <c r="J1220" i="5"/>
  <c r="K1220" i="5"/>
  <c r="M1220" i="5" s="1"/>
  <c r="H1214" i="5"/>
  <c r="I1214" i="5"/>
  <c r="J1214" i="5"/>
  <c r="K1214" i="5"/>
  <c r="M1214" i="5" s="1"/>
  <c r="H1208" i="5"/>
  <c r="I1208" i="5"/>
  <c r="J1208" i="5"/>
  <c r="K1208" i="5"/>
  <c r="M1208" i="5" s="1"/>
  <c r="H1202" i="5"/>
  <c r="I1202" i="5"/>
  <c r="J1202" i="5"/>
  <c r="K1202" i="5"/>
  <c r="M1202" i="5" s="1"/>
  <c r="O1202" i="5" s="1"/>
  <c r="H1196" i="5"/>
  <c r="I1196" i="5"/>
  <c r="J1196" i="5"/>
  <c r="K1196" i="5"/>
  <c r="M1196" i="5" s="1"/>
  <c r="O1196" i="5" s="1"/>
  <c r="H1190" i="5"/>
  <c r="I1190" i="5"/>
  <c r="J1190" i="5"/>
  <c r="K1190" i="5"/>
  <c r="M1190" i="5" s="1"/>
  <c r="H1184" i="5"/>
  <c r="I1184" i="5"/>
  <c r="J1184" i="5"/>
  <c r="K1184" i="5"/>
  <c r="M1184" i="5" s="1"/>
  <c r="O1184" i="5" s="1"/>
  <c r="H1178" i="5"/>
  <c r="I1178" i="5"/>
  <c r="J1178" i="5"/>
  <c r="K1178" i="5"/>
  <c r="M1178" i="5" s="1"/>
  <c r="H1172" i="5"/>
  <c r="I1172" i="5"/>
  <c r="J1172" i="5"/>
  <c r="K1172" i="5"/>
  <c r="M1172" i="5" s="1"/>
  <c r="O1172" i="5" s="1"/>
  <c r="H1166" i="5"/>
  <c r="I1166" i="5"/>
  <c r="J1166" i="5"/>
  <c r="K1166" i="5"/>
  <c r="M1166" i="5" s="1"/>
  <c r="H1160" i="5"/>
  <c r="I1160" i="5"/>
  <c r="J1160" i="5"/>
  <c r="K1160" i="5"/>
  <c r="M1160" i="5" s="1"/>
  <c r="O1160" i="5" s="1"/>
  <c r="H1154" i="5"/>
  <c r="I1154" i="5"/>
  <c r="J1154" i="5"/>
  <c r="K1154" i="5"/>
  <c r="M1154" i="5" s="1"/>
  <c r="O1154" i="5" s="1"/>
  <c r="H1148" i="5"/>
  <c r="I1148" i="5"/>
  <c r="J1148" i="5"/>
  <c r="K1148" i="5"/>
  <c r="M1148" i="5" s="1"/>
  <c r="H1142" i="5"/>
  <c r="I1142" i="5"/>
  <c r="J1142" i="5"/>
  <c r="K1142" i="5"/>
  <c r="M1142" i="5" s="1"/>
  <c r="O1142" i="5" s="1"/>
  <c r="H1136" i="5"/>
  <c r="I1136" i="5"/>
  <c r="J1136" i="5"/>
  <c r="K1136" i="5"/>
  <c r="M1136" i="5" s="1"/>
  <c r="O1136" i="5" s="1"/>
  <c r="H1130" i="5"/>
  <c r="I1130" i="5"/>
  <c r="J1130" i="5"/>
  <c r="K1130" i="5"/>
  <c r="M1130" i="5" s="1"/>
  <c r="O1130" i="5" s="1"/>
  <c r="H1124" i="5"/>
  <c r="I1124" i="5"/>
  <c r="J1124" i="5"/>
  <c r="K1124" i="5"/>
  <c r="M1124" i="5" s="1"/>
  <c r="H1118" i="5"/>
  <c r="I1118" i="5"/>
  <c r="J1118" i="5"/>
  <c r="K1118" i="5"/>
  <c r="M1118" i="5" s="1"/>
  <c r="O1118" i="5" s="1"/>
  <c r="H1112" i="5"/>
  <c r="I1112" i="5"/>
  <c r="J1112" i="5"/>
  <c r="K1112" i="5"/>
  <c r="M1112" i="5" s="1"/>
  <c r="O1112" i="5" s="1"/>
  <c r="H1106" i="5"/>
  <c r="I1106" i="5"/>
  <c r="J1106" i="5"/>
  <c r="K1106" i="5"/>
  <c r="M1106" i="5" s="1"/>
  <c r="H1100" i="5"/>
  <c r="I1100" i="5"/>
  <c r="J1100" i="5"/>
  <c r="K1100" i="5"/>
  <c r="M1100" i="5" s="1"/>
  <c r="O1100" i="5" s="1"/>
  <c r="H1094" i="5"/>
  <c r="I1094" i="5"/>
  <c r="J1094" i="5"/>
  <c r="K1094" i="5"/>
  <c r="M1094" i="5" s="1"/>
  <c r="O1094" i="5" s="1"/>
  <c r="H1088" i="5"/>
  <c r="I1088" i="5"/>
  <c r="J1088" i="5"/>
  <c r="K1088" i="5"/>
  <c r="M1088" i="5" s="1"/>
  <c r="H1082" i="5"/>
  <c r="I1082" i="5"/>
  <c r="J1082" i="5"/>
  <c r="K1082" i="5"/>
  <c r="M1082" i="5" s="1"/>
  <c r="O1082" i="5" s="1"/>
  <c r="H1076" i="5"/>
  <c r="I1076" i="5"/>
  <c r="J1076" i="5"/>
  <c r="K1076" i="5"/>
  <c r="M1076" i="5" s="1"/>
  <c r="O1076" i="5" s="1"/>
  <c r="H1070" i="5"/>
  <c r="I1070" i="5"/>
  <c r="J1070" i="5"/>
  <c r="K1070" i="5"/>
  <c r="M1070" i="5" s="1"/>
  <c r="O1070" i="5" s="1"/>
  <c r="H1064" i="5"/>
  <c r="I1064" i="5"/>
  <c r="J1064" i="5"/>
  <c r="K1064" i="5"/>
  <c r="M1064" i="5" s="1"/>
  <c r="H1058" i="5"/>
  <c r="I1058" i="5"/>
  <c r="J1058" i="5"/>
  <c r="K1058" i="5"/>
  <c r="M1058" i="5" s="1"/>
  <c r="H1052" i="5"/>
  <c r="I1052" i="5"/>
  <c r="J1052" i="5"/>
  <c r="K1052" i="5"/>
  <c r="M1052" i="5" s="1"/>
  <c r="H1046" i="5"/>
  <c r="I1046" i="5"/>
  <c r="J1046" i="5"/>
  <c r="K1046" i="5"/>
  <c r="M1046" i="5" s="1"/>
  <c r="O1046" i="5" s="1"/>
  <c r="H1040" i="5"/>
  <c r="I1040" i="5"/>
  <c r="J1040" i="5"/>
  <c r="K1040" i="5"/>
  <c r="M1040" i="5" s="1"/>
  <c r="O1040" i="5" s="1"/>
  <c r="H1034" i="5"/>
  <c r="I1034" i="5"/>
  <c r="J1034" i="5"/>
  <c r="K1034" i="5"/>
  <c r="M1034" i="5" s="1"/>
  <c r="H1028" i="5"/>
  <c r="I1028" i="5"/>
  <c r="J1028" i="5"/>
  <c r="K1028" i="5"/>
  <c r="M1028" i="5" s="1"/>
  <c r="O1028" i="5" s="1"/>
  <c r="H1022" i="5"/>
  <c r="I1022" i="5"/>
  <c r="J1022" i="5"/>
  <c r="K1022" i="5"/>
  <c r="M1022" i="5" s="1"/>
  <c r="H1016" i="5"/>
  <c r="I1016" i="5"/>
  <c r="J1016" i="5"/>
  <c r="K1016" i="5"/>
  <c r="M1016" i="5" s="1"/>
  <c r="H1010" i="5"/>
  <c r="I1010" i="5"/>
  <c r="J1010" i="5"/>
  <c r="K1010" i="5"/>
  <c r="M1010" i="5" s="1"/>
  <c r="H1004" i="5"/>
  <c r="I1004" i="5"/>
  <c r="J1004" i="5"/>
  <c r="K1004" i="5"/>
  <c r="M1004" i="5" s="1"/>
  <c r="O1004" i="5" s="1"/>
  <c r="H998" i="5"/>
  <c r="I998" i="5"/>
  <c r="J998" i="5"/>
  <c r="K998" i="5"/>
  <c r="M998" i="5" s="1"/>
  <c r="O998" i="5" s="1"/>
  <c r="H992" i="5"/>
  <c r="I992" i="5"/>
  <c r="J992" i="5"/>
  <c r="K992" i="5"/>
  <c r="M992" i="5" s="1"/>
  <c r="O992" i="5" s="1"/>
  <c r="H986" i="5"/>
  <c r="I986" i="5"/>
  <c r="J986" i="5"/>
  <c r="K986" i="5"/>
  <c r="M986" i="5" s="1"/>
  <c r="H980" i="5"/>
  <c r="I980" i="5"/>
  <c r="J980" i="5"/>
  <c r="K980" i="5"/>
  <c r="M980" i="5" s="1"/>
  <c r="O980" i="5" s="1"/>
  <c r="H974" i="5"/>
  <c r="I974" i="5"/>
  <c r="J974" i="5"/>
  <c r="K974" i="5"/>
  <c r="M974" i="5" s="1"/>
  <c r="H968" i="5"/>
  <c r="I968" i="5"/>
  <c r="J968" i="5"/>
  <c r="K968" i="5"/>
  <c r="M968" i="5" s="1"/>
  <c r="O968" i="5" s="1"/>
  <c r="H962" i="5"/>
  <c r="I962" i="5"/>
  <c r="J962" i="5"/>
  <c r="K962" i="5"/>
  <c r="M962" i="5" s="1"/>
  <c r="H956" i="5"/>
  <c r="I956" i="5"/>
  <c r="J956" i="5"/>
  <c r="K956" i="5"/>
  <c r="M956" i="5" s="1"/>
  <c r="H950" i="5"/>
  <c r="I950" i="5"/>
  <c r="J950" i="5"/>
  <c r="K950" i="5"/>
  <c r="M950" i="5" s="1"/>
  <c r="H944" i="5"/>
  <c r="I944" i="5"/>
  <c r="J944" i="5"/>
  <c r="K944" i="5"/>
  <c r="M944" i="5" s="1"/>
  <c r="H938" i="5"/>
  <c r="I938" i="5"/>
  <c r="J938" i="5"/>
  <c r="K938" i="5"/>
  <c r="M938" i="5" s="1"/>
  <c r="O938" i="5" s="1"/>
  <c r="H932" i="5"/>
  <c r="I932" i="5"/>
  <c r="J932" i="5"/>
  <c r="K932" i="5"/>
  <c r="M932" i="5" s="1"/>
  <c r="H926" i="5"/>
  <c r="I926" i="5"/>
  <c r="J926" i="5"/>
  <c r="K926" i="5"/>
  <c r="M926" i="5" s="1"/>
  <c r="H920" i="5"/>
  <c r="I920" i="5"/>
  <c r="J920" i="5"/>
  <c r="K920" i="5"/>
  <c r="M920" i="5" s="1"/>
  <c r="O920" i="5" s="1"/>
  <c r="H914" i="5"/>
  <c r="I914" i="5"/>
  <c r="J914" i="5"/>
  <c r="K914" i="5"/>
  <c r="M914" i="5" s="1"/>
  <c r="O914" i="5" s="1"/>
  <c r="H908" i="5"/>
  <c r="I908" i="5"/>
  <c r="J908" i="5"/>
  <c r="K908" i="5"/>
  <c r="M908" i="5" s="1"/>
  <c r="H902" i="5"/>
  <c r="I902" i="5"/>
  <c r="J902" i="5"/>
  <c r="K902" i="5"/>
  <c r="M902" i="5" s="1"/>
  <c r="O902" i="5" s="1"/>
  <c r="H896" i="5"/>
  <c r="I896" i="5"/>
  <c r="J896" i="5"/>
  <c r="K896" i="5"/>
  <c r="M896" i="5" s="1"/>
  <c r="O896" i="5" s="1"/>
  <c r="H890" i="5"/>
  <c r="I890" i="5"/>
  <c r="J890" i="5"/>
  <c r="K890" i="5"/>
  <c r="M890" i="5" s="1"/>
  <c r="H884" i="5"/>
  <c r="I884" i="5"/>
  <c r="J884" i="5"/>
  <c r="K884" i="5"/>
  <c r="M884" i="5" s="1"/>
  <c r="H878" i="5"/>
  <c r="I878" i="5"/>
  <c r="J878" i="5"/>
  <c r="K878" i="5"/>
  <c r="M878" i="5" s="1"/>
  <c r="O878" i="5" s="1"/>
  <c r="H872" i="5"/>
  <c r="I872" i="5"/>
  <c r="J872" i="5"/>
  <c r="K872" i="5"/>
  <c r="M872" i="5" s="1"/>
  <c r="H866" i="5"/>
  <c r="I866" i="5"/>
  <c r="J866" i="5"/>
  <c r="K866" i="5"/>
  <c r="M866" i="5" s="1"/>
  <c r="H860" i="5"/>
  <c r="I860" i="5"/>
  <c r="J860" i="5"/>
  <c r="K860" i="5"/>
  <c r="M860" i="5" s="1"/>
  <c r="O860" i="5" s="1"/>
  <c r="K854" i="5"/>
  <c r="M854" i="5" s="1"/>
  <c r="O854" i="5" s="1"/>
  <c r="H854" i="5"/>
  <c r="I854" i="5"/>
  <c r="J854" i="5"/>
  <c r="I848" i="5"/>
  <c r="K848" i="5"/>
  <c r="M848" i="5" s="1"/>
  <c r="O848" i="5" s="1"/>
  <c r="H848" i="5"/>
  <c r="J848" i="5"/>
  <c r="I842" i="5"/>
  <c r="K842" i="5"/>
  <c r="M842" i="5" s="1"/>
  <c r="O842" i="5" s="1"/>
  <c r="H842" i="5"/>
  <c r="J842" i="5"/>
  <c r="I836" i="5"/>
  <c r="K836" i="5"/>
  <c r="M836" i="5" s="1"/>
  <c r="H836" i="5"/>
  <c r="J836" i="5"/>
  <c r="I830" i="5"/>
  <c r="K830" i="5"/>
  <c r="M830" i="5" s="1"/>
  <c r="H830" i="5"/>
  <c r="J830" i="5"/>
  <c r="I824" i="5"/>
  <c r="K824" i="5"/>
  <c r="M824" i="5" s="1"/>
  <c r="O824" i="5" s="1"/>
  <c r="H824" i="5"/>
  <c r="J824" i="5"/>
  <c r="I818" i="5"/>
  <c r="K818" i="5"/>
  <c r="M818" i="5" s="1"/>
  <c r="O818" i="5" s="1"/>
  <c r="H818" i="5"/>
  <c r="J818" i="5"/>
  <c r="I812" i="5"/>
  <c r="K812" i="5"/>
  <c r="M812" i="5" s="1"/>
  <c r="H812" i="5"/>
  <c r="J812" i="5"/>
  <c r="I806" i="5"/>
  <c r="K806" i="5"/>
  <c r="M806" i="5" s="1"/>
  <c r="H806" i="5"/>
  <c r="J806" i="5"/>
  <c r="H800" i="5"/>
  <c r="I800" i="5"/>
  <c r="K800" i="5"/>
  <c r="M800" i="5" s="1"/>
  <c r="J800" i="5"/>
  <c r="H794" i="5"/>
  <c r="I794" i="5"/>
  <c r="K794" i="5"/>
  <c r="M794" i="5" s="1"/>
  <c r="J794" i="5"/>
  <c r="H788" i="5"/>
  <c r="I788" i="5"/>
  <c r="K788" i="5"/>
  <c r="M788" i="5" s="1"/>
  <c r="J788" i="5"/>
  <c r="H782" i="5"/>
  <c r="I782" i="5"/>
  <c r="K782" i="5"/>
  <c r="M782" i="5" s="1"/>
  <c r="J782" i="5"/>
  <c r="H776" i="5"/>
  <c r="I776" i="5"/>
  <c r="K776" i="5"/>
  <c r="M776" i="5" s="1"/>
  <c r="O776" i="5" s="1"/>
  <c r="J776" i="5"/>
  <c r="H770" i="5"/>
  <c r="I770" i="5"/>
  <c r="K770" i="5"/>
  <c r="M770" i="5" s="1"/>
  <c r="J770" i="5"/>
  <c r="H764" i="5"/>
  <c r="I764" i="5"/>
  <c r="K764" i="5"/>
  <c r="M764" i="5" s="1"/>
  <c r="O764" i="5" s="1"/>
  <c r="J764" i="5"/>
  <c r="H758" i="5"/>
  <c r="I758" i="5"/>
  <c r="K758" i="5"/>
  <c r="M758" i="5" s="1"/>
  <c r="J758" i="5"/>
  <c r="H752" i="5"/>
  <c r="I752" i="5"/>
  <c r="K752" i="5"/>
  <c r="M752" i="5" s="1"/>
  <c r="J752" i="5"/>
  <c r="H746" i="5"/>
  <c r="I746" i="5"/>
  <c r="K746" i="5"/>
  <c r="M746" i="5" s="1"/>
  <c r="O746" i="5" s="1"/>
  <c r="J746" i="5"/>
  <c r="H740" i="5"/>
  <c r="I740" i="5"/>
  <c r="K740" i="5"/>
  <c r="M740" i="5" s="1"/>
  <c r="J740" i="5"/>
  <c r="H734" i="5"/>
  <c r="I734" i="5"/>
  <c r="K734" i="5"/>
  <c r="M734" i="5" s="1"/>
  <c r="O734" i="5" s="1"/>
  <c r="J734" i="5"/>
  <c r="H728" i="5"/>
  <c r="I728" i="5"/>
  <c r="K728" i="5"/>
  <c r="M728" i="5" s="1"/>
  <c r="J728" i="5"/>
  <c r="H722" i="5"/>
  <c r="I722" i="5"/>
  <c r="K722" i="5"/>
  <c r="M722" i="5" s="1"/>
  <c r="J722" i="5"/>
  <c r="H716" i="5"/>
  <c r="I716" i="5"/>
  <c r="K716" i="5"/>
  <c r="M716" i="5" s="1"/>
  <c r="J716" i="5"/>
  <c r="H710" i="5"/>
  <c r="I710" i="5"/>
  <c r="K710" i="5"/>
  <c r="M710" i="5" s="1"/>
  <c r="J710" i="5"/>
  <c r="H704" i="5"/>
  <c r="I704" i="5"/>
  <c r="K704" i="5"/>
  <c r="M704" i="5" s="1"/>
  <c r="O704" i="5" s="1"/>
  <c r="J704" i="5"/>
  <c r="H698" i="5"/>
  <c r="I698" i="5"/>
  <c r="K698" i="5"/>
  <c r="M698" i="5" s="1"/>
  <c r="O698" i="5" s="1"/>
  <c r="J698" i="5"/>
  <c r="H692" i="5"/>
  <c r="I692" i="5"/>
  <c r="K692" i="5"/>
  <c r="M692" i="5" s="1"/>
  <c r="O692" i="5" s="1"/>
  <c r="J692" i="5"/>
  <c r="H686" i="5"/>
  <c r="I686" i="5"/>
  <c r="K686" i="5"/>
  <c r="M686" i="5" s="1"/>
  <c r="O686" i="5" s="1"/>
  <c r="J686" i="5"/>
  <c r="H680" i="5"/>
  <c r="I680" i="5"/>
  <c r="K680" i="5"/>
  <c r="M680" i="5" s="1"/>
  <c r="J680" i="5"/>
  <c r="H674" i="5"/>
  <c r="I674" i="5"/>
  <c r="K674" i="5"/>
  <c r="M674" i="5" s="1"/>
  <c r="J674" i="5"/>
  <c r="H668" i="5"/>
  <c r="I668" i="5"/>
  <c r="K668" i="5"/>
  <c r="M668" i="5" s="1"/>
  <c r="J668" i="5"/>
  <c r="H662" i="5"/>
  <c r="I662" i="5"/>
  <c r="K662" i="5"/>
  <c r="M662" i="5" s="1"/>
  <c r="O662" i="5" s="1"/>
  <c r="J662" i="5"/>
  <c r="H656" i="5"/>
  <c r="I656" i="5"/>
  <c r="K656" i="5"/>
  <c r="M656" i="5" s="1"/>
  <c r="J656" i="5"/>
  <c r="H650" i="5"/>
  <c r="I650" i="5"/>
  <c r="K650" i="5"/>
  <c r="M650" i="5" s="1"/>
  <c r="O650" i="5" s="1"/>
  <c r="J650" i="5"/>
  <c r="H644" i="5"/>
  <c r="I644" i="5"/>
  <c r="K644" i="5"/>
  <c r="M644" i="5" s="1"/>
  <c r="J644" i="5"/>
  <c r="H638" i="5"/>
  <c r="I638" i="5"/>
  <c r="K638" i="5"/>
  <c r="M638" i="5" s="1"/>
  <c r="J638" i="5"/>
  <c r="H632" i="5"/>
  <c r="I632" i="5"/>
  <c r="K632" i="5"/>
  <c r="M632" i="5" s="1"/>
  <c r="J632" i="5"/>
  <c r="H626" i="5"/>
  <c r="I626" i="5"/>
  <c r="K626" i="5"/>
  <c r="M626" i="5" s="1"/>
  <c r="O626" i="5" s="1"/>
  <c r="J626" i="5"/>
  <c r="H620" i="5"/>
  <c r="I620" i="5"/>
  <c r="K620" i="5"/>
  <c r="M620" i="5" s="1"/>
  <c r="J620" i="5"/>
  <c r="H614" i="5"/>
  <c r="I614" i="5"/>
  <c r="K614" i="5"/>
  <c r="M614" i="5" s="1"/>
  <c r="J614" i="5"/>
  <c r="H608" i="5"/>
  <c r="I608" i="5"/>
  <c r="J608" i="5"/>
  <c r="K608" i="5"/>
  <c r="M608" i="5" s="1"/>
  <c r="H602" i="5"/>
  <c r="I602" i="5"/>
  <c r="J602" i="5"/>
  <c r="K602" i="5"/>
  <c r="M602" i="5" s="1"/>
  <c r="H596" i="5"/>
  <c r="I596" i="5"/>
  <c r="J596" i="5"/>
  <c r="K596" i="5"/>
  <c r="M596" i="5" s="1"/>
  <c r="H590" i="5"/>
  <c r="I590" i="5"/>
  <c r="J590" i="5"/>
  <c r="K590" i="5"/>
  <c r="M590" i="5" s="1"/>
  <c r="O590" i="5" s="1"/>
  <c r="H584" i="5"/>
  <c r="I584" i="5"/>
  <c r="J584" i="5"/>
  <c r="K584" i="5"/>
  <c r="M584" i="5" s="1"/>
  <c r="H578" i="5"/>
  <c r="I578" i="5"/>
  <c r="J578" i="5"/>
  <c r="K578" i="5"/>
  <c r="M578" i="5" s="1"/>
  <c r="O578" i="5" s="1"/>
  <c r="H572" i="5"/>
  <c r="I572" i="5"/>
  <c r="J572" i="5"/>
  <c r="K572" i="5"/>
  <c r="M572" i="5" s="1"/>
  <c r="O572" i="5" s="1"/>
  <c r="H566" i="5"/>
  <c r="I566" i="5"/>
  <c r="J566" i="5"/>
  <c r="K566" i="5"/>
  <c r="M566" i="5" s="1"/>
  <c r="O566" i="5" s="1"/>
  <c r="H560" i="5"/>
  <c r="I560" i="5"/>
  <c r="J560" i="5"/>
  <c r="K560" i="5"/>
  <c r="M560" i="5" s="1"/>
  <c r="H554" i="5"/>
  <c r="I554" i="5"/>
  <c r="J554" i="5"/>
  <c r="K554" i="5"/>
  <c r="M554" i="5" s="1"/>
  <c r="H548" i="5"/>
  <c r="I548" i="5"/>
  <c r="J548" i="5"/>
  <c r="K548" i="5"/>
  <c r="M548" i="5" s="1"/>
  <c r="O548" i="5" s="1"/>
  <c r="H542" i="5"/>
  <c r="I542" i="5"/>
  <c r="J542" i="5"/>
  <c r="K542" i="5"/>
  <c r="M542" i="5" s="1"/>
  <c r="O542" i="5" s="1"/>
  <c r="H536" i="5"/>
  <c r="I536" i="5"/>
  <c r="J536" i="5"/>
  <c r="K536" i="5"/>
  <c r="M536" i="5" s="1"/>
  <c r="H530" i="5"/>
  <c r="I530" i="5"/>
  <c r="J530" i="5"/>
  <c r="K530" i="5"/>
  <c r="M530" i="5" s="1"/>
  <c r="O530" i="5" s="1"/>
  <c r="H524" i="5"/>
  <c r="I524" i="5"/>
  <c r="J524" i="5"/>
  <c r="K524" i="5"/>
  <c r="M524" i="5" s="1"/>
  <c r="O524" i="5" s="1"/>
  <c r="H518" i="5"/>
  <c r="I518" i="5"/>
  <c r="J518" i="5"/>
  <c r="K518" i="5"/>
  <c r="M518" i="5" s="1"/>
  <c r="O518" i="5" s="1"/>
  <c r="H512" i="5"/>
  <c r="I512" i="5"/>
  <c r="J512" i="5"/>
  <c r="K512" i="5"/>
  <c r="M512" i="5" s="1"/>
  <c r="O512" i="5" s="1"/>
  <c r="H506" i="5"/>
  <c r="I506" i="5"/>
  <c r="J506" i="5"/>
  <c r="K506" i="5"/>
  <c r="M506" i="5" s="1"/>
  <c r="H500" i="5"/>
  <c r="I500" i="5"/>
  <c r="J500" i="5"/>
  <c r="K500" i="5"/>
  <c r="M500" i="5" s="1"/>
  <c r="H494" i="5"/>
  <c r="I494" i="5"/>
  <c r="J494" i="5"/>
  <c r="K494" i="5"/>
  <c r="M494" i="5" s="1"/>
  <c r="H488" i="5"/>
  <c r="I488" i="5"/>
  <c r="J488" i="5"/>
  <c r="K488" i="5"/>
  <c r="M488" i="5" s="1"/>
  <c r="O488" i="5" s="1"/>
  <c r="H482" i="5"/>
  <c r="I482" i="5"/>
  <c r="J482" i="5"/>
  <c r="K482" i="5"/>
  <c r="M482" i="5" s="1"/>
  <c r="H476" i="5"/>
  <c r="I476" i="5"/>
  <c r="J476" i="5"/>
  <c r="K476" i="5"/>
  <c r="M476" i="5" s="1"/>
  <c r="O476" i="5" s="1"/>
  <c r="H470" i="5"/>
  <c r="I470" i="5"/>
  <c r="J470" i="5"/>
  <c r="K470" i="5"/>
  <c r="M470" i="5" s="1"/>
  <c r="O470" i="5" s="1"/>
  <c r="H464" i="5"/>
  <c r="I464" i="5"/>
  <c r="J464" i="5"/>
  <c r="K464" i="5"/>
  <c r="M464" i="5" s="1"/>
  <c r="O464" i="5" s="1"/>
  <c r="H458" i="5"/>
  <c r="I458" i="5"/>
  <c r="J458" i="5"/>
  <c r="K458" i="5"/>
  <c r="M458" i="5" s="1"/>
  <c r="O458" i="5" s="1"/>
  <c r="H452" i="5"/>
  <c r="I452" i="5"/>
  <c r="J452" i="5"/>
  <c r="K452" i="5"/>
  <c r="M452" i="5" s="1"/>
  <c r="H446" i="5"/>
  <c r="I446" i="5"/>
  <c r="J446" i="5"/>
  <c r="K446" i="5"/>
  <c r="M446" i="5" s="1"/>
  <c r="O446" i="5" s="1"/>
  <c r="H440" i="5"/>
  <c r="I440" i="5"/>
  <c r="J440" i="5"/>
  <c r="K440" i="5"/>
  <c r="M440" i="5" s="1"/>
  <c r="H434" i="5"/>
  <c r="I434" i="5"/>
  <c r="J434" i="5"/>
  <c r="K434" i="5"/>
  <c r="M434" i="5" s="1"/>
  <c r="O434" i="5" s="1"/>
  <c r="H428" i="5"/>
  <c r="I428" i="5"/>
  <c r="J428" i="5"/>
  <c r="K428" i="5"/>
  <c r="M428" i="5" s="1"/>
  <c r="H422" i="5"/>
  <c r="I422" i="5"/>
  <c r="J422" i="5"/>
  <c r="K422" i="5"/>
  <c r="M422" i="5" s="1"/>
  <c r="H416" i="5"/>
  <c r="I416" i="5"/>
  <c r="J416" i="5"/>
  <c r="K416" i="5"/>
  <c r="M416" i="5" s="1"/>
  <c r="O416" i="5" s="1"/>
  <c r="H410" i="5"/>
  <c r="I410" i="5"/>
  <c r="J410" i="5"/>
  <c r="K410" i="5"/>
  <c r="M410" i="5" s="1"/>
  <c r="O410" i="5" s="1"/>
  <c r="H404" i="5"/>
  <c r="I404" i="5"/>
  <c r="J404" i="5"/>
  <c r="K404" i="5"/>
  <c r="M404" i="5" s="1"/>
  <c r="O404" i="5" s="1"/>
  <c r="H398" i="5"/>
  <c r="I398" i="5"/>
  <c r="J398" i="5"/>
  <c r="K398" i="5"/>
  <c r="M398" i="5" s="1"/>
  <c r="O398" i="5" s="1"/>
  <c r="H392" i="5"/>
  <c r="I392" i="5"/>
  <c r="J392" i="5"/>
  <c r="K392" i="5"/>
  <c r="M392" i="5" s="1"/>
  <c r="H386" i="5"/>
  <c r="I386" i="5"/>
  <c r="J386" i="5"/>
  <c r="K386" i="5"/>
  <c r="M386" i="5" s="1"/>
  <c r="H380" i="5"/>
  <c r="I380" i="5"/>
  <c r="J380" i="5"/>
  <c r="K380" i="5"/>
  <c r="M380" i="5" s="1"/>
  <c r="O380" i="5" s="1"/>
  <c r="H374" i="5"/>
  <c r="I374" i="5"/>
  <c r="J374" i="5"/>
  <c r="K374" i="5"/>
  <c r="M374" i="5" s="1"/>
  <c r="O374" i="5" s="1"/>
  <c r="H368" i="5"/>
  <c r="I368" i="5"/>
  <c r="J368" i="5"/>
  <c r="K368" i="5"/>
  <c r="M368" i="5" s="1"/>
  <c r="O368" i="5" s="1"/>
  <c r="H362" i="5"/>
  <c r="I362" i="5"/>
  <c r="J362" i="5"/>
  <c r="K362" i="5"/>
  <c r="M362" i="5" s="1"/>
  <c r="O362" i="5" s="1"/>
  <c r="H356" i="5"/>
  <c r="J356" i="5"/>
  <c r="I356" i="5"/>
  <c r="K356" i="5"/>
  <c r="M356" i="5" s="1"/>
  <c r="O356" i="5" s="1"/>
  <c r="H350" i="5"/>
  <c r="J350" i="5"/>
  <c r="I350" i="5"/>
  <c r="K350" i="5"/>
  <c r="M350" i="5" s="1"/>
  <c r="O350" i="5" s="1"/>
  <c r="H344" i="5"/>
  <c r="J344" i="5"/>
  <c r="I344" i="5"/>
  <c r="K344" i="5"/>
  <c r="M344" i="5" s="1"/>
  <c r="O344" i="5" s="1"/>
  <c r="H338" i="5"/>
  <c r="J338" i="5"/>
  <c r="K338" i="5"/>
  <c r="M338" i="5" s="1"/>
  <c r="O338" i="5" s="1"/>
  <c r="I338" i="5"/>
  <c r="H332" i="5"/>
  <c r="J332" i="5"/>
  <c r="I332" i="5"/>
  <c r="K332" i="5"/>
  <c r="M332" i="5" s="1"/>
  <c r="H326" i="5"/>
  <c r="J326" i="5"/>
  <c r="I326" i="5"/>
  <c r="K326" i="5"/>
  <c r="M326" i="5" s="1"/>
  <c r="O326" i="5" s="1"/>
  <c r="H320" i="5"/>
  <c r="J320" i="5"/>
  <c r="I320" i="5"/>
  <c r="K320" i="5"/>
  <c r="M320" i="5" s="1"/>
  <c r="H314" i="5"/>
  <c r="J314" i="5"/>
  <c r="I314" i="5"/>
  <c r="K314" i="5"/>
  <c r="M314" i="5" s="1"/>
  <c r="O314" i="5" s="1"/>
  <c r="H308" i="5"/>
  <c r="J308" i="5"/>
  <c r="I308" i="5"/>
  <c r="K308" i="5"/>
  <c r="M308" i="5" s="1"/>
  <c r="O308" i="5" s="1"/>
  <c r="H302" i="5"/>
  <c r="J302" i="5"/>
  <c r="K302" i="5"/>
  <c r="M302" i="5" s="1"/>
  <c r="I302" i="5"/>
  <c r="H296" i="5"/>
  <c r="I296" i="5"/>
  <c r="J296" i="5"/>
  <c r="K296" i="5"/>
  <c r="M296" i="5" s="1"/>
  <c r="O296" i="5" s="1"/>
  <c r="H290" i="5"/>
  <c r="I290" i="5"/>
  <c r="J290" i="5"/>
  <c r="K290" i="5"/>
  <c r="M290" i="5" s="1"/>
  <c r="H284" i="5"/>
  <c r="I284" i="5"/>
  <c r="J284" i="5"/>
  <c r="K284" i="5"/>
  <c r="M284" i="5" s="1"/>
  <c r="O284" i="5" s="1"/>
  <c r="H278" i="5"/>
  <c r="I278" i="5"/>
  <c r="J278" i="5"/>
  <c r="K278" i="5"/>
  <c r="M278" i="5" s="1"/>
  <c r="H272" i="5"/>
  <c r="I272" i="5"/>
  <c r="J272" i="5"/>
  <c r="K272" i="5"/>
  <c r="M272" i="5" s="1"/>
  <c r="O272" i="5" s="1"/>
  <c r="H266" i="5"/>
  <c r="I266" i="5"/>
  <c r="J266" i="5"/>
  <c r="K266" i="5"/>
  <c r="M266" i="5" s="1"/>
  <c r="O266" i="5" s="1"/>
  <c r="H260" i="5"/>
  <c r="I260" i="5"/>
  <c r="J260" i="5"/>
  <c r="K260" i="5"/>
  <c r="M260" i="5" s="1"/>
  <c r="O260" i="5" s="1"/>
  <c r="H254" i="5"/>
  <c r="I254" i="5"/>
  <c r="J254" i="5"/>
  <c r="K254" i="5"/>
  <c r="M254" i="5" s="1"/>
  <c r="H248" i="5"/>
  <c r="I248" i="5"/>
  <c r="J248" i="5"/>
  <c r="K248" i="5"/>
  <c r="M248" i="5" s="1"/>
  <c r="O248" i="5" s="1"/>
  <c r="H242" i="5"/>
  <c r="I242" i="5"/>
  <c r="J242" i="5"/>
  <c r="K242" i="5"/>
  <c r="M242" i="5" s="1"/>
  <c r="H236" i="5"/>
  <c r="I236" i="5"/>
  <c r="J236" i="5"/>
  <c r="K236" i="5"/>
  <c r="M236" i="5" s="1"/>
  <c r="O236" i="5" s="1"/>
  <c r="H230" i="5"/>
  <c r="I230" i="5"/>
  <c r="J230" i="5"/>
  <c r="K230" i="5"/>
  <c r="M230" i="5" s="1"/>
  <c r="H224" i="5"/>
  <c r="I224" i="5"/>
  <c r="J224" i="5"/>
  <c r="K224" i="5"/>
  <c r="M224" i="5" s="1"/>
  <c r="O224" i="5" s="1"/>
  <c r="H218" i="5"/>
  <c r="I218" i="5"/>
  <c r="J218" i="5"/>
  <c r="K218" i="5"/>
  <c r="M218" i="5" s="1"/>
  <c r="O218" i="5" s="1"/>
  <c r="H212" i="5"/>
  <c r="I212" i="5"/>
  <c r="J212" i="5"/>
  <c r="K212" i="5"/>
  <c r="M212" i="5" s="1"/>
  <c r="H206" i="5"/>
  <c r="I206" i="5"/>
  <c r="J206" i="5"/>
  <c r="K206" i="5"/>
  <c r="M206" i="5" s="1"/>
  <c r="O206" i="5" s="1"/>
  <c r="H200" i="5"/>
  <c r="I200" i="5"/>
  <c r="J200" i="5"/>
  <c r="K200" i="5"/>
  <c r="M200" i="5" s="1"/>
  <c r="H194" i="5"/>
  <c r="I194" i="5"/>
  <c r="J194" i="5"/>
  <c r="K194" i="5"/>
  <c r="M194" i="5" s="1"/>
  <c r="O194" i="5" s="1"/>
  <c r="H188" i="5"/>
  <c r="I188" i="5"/>
  <c r="J188" i="5"/>
  <c r="K188" i="5"/>
  <c r="M188" i="5" s="1"/>
  <c r="O188" i="5" s="1"/>
  <c r="H182" i="5"/>
  <c r="I182" i="5"/>
  <c r="J182" i="5"/>
  <c r="K182" i="5"/>
  <c r="M182" i="5" s="1"/>
  <c r="H176" i="5"/>
  <c r="I176" i="5"/>
  <c r="J176" i="5"/>
  <c r="K176" i="5"/>
  <c r="M176" i="5" s="1"/>
  <c r="H170" i="5"/>
  <c r="I170" i="5"/>
  <c r="J170" i="5"/>
  <c r="K170" i="5"/>
  <c r="M170" i="5" s="1"/>
  <c r="H164" i="5"/>
  <c r="I164" i="5"/>
  <c r="J164" i="5"/>
  <c r="K164" i="5"/>
  <c r="M164" i="5" s="1"/>
  <c r="H158" i="5"/>
  <c r="I158" i="5"/>
  <c r="J158" i="5"/>
  <c r="K158" i="5"/>
  <c r="M158" i="5" s="1"/>
  <c r="O158" i="5" s="1"/>
  <c r="H152" i="5"/>
  <c r="I152" i="5"/>
  <c r="J152" i="5"/>
  <c r="K152" i="5"/>
  <c r="M152" i="5" s="1"/>
  <c r="H146" i="5"/>
  <c r="I146" i="5"/>
  <c r="J146" i="5"/>
  <c r="K146" i="5"/>
  <c r="M146" i="5" s="1"/>
  <c r="O146" i="5" s="1"/>
  <c r="H140" i="5"/>
  <c r="I140" i="5"/>
  <c r="J140" i="5"/>
  <c r="K140" i="5"/>
  <c r="M140" i="5" s="1"/>
  <c r="O140" i="5" s="1"/>
  <c r="H134" i="5"/>
  <c r="I134" i="5"/>
  <c r="J134" i="5"/>
  <c r="K134" i="5"/>
  <c r="M134" i="5" s="1"/>
  <c r="O134" i="5" s="1"/>
  <c r="H128" i="5"/>
  <c r="I128" i="5"/>
  <c r="J128" i="5"/>
  <c r="K128" i="5"/>
  <c r="M128" i="5" s="1"/>
  <c r="H122" i="5"/>
  <c r="I122" i="5"/>
  <c r="J122" i="5"/>
  <c r="K122" i="5"/>
  <c r="M122" i="5" s="1"/>
  <c r="O122" i="5" s="1"/>
  <c r="H116" i="5"/>
  <c r="I116" i="5"/>
  <c r="J116" i="5"/>
  <c r="K116" i="5"/>
  <c r="M116" i="5" s="1"/>
  <c r="O116" i="5" s="1"/>
  <c r="H110" i="5"/>
  <c r="I110" i="5"/>
  <c r="J110" i="5"/>
  <c r="K110" i="5"/>
  <c r="M110" i="5" s="1"/>
  <c r="O110" i="5" s="1"/>
  <c r="H104" i="5"/>
  <c r="I104" i="5"/>
  <c r="J104" i="5"/>
  <c r="K104" i="5"/>
  <c r="M104" i="5" s="1"/>
  <c r="O104" i="5" s="1"/>
  <c r="H98" i="5"/>
  <c r="I98" i="5"/>
  <c r="J98" i="5"/>
  <c r="K98" i="5"/>
  <c r="M98" i="5" s="1"/>
  <c r="O98" i="5" s="1"/>
  <c r="H92" i="5"/>
  <c r="I92" i="5"/>
  <c r="J92" i="5"/>
  <c r="K92" i="5"/>
  <c r="M92" i="5" s="1"/>
  <c r="O92" i="5" s="1"/>
  <c r="H86" i="5"/>
  <c r="I86" i="5"/>
  <c r="J86" i="5"/>
  <c r="K86" i="5"/>
  <c r="M86" i="5" s="1"/>
  <c r="O86" i="5" s="1"/>
  <c r="H80" i="5"/>
  <c r="I80" i="5"/>
  <c r="J80" i="5"/>
  <c r="K80" i="5"/>
  <c r="M80" i="5" s="1"/>
  <c r="H74" i="5"/>
  <c r="I74" i="5"/>
  <c r="J74" i="5"/>
  <c r="K74" i="5"/>
  <c r="M74" i="5" s="1"/>
  <c r="O74" i="5" s="1"/>
  <c r="H68" i="5"/>
  <c r="I68" i="5"/>
  <c r="J68" i="5"/>
  <c r="K68" i="5"/>
  <c r="M68" i="5" s="1"/>
  <c r="O68" i="5" s="1"/>
  <c r="H62" i="5"/>
  <c r="I62" i="5"/>
  <c r="J62" i="5"/>
  <c r="K62" i="5"/>
  <c r="M62" i="5" s="1"/>
  <c r="H56" i="5"/>
  <c r="I56" i="5"/>
  <c r="J56" i="5"/>
  <c r="K56" i="5"/>
  <c r="M56" i="5" s="1"/>
  <c r="O56" i="5" s="1"/>
  <c r="H50" i="5"/>
  <c r="I50" i="5"/>
  <c r="J50" i="5"/>
  <c r="K50" i="5"/>
  <c r="M50" i="5" s="1"/>
  <c r="O50" i="5" s="1"/>
  <c r="H44" i="5"/>
  <c r="I44" i="5"/>
  <c r="J44" i="5"/>
  <c r="K44" i="5"/>
  <c r="M44" i="5" s="1"/>
  <c r="H38" i="5"/>
  <c r="I38" i="5"/>
  <c r="J38" i="5"/>
  <c r="K38" i="5"/>
  <c r="M38" i="5" s="1"/>
  <c r="O38" i="5" s="1"/>
  <c r="H32" i="5"/>
  <c r="I32" i="5"/>
  <c r="J32" i="5"/>
  <c r="K32" i="5"/>
  <c r="M32" i="5" s="1"/>
  <c r="H26" i="5"/>
  <c r="I26" i="5"/>
  <c r="J26" i="5"/>
  <c r="K26" i="5"/>
  <c r="M26" i="5" s="1"/>
  <c r="H20" i="5"/>
  <c r="I20" i="5"/>
  <c r="J20" i="5"/>
  <c r="K20" i="5"/>
  <c r="M20" i="5" s="1"/>
  <c r="H2443" i="5"/>
  <c r="H2440" i="5"/>
  <c r="H2437" i="5"/>
  <c r="H2434" i="5"/>
  <c r="H2431" i="5"/>
  <c r="K2427" i="5"/>
  <c r="M2427" i="5" s="1"/>
  <c r="O2427" i="5" s="1"/>
  <c r="J2420" i="5"/>
  <c r="H2417" i="5"/>
  <c r="I2413" i="5"/>
  <c r="K2409" i="5"/>
  <c r="M2409" i="5" s="1"/>
  <c r="O2409" i="5" s="1"/>
  <c r="J2402" i="5"/>
  <c r="H2399" i="5"/>
  <c r="I2395" i="5"/>
  <c r="H2391" i="5"/>
  <c r="K2385" i="5"/>
  <c r="M2385" i="5" s="1"/>
  <c r="O2385" i="5" s="1"/>
  <c r="H2381" i="5"/>
  <c r="H2375" i="5"/>
  <c r="H2369" i="5"/>
  <c r="H2363" i="5"/>
  <c r="H2357" i="5"/>
  <c r="H2351" i="5"/>
  <c r="H2345" i="5"/>
  <c r="H2339" i="5"/>
  <c r="H2333" i="5"/>
  <c r="H2327" i="5"/>
  <c r="H2321" i="5"/>
  <c r="H2312" i="5"/>
  <c r="K2442" i="5"/>
  <c r="M2442" i="5" s="1"/>
  <c r="K2439" i="5"/>
  <c r="M2439" i="5" s="1"/>
  <c r="O2439" i="5" s="1"/>
  <c r="K2436" i="5"/>
  <c r="M2436" i="5" s="1"/>
  <c r="O2436" i="5" s="1"/>
  <c r="K2433" i="5"/>
  <c r="M2433" i="5" s="1"/>
  <c r="O2433" i="5" s="1"/>
  <c r="K2430" i="5"/>
  <c r="M2430" i="5" s="1"/>
  <c r="O2430" i="5" s="1"/>
  <c r="J2427" i="5"/>
  <c r="K2423" i="5"/>
  <c r="M2423" i="5" s="1"/>
  <c r="I2420" i="5"/>
  <c r="J2416" i="5"/>
  <c r="H2413" i="5"/>
  <c r="J2409" i="5"/>
  <c r="K2405" i="5"/>
  <c r="M2405" i="5" s="1"/>
  <c r="I2402" i="5"/>
  <c r="J2398" i="5"/>
  <c r="H2395" i="5"/>
  <c r="K2390" i="5"/>
  <c r="M2390" i="5" s="1"/>
  <c r="O2390" i="5" s="1"/>
  <c r="J2385" i="5"/>
  <c r="K2379" i="5"/>
  <c r="M2379" i="5" s="1"/>
  <c r="O2379" i="5" s="1"/>
  <c r="K2373" i="5"/>
  <c r="M2373" i="5" s="1"/>
  <c r="O2373" i="5" s="1"/>
  <c r="K2367" i="5"/>
  <c r="M2367" i="5" s="1"/>
  <c r="K2361" i="5"/>
  <c r="M2361" i="5" s="1"/>
  <c r="O2361" i="5" s="1"/>
  <c r="K2355" i="5"/>
  <c r="M2355" i="5" s="1"/>
  <c r="O2355" i="5" s="1"/>
  <c r="K2349" i="5"/>
  <c r="M2349" i="5" s="1"/>
  <c r="O2349" i="5" s="1"/>
  <c r="K2343" i="5"/>
  <c r="M2343" i="5" s="1"/>
  <c r="O2343" i="5" s="1"/>
  <c r="K2337" i="5"/>
  <c r="M2337" i="5" s="1"/>
  <c r="O2337" i="5" s="1"/>
  <c r="K2331" i="5"/>
  <c r="M2331" i="5" s="1"/>
  <c r="O2331" i="5" s="1"/>
  <c r="K2325" i="5"/>
  <c r="M2325" i="5" s="1"/>
  <c r="O2325" i="5" s="1"/>
  <c r="K2319" i="5"/>
  <c r="M2319" i="5" s="1"/>
  <c r="O2319" i="5" s="1"/>
  <c r="K2310" i="5"/>
  <c r="M2310" i="5" s="1"/>
  <c r="I2300" i="5"/>
  <c r="I2288" i="5"/>
  <c r="I2276" i="5"/>
  <c r="I2264" i="5"/>
  <c r="I2252" i="5"/>
  <c r="I2240" i="5"/>
  <c r="I2228" i="5"/>
  <c r="I2216" i="5"/>
  <c r="I2204" i="5"/>
  <c r="I2192" i="5"/>
  <c r="H2389" i="5"/>
  <c r="I2389" i="5"/>
  <c r="J2389" i="5"/>
  <c r="K2389" i="5"/>
  <c r="M2389" i="5" s="1"/>
  <c r="H2383" i="5"/>
  <c r="I2383" i="5"/>
  <c r="J2383" i="5"/>
  <c r="K2383" i="5"/>
  <c r="M2383" i="5" s="1"/>
  <c r="O2383" i="5" s="1"/>
  <c r="H2377" i="5"/>
  <c r="I2377" i="5"/>
  <c r="J2377" i="5"/>
  <c r="K2377" i="5"/>
  <c r="M2377" i="5" s="1"/>
  <c r="H2371" i="5"/>
  <c r="I2371" i="5"/>
  <c r="J2371" i="5"/>
  <c r="K2371" i="5"/>
  <c r="M2371" i="5" s="1"/>
  <c r="O2371" i="5" s="1"/>
  <c r="H2365" i="5"/>
  <c r="I2365" i="5"/>
  <c r="J2365" i="5"/>
  <c r="K2365" i="5"/>
  <c r="M2365" i="5" s="1"/>
  <c r="H2359" i="5"/>
  <c r="I2359" i="5"/>
  <c r="J2359" i="5"/>
  <c r="K2359" i="5"/>
  <c r="M2359" i="5" s="1"/>
  <c r="H2353" i="5"/>
  <c r="I2353" i="5"/>
  <c r="J2353" i="5"/>
  <c r="K2353" i="5"/>
  <c r="M2353" i="5" s="1"/>
  <c r="H2347" i="5"/>
  <c r="I2347" i="5"/>
  <c r="J2347" i="5"/>
  <c r="K2347" i="5"/>
  <c r="M2347" i="5" s="1"/>
  <c r="O2347" i="5" s="1"/>
  <c r="H2341" i="5"/>
  <c r="I2341" i="5"/>
  <c r="J2341" i="5"/>
  <c r="K2341" i="5"/>
  <c r="M2341" i="5" s="1"/>
  <c r="H2335" i="5"/>
  <c r="I2335" i="5"/>
  <c r="J2335" i="5"/>
  <c r="K2335" i="5"/>
  <c r="M2335" i="5" s="1"/>
  <c r="H2329" i="5"/>
  <c r="I2329" i="5"/>
  <c r="J2329" i="5"/>
  <c r="K2329" i="5"/>
  <c r="M2329" i="5" s="1"/>
  <c r="O2329" i="5" s="1"/>
  <c r="H2323" i="5"/>
  <c r="I2323" i="5"/>
  <c r="J2323" i="5"/>
  <c r="K2323" i="5"/>
  <c r="M2323" i="5" s="1"/>
  <c r="H2317" i="5"/>
  <c r="I2317" i="5"/>
  <c r="J2317" i="5"/>
  <c r="K2317" i="5"/>
  <c r="M2317" i="5" s="1"/>
  <c r="H2311" i="5"/>
  <c r="I2311" i="5"/>
  <c r="J2311" i="5"/>
  <c r="K2311" i="5"/>
  <c r="M2311" i="5" s="1"/>
  <c r="O2311" i="5" s="1"/>
  <c r="H2305" i="5"/>
  <c r="I2305" i="5"/>
  <c r="J2305" i="5"/>
  <c r="K2305" i="5"/>
  <c r="M2305" i="5" s="1"/>
  <c r="H2299" i="5"/>
  <c r="I2299" i="5"/>
  <c r="J2299" i="5"/>
  <c r="K2299" i="5"/>
  <c r="M2299" i="5" s="1"/>
  <c r="O2299" i="5" s="1"/>
  <c r="H2293" i="5"/>
  <c r="I2293" i="5"/>
  <c r="J2293" i="5"/>
  <c r="K2293" i="5"/>
  <c r="M2293" i="5" s="1"/>
  <c r="H2287" i="5"/>
  <c r="I2287" i="5"/>
  <c r="J2287" i="5"/>
  <c r="K2287" i="5"/>
  <c r="M2287" i="5" s="1"/>
  <c r="O2287" i="5" s="1"/>
  <c r="H2281" i="5"/>
  <c r="I2281" i="5"/>
  <c r="J2281" i="5"/>
  <c r="K2281" i="5"/>
  <c r="M2281" i="5" s="1"/>
  <c r="O2281" i="5" s="1"/>
  <c r="H2275" i="5"/>
  <c r="I2275" i="5"/>
  <c r="J2275" i="5"/>
  <c r="K2275" i="5"/>
  <c r="M2275" i="5" s="1"/>
  <c r="H2269" i="5"/>
  <c r="I2269" i="5"/>
  <c r="J2269" i="5"/>
  <c r="K2269" i="5"/>
  <c r="M2269" i="5" s="1"/>
  <c r="O2269" i="5" s="1"/>
  <c r="H2263" i="5"/>
  <c r="I2263" i="5"/>
  <c r="J2263" i="5"/>
  <c r="K2263" i="5"/>
  <c r="M2263" i="5" s="1"/>
  <c r="O2263" i="5" s="1"/>
  <c r="H2257" i="5"/>
  <c r="I2257" i="5"/>
  <c r="J2257" i="5"/>
  <c r="K2257" i="5"/>
  <c r="M2257" i="5" s="1"/>
  <c r="O2257" i="5" s="1"/>
  <c r="H2251" i="5"/>
  <c r="I2251" i="5"/>
  <c r="J2251" i="5"/>
  <c r="K2251" i="5"/>
  <c r="M2251" i="5" s="1"/>
  <c r="H2245" i="5"/>
  <c r="I2245" i="5"/>
  <c r="J2245" i="5"/>
  <c r="K2245" i="5"/>
  <c r="M2245" i="5" s="1"/>
  <c r="H2239" i="5"/>
  <c r="I2239" i="5"/>
  <c r="J2239" i="5"/>
  <c r="K2239" i="5"/>
  <c r="M2239" i="5" s="1"/>
  <c r="H2233" i="5"/>
  <c r="I2233" i="5"/>
  <c r="J2233" i="5"/>
  <c r="K2233" i="5"/>
  <c r="M2233" i="5" s="1"/>
  <c r="O2233" i="5" s="1"/>
  <c r="H2227" i="5"/>
  <c r="I2227" i="5"/>
  <c r="J2227" i="5"/>
  <c r="K2227" i="5"/>
  <c r="M2227" i="5" s="1"/>
  <c r="O2227" i="5" s="1"/>
  <c r="H2221" i="5"/>
  <c r="I2221" i="5"/>
  <c r="J2221" i="5"/>
  <c r="K2221" i="5"/>
  <c r="M2221" i="5" s="1"/>
  <c r="H2215" i="5"/>
  <c r="I2215" i="5"/>
  <c r="J2215" i="5"/>
  <c r="K2215" i="5"/>
  <c r="M2215" i="5" s="1"/>
  <c r="O2215" i="5" s="1"/>
  <c r="H2209" i="5"/>
  <c r="I2209" i="5"/>
  <c r="J2209" i="5"/>
  <c r="K2209" i="5"/>
  <c r="M2209" i="5" s="1"/>
  <c r="O2209" i="5" s="1"/>
  <c r="H2203" i="5"/>
  <c r="I2203" i="5"/>
  <c r="J2203" i="5"/>
  <c r="K2203" i="5"/>
  <c r="M2203" i="5" s="1"/>
  <c r="H2197" i="5"/>
  <c r="I2197" i="5"/>
  <c r="J2197" i="5"/>
  <c r="K2197" i="5"/>
  <c r="M2197" i="5" s="1"/>
  <c r="H2191" i="5"/>
  <c r="I2191" i="5"/>
  <c r="J2191" i="5"/>
  <c r="K2191" i="5"/>
  <c r="M2191" i="5" s="1"/>
  <c r="O2191" i="5" s="1"/>
  <c r="H2185" i="5"/>
  <c r="I2185" i="5"/>
  <c r="J2185" i="5"/>
  <c r="K2185" i="5"/>
  <c r="M2185" i="5" s="1"/>
  <c r="O2185" i="5" s="1"/>
  <c r="H2179" i="5"/>
  <c r="I2179" i="5"/>
  <c r="J2179" i="5"/>
  <c r="K2179" i="5"/>
  <c r="M2179" i="5" s="1"/>
  <c r="O2179" i="5" s="1"/>
  <c r="H2173" i="5"/>
  <c r="I2173" i="5"/>
  <c r="J2173" i="5"/>
  <c r="K2173" i="5"/>
  <c r="M2173" i="5" s="1"/>
  <c r="O2173" i="5" s="1"/>
  <c r="H2167" i="5"/>
  <c r="I2167" i="5"/>
  <c r="J2167" i="5"/>
  <c r="K2167" i="5"/>
  <c r="M2167" i="5" s="1"/>
  <c r="O2167" i="5" s="1"/>
  <c r="H2161" i="5"/>
  <c r="I2161" i="5"/>
  <c r="J2161" i="5"/>
  <c r="K2161" i="5"/>
  <c r="M2161" i="5" s="1"/>
  <c r="O2161" i="5" s="1"/>
  <c r="H2155" i="5"/>
  <c r="I2155" i="5"/>
  <c r="J2155" i="5"/>
  <c r="K2155" i="5"/>
  <c r="M2155" i="5" s="1"/>
  <c r="O2155" i="5" s="1"/>
  <c r="H2149" i="5"/>
  <c r="I2149" i="5"/>
  <c r="J2149" i="5"/>
  <c r="K2149" i="5"/>
  <c r="M2149" i="5" s="1"/>
  <c r="O2149" i="5" s="1"/>
  <c r="H2143" i="5"/>
  <c r="I2143" i="5"/>
  <c r="J2143" i="5"/>
  <c r="K2143" i="5"/>
  <c r="M2143" i="5" s="1"/>
  <c r="H2137" i="5"/>
  <c r="I2137" i="5"/>
  <c r="J2137" i="5"/>
  <c r="K2137" i="5"/>
  <c r="M2137" i="5" s="1"/>
  <c r="H2131" i="5"/>
  <c r="I2131" i="5"/>
  <c r="J2131" i="5"/>
  <c r="K2131" i="5"/>
  <c r="M2131" i="5" s="1"/>
  <c r="H2125" i="5"/>
  <c r="I2125" i="5"/>
  <c r="J2125" i="5"/>
  <c r="K2125" i="5"/>
  <c r="M2125" i="5" s="1"/>
  <c r="H2119" i="5"/>
  <c r="I2119" i="5"/>
  <c r="J2119" i="5"/>
  <c r="K2119" i="5"/>
  <c r="M2119" i="5" s="1"/>
  <c r="O2119" i="5" s="1"/>
  <c r="H2113" i="5"/>
  <c r="I2113" i="5"/>
  <c r="J2113" i="5"/>
  <c r="K2113" i="5"/>
  <c r="M2113" i="5" s="1"/>
  <c r="H2107" i="5"/>
  <c r="I2107" i="5"/>
  <c r="J2107" i="5"/>
  <c r="K2107" i="5"/>
  <c r="M2107" i="5" s="1"/>
  <c r="O2107" i="5" s="1"/>
  <c r="H2101" i="5"/>
  <c r="I2101" i="5"/>
  <c r="J2101" i="5"/>
  <c r="K2101" i="5"/>
  <c r="M2101" i="5" s="1"/>
  <c r="O2101" i="5" s="1"/>
  <c r="H2095" i="5"/>
  <c r="I2095" i="5"/>
  <c r="J2095" i="5"/>
  <c r="K2095" i="5"/>
  <c r="M2095" i="5" s="1"/>
  <c r="O2095" i="5" s="1"/>
  <c r="H2089" i="5"/>
  <c r="I2089" i="5"/>
  <c r="J2089" i="5"/>
  <c r="K2089" i="5"/>
  <c r="M2089" i="5" s="1"/>
  <c r="O2089" i="5" s="1"/>
  <c r="H2083" i="5"/>
  <c r="I2083" i="5"/>
  <c r="J2083" i="5"/>
  <c r="K2083" i="5"/>
  <c r="M2083" i="5" s="1"/>
  <c r="O2083" i="5" s="1"/>
  <c r="H2077" i="5"/>
  <c r="I2077" i="5"/>
  <c r="J2077" i="5"/>
  <c r="K2077" i="5"/>
  <c r="M2077" i="5" s="1"/>
  <c r="H2071" i="5"/>
  <c r="I2071" i="5"/>
  <c r="J2071" i="5"/>
  <c r="K2071" i="5"/>
  <c r="M2071" i="5" s="1"/>
  <c r="O2071" i="5" s="1"/>
  <c r="H2065" i="5"/>
  <c r="I2065" i="5"/>
  <c r="J2065" i="5"/>
  <c r="K2065" i="5"/>
  <c r="M2065" i="5" s="1"/>
  <c r="H2059" i="5"/>
  <c r="I2059" i="5"/>
  <c r="J2059" i="5"/>
  <c r="K2059" i="5"/>
  <c r="M2059" i="5" s="1"/>
  <c r="O2059" i="5" s="1"/>
  <c r="H2053" i="5"/>
  <c r="I2053" i="5"/>
  <c r="J2053" i="5"/>
  <c r="K2053" i="5"/>
  <c r="M2053" i="5" s="1"/>
  <c r="O2053" i="5" s="1"/>
  <c r="H2047" i="5"/>
  <c r="I2047" i="5"/>
  <c r="J2047" i="5"/>
  <c r="K2047" i="5"/>
  <c r="M2047" i="5" s="1"/>
  <c r="O2047" i="5" s="1"/>
  <c r="H2041" i="5"/>
  <c r="I2041" i="5"/>
  <c r="J2041" i="5"/>
  <c r="K2041" i="5"/>
  <c r="M2041" i="5" s="1"/>
  <c r="O2041" i="5" s="1"/>
  <c r="H2035" i="5"/>
  <c r="I2035" i="5"/>
  <c r="J2035" i="5"/>
  <c r="K2035" i="5"/>
  <c r="M2035" i="5" s="1"/>
  <c r="H2029" i="5"/>
  <c r="I2029" i="5"/>
  <c r="J2029" i="5"/>
  <c r="K2029" i="5"/>
  <c r="M2029" i="5" s="1"/>
  <c r="H2023" i="5"/>
  <c r="I2023" i="5"/>
  <c r="J2023" i="5"/>
  <c r="K2023" i="5"/>
  <c r="M2023" i="5" s="1"/>
  <c r="O2023" i="5" s="1"/>
  <c r="H2017" i="5"/>
  <c r="I2017" i="5"/>
  <c r="J2017" i="5"/>
  <c r="K2017" i="5"/>
  <c r="M2017" i="5" s="1"/>
  <c r="O2017" i="5" s="1"/>
  <c r="H2011" i="5"/>
  <c r="I2011" i="5"/>
  <c r="J2011" i="5"/>
  <c r="K2011" i="5"/>
  <c r="M2011" i="5" s="1"/>
  <c r="O2011" i="5" s="1"/>
  <c r="H2005" i="5"/>
  <c r="I2005" i="5"/>
  <c r="J2005" i="5"/>
  <c r="K2005" i="5"/>
  <c r="M2005" i="5" s="1"/>
  <c r="H1999" i="5"/>
  <c r="I1999" i="5"/>
  <c r="J1999" i="5"/>
  <c r="K1999" i="5"/>
  <c r="M1999" i="5" s="1"/>
  <c r="O1999" i="5" s="1"/>
  <c r="H1993" i="5"/>
  <c r="I1993" i="5"/>
  <c r="J1993" i="5"/>
  <c r="K1993" i="5"/>
  <c r="M1993" i="5" s="1"/>
  <c r="H1987" i="5"/>
  <c r="I1987" i="5"/>
  <c r="J1987" i="5"/>
  <c r="K1987" i="5"/>
  <c r="M1987" i="5" s="1"/>
  <c r="H1981" i="5"/>
  <c r="I1981" i="5"/>
  <c r="J1981" i="5"/>
  <c r="K1981" i="5"/>
  <c r="M1981" i="5" s="1"/>
  <c r="O1981" i="5" s="1"/>
  <c r="H1975" i="5"/>
  <c r="I1975" i="5"/>
  <c r="J1975" i="5"/>
  <c r="K1975" i="5"/>
  <c r="M1975" i="5" s="1"/>
  <c r="H1969" i="5"/>
  <c r="I1969" i="5"/>
  <c r="J1969" i="5"/>
  <c r="K1969" i="5"/>
  <c r="M1969" i="5" s="1"/>
  <c r="H1963" i="5"/>
  <c r="I1963" i="5"/>
  <c r="J1963" i="5"/>
  <c r="K1963" i="5"/>
  <c r="M1963" i="5" s="1"/>
  <c r="O1963" i="5" s="1"/>
  <c r="H1957" i="5"/>
  <c r="I1957" i="5"/>
  <c r="J1957" i="5"/>
  <c r="K1957" i="5"/>
  <c r="M1957" i="5" s="1"/>
  <c r="H1951" i="5"/>
  <c r="I1951" i="5"/>
  <c r="J1951" i="5"/>
  <c r="K1951" i="5"/>
  <c r="M1951" i="5" s="1"/>
  <c r="H1945" i="5"/>
  <c r="I1945" i="5"/>
  <c r="J1945" i="5"/>
  <c r="K1945" i="5"/>
  <c r="M1945" i="5" s="1"/>
  <c r="O1945" i="5" s="1"/>
  <c r="H1939" i="5"/>
  <c r="I1939" i="5"/>
  <c r="J1939" i="5"/>
  <c r="K1939" i="5"/>
  <c r="M1939" i="5" s="1"/>
  <c r="H1933" i="5"/>
  <c r="I1933" i="5"/>
  <c r="J1933" i="5"/>
  <c r="K1933" i="5"/>
  <c r="M1933" i="5" s="1"/>
  <c r="O1933" i="5" s="1"/>
  <c r="H1927" i="5"/>
  <c r="I1927" i="5"/>
  <c r="J1927" i="5"/>
  <c r="K1927" i="5"/>
  <c r="M1927" i="5" s="1"/>
  <c r="H1921" i="5"/>
  <c r="I1921" i="5"/>
  <c r="J1921" i="5"/>
  <c r="K1921" i="5"/>
  <c r="M1921" i="5" s="1"/>
  <c r="H1915" i="5"/>
  <c r="I1915" i="5"/>
  <c r="J1915" i="5"/>
  <c r="K1915" i="5"/>
  <c r="M1915" i="5" s="1"/>
  <c r="O1915" i="5" s="1"/>
  <c r="H1909" i="5"/>
  <c r="I1909" i="5"/>
  <c r="J1909" i="5"/>
  <c r="K1909" i="5"/>
  <c r="M1909" i="5" s="1"/>
  <c r="O1909" i="5" s="1"/>
  <c r="H1903" i="5"/>
  <c r="I1903" i="5"/>
  <c r="J1903" i="5"/>
  <c r="K1903" i="5"/>
  <c r="M1903" i="5" s="1"/>
  <c r="H1897" i="5"/>
  <c r="I1897" i="5"/>
  <c r="J1897" i="5"/>
  <c r="K1897" i="5"/>
  <c r="M1897" i="5" s="1"/>
  <c r="H1891" i="5"/>
  <c r="I1891" i="5"/>
  <c r="J1891" i="5"/>
  <c r="K1891" i="5"/>
  <c r="M1891" i="5" s="1"/>
  <c r="O1891" i="5" s="1"/>
  <c r="H1885" i="5"/>
  <c r="I1885" i="5"/>
  <c r="J1885" i="5"/>
  <c r="K1885" i="5"/>
  <c r="M1885" i="5" s="1"/>
  <c r="O1885" i="5" s="1"/>
  <c r="H1879" i="5"/>
  <c r="I1879" i="5"/>
  <c r="J1879" i="5"/>
  <c r="K1879" i="5"/>
  <c r="M1879" i="5" s="1"/>
  <c r="O1879" i="5" s="1"/>
  <c r="H1873" i="5"/>
  <c r="I1873" i="5"/>
  <c r="J1873" i="5"/>
  <c r="K1873" i="5"/>
  <c r="M1873" i="5" s="1"/>
  <c r="H1867" i="5"/>
  <c r="I1867" i="5"/>
  <c r="J1867" i="5"/>
  <c r="K1867" i="5"/>
  <c r="M1867" i="5" s="1"/>
  <c r="O1867" i="5" s="1"/>
  <c r="H1861" i="5"/>
  <c r="I1861" i="5"/>
  <c r="J1861" i="5"/>
  <c r="K1861" i="5"/>
  <c r="M1861" i="5" s="1"/>
  <c r="O1861" i="5" s="1"/>
  <c r="H1855" i="5"/>
  <c r="I1855" i="5"/>
  <c r="J1855" i="5"/>
  <c r="K1855" i="5"/>
  <c r="M1855" i="5" s="1"/>
  <c r="O1855" i="5" s="1"/>
  <c r="H1849" i="5"/>
  <c r="I1849" i="5"/>
  <c r="J1849" i="5"/>
  <c r="K1849" i="5"/>
  <c r="M1849" i="5" s="1"/>
  <c r="H1843" i="5"/>
  <c r="I1843" i="5"/>
  <c r="J1843" i="5"/>
  <c r="K1843" i="5"/>
  <c r="M1843" i="5" s="1"/>
  <c r="H1837" i="5"/>
  <c r="I1837" i="5"/>
  <c r="J1837" i="5"/>
  <c r="K1837" i="5"/>
  <c r="M1837" i="5" s="1"/>
  <c r="O1837" i="5" s="1"/>
  <c r="H1831" i="5"/>
  <c r="I1831" i="5"/>
  <c r="J1831" i="5"/>
  <c r="K1831" i="5"/>
  <c r="M1831" i="5" s="1"/>
  <c r="O1831" i="5" s="1"/>
  <c r="H1825" i="5"/>
  <c r="I1825" i="5"/>
  <c r="J1825" i="5"/>
  <c r="K1825" i="5"/>
  <c r="M1825" i="5" s="1"/>
  <c r="O1825" i="5" s="1"/>
  <c r="H1819" i="5"/>
  <c r="I1819" i="5"/>
  <c r="J1819" i="5"/>
  <c r="K1819" i="5"/>
  <c r="M1819" i="5" s="1"/>
  <c r="O1819" i="5" s="1"/>
  <c r="H1813" i="5"/>
  <c r="I1813" i="5"/>
  <c r="J1813" i="5"/>
  <c r="K1813" i="5"/>
  <c r="M1813" i="5" s="1"/>
  <c r="O1813" i="5" s="1"/>
  <c r="H1807" i="5"/>
  <c r="I1807" i="5"/>
  <c r="J1807" i="5"/>
  <c r="K1807" i="5"/>
  <c r="M1807" i="5" s="1"/>
  <c r="H1801" i="5"/>
  <c r="I1801" i="5"/>
  <c r="J1801" i="5"/>
  <c r="K1801" i="5"/>
  <c r="M1801" i="5" s="1"/>
  <c r="O1801" i="5" s="1"/>
  <c r="H1795" i="5"/>
  <c r="I1795" i="5"/>
  <c r="J1795" i="5"/>
  <c r="K1795" i="5"/>
  <c r="M1795" i="5" s="1"/>
  <c r="H1789" i="5"/>
  <c r="I1789" i="5"/>
  <c r="J1789" i="5"/>
  <c r="K1789" i="5"/>
  <c r="M1789" i="5" s="1"/>
  <c r="H1783" i="5"/>
  <c r="I1783" i="5"/>
  <c r="J1783" i="5"/>
  <c r="K1783" i="5"/>
  <c r="M1783" i="5" s="1"/>
  <c r="O1783" i="5" s="1"/>
  <c r="H1777" i="5"/>
  <c r="I1777" i="5"/>
  <c r="J1777" i="5"/>
  <c r="K1777" i="5"/>
  <c r="M1777" i="5" s="1"/>
  <c r="O1777" i="5" s="1"/>
  <c r="H1771" i="5"/>
  <c r="I1771" i="5"/>
  <c r="J1771" i="5"/>
  <c r="K1771" i="5"/>
  <c r="M1771" i="5" s="1"/>
  <c r="H1765" i="5"/>
  <c r="I1765" i="5"/>
  <c r="J1765" i="5"/>
  <c r="K1765" i="5"/>
  <c r="M1765" i="5" s="1"/>
  <c r="O1765" i="5" s="1"/>
  <c r="H1759" i="5"/>
  <c r="I1759" i="5"/>
  <c r="J1759" i="5"/>
  <c r="K1759" i="5"/>
  <c r="M1759" i="5" s="1"/>
  <c r="H1753" i="5"/>
  <c r="I1753" i="5"/>
  <c r="J1753" i="5"/>
  <c r="K1753" i="5"/>
  <c r="M1753" i="5" s="1"/>
  <c r="H1747" i="5"/>
  <c r="I1747" i="5"/>
  <c r="J1747" i="5"/>
  <c r="K1747" i="5"/>
  <c r="M1747" i="5" s="1"/>
  <c r="O1747" i="5" s="1"/>
  <c r="H1741" i="5"/>
  <c r="I1741" i="5"/>
  <c r="J1741" i="5"/>
  <c r="K1741" i="5"/>
  <c r="M1741" i="5" s="1"/>
  <c r="H1735" i="5"/>
  <c r="J1735" i="5"/>
  <c r="I1735" i="5"/>
  <c r="K1735" i="5"/>
  <c r="M1735" i="5" s="1"/>
  <c r="H1729" i="5"/>
  <c r="J1729" i="5"/>
  <c r="I1729" i="5"/>
  <c r="K1729" i="5"/>
  <c r="M1729" i="5" s="1"/>
  <c r="H1723" i="5"/>
  <c r="J1723" i="5"/>
  <c r="K1723" i="5"/>
  <c r="M1723" i="5" s="1"/>
  <c r="O1723" i="5" s="1"/>
  <c r="I1723" i="5"/>
  <c r="H1717" i="5"/>
  <c r="J1717" i="5"/>
  <c r="I1717" i="5"/>
  <c r="K1717" i="5"/>
  <c r="M1717" i="5" s="1"/>
  <c r="O1717" i="5" s="1"/>
  <c r="H1711" i="5"/>
  <c r="J1711" i="5"/>
  <c r="I1711" i="5"/>
  <c r="K1711" i="5"/>
  <c r="M1711" i="5" s="1"/>
  <c r="H1705" i="5"/>
  <c r="J1705" i="5"/>
  <c r="I1705" i="5"/>
  <c r="K1705" i="5"/>
  <c r="M1705" i="5" s="1"/>
  <c r="H1699" i="5"/>
  <c r="J1699" i="5"/>
  <c r="I1699" i="5"/>
  <c r="K1699" i="5"/>
  <c r="M1699" i="5" s="1"/>
  <c r="O1699" i="5" s="1"/>
  <c r="H1693" i="5"/>
  <c r="J1693" i="5"/>
  <c r="I1693" i="5"/>
  <c r="K1693" i="5"/>
  <c r="M1693" i="5" s="1"/>
  <c r="O1693" i="5" s="1"/>
  <c r="H1687" i="5"/>
  <c r="J1687" i="5"/>
  <c r="K1687" i="5"/>
  <c r="M1687" i="5" s="1"/>
  <c r="I1687" i="5"/>
  <c r="H1681" i="5"/>
  <c r="J1681" i="5"/>
  <c r="I1681" i="5"/>
  <c r="K1681" i="5"/>
  <c r="M1681" i="5" s="1"/>
  <c r="O1681" i="5" s="1"/>
  <c r="H1675" i="5"/>
  <c r="J1675" i="5"/>
  <c r="I1675" i="5"/>
  <c r="K1675" i="5"/>
  <c r="M1675" i="5" s="1"/>
  <c r="H1669" i="5"/>
  <c r="J1669" i="5"/>
  <c r="I1669" i="5"/>
  <c r="K1669" i="5"/>
  <c r="M1669" i="5" s="1"/>
  <c r="O1669" i="5" s="1"/>
  <c r="H1663" i="5"/>
  <c r="J1663" i="5"/>
  <c r="I1663" i="5"/>
  <c r="K1663" i="5"/>
  <c r="M1663" i="5" s="1"/>
  <c r="H1657" i="5"/>
  <c r="J1657" i="5"/>
  <c r="I1657" i="5"/>
  <c r="K1657" i="5"/>
  <c r="M1657" i="5" s="1"/>
  <c r="H1651" i="5"/>
  <c r="J1651" i="5"/>
  <c r="K1651" i="5"/>
  <c r="M1651" i="5" s="1"/>
  <c r="O1651" i="5" s="1"/>
  <c r="I1651" i="5"/>
  <c r="H1645" i="5"/>
  <c r="J1645" i="5"/>
  <c r="I1645" i="5"/>
  <c r="K1645" i="5"/>
  <c r="M1645" i="5" s="1"/>
  <c r="O1645" i="5" s="1"/>
  <c r="H1639" i="5"/>
  <c r="J1639" i="5"/>
  <c r="I1639" i="5"/>
  <c r="K1639" i="5"/>
  <c r="M1639" i="5" s="1"/>
  <c r="H1633" i="5"/>
  <c r="J1633" i="5"/>
  <c r="I1633" i="5"/>
  <c r="K1633" i="5"/>
  <c r="M1633" i="5" s="1"/>
  <c r="O1633" i="5" s="1"/>
  <c r="H1627" i="5"/>
  <c r="J1627" i="5"/>
  <c r="I1627" i="5"/>
  <c r="K1627" i="5"/>
  <c r="M1627" i="5" s="1"/>
  <c r="H1621" i="5"/>
  <c r="J1621" i="5"/>
  <c r="I1621" i="5"/>
  <c r="K1621" i="5"/>
  <c r="M1621" i="5" s="1"/>
  <c r="H1615" i="5"/>
  <c r="J1615" i="5"/>
  <c r="K1615" i="5"/>
  <c r="M1615" i="5" s="1"/>
  <c r="I1615" i="5"/>
  <c r="H1609" i="5"/>
  <c r="J1609" i="5"/>
  <c r="I1609" i="5"/>
  <c r="K1609" i="5"/>
  <c r="M1609" i="5" s="1"/>
  <c r="O1609" i="5" s="1"/>
  <c r="H1603" i="5"/>
  <c r="J1603" i="5"/>
  <c r="I1603" i="5"/>
  <c r="K1603" i="5"/>
  <c r="M1603" i="5" s="1"/>
  <c r="O1603" i="5" s="1"/>
  <c r="H1597" i="5"/>
  <c r="J1597" i="5"/>
  <c r="I1597" i="5"/>
  <c r="K1597" i="5"/>
  <c r="M1597" i="5" s="1"/>
  <c r="O1597" i="5" s="1"/>
  <c r="H1591" i="5"/>
  <c r="I1591" i="5"/>
  <c r="J1591" i="5"/>
  <c r="K1591" i="5"/>
  <c r="M1591" i="5" s="1"/>
  <c r="H1585" i="5"/>
  <c r="I1585" i="5"/>
  <c r="J1585" i="5"/>
  <c r="K1585" i="5"/>
  <c r="M1585" i="5" s="1"/>
  <c r="O1585" i="5" s="1"/>
  <c r="H1579" i="5"/>
  <c r="I1579" i="5"/>
  <c r="J1579" i="5"/>
  <c r="K1579" i="5"/>
  <c r="M1579" i="5" s="1"/>
  <c r="H1573" i="5"/>
  <c r="I1573" i="5"/>
  <c r="J1573" i="5"/>
  <c r="K1573" i="5"/>
  <c r="M1573" i="5" s="1"/>
  <c r="H1567" i="5"/>
  <c r="I1567" i="5"/>
  <c r="J1567" i="5"/>
  <c r="K1567" i="5"/>
  <c r="M1567" i="5" s="1"/>
  <c r="H1561" i="5"/>
  <c r="I1561" i="5"/>
  <c r="J1561" i="5"/>
  <c r="K1561" i="5"/>
  <c r="M1561" i="5" s="1"/>
  <c r="O1561" i="5" s="1"/>
  <c r="H1555" i="5"/>
  <c r="I1555" i="5"/>
  <c r="J1555" i="5"/>
  <c r="K1555" i="5"/>
  <c r="M1555" i="5" s="1"/>
  <c r="H1549" i="5"/>
  <c r="I1549" i="5"/>
  <c r="J1549" i="5"/>
  <c r="K1549" i="5"/>
  <c r="M1549" i="5" s="1"/>
  <c r="O1549" i="5" s="1"/>
  <c r="H1543" i="5"/>
  <c r="I1543" i="5"/>
  <c r="J1543" i="5"/>
  <c r="K1543" i="5"/>
  <c r="M1543" i="5" s="1"/>
  <c r="O1543" i="5" s="1"/>
  <c r="H1537" i="5"/>
  <c r="I1537" i="5"/>
  <c r="J1537" i="5"/>
  <c r="K1537" i="5"/>
  <c r="M1537" i="5" s="1"/>
  <c r="O1537" i="5" s="1"/>
  <c r="H1531" i="5"/>
  <c r="I1531" i="5"/>
  <c r="J1531" i="5"/>
  <c r="K1531" i="5"/>
  <c r="M1531" i="5" s="1"/>
  <c r="O1531" i="5" s="1"/>
  <c r="H1525" i="5"/>
  <c r="I1525" i="5"/>
  <c r="J1525" i="5"/>
  <c r="K1525" i="5"/>
  <c r="M1525" i="5" s="1"/>
  <c r="H1519" i="5"/>
  <c r="I1519" i="5"/>
  <c r="J1519" i="5"/>
  <c r="K1519" i="5"/>
  <c r="M1519" i="5" s="1"/>
  <c r="O1519" i="5" s="1"/>
  <c r="H1513" i="5"/>
  <c r="I1513" i="5"/>
  <c r="J1513" i="5"/>
  <c r="K1513" i="5"/>
  <c r="M1513" i="5" s="1"/>
  <c r="O1513" i="5" s="1"/>
  <c r="H1507" i="5"/>
  <c r="I1507" i="5"/>
  <c r="J1507" i="5"/>
  <c r="K1507" i="5"/>
  <c r="M1507" i="5" s="1"/>
  <c r="O1507" i="5" s="1"/>
  <c r="H1501" i="5"/>
  <c r="I1501" i="5"/>
  <c r="J1501" i="5"/>
  <c r="K1501" i="5"/>
  <c r="M1501" i="5" s="1"/>
  <c r="O1501" i="5" s="1"/>
  <c r="H1495" i="5"/>
  <c r="I1495" i="5"/>
  <c r="J1495" i="5"/>
  <c r="K1495" i="5"/>
  <c r="M1495" i="5" s="1"/>
  <c r="O1495" i="5" s="1"/>
  <c r="H1489" i="5"/>
  <c r="I1489" i="5"/>
  <c r="J1489" i="5"/>
  <c r="K1489" i="5"/>
  <c r="M1489" i="5" s="1"/>
  <c r="H1483" i="5"/>
  <c r="I1483" i="5"/>
  <c r="J1483" i="5"/>
  <c r="K1483" i="5"/>
  <c r="M1483" i="5" s="1"/>
  <c r="H1477" i="5"/>
  <c r="I1477" i="5"/>
  <c r="J1477" i="5"/>
  <c r="K1477" i="5"/>
  <c r="M1477" i="5" s="1"/>
  <c r="O1477" i="5" s="1"/>
  <c r="H1471" i="5"/>
  <c r="I1471" i="5"/>
  <c r="J1471" i="5"/>
  <c r="K1471" i="5"/>
  <c r="M1471" i="5" s="1"/>
  <c r="O1471" i="5" s="1"/>
  <c r="H1465" i="5"/>
  <c r="I1465" i="5"/>
  <c r="J1465" i="5"/>
  <c r="K1465" i="5"/>
  <c r="M1465" i="5" s="1"/>
  <c r="O1465" i="5" s="1"/>
  <c r="H1459" i="5"/>
  <c r="I1459" i="5"/>
  <c r="J1459" i="5"/>
  <c r="K1459" i="5"/>
  <c r="M1459" i="5" s="1"/>
  <c r="H1453" i="5"/>
  <c r="I1453" i="5"/>
  <c r="J1453" i="5"/>
  <c r="K1453" i="5"/>
  <c r="M1453" i="5" s="1"/>
  <c r="H1447" i="5"/>
  <c r="I1447" i="5"/>
  <c r="J1447" i="5"/>
  <c r="K1447" i="5"/>
  <c r="M1447" i="5" s="1"/>
  <c r="O1447" i="5" s="1"/>
  <c r="H1441" i="5"/>
  <c r="I1441" i="5"/>
  <c r="J1441" i="5"/>
  <c r="K1441" i="5"/>
  <c r="M1441" i="5" s="1"/>
  <c r="O1441" i="5" s="1"/>
  <c r="I1435" i="5"/>
  <c r="K1435" i="5"/>
  <c r="M1435" i="5" s="1"/>
  <c r="O1435" i="5" s="1"/>
  <c r="H1435" i="5"/>
  <c r="J1435" i="5"/>
  <c r="I1429" i="5"/>
  <c r="K1429" i="5"/>
  <c r="M1429" i="5" s="1"/>
  <c r="O1429" i="5" s="1"/>
  <c r="H1429" i="5"/>
  <c r="J1429" i="5"/>
  <c r="I1423" i="5"/>
  <c r="K1423" i="5"/>
  <c r="M1423" i="5" s="1"/>
  <c r="H1423" i="5"/>
  <c r="J1423" i="5"/>
  <c r="I1417" i="5"/>
  <c r="K1417" i="5"/>
  <c r="M1417" i="5" s="1"/>
  <c r="H1417" i="5"/>
  <c r="J1417" i="5"/>
  <c r="I1411" i="5"/>
  <c r="K1411" i="5"/>
  <c r="M1411" i="5" s="1"/>
  <c r="O1411" i="5" s="1"/>
  <c r="J1411" i="5"/>
  <c r="H1411" i="5"/>
  <c r="I1405" i="5"/>
  <c r="J1405" i="5"/>
  <c r="K1405" i="5"/>
  <c r="M1405" i="5" s="1"/>
  <c r="O1405" i="5" s="1"/>
  <c r="H1405" i="5"/>
  <c r="I1399" i="5"/>
  <c r="J1399" i="5"/>
  <c r="K1399" i="5"/>
  <c r="M1399" i="5" s="1"/>
  <c r="H1399" i="5"/>
  <c r="I1393" i="5"/>
  <c r="J1393" i="5"/>
  <c r="K1393" i="5"/>
  <c r="M1393" i="5" s="1"/>
  <c r="O1393" i="5" s="1"/>
  <c r="H1393" i="5"/>
  <c r="I1387" i="5"/>
  <c r="J1387" i="5"/>
  <c r="K1387" i="5"/>
  <c r="M1387" i="5" s="1"/>
  <c r="H1387" i="5"/>
  <c r="I1381" i="5"/>
  <c r="J1381" i="5"/>
  <c r="K1381" i="5"/>
  <c r="M1381" i="5" s="1"/>
  <c r="O1381" i="5" s="1"/>
  <c r="H1381" i="5"/>
  <c r="I1375" i="5"/>
  <c r="J1375" i="5"/>
  <c r="K1375" i="5"/>
  <c r="M1375" i="5" s="1"/>
  <c r="O1375" i="5" s="1"/>
  <c r="H1375" i="5"/>
  <c r="I1369" i="5"/>
  <c r="J1369" i="5"/>
  <c r="K1369" i="5"/>
  <c r="M1369" i="5" s="1"/>
  <c r="H1369" i="5"/>
  <c r="I1363" i="5"/>
  <c r="J1363" i="5"/>
  <c r="K1363" i="5"/>
  <c r="M1363" i="5" s="1"/>
  <c r="H1363" i="5"/>
  <c r="I1357" i="5"/>
  <c r="J1357" i="5"/>
  <c r="K1357" i="5"/>
  <c r="M1357" i="5" s="1"/>
  <c r="O1357" i="5" s="1"/>
  <c r="H1357" i="5"/>
  <c r="I1351" i="5"/>
  <c r="J1351" i="5"/>
  <c r="K1351" i="5"/>
  <c r="M1351" i="5" s="1"/>
  <c r="H1351" i="5"/>
  <c r="I1345" i="5"/>
  <c r="J1345" i="5"/>
  <c r="K1345" i="5"/>
  <c r="M1345" i="5" s="1"/>
  <c r="O1345" i="5" s="1"/>
  <c r="H1345" i="5"/>
  <c r="I1339" i="5"/>
  <c r="J1339" i="5"/>
  <c r="K1339" i="5"/>
  <c r="M1339" i="5" s="1"/>
  <c r="O1339" i="5" s="1"/>
  <c r="H1339" i="5"/>
  <c r="I1333" i="5"/>
  <c r="J1333" i="5"/>
  <c r="K1333" i="5"/>
  <c r="M1333" i="5" s="1"/>
  <c r="H1333" i="5"/>
  <c r="I1327" i="5"/>
  <c r="J1327" i="5"/>
  <c r="K1327" i="5"/>
  <c r="M1327" i="5" s="1"/>
  <c r="O1327" i="5" s="1"/>
  <c r="H1327" i="5"/>
  <c r="I1321" i="5"/>
  <c r="J1321" i="5"/>
  <c r="K1321" i="5"/>
  <c r="M1321" i="5" s="1"/>
  <c r="O1321" i="5" s="1"/>
  <c r="H1321" i="5"/>
  <c r="I1315" i="5"/>
  <c r="J1315" i="5"/>
  <c r="K1315" i="5"/>
  <c r="M1315" i="5" s="1"/>
  <c r="O1315" i="5" s="1"/>
  <c r="H1315" i="5"/>
  <c r="I1309" i="5"/>
  <c r="J1309" i="5"/>
  <c r="K1309" i="5"/>
  <c r="M1309" i="5" s="1"/>
  <c r="O1309" i="5" s="1"/>
  <c r="H1309" i="5"/>
  <c r="I1303" i="5"/>
  <c r="J1303" i="5"/>
  <c r="K1303" i="5"/>
  <c r="M1303" i="5" s="1"/>
  <c r="O1303" i="5" s="1"/>
  <c r="H1303" i="5"/>
  <c r="I1297" i="5"/>
  <c r="J1297" i="5"/>
  <c r="K1297" i="5"/>
  <c r="M1297" i="5" s="1"/>
  <c r="H1297" i="5"/>
  <c r="I1291" i="5"/>
  <c r="J1291" i="5"/>
  <c r="K1291" i="5"/>
  <c r="M1291" i="5" s="1"/>
  <c r="H1291" i="5"/>
  <c r="I1285" i="5"/>
  <c r="J1285" i="5"/>
  <c r="K1285" i="5"/>
  <c r="M1285" i="5" s="1"/>
  <c r="O1285" i="5" s="1"/>
  <c r="H1285" i="5"/>
  <c r="I1279" i="5"/>
  <c r="J1279" i="5"/>
  <c r="K1279" i="5"/>
  <c r="M1279" i="5" s="1"/>
  <c r="H1279" i="5"/>
  <c r="I1273" i="5"/>
  <c r="J1273" i="5"/>
  <c r="K1273" i="5"/>
  <c r="M1273" i="5" s="1"/>
  <c r="H1273" i="5"/>
  <c r="I1267" i="5"/>
  <c r="J1267" i="5"/>
  <c r="K1267" i="5"/>
  <c r="M1267" i="5" s="1"/>
  <c r="H1267" i="5"/>
  <c r="I1261" i="5"/>
  <c r="J1261" i="5"/>
  <c r="K1261" i="5"/>
  <c r="M1261" i="5" s="1"/>
  <c r="O1261" i="5" s="1"/>
  <c r="H1261" i="5"/>
  <c r="I1255" i="5"/>
  <c r="J1255" i="5"/>
  <c r="K1255" i="5"/>
  <c r="M1255" i="5" s="1"/>
  <c r="H1255" i="5"/>
  <c r="I1249" i="5"/>
  <c r="J1249" i="5"/>
  <c r="K1249" i="5"/>
  <c r="M1249" i="5" s="1"/>
  <c r="O1249" i="5" s="1"/>
  <c r="H1249" i="5"/>
  <c r="I1243" i="5"/>
  <c r="J1243" i="5"/>
  <c r="K1243" i="5"/>
  <c r="M1243" i="5" s="1"/>
  <c r="O1243" i="5" s="1"/>
  <c r="H1243" i="5"/>
  <c r="I1237" i="5"/>
  <c r="J1237" i="5"/>
  <c r="K1237" i="5"/>
  <c r="M1237" i="5" s="1"/>
  <c r="O1237" i="5" s="1"/>
  <c r="H1237" i="5"/>
  <c r="I1231" i="5"/>
  <c r="J1231" i="5"/>
  <c r="K1231" i="5"/>
  <c r="M1231" i="5" s="1"/>
  <c r="O1231" i="5" s="1"/>
  <c r="H1231" i="5"/>
  <c r="I1225" i="5"/>
  <c r="J1225" i="5"/>
  <c r="K1225" i="5"/>
  <c r="M1225" i="5" s="1"/>
  <c r="O1225" i="5" s="1"/>
  <c r="H1225" i="5"/>
  <c r="I1219" i="5"/>
  <c r="J1219" i="5"/>
  <c r="K1219" i="5"/>
  <c r="M1219" i="5" s="1"/>
  <c r="H1219" i="5"/>
  <c r="I1213" i="5"/>
  <c r="J1213" i="5"/>
  <c r="K1213" i="5"/>
  <c r="M1213" i="5" s="1"/>
  <c r="O1213" i="5" s="1"/>
  <c r="H1213" i="5"/>
  <c r="I1207" i="5"/>
  <c r="J1207" i="5"/>
  <c r="K1207" i="5"/>
  <c r="M1207" i="5" s="1"/>
  <c r="H1207" i="5"/>
  <c r="I1201" i="5"/>
  <c r="J1201" i="5"/>
  <c r="K1201" i="5"/>
  <c r="M1201" i="5" s="1"/>
  <c r="O1201" i="5" s="1"/>
  <c r="H1201" i="5"/>
  <c r="I1195" i="5"/>
  <c r="J1195" i="5"/>
  <c r="K1195" i="5"/>
  <c r="M1195" i="5" s="1"/>
  <c r="O1195" i="5" s="1"/>
  <c r="H1195" i="5"/>
  <c r="I1189" i="5"/>
  <c r="J1189" i="5"/>
  <c r="K1189" i="5"/>
  <c r="M1189" i="5" s="1"/>
  <c r="O1189" i="5" s="1"/>
  <c r="H1189" i="5"/>
  <c r="I1183" i="5"/>
  <c r="J1183" i="5"/>
  <c r="K1183" i="5"/>
  <c r="M1183" i="5" s="1"/>
  <c r="O1183" i="5" s="1"/>
  <c r="H1183" i="5"/>
  <c r="I1177" i="5"/>
  <c r="J1177" i="5"/>
  <c r="K1177" i="5"/>
  <c r="M1177" i="5" s="1"/>
  <c r="O1177" i="5" s="1"/>
  <c r="H1177" i="5"/>
  <c r="I1171" i="5"/>
  <c r="J1171" i="5"/>
  <c r="K1171" i="5"/>
  <c r="M1171" i="5" s="1"/>
  <c r="O1171" i="5" s="1"/>
  <c r="H1171" i="5"/>
  <c r="I1165" i="5"/>
  <c r="J1165" i="5"/>
  <c r="K1165" i="5"/>
  <c r="M1165" i="5" s="1"/>
  <c r="H1165" i="5"/>
  <c r="I1159" i="5"/>
  <c r="J1159" i="5"/>
  <c r="K1159" i="5"/>
  <c r="M1159" i="5" s="1"/>
  <c r="O1159" i="5" s="1"/>
  <c r="H1159" i="5"/>
  <c r="I1153" i="5"/>
  <c r="J1153" i="5"/>
  <c r="K1153" i="5"/>
  <c r="M1153" i="5" s="1"/>
  <c r="H1153" i="5"/>
  <c r="I1147" i="5"/>
  <c r="J1147" i="5"/>
  <c r="K1147" i="5"/>
  <c r="M1147" i="5" s="1"/>
  <c r="O1147" i="5" s="1"/>
  <c r="H1147" i="5"/>
  <c r="I1141" i="5"/>
  <c r="J1141" i="5"/>
  <c r="K1141" i="5"/>
  <c r="M1141" i="5" s="1"/>
  <c r="H1141" i="5"/>
  <c r="I1135" i="5"/>
  <c r="J1135" i="5"/>
  <c r="K1135" i="5"/>
  <c r="M1135" i="5" s="1"/>
  <c r="H1135" i="5"/>
  <c r="I1129" i="5"/>
  <c r="J1129" i="5"/>
  <c r="K1129" i="5"/>
  <c r="M1129" i="5" s="1"/>
  <c r="H1129" i="5"/>
  <c r="I1123" i="5"/>
  <c r="J1123" i="5"/>
  <c r="K1123" i="5"/>
  <c r="M1123" i="5" s="1"/>
  <c r="O1123" i="5" s="1"/>
  <c r="H1123" i="5"/>
  <c r="I1117" i="5"/>
  <c r="J1117" i="5"/>
  <c r="K1117" i="5"/>
  <c r="M1117" i="5" s="1"/>
  <c r="H1117" i="5"/>
  <c r="I1111" i="5"/>
  <c r="J1111" i="5"/>
  <c r="K1111" i="5"/>
  <c r="M1111" i="5" s="1"/>
  <c r="H1111" i="5"/>
  <c r="I1105" i="5"/>
  <c r="J1105" i="5"/>
  <c r="K1105" i="5"/>
  <c r="M1105" i="5" s="1"/>
  <c r="O1105" i="5" s="1"/>
  <c r="H1105" i="5"/>
  <c r="I1099" i="5"/>
  <c r="J1099" i="5"/>
  <c r="K1099" i="5"/>
  <c r="M1099" i="5" s="1"/>
  <c r="O1099" i="5" s="1"/>
  <c r="H1099" i="5"/>
  <c r="I1093" i="5"/>
  <c r="J1093" i="5"/>
  <c r="K1093" i="5"/>
  <c r="M1093" i="5" s="1"/>
  <c r="O1093" i="5" s="1"/>
  <c r="H1093" i="5"/>
  <c r="I1087" i="5"/>
  <c r="J1087" i="5"/>
  <c r="K1087" i="5"/>
  <c r="M1087" i="5" s="1"/>
  <c r="H1087" i="5"/>
  <c r="I1081" i="5"/>
  <c r="J1081" i="5"/>
  <c r="K1081" i="5"/>
  <c r="M1081" i="5" s="1"/>
  <c r="H1081" i="5"/>
  <c r="I1075" i="5"/>
  <c r="J1075" i="5"/>
  <c r="K1075" i="5"/>
  <c r="M1075" i="5" s="1"/>
  <c r="H1075" i="5"/>
  <c r="I1069" i="5"/>
  <c r="J1069" i="5"/>
  <c r="K1069" i="5"/>
  <c r="M1069" i="5" s="1"/>
  <c r="O1069" i="5" s="1"/>
  <c r="H1069" i="5"/>
  <c r="I1063" i="5"/>
  <c r="J1063" i="5"/>
  <c r="K1063" i="5"/>
  <c r="M1063" i="5" s="1"/>
  <c r="H1063" i="5"/>
  <c r="I1057" i="5"/>
  <c r="J1057" i="5"/>
  <c r="K1057" i="5"/>
  <c r="M1057" i="5" s="1"/>
  <c r="H1057" i="5"/>
  <c r="I1051" i="5"/>
  <c r="J1051" i="5"/>
  <c r="K1051" i="5"/>
  <c r="M1051" i="5" s="1"/>
  <c r="H1051" i="5"/>
  <c r="I1045" i="5"/>
  <c r="J1045" i="5"/>
  <c r="K1045" i="5"/>
  <c r="M1045" i="5" s="1"/>
  <c r="O1045" i="5" s="1"/>
  <c r="H1045" i="5"/>
  <c r="I1039" i="5"/>
  <c r="J1039" i="5"/>
  <c r="K1039" i="5"/>
  <c r="M1039" i="5" s="1"/>
  <c r="H1039" i="5"/>
  <c r="I1033" i="5"/>
  <c r="J1033" i="5"/>
  <c r="K1033" i="5"/>
  <c r="M1033" i="5" s="1"/>
  <c r="H1033" i="5"/>
  <c r="I1027" i="5"/>
  <c r="J1027" i="5"/>
  <c r="K1027" i="5"/>
  <c r="M1027" i="5" s="1"/>
  <c r="H1027" i="5"/>
  <c r="I1021" i="5"/>
  <c r="J1021" i="5"/>
  <c r="K1021" i="5"/>
  <c r="M1021" i="5" s="1"/>
  <c r="O1021" i="5" s="1"/>
  <c r="H1021" i="5"/>
  <c r="I1015" i="5"/>
  <c r="J1015" i="5"/>
  <c r="K1015" i="5"/>
  <c r="M1015" i="5" s="1"/>
  <c r="H1015" i="5"/>
  <c r="I1009" i="5"/>
  <c r="J1009" i="5"/>
  <c r="K1009" i="5"/>
  <c r="M1009" i="5" s="1"/>
  <c r="O1009" i="5" s="1"/>
  <c r="H1009" i="5"/>
  <c r="I1003" i="5"/>
  <c r="J1003" i="5"/>
  <c r="K1003" i="5"/>
  <c r="M1003" i="5" s="1"/>
  <c r="H1003" i="5"/>
  <c r="I997" i="5"/>
  <c r="J997" i="5"/>
  <c r="K997" i="5"/>
  <c r="M997" i="5" s="1"/>
  <c r="O997" i="5" s="1"/>
  <c r="H997" i="5"/>
  <c r="I991" i="5"/>
  <c r="J991" i="5"/>
  <c r="K991" i="5"/>
  <c r="M991" i="5" s="1"/>
  <c r="O991" i="5" s="1"/>
  <c r="H991" i="5"/>
  <c r="I985" i="5"/>
  <c r="J985" i="5"/>
  <c r="K985" i="5"/>
  <c r="M985" i="5" s="1"/>
  <c r="O985" i="5" s="1"/>
  <c r="H985" i="5"/>
  <c r="I979" i="5"/>
  <c r="J979" i="5"/>
  <c r="K979" i="5"/>
  <c r="M979" i="5" s="1"/>
  <c r="O979" i="5" s="1"/>
  <c r="H979" i="5"/>
  <c r="I973" i="5"/>
  <c r="J973" i="5"/>
  <c r="K973" i="5"/>
  <c r="M973" i="5" s="1"/>
  <c r="O973" i="5" s="1"/>
  <c r="H973" i="5"/>
  <c r="I967" i="5"/>
  <c r="J967" i="5"/>
  <c r="K967" i="5"/>
  <c r="M967" i="5" s="1"/>
  <c r="H967" i="5"/>
  <c r="I961" i="5"/>
  <c r="J961" i="5"/>
  <c r="K961" i="5"/>
  <c r="M961" i="5" s="1"/>
  <c r="H961" i="5"/>
  <c r="I955" i="5"/>
  <c r="J955" i="5"/>
  <c r="K955" i="5"/>
  <c r="M955" i="5" s="1"/>
  <c r="O955" i="5" s="1"/>
  <c r="H955" i="5"/>
  <c r="I949" i="5"/>
  <c r="J949" i="5"/>
  <c r="K949" i="5"/>
  <c r="M949" i="5" s="1"/>
  <c r="O949" i="5" s="1"/>
  <c r="H949" i="5"/>
  <c r="I943" i="5"/>
  <c r="J943" i="5"/>
  <c r="K943" i="5"/>
  <c r="M943" i="5" s="1"/>
  <c r="O943" i="5" s="1"/>
  <c r="H943" i="5"/>
  <c r="I937" i="5"/>
  <c r="J937" i="5"/>
  <c r="K937" i="5"/>
  <c r="M937" i="5" s="1"/>
  <c r="H937" i="5"/>
  <c r="I931" i="5"/>
  <c r="J931" i="5"/>
  <c r="K931" i="5"/>
  <c r="M931" i="5" s="1"/>
  <c r="H931" i="5"/>
  <c r="I925" i="5"/>
  <c r="J925" i="5"/>
  <c r="K925" i="5"/>
  <c r="M925" i="5" s="1"/>
  <c r="H925" i="5"/>
  <c r="I919" i="5"/>
  <c r="J919" i="5"/>
  <c r="K919" i="5"/>
  <c r="M919" i="5" s="1"/>
  <c r="O919" i="5" s="1"/>
  <c r="H919" i="5"/>
  <c r="I913" i="5"/>
  <c r="J913" i="5"/>
  <c r="K913" i="5"/>
  <c r="M913" i="5" s="1"/>
  <c r="H913" i="5"/>
  <c r="I907" i="5"/>
  <c r="J907" i="5"/>
  <c r="K907" i="5"/>
  <c r="M907" i="5" s="1"/>
  <c r="O907" i="5" s="1"/>
  <c r="H907" i="5"/>
  <c r="I901" i="5"/>
  <c r="J901" i="5"/>
  <c r="K901" i="5"/>
  <c r="M901" i="5" s="1"/>
  <c r="O901" i="5" s="1"/>
  <c r="H901" i="5"/>
  <c r="I895" i="5"/>
  <c r="J895" i="5"/>
  <c r="K895" i="5"/>
  <c r="M895" i="5" s="1"/>
  <c r="O895" i="5" s="1"/>
  <c r="H895" i="5"/>
  <c r="I889" i="5"/>
  <c r="J889" i="5"/>
  <c r="K889" i="5"/>
  <c r="M889" i="5" s="1"/>
  <c r="O889" i="5" s="1"/>
  <c r="H889" i="5"/>
  <c r="I883" i="5"/>
  <c r="J883" i="5"/>
  <c r="K883" i="5"/>
  <c r="M883" i="5" s="1"/>
  <c r="O883" i="5" s="1"/>
  <c r="H883" i="5"/>
  <c r="I877" i="5"/>
  <c r="J877" i="5"/>
  <c r="K877" i="5"/>
  <c r="M877" i="5" s="1"/>
  <c r="O877" i="5" s="1"/>
  <c r="H877" i="5"/>
  <c r="I871" i="5"/>
  <c r="J871" i="5"/>
  <c r="K871" i="5"/>
  <c r="M871" i="5" s="1"/>
  <c r="O871" i="5" s="1"/>
  <c r="H871" i="5"/>
  <c r="I865" i="5"/>
  <c r="J865" i="5"/>
  <c r="K865" i="5"/>
  <c r="M865" i="5" s="1"/>
  <c r="H865" i="5"/>
  <c r="I859" i="5"/>
  <c r="J859" i="5"/>
  <c r="K859" i="5"/>
  <c r="M859" i="5" s="1"/>
  <c r="O859" i="5" s="1"/>
  <c r="H859" i="5"/>
  <c r="I853" i="5"/>
  <c r="J853" i="5"/>
  <c r="K853" i="5"/>
  <c r="M853" i="5" s="1"/>
  <c r="H853" i="5"/>
  <c r="I847" i="5"/>
  <c r="J847" i="5"/>
  <c r="K847" i="5"/>
  <c r="M847" i="5" s="1"/>
  <c r="H847" i="5"/>
  <c r="I841" i="5"/>
  <c r="J841" i="5"/>
  <c r="K841" i="5"/>
  <c r="M841" i="5" s="1"/>
  <c r="O841" i="5" s="1"/>
  <c r="H841" i="5"/>
  <c r="I835" i="5"/>
  <c r="J835" i="5"/>
  <c r="K835" i="5"/>
  <c r="M835" i="5" s="1"/>
  <c r="H835" i="5"/>
  <c r="I829" i="5"/>
  <c r="J829" i="5"/>
  <c r="K829" i="5"/>
  <c r="M829" i="5" s="1"/>
  <c r="O829" i="5" s="1"/>
  <c r="H829" i="5"/>
  <c r="I823" i="5"/>
  <c r="J823" i="5"/>
  <c r="K823" i="5"/>
  <c r="M823" i="5" s="1"/>
  <c r="O823" i="5" s="1"/>
  <c r="H823" i="5"/>
  <c r="I817" i="5"/>
  <c r="J817" i="5"/>
  <c r="K817" i="5"/>
  <c r="M817" i="5" s="1"/>
  <c r="O817" i="5" s="1"/>
  <c r="H817" i="5"/>
  <c r="I811" i="5"/>
  <c r="J811" i="5"/>
  <c r="K811" i="5"/>
  <c r="M811" i="5" s="1"/>
  <c r="O811" i="5" s="1"/>
  <c r="H811" i="5"/>
  <c r="I805" i="5"/>
  <c r="J805" i="5"/>
  <c r="K805" i="5"/>
  <c r="M805" i="5" s="1"/>
  <c r="O805" i="5" s="1"/>
  <c r="H805" i="5"/>
  <c r="I799" i="5"/>
  <c r="J799" i="5"/>
  <c r="K799" i="5"/>
  <c r="M799" i="5" s="1"/>
  <c r="O799" i="5" s="1"/>
  <c r="H799" i="5"/>
  <c r="I793" i="5"/>
  <c r="J793" i="5"/>
  <c r="K793" i="5"/>
  <c r="M793" i="5" s="1"/>
  <c r="H793" i="5"/>
  <c r="I787" i="5"/>
  <c r="J787" i="5"/>
  <c r="K787" i="5"/>
  <c r="M787" i="5" s="1"/>
  <c r="H787" i="5"/>
  <c r="I781" i="5"/>
  <c r="J781" i="5"/>
  <c r="K781" i="5"/>
  <c r="M781" i="5" s="1"/>
  <c r="H781" i="5"/>
  <c r="I775" i="5"/>
  <c r="J775" i="5"/>
  <c r="K775" i="5"/>
  <c r="M775" i="5" s="1"/>
  <c r="H775" i="5"/>
  <c r="I769" i="5"/>
  <c r="J769" i="5"/>
  <c r="K769" i="5"/>
  <c r="M769" i="5" s="1"/>
  <c r="O769" i="5" s="1"/>
  <c r="H769" i="5"/>
  <c r="I763" i="5"/>
  <c r="J763" i="5"/>
  <c r="K763" i="5"/>
  <c r="M763" i="5" s="1"/>
  <c r="O763" i="5" s="1"/>
  <c r="H763" i="5"/>
  <c r="I757" i="5"/>
  <c r="J757" i="5"/>
  <c r="K757" i="5"/>
  <c r="M757" i="5" s="1"/>
  <c r="O757" i="5" s="1"/>
  <c r="H757" i="5"/>
  <c r="I751" i="5"/>
  <c r="J751" i="5"/>
  <c r="K751" i="5"/>
  <c r="M751" i="5" s="1"/>
  <c r="H751" i="5"/>
  <c r="I745" i="5"/>
  <c r="J745" i="5"/>
  <c r="K745" i="5"/>
  <c r="M745" i="5" s="1"/>
  <c r="H745" i="5"/>
  <c r="I739" i="5"/>
  <c r="J739" i="5"/>
  <c r="K739" i="5"/>
  <c r="M739" i="5" s="1"/>
  <c r="O739" i="5" s="1"/>
  <c r="H739" i="5"/>
  <c r="I733" i="5"/>
  <c r="J733" i="5"/>
  <c r="K733" i="5"/>
  <c r="M733" i="5" s="1"/>
  <c r="H733" i="5"/>
  <c r="I727" i="5"/>
  <c r="J727" i="5"/>
  <c r="K727" i="5"/>
  <c r="M727" i="5" s="1"/>
  <c r="O727" i="5" s="1"/>
  <c r="H727" i="5"/>
  <c r="I721" i="5"/>
  <c r="J721" i="5"/>
  <c r="K721" i="5"/>
  <c r="M721" i="5" s="1"/>
  <c r="H721" i="5"/>
  <c r="I715" i="5"/>
  <c r="J715" i="5"/>
  <c r="K715" i="5"/>
  <c r="M715" i="5" s="1"/>
  <c r="O715" i="5" s="1"/>
  <c r="H715" i="5"/>
  <c r="I709" i="5"/>
  <c r="J709" i="5"/>
  <c r="K709" i="5"/>
  <c r="M709" i="5" s="1"/>
  <c r="H709" i="5"/>
  <c r="I703" i="5"/>
  <c r="J703" i="5"/>
  <c r="K703" i="5"/>
  <c r="M703" i="5" s="1"/>
  <c r="O703" i="5" s="1"/>
  <c r="H703" i="5"/>
  <c r="I697" i="5"/>
  <c r="J697" i="5"/>
  <c r="K697" i="5"/>
  <c r="M697" i="5" s="1"/>
  <c r="O697" i="5" s="1"/>
  <c r="H697" i="5"/>
  <c r="I691" i="5"/>
  <c r="J691" i="5"/>
  <c r="K691" i="5"/>
  <c r="M691" i="5" s="1"/>
  <c r="H691" i="5"/>
  <c r="I685" i="5"/>
  <c r="J685" i="5"/>
  <c r="K685" i="5"/>
  <c r="M685" i="5" s="1"/>
  <c r="O685" i="5" s="1"/>
  <c r="H685" i="5"/>
  <c r="I679" i="5"/>
  <c r="J679" i="5"/>
  <c r="K679" i="5"/>
  <c r="M679" i="5" s="1"/>
  <c r="H679" i="5"/>
  <c r="I673" i="5"/>
  <c r="J673" i="5"/>
  <c r="K673" i="5"/>
  <c r="M673" i="5" s="1"/>
  <c r="H673" i="5"/>
  <c r="I667" i="5"/>
  <c r="J667" i="5"/>
  <c r="K667" i="5"/>
  <c r="M667" i="5" s="1"/>
  <c r="O667" i="5" s="1"/>
  <c r="H667" i="5"/>
  <c r="I661" i="5"/>
  <c r="J661" i="5"/>
  <c r="K661" i="5"/>
  <c r="M661" i="5" s="1"/>
  <c r="O661" i="5" s="1"/>
  <c r="H661" i="5"/>
  <c r="I655" i="5"/>
  <c r="J655" i="5"/>
  <c r="K655" i="5"/>
  <c r="M655" i="5" s="1"/>
  <c r="H655" i="5"/>
  <c r="I649" i="5"/>
  <c r="J649" i="5"/>
  <c r="K649" i="5"/>
  <c r="M649" i="5" s="1"/>
  <c r="O649" i="5" s="1"/>
  <c r="H649" i="5"/>
  <c r="I643" i="5"/>
  <c r="J643" i="5"/>
  <c r="K643" i="5"/>
  <c r="M643" i="5" s="1"/>
  <c r="H643" i="5"/>
  <c r="I637" i="5"/>
  <c r="J637" i="5"/>
  <c r="K637" i="5"/>
  <c r="M637" i="5" s="1"/>
  <c r="O637" i="5" s="1"/>
  <c r="H637" i="5"/>
  <c r="I631" i="5"/>
  <c r="J631" i="5"/>
  <c r="K631" i="5"/>
  <c r="M631" i="5" s="1"/>
  <c r="O631" i="5" s="1"/>
  <c r="H631" i="5"/>
  <c r="I625" i="5"/>
  <c r="J625" i="5"/>
  <c r="K625" i="5"/>
  <c r="M625" i="5" s="1"/>
  <c r="O625" i="5" s="1"/>
  <c r="H625" i="5"/>
  <c r="I619" i="5"/>
  <c r="J619" i="5"/>
  <c r="K619" i="5"/>
  <c r="M619" i="5" s="1"/>
  <c r="H619" i="5"/>
  <c r="I613" i="5"/>
  <c r="J613" i="5"/>
  <c r="K613" i="5"/>
  <c r="M613" i="5" s="1"/>
  <c r="H613" i="5"/>
  <c r="H607" i="5"/>
  <c r="I607" i="5"/>
  <c r="J607" i="5"/>
  <c r="K607" i="5"/>
  <c r="M607" i="5" s="1"/>
  <c r="O607" i="5" s="1"/>
  <c r="H601" i="5"/>
  <c r="I601" i="5"/>
  <c r="J601" i="5"/>
  <c r="K601" i="5"/>
  <c r="M601" i="5" s="1"/>
  <c r="O601" i="5" s="1"/>
  <c r="H595" i="5"/>
  <c r="I595" i="5"/>
  <c r="J595" i="5"/>
  <c r="K595" i="5"/>
  <c r="M595" i="5" s="1"/>
  <c r="O595" i="5" s="1"/>
  <c r="H589" i="5"/>
  <c r="I589" i="5"/>
  <c r="J589" i="5"/>
  <c r="K589" i="5"/>
  <c r="M589" i="5" s="1"/>
  <c r="H583" i="5"/>
  <c r="I583" i="5"/>
  <c r="J583" i="5"/>
  <c r="K583" i="5"/>
  <c r="M583" i="5" s="1"/>
  <c r="H577" i="5"/>
  <c r="I577" i="5"/>
  <c r="J577" i="5"/>
  <c r="K577" i="5"/>
  <c r="M577" i="5" s="1"/>
  <c r="O577" i="5" s="1"/>
  <c r="H571" i="5"/>
  <c r="I571" i="5"/>
  <c r="J571" i="5"/>
  <c r="K571" i="5"/>
  <c r="M571" i="5" s="1"/>
  <c r="H565" i="5"/>
  <c r="I565" i="5"/>
  <c r="J565" i="5"/>
  <c r="K565" i="5"/>
  <c r="M565" i="5" s="1"/>
  <c r="O565" i="5" s="1"/>
  <c r="H559" i="5"/>
  <c r="I559" i="5"/>
  <c r="J559" i="5"/>
  <c r="K559" i="5"/>
  <c r="M559" i="5" s="1"/>
  <c r="O559" i="5" s="1"/>
  <c r="H553" i="5"/>
  <c r="I553" i="5"/>
  <c r="J553" i="5"/>
  <c r="K553" i="5"/>
  <c r="M553" i="5" s="1"/>
  <c r="H547" i="5"/>
  <c r="I547" i="5"/>
  <c r="J547" i="5"/>
  <c r="K547" i="5"/>
  <c r="M547" i="5" s="1"/>
  <c r="O547" i="5" s="1"/>
  <c r="H541" i="5"/>
  <c r="I541" i="5"/>
  <c r="J541" i="5"/>
  <c r="K541" i="5"/>
  <c r="M541" i="5" s="1"/>
  <c r="O541" i="5" s="1"/>
  <c r="H535" i="5"/>
  <c r="I535" i="5"/>
  <c r="J535" i="5"/>
  <c r="K535" i="5"/>
  <c r="M535" i="5" s="1"/>
  <c r="H529" i="5"/>
  <c r="I529" i="5"/>
  <c r="J529" i="5"/>
  <c r="K529" i="5"/>
  <c r="M529" i="5" s="1"/>
  <c r="O529" i="5" s="1"/>
  <c r="H523" i="5"/>
  <c r="I523" i="5"/>
  <c r="J523" i="5"/>
  <c r="K523" i="5"/>
  <c r="M523" i="5" s="1"/>
  <c r="H517" i="5"/>
  <c r="I517" i="5"/>
  <c r="J517" i="5"/>
  <c r="K517" i="5"/>
  <c r="M517" i="5" s="1"/>
  <c r="O517" i="5" s="1"/>
  <c r="H511" i="5"/>
  <c r="I511" i="5"/>
  <c r="J511" i="5"/>
  <c r="K511" i="5"/>
  <c r="M511" i="5" s="1"/>
  <c r="H505" i="5"/>
  <c r="I505" i="5"/>
  <c r="J505" i="5"/>
  <c r="K505" i="5"/>
  <c r="M505" i="5" s="1"/>
  <c r="O505" i="5" s="1"/>
  <c r="H499" i="5"/>
  <c r="I499" i="5"/>
  <c r="J499" i="5"/>
  <c r="K499" i="5"/>
  <c r="M499" i="5" s="1"/>
  <c r="H493" i="5"/>
  <c r="I493" i="5"/>
  <c r="J493" i="5"/>
  <c r="K493" i="5"/>
  <c r="M493" i="5" s="1"/>
  <c r="O493" i="5" s="1"/>
  <c r="H487" i="5"/>
  <c r="I487" i="5"/>
  <c r="J487" i="5"/>
  <c r="K487" i="5"/>
  <c r="M487" i="5" s="1"/>
  <c r="H481" i="5"/>
  <c r="I481" i="5"/>
  <c r="J481" i="5"/>
  <c r="K481" i="5"/>
  <c r="M481" i="5" s="1"/>
  <c r="H475" i="5"/>
  <c r="I475" i="5"/>
  <c r="J475" i="5"/>
  <c r="K475" i="5"/>
  <c r="M475" i="5" s="1"/>
  <c r="O475" i="5" s="1"/>
  <c r="H469" i="5"/>
  <c r="I469" i="5"/>
  <c r="J469" i="5"/>
  <c r="K469" i="5"/>
  <c r="M469" i="5" s="1"/>
  <c r="O469" i="5" s="1"/>
  <c r="H463" i="5"/>
  <c r="I463" i="5"/>
  <c r="J463" i="5"/>
  <c r="K463" i="5"/>
  <c r="M463" i="5" s="1"/>
  <c r="H457" i="5"/>
  <c r="I457" i="5"/>
  <c r="J457" i="5"/>
  <c r="K457" i="5"/>
  <c r="M457" i="5" s="1"/>
  <c r="H451" i="5"/>
  <c r="I451" i="5"/>
  <c r="J451" i="5"/>
  <c r="K451" i="5"/>
  <c r="M451" i="5" s="1"/>
  <c r="O451" i="5" s="1"/>
  <c r="H445" i="5"/>
  <c r="I445" i="5"/>
  <c r="J445" i="5"/>
  <c r="K445" i="5"/>
  <c r="M445" i="5" s="1"/>
  <c r="H439" i="5"/>
  <c r="I439" i="5"/>
  <c r="J439" i="5"/>
  <c r="K439" i="5"/>
  <c r="M439" i="5" s="1"/>
  <c r="O439" i="5" s="1"/>
  <c r="H433" i="5"/>
  <c r="I433" i="5"/>
  <c r="J433" i="5"/>
  <c r="K433" i="5"/>
  <c r="M433" i="5" s="1"/>
  <c r="O433" i="5" s="1"/>
  <c r="H427" i="5"/>
  <c r="I427" i="5"/>
  <c r="J427" i="5"/>
  <c r="K427" i="5"/>
  <c r="M427" i="5" s="1"/>
  <c r="H421" i="5"/>
  <c r="I421" i="5"/>
  <c r="J421" i="5"/>
  <c r="K421" i="5"/>
  <c r="M421" i="5" s="1"/>
  <c r="H415" i="5"/>
  <c r="I415" i="5"/>
  <c r="J415" i="5"/>
  <c r="K415" i="5"/>
  <c r="M415" i="5" s="1"/>
  <c r="H409" i="5"/>
  <c r="I409" i="5"/>
  <c r="J409" i="5"/>
  <c r="K409" i="5"/>
  <c r="M409" i="5" s="1"/>
  <c r="O409" i="5" s="1"/>
  <c r="H403" i="5"/>
  <c r="I403" i="5"/>
  <c r="J403" i="5"/>
  <c r="K403" i="5"/>
  <c r="M403" i="5" s="1"/>
  <c r="O403" i="5" s="1"/>
  <c r="H397" i="5"/>
  <c r="I397" i="5"/>
  <c r="J397" i="5"/>
  <c r="K397" i="5"/>
  <c r="M397" i="5" s="1"/>
  <c r="O397" i="5" s="1"/>
  <c r="H391" i="5"/>
  <c r="I391" i="5"/>
  <c r="J391" i="5"/>
  <c r="K391" i="5"/>
  <c r="M391" i="5" s="1"/>
  <c r="H385" i="5"/>
  <c r="I385" i="5"/>
  <c r="J385" i="5"/>
  <c r="K385" i="5"/>
  <c r="M385" i="5" s="1"/>
  <c r="H379" i="5"/>
  <c r="I379" i="5"/>
  <c r="J379" i="5"/>
  <c r="K379" i="5"/>
  <c r="M379" i="5" s="1"/>
  <c r="H373" i="5"/>
  <c r="I373" i="5"/>
  <c r="J373" i="5"/>
  <c r="K373" i="5"/>
  <c r="M373" i="5" s="1"/>
  <c r="H367" i="5"/>
  <c r="I367" i="5"/>
  <c r="J367" i="5"/>
  <c r="K367" i="5"/>
  <c r="M367" i="5" s="1"/>
  <c r="H361" i="5"/>
  <c r="I361" i="5"/>
  <c r="J361" i="5"/>
  <c r="K361" i="5"/>
  <c r="M361" i="5" s="1"/>
  <c r="H355" i="5"/>
  <c r="J355" i="5"/>
  <c r="K355" i="5"/>
  <c r="M355" i="5" s="1"/>
  <c r="I355" i="5"/>
  <c r="H349" i="5"/>
  <c r="J349" i="5"/>
  <c r="K349" i="5"/>
  <c r="M349" i="5" s="1"/>
  <c r="O349" i="5" s="1"/>
  <c r="I349" i="5"/>
  <c r="H343" i="5"/>
  <c r="J343" i="5"/>
  <c r="K343" i="5"/>
  <c r="M343" i="5" s="1"/>
  <c r="I343" i="5"/>
  <c r="H337" i="5"/>
  <c r="J337" i="5"/>
  <c r="K337" i="5"/>
  <c r="M337" i="5" s="1"/>
  <c r="I337" i="5"/>
  <c r="H331" i="5"/>
  <c r="J331" i="5"/>
  <c r="K331" i="5"/>
  <c r="M331" i="5" s="1"/>
  <c r="O331" i="5" s="1"/>
  <c r="I331" i="5"/>
  <c r="H325" i="5"/>
  <c r="J325" i="5"/>
  <c r="K325" i="5"/>
  <c r="M325" i="5" s="1"/>
  <c r="O325" i="5" s="1"/>
  <c r="I325" i="5"/>
  <c r="H319" i="5"/>
  <c r="J319" i="5"/>
  <c r="K319" i="5"/>
  <c r="M319" i="5" s="1"/>
  <c r="I319" i="5"/>
  <c r="H313" i="5"/>
  <c r="J313" i="5"/>
  <c r="K313" i="5"/>
  <c r="M313" i="5" s="1"/>
  <c r="I313" i="5"/>
  <c r="H307" i="5"/>
  <c r="J307" i="5"/>
  <c r="K307" i="5"/>
  <c r="M307" i="5" s="1"/>
  <c r="O307" i="5" s="1"/>
  <c r="I307" i="5"/>
  <c r="H301" i="5"/>
  <c r="J301" i="5"/>
  <c r="K301" i="5"/>
  <c r="M301" i="5" s="1"/>
  <c r="O301" i="5" s="1"/>
  <c r="I301" i="5"/>
  <c r="H295" i="5"/>
  <c r="J295" i="5"/>
  <c r="K295" i="5"/>
  <c r="M295" i="5" s="1"/>
  <c r="O295" i="5" s="1"/>
  <c r="I295" i="5"/>
  <c r="H289" i="5"/>
  <c r="J289" i="5"/>
  <c r="K289" i="5"/>
  <c r="M289" i="5" s="1"/>
  <c r="O289" i="5" s="1"/>
  <c r="I289" i="5"/>
  <c r="H283" i="5"/>
  <c r="J283" i="5"/>
  <c r="K283" i="5"/>
  <c r="M283" i="5" s="1"/>
  <c r="O283" i="5" s="1"/>
  <c r="I283" i="5"/>
  <c r="H277" i="5"/>
  <c r="I277" i="5"/>
  <c r="J277" i="5"/>
  <c r="K277" i="5"/>
  <c r="M277" i="5" s="1"/>
  <c r="H271" i="5"/>
  <c r="I271" i="5"/>
  <c r="J271" i="5"/>
  <c r="K271" i="5"/>
  <c r="M271" i="5" s="1"/>
  <c r="O271" i="5" s="1"/>
  <c r="H265" i="5"/>
  <c r="I265" i="5"/>
  <c r="J265" i="5"/>
  <c r="K265" i="5"/>
  <c r="M265" i="5" s="1"/>
  <c r="H259" i="5"/>
  <c r="I259" i="5"/>
  <c r="J259" i="5"/>
  <c r="K259" i="5"/>
  <c r="M259" i="5" s="1"/>
  <c r="O259" i="5" s="1"/>
  <c r="H253" i="5"/>
  <c r="I253" i="5"/>
  <c r="J253" i="5"/>
  <c r="K253" i="5"/>
  <c r="M253" i="5" s="1"/>
  <c r="O253" i="5" s="1"/>
  <c r="H247" i="5"/>
  <c r="I247" i="5"/>
  <c r="J247" i="5"/>
  <c r="K247" i="5"/>
  <c r="M247" i="5" s="1"/>
  <c r="O247" i="5" s="1"/>
  <c r="H241" i="5"/>
  <c r="I241" i="5"/>
  <c r="J241" i="5"/>
  <c r="K241" i="5"/>
  <c r="M241" i="5" s="1"/>
  <c r="O241" i="5" s="1"/>
  <c r="H235" i="5"/>
  <c r="I235" i="5"/>
  <c r="J235" i="5"/>
  <c r="K235" i="5"/>
  <c r="M235" i="5" s="1"/>
  <c r="O235" i="5" s="1"/>
  <c r="H229" i="5"/>
  <c r="I229" i="5"/>
  <c r="J229" i="5"/>
  <c r="K229" i="5"/>
  <c r="M229" i="5" s="1"/>
  <c r="O229" i="5" s="1"/>
  <c r="H223" i="5"/>
  <c r="I223" i="5"/>
  <c r="J223" i="5"/>
  <c r="K223" i="5"/>
  <c r="M223" i="5" s="1"/>
  <c r="H217" i="5"/>
  <c r="I217" i="5"/>
  <c r="J217" i="5"/>
  <c r="K217" i="5"/>
  <c r="M217" i="5" s="1"/>
  <c r="O217" i="5" s="1"/>
  <c r="H211" i="5"/>
  <c r="I211" i="5"/>
  <c r="J211" i="5"/>
  <c r="K211" i="5"/>
  <c r="M211" i="5" s="1"/>
  <c r="H205" i="5"/>
  <c r="I205" i="5"/>
  <c r="J205" i="5"/>
  <c r="K205" i="5"/>
  <c r="M205" i="5" s="1"/>
  <c r="O205" i="5" s="1"/>
  <c r="H199" i="5"/>
  <c r="I199" i="5"/>
  <c r="J199" i="5"/>
  <c r="K199" i="5"/>
  <c r="M199" i="5" s="1"/>
  <c r="O199" i="5" s="1"/>
  <c r="H193" i="5"/>
  <c r="I193" i="5"/>
  <c r="J193" i="5"/>
  <c r="K193" i="5"/>
  <c r="M193" i="5" s="1"/>
  <c r="O193" i="5" s="1"/>
  <c r="H187" i="5"/>
  <c r="I187" i="5"/>
  <c r="J187" i="5"/>
  <c r="K187" i="5"/>
  <c r="M187" i="5" s="1"/>
  <c r="O187" i="5" s="1"/>
  <c r="H181" i="5"/>
  <c r="I181" i="5"/>
  <c r="J181" i="5"/>
  <c r="K181" i="5"/>
  <c r="M181" i="5" s="1"/>
  <c r="O181" i="5" s="1"/>
  <c r="H175" i="5"/>
  <c r="I175" i="5"/>
  <c r="J175" i="5"/>
  <c r="K175" i="5"/>
  <c r="M175" i="5" s="1"/>
  <c r="O175" i="5" s="1"/>
  <c r="H169" i="5"/>
  <c r="I169" i="5"/>
  <c r="J169" i="5"/>
  <c r="K169" i="5"/>
  <c r="M169" i="5" s="1"/>
  <c r="O169" i="5" s="1"/>
  <c r="H163" i="5"/>
  <c r="I163" i="5"/>
  <c r="J163" i="5"/>
  <c r="K163" i="5"/>
  <c r="M163" i="5" s="1"/>
  <c r="H157" i="5"/>
  <c r="I157" i="5"/>
  <c r="J157" i="5"/>
  <c r="K157" i="5"/>
  <c r="M157" i="5" s="1"/>
  <c r="H151" i="5"/>
  <c r="I151" i="5"/>
  <c r="J151" i="5"/>
  <c r="K151" i="5"/>
  <c r="M151" i="5" s="1"/>
  <c r="O151" i="5" s="1"/>
  <c r="H145" i="5"/>
  <c r="I145" i="5"/>
  <c r="J145" i="5"/>
  <c r="K145" i="5"/>
  <c r="M145" i="5" s="1"/>
  <c r="O145" i="5" s="1"/>
  <c r="H139" i="5"/>
  <c r="I139" i="5"/>
  <c r="J139" i="5"/>
  <c r="K139" i="5"/>
  <c r="M139" i="5" s="1"/>
  <c r="O139" i="5" s="1"/>
  <c r="H133" i="5"/>
  <c r="I133" i="5"/>
  <c r="J133" i="5"/>
  <c r="K133" i="5"/>
  <c r="M133" i="5" s="1"/>
  <c r="H127" i="5"/>
  <c r="I127" i="5"/>
  <c r="J127" i="5"/>
  <c r="K127" i="5"/>
  <c r="M127" i="5" s="1"/>
  <c r="H121" i="5"/>
  <c r="I121" i="5"/>
  <c r="J121" i="5"/>
  <c r="K121" i="5"/>
  <c r="M121" i="5" s="1"/>
  <c r="O121" i="5" s="1"/>
  <c r="H115" i="5"/>
  <c r="I115" i="5"/>
  <c r="J115" i="5"/>
  <c r="K115" i="5"/>
  <c r="M115" i="5" s="1"/>
  <c r="O115" i="5" s="1"/>
  <c r="H109" i="5"/>
  <c r="I109" i="5"/>
  <c r="J109" i="5"/>
  <c r="K109" i="5"/>
  <c r="M109" i="5" s="1"/>
  <c r="O109" i="5" s="1"/>
  <c r="H103" i="5"/>
  <c r="I103" i="5"/>
  <c r="J103" i="5"/>
  <c r="K103" i="5"/>
  <c r="M103" i="5" s="1"/>
  <c r="H97" i="5"/>
  <c r="I97" i="5"/>
  <c r="J97" i="5"/>
  <c r="K97" i="5"/>
  <c r="M97" i="5" s="1"/>
  <c r="H91" i="5"/>
  <c r="I91" i="5"/>
  <c r="J91" i="5"/>
  <c r="K91" i="5"/>
  <c r="M91" i="5" s="1"/>
  <c r="H85" i="5"/>
  <c r="I85" i="5"/>
  <c r="J85" i="5"/>
  <c r="K85" i="5"/>
  <c r="M85" i="5" s="1"/>
  <c r="O85" i="5" s="1"/>
  <c r="H79" i="5"/>
  <c r="I79" i="5"/>
  <c r="J79" i="5"/>
  <c r="K79" i="5"/>
  <c r="M79" i="5" s="1"/>
  <c r="H73" i="5"/>
  <c r="I73" i="5"/>
  <c r="J73" i="5"/>
  <c r="K73" i="5"/>
  <c r="M73" i="5" s="1"/>
  <c r="O73" i="5" s="1"/>
  <c r="H67" i="5"/>
  <c r="I67" i="5"/>
  <c r="J67" i="5"/>
  <c r="K67" i="5"/>
  <c r="M67" i="5" s="1"/>
  <c r="H61" i="5"/>
  <c r="I61" i="5"/>
  <c r="J61" i="5"/>
  <c r="K61" i="5"/>
  <c r="M61" i="5" s="1"/>
  <c r="H55" i="5"/>
  <c r="I55" i="5"/>
  <c r="J55" i="5"/>
  <c r="K55" i="5"/>
  <c r="M55" i="5" s="1"/>
  <c r="O55" i="5" s="1"/>
  <c r="H49" i="5"/>
  <c r="I49" i="5"/>
  <c r="J49" i="5"/>
  <c r="K49" i="5"/>
  <c r="M49" i="5" s="1"/>
  <c r="H43" i="5"/>
  <c r="I43" i="5"/>
  <c r="J43" i="5"/>
  <c r="K43" i="5"/>
  <c r="M43" i="5" s="1"/>
  <c r="O43" i="5" s="1"/>
  <c r="H37" i="5"/>
  <c r="I37" i="5"/>
  <c r="J37" i="5"/>
  <c r="K37" i="5"/>
  <c r="M37" i="5" s="1"/>
  <c r="O37" i="5" s="1"/>
  <c r="H31" i="5"/>
  <c r="I31" i="5"/>
  <c r="J31" i="5"/>
  <c r="K31" i="5"/>
  <c r="M31" i="5" s="1"/>
  <c r="O31" i="5" s="1"/>
  <c r="H25" i="5"/>
  <c r="I25" i="5"/>
  <c r="J25" i="5"/>
  <c r="K25" i="5"/>
  <c r="M25" i="5" s="1"/>
  <c r="O25" i="5" s="1"/>
  <c r="H19" i="5"/>
  <c r="I19" i="5"/>
  <c r="J19" i="5"/>
  <c r="K19" i="5"/>
  <c r="M19" i="5" s="1"/>
  <c r="O19" i="5" s="1"/>
  <c r="J2442" i="5"/>
  <c r="J2439" i="5"/>
  <c r="J2436" i="5"/>
  <c r="J2433" i="5"/>
  <c r="J2430" i="5"/>
  <c r="H2427" i="5"/>
  <c r="J2423" i="5"/>
  <c r="H2420" i="5"/>
  <c r="I2416" i="5"/>
  <c r="K2412" i="5"/>
  <c r="M2412" i="5" s="1"/>
  <c r="H2409" i="5"/>
  <c r="J2405" i="5"/>
  <c r="H2402" i="5"/>
  <c r="I2398" i="5"/>
  <c r="K2394" i="5"/>
  <c r="M2394" i="5" s="1"/>
  <c r="J2390" i="5"/>
  <c r="H2385" i="5"/>
  <c r="K2298" i="5"/>
  <c r="M2298" i="5" s="1"/>
  <c r="O2298" i="5" s="1"/>
  <c r="K2286" i="5"/>
  <c r="M2286" i="5" s="1"/>
  <c r="O2286" i="5" s="1"/>
  <c r="K2274" i="5"/>
  <c r="M2274" i="5" s="1"/>
  <c r="O2274" i="5" s="1"/>
  <c r="K2262" i="5"/>
  <c r="M2262" i="5" s="1"/>
  <c r="K2250" i="5"/>
  <c r="M2250" i="5" s="1"/>
  <c r="K2238" i="5"/>
  <c r="M2238" i="5" s="1"/>
  <c r="O2238" i="5" s="1"/>
  <c r="K2226" i="5"/>
  <c r="M2226" i="5" s="1"/>
  <c r="K2214" i="5"/>
  <c r="M2214" i="5" s="1"/>
  <c r="K2202" i="5"/>
  <c r="M2202" i="5" s="1"/>
  <c r="K2190" i="5"/>
  <c r="M2190" i="5" s="1"/>
  <c r="O2190" i="5" s="1"/>
  <c r="I2442" i="5"/>
  <c r="I2439" i="5"/>
  <c r="I2436" i="5"/>
  <c r="I2433" i="5"/>
  <c r="I2430" i="5"/>
  <c r="K2426" i="5"/>
  <c r="M2426" i="5" s="1"/>
  <c r="O2426" i="5" s="1"/>
  <c r="I2423" i="5"/>
  <c r="J2419" i="5"/>
  <c r="K2408" i="5"/>
  <c r="M2408" i="5" s="1"/>
  <c r="O2408" i="5" s="1"/>
  <c r="I2405" i="5"/>
  <c r="J2401" i="5"/>
  <c r="I2390" i="5"/>
  <c r="K2384" i="5"/>
  <c r="M2384" i="5" s="1"/>
  <c r="O2384" i="5" s="1"/>
  <c r="K2378" i="5"/>
  <c r="M2378" i="5" s="1"/>
  <c r="O2378" i="5" s="1"/>
  <c r="K2372" i="5"/>
  <c r="M2372" i="5" s="1"/>
  <c r="O2372" i="5" s="1"/>
  <c r="K2366" i="5"/>
  <c r="M2366" i="5" s="1"/>
  <c r="O2366" i="5" s="1"/>
  <c r="K2360" i="5"/>
  <c r="M2360" i="5" s="1"/>
  <c r="O2360" i="5" s="1"/>
  <c r="K2354" i="5"/>
  <c r="M2354" i="5" s="1"/>
  <c r="O2354" i="5" s="1"/>
  <c r="K2348" i="5"/>
  <c r="M2348" i="5" s="1"/>
  <c r="O2348" i="5" s="1"/>
  <c r="K2342" i="5"/>
  <c r="M2342" i="5" s="1"/>
  <c r="K2336" i="5"/>
  <c r="M2336" i="5" s="1"/>
  <c r="K2330" i="5"/>
  <c r="M2330" i="5" s="1"/>
  <c r="K2324" i="5"/>
  <c r="M2324" i="5" s="1"/>
  <c r="O2324" i="5" s="1"/>
  <c r="I2318" i="5"/>
  <c r="I2309" i="5"/>
  <c r="I2424" i="5"/>
  <c r="I2418" i="5"/>
  <c r="I2412" i="5"/>
  <c r="I2406" i="5"/>
  <c r="I2400" i="5"/>
  <c r="I2394" i="5"/>
  <c r="I2388" i="5"/>
  <c r="I2382" i="5"/>
  <c r="J2382" i="5"/>
  <c r="I2376" i="5"/>
  <c r="J2376" i="5"/>
  <c r="I2370" i="5"/>
  <c r="J2370" i="5"/>
  <c r="I2364" i="5"/>
  <c r="J2364" i="5"/>
  <c r="I2358" i="5"/>
  <c r="J2358" i="5"/>
  <c r="I2352" i="5"/>
  <c r="J2352" i="5"/>
  <c r="I2346" i="5"/>
  <c r="J2346" i="5"/>
  <c r="I2340" i="5"/>
  <c r="J2340" i="5"/>
  <c r="I2334" i="5"/>
  <c r="J2334" i="5"/>
  <c r="I2328" i="5"/>
  <c r="J2328" i="5"/>
  <c r="I2322" i="5"/>
  <c r="J2322" i="5"/>
  <c r="I2316" i="5"/>
  <c r="J2316" i="5"/>
  <c r="I2310" i="5"/>
  <c r="J2310" i="5"/>
  <c r="I2304" i="5"/>
  <c r="J2304" i="5"/>
  <c r="I2298" i="5"/>
  <c r="J2298" i="5"/>
  <c r="I2292" i="5"/>
  <c r="J2292" i="5"/>
  <c r="I2286" i="5"/>
  <c r="J2286" i="5"/>
  <c r="I2280" i="5"/>
  <c r="J2280" i="5"/>
  <c r="I2274" i="5"/>
  <c r="J2274" i="5"/>
  <c r="I2268" i="5"/>
  <c r="J2268" i="5"/>
  <c r="I2262" i="5"/>
  <c r="J2262" i="5"/>
  <c r="I2256" i="5"/>
  <c r="J2256" i="5"/>
  <c r="I2250" i="5"/>
  <c r="J2250" i="5"/>
  <c r="I2244" i="5"/>
  <c r="J2244" i="5"/>
  <c r="I2238" i="5"/>
  <c r="J2238" i="5"/>
  <c r="I2232" i="5"/>
  <c r="J2232" i="5"/>
  <c r="I2226" i="5"/>
  <c r="J2226" i="5"/>
  <c r="I2220" i="5"/>
  <c r="J2220" i="5"/>
  <c r="I2214" i="5"/>
  <c r="J2214" i="5"/>
  <c r="I2208" i="5"/>
  <c r="J2208" i="5"/>
  <c r="I2202" i="5"/>
  <c r="J2202" i="5"/>
  <c r="I2196" i="5"/>
  <c r="J2196" i="5"/>
  <c r="I2190" i="5"/>
  <c r="J2190" i="5"/>
  <c r="I2184" i="5"/>
  <c r="J2184" i="5"/>
  <c r="I2178" i="5"/>
  <c r="J2178" i="5"/>
  <c r="K2178" i="5"/>
  <c r="M2178" i="5" s="1"/>
  <c r="O2178" i="5" s="1"/>
  <c r="H2178" i="5"/>
  <c r="I2172" i="5"/>
  <c r="J2172" i="5"/>
  <c r="K2172" i="5"/>
  <c r="M2172" i="5" s="1"/>
  <c r="H2172" i="5"/>
  <c r="I2166" i="5"/>
  <c r="J2166" i="5"/>
  <c r="K2166" i="5"/>
  <c r="M2166" i="5" s="1"/>
  <c r="H2166" i="5"/>
  <c r="I2160" i="5"/>
  <c r="J2160" i="5"/>
  <c r="K2160" i="5"/>
  <c r="M2160" i="5" s="1"/>
  <c r="H2160" i="5"/>
  <c r="I2154" i="5"/>
  <c r="J2154" i="5"/>
  <c r="K2154" i="5"/>
  <c r="M2154" i="5" s="1"/>
  <c r="O2154" i="5" s="1"/>
  <c r="H2154" i="5"/>
  <c r="I2148" i="5"/>
  <c r="J2148" i="5"/>
  <c r="K2148" i="5"/>
  <c r="M2148" i="5" s="1"/>
  <c r="O2148" i="5" s="1"/>
  <c r="H2148" i="5"/>
  <c r="I2142" i="5"/>
  <c r="J2142" i="5"/>
  <c r="K2142" i="5"/>
  <c r="M2142" i="5" s="1"/>
  <c r="H2142" i="5"/>
  <c r="I2136" i="5"/>
  <c r="J2136" i="5"/>
  <c r="K2136" i="5"/>
  <c r="M2136" i="5" s="1"/>
  <c r="H2136" i="5"/>
  <c r="I2130" i="5"/>
  <c r="J2130" i="5"/>
  <c r="K2130" i="5"/>
  <c r="M2130" i="5" s="1"/>
  <c r="H2130" i="5"/>
  <c r="I2124" i="5"/>
  <c r="J2124" i="5"/>
  <c r="K2124" i="5"/>
  <c r="M2124" i="5" s="1"/>
  <c r="O2124" i="5" s="1"/>
  <c r="H2124" i="5"/>
  <c r="I2118" i="5"/>
  <c r="J2118" i="5"/>
  <c r="K2118" i="5"/>
  <c r="M2118" i="5" s="1"/>
  <c r="H2118" i="5"/>
  <c r="I2112" i="5"/>
  <c r="J2112" i="5"/>
  <c r="K2112" i="5"/>
  <c r="M2112" i="5" s="1"/>
  <c r="H2112" i="5"/>
  <c r="I2106" i="5"/>
  <c r="J2106" i="5"/>
  <c r="K2106" i="5"/>
  <c r="M2106" i="5" s="1"/>
  <c r="H2106" i="5"/>
  <c r="I2100" i="5"/>
  <c r="J2100" i="5"/>
  <c r="K2100" i="5"/>
  <c r="M2100" i="5" s="1"/>
  <c r="H2100" i="5"/>
  <c r="I2094" i="5"/>
  <c r="J2094" i="5"/>
  <c r="K2094" i="5"/>
  <c r="M2094" i="5" s="1"/>
  <c r="H2094" i="5"/>
  <c r="I2088" i="5"/>
  <c r="J2088" i="5"/>
  <c r="K2088" i="5"/>
  <c r="M2088" i="5" s="1"/>
  <c r="O2088" i="5" s="1"/>
  <c r="H2088" i="5"/>
  <c r="I2082" i="5"/>
  <c r="J2082" i="5"/>
  <c r="K2082" i="5"/>
  <c r="M2082" i="5" s="1"/>
  <c r="H2082" i="5"/>
  <c r="I2076" i="5"/>
  <c r="J2076" i="5"/>
  <c r="K2076" i="5"/>
  <c r="M2076" i="5" s="1"/>
  <c r="H2076" i="5"/>
  <c r="I2070" i="5"/>
  <c r="J2070" i="5"/>
  <c r="K2070" i="5"/>
  <c r="M2070" i="5" s="1"/>
  <c r="O2070" i="5" s="1"/>
  <c r="H2070" i="5"/>
  <c r="I2064" i="5"/>
  <c r="J2064" i="5"/>
  <c r="K2064" i="5"/>
  <c r="M2064" i="5" s="1"/>
  <c r="H2064" i="5"/>
  <c r="I2058" i="5"/>
  <c r="J2058" i="5"/>
  <c r="K2058" i="5"/>
  <c r="M2058" i="5" s="1"/>
  <c r="O2058" i="5" s="1"/>
  <c r="H2058" i="5"/>
  <c r="I2052" i="5"/>
  <c r="J2052" i="5"/>
  <c r="K2052" i="5"/>
  <c r="M2052" i="5" s="1"/>
  <c r="O2052" i="5" s="1"/>
  <c r="H2052" i="5"/>
  <c r="I2046" i="5"/>
  <c r="J2046" i="5"/>
  <c r="K2046" i="5"/>
  <c r="M2046" i="5" s="1"/>
  <c r="H2046" i="5"/>
  <c r="I2040" i="5"/>
  <c r="J2040" i="5"/>
  <c r="K2040" i="5"/>
  <c r="M2040" i="5" s="1"/>
  <c r="H2040" i="5"/>
  <c r="I2034" i="5"/>
  <c r="J2034" i="5"/>
  <c r="K2034" i="5"/>
  <c r="M2034" i="5" s="1"/>
  <c r="H2034" i="5"/>
  <c r="I2028" i="5"/>
  <c r="J2028" i="5"/>
  <c r="K2028" i="5"/>
  <c r="M2028" i="5" s="1"/>
  <c r="H2028" i="5"/>
  <c r="I2022" i="5"/>
  <c r="J2022" i="5"/>
  <c r="K2022" i="5"/>
  <c r="M2022" i="5" s="1"/>
  <c r="H2022" i="5"/>
  <c r="I2016" i="5"/>
  <c r="J2016" i="5"/>
  <c r="K2016" i="5"/>
  <c r="M2016" i="5" s="1"/>
  <c r="O2016" i="5" s="1"/>
  <c r="H2016" i="5"/>
  <c r="I2010" i="5"/>
  <c r="J2010" i="5"/>
  <c r="K2010" i="5"/>
  <c r="M2010" i="5" s="1"/>
  <c r="O2010" i="5" s="1"/>
  <c r="H2010" i="5"/>
  <c r="I2004" i="5"/>
  <c r="J2004" i="5"/>
  <c r="K2004" i="5"/>
  <c r="M2004" i="5" s="1"/>
  <c r="H2004" i="5"/>
  <c r="I1998" i="5"/>
  <c r="J1998" i="5"/>
  <c r="K1998" i="5"/>
  <c r="M1998" i="5" s="1"/>
  <c r="O1998" i="5" s="1"/>
  <c r="H1998" i="5"/>
  <c r="I1992" i="5"/>
  <c r="J1992" i="5"/>
  <c r="K1992" i="5"/>
  <c r="M1992" i="5" s="1"/>
  <c r="H1992" i="5"/>
  <c r="I1986" i="5"/>
  <c r="J1986" i="5"/>
  <c r="K1986" i="5"/>
  <c r="M1986" i="5" s="1"/>
  <c r="O1986" i="5" s="1"/>
  <c r="H1986" i="5"/>
  <c r="I1980" i="5"/>
  <c r="J1980" i="5"/>
  <c r="K1980" i="5"/>
  <c r="M1980" i="5" s="1"/>
  <c r="O1980" i="5" s="1"/>
  <c r="H1980" i="5"/>
  <c r="I1974" i="5"/>
  <c r="J1974" i="5"/>
  <c r="K1974" i="5"/>
  <c r="M1974" i="5" s="1"/>
  <c r="H1974" i="5"/>
  <c r="I1968" i="5"/>
  <c r="J1968" i="5"/>
  <c r="K1968" i="5"/>
  <c r="M1968" i="5" s="1"/>
  <c r="O1968" i="5" s="1"/>
  <c r="H1968" i="5"/>
  <c r="I1962" i="5"/>
  <c r="J1962" i="5"/>
  <c r="K1962" i="5"/>
  <c r="M1962" i="5" s="1"/>
  <c r="H1962" i="5"/>
  <c r="I1956" i="5"/>
  <c r="J1956" i="5"/>
  <c r="K1956" i="5"/>
  <c r="M1956" i="5" s="1"/>
  <c r="O1956" i="5" s="1"/>
  <c r="H1956" i="5"/>
  <c r="I1950" i="5"/>
  <c r="J1950" i="5"/>
  <c r="K1950" i="5"/>
  <c r="M1950" i="5" s="1"/>
  <c r="H1950" i="5"/>
  <c r="I1944" i="5"/>
  <c r="J1944" i="5"/>
  <c r="K1944" i="5"/>
  <c r="M1944" i="5" s="1"/>
  <c r="O1944" i="5" s="1"/>
  <c r="H1944" i="5"/>
  <c r="I1938" i="5"/>
  <c r="J1938" i="5"/>
  <c r="K1938" i="5"/>
  <c r="M1938" i="5" s="1"/>
  <c r="O1938" i="5" s="1"/>
  <c r="H1938" i="5"/>
  <c r="I1932" i="5"/>
  <c r="J1932" i="5"/>
  <c r="K1932" i="5"/>
  <c r="M1932" i="5" s="1"/>
  <c r="O1932" i="5" s="1"/>
  <c r="H1932" i="5"/>
  <c r="I1926" i="5"/>
  <c r="J1926" i="5"/>
  <c r="K1926" i="5"/>
  <c r="M1926" i="5" s="1"/>
  <c r="O1926" i="5" s="1"/>
  <c r="H1926" i="5"/>
  <c r="I1920" i="5"/>
  <c r="J1920" i="5"/>
  <c r="K1920" i="5"/>
  <c r="M1920" i="5" s="1"/>
  <c r="H1920" i="5"/>
  <c r="I1914" i="5"/>
  <c r="J1914" i="5"/>
  <c r="K1914" i="5"/>
  <c r="M1914" i="5" s="1"/>
  <c r="O1914" i="5" s="1"/>
  <c r="H1914" i="5"/>
  <c r="I1908" i="5"/>
  <c r="J1908" i="5"/>
  <c r="K1908" i="5"/>
  <c r="M1908" i="5" s="1"/>
  <c r="H1908" i="5"/>
  <c r="I1902" i="5"/>
  <c r="J1902" i="5"/>
  <c r="K1902" i="5"/>
  <c r="M1902" i="5" s="1"/>
  <c r="O1902" i="5" s="1"/>
  <c r="H1902" i="5"/>
  <c r="I1896" i="5"/>
  <c r="J1896" i="5"/>
  <c r="K1896" i="5"/>
  <c r="M1896" i="5" s="1"/>
  <c r="H1896" i="5"/>
  <c r="I1890" i="5"/>
  <c r="J1890" i="5"/>
  <c r="K1890" i="5"/>
  <c r="M1890" i="5" s="1"/>
  <c r="O1890" i="5" s="1"/>
  <c r="H1890" i="5"/>
  <c r="I1884" i="5"/>
  <c r="J1884" i="5"/>
  <c r="K1884" i="5"/>
  <c r="M1884" i="5" s="1"/>
  <c r="O1884" i="5" s="1"/>
  <c r="H1884" i="5"/>
  <c r="I1878" i="5"/>
  <c r="J1878" i="5"/>
  <c r="K1878" i="5"/>
  <c r="M1878" i="5" s="1"/>
  <c r="H1878" i="5"/>
  <c r="I1872" i="5"/>
  <c r="J1872" i="5"/>
  <c r="K1872" i="5"/>
  <c r="M1872" i="5" s="1"/>
  <c r="O1872" i="5" s="1"/>
  <c r="H1872" i="5"/>
  <c r="I1866" i="5"/>
  <c r="J1866" i="5"/>
  <c r="K1866" i="5"/>
  <c r="M1866" i="5" s="1"/>
  <c r="O1866" i="5" s="1"/>
  <c r="H1866" i="5"/>
  <c r="I1860" i="5"/>
  <c r="J1860" i="5"/>
  <c r="K1860" i="5"/>
  <c r="M1860" i="5" s="1"/>
  <c r="O1860" i="5" s="1"/>
  <c r="H1860" i="5"/>
  <c r="I1854" i="5"/>
  <c r="J1854" i="5"/>
  <c r="K1854" i="5"/>
  <c r="M1854" i="5" s="1"/>
  <c r="O1854" i="5" s="1"/>
  <c r="H1854" i="5"/>
  <c r="I1848" i="5"/>
  <c r="J1848" i="5"/>
  <c r="K1848" i="5"/>
  <c r="M1848" i="5" s="1"/>
  <c r="O1848" i="5" s="1"/>
  <c r="H1848" i="5"/>
  <c r="I1842" i="5"/>
  <c r="J1842" i="5"/>
  <c r="K1842" i="5"/>
  <c r="M1842" i="5" s="1"/>
  <c r="O1842" i="5" s="1"/>
  <c r="H1842" i="5"/>
  <c r="I1836" i="5"/>
  <c r="J1836" i="5"/>
  <c r="K1836" i="5"/>
  <c r="M1836" i="5" s="1"/>
  <c r="H1836" i="5"/>
  <c r="I1830" i="5"/>
  <c r="J1830" i="5"/>
  <c r="K1830" i="5"/>
  <c r="M1830" i="5" s="1"/>
  <c r="O1830" i="5" s="1"/>
  <c r="H1830" i="5"/>
  <c r="I1824" i="5"/>
  <c r="J1824" i="5"/>
  <c r="K1824" i="5"/>
  <c r="M1824" i="5" s="1"/>
  <c r="H1824" i="5"/>
  <c r="I1818" i="5"/>
  <c r="J1818" i="5"/>
  <c r="K1818" i="5"/>
  <c r="M1818" i="5" s="1"/>
  <c r="O1818" i="5" s="1"/>
  <c r="H1818" i="5"/>
  <c r="I1812" i="5"/>
  <c r="J1812" i="5"/>
  <c r="K1812" i="5"/>
  <c r="M1812" i="5" s="1"/>
  <c r="O1812" i="5" s="1"/>
  <c r="H1812" i="5"/>
  <c r="I1806" i="5"/>
  <c r="J1806" i="5"/>
  <c r="K1806" i="5"/>
  <c r="M1806" i="5" s="1"/>
  <c r="H1806" i="5"/>
  <c r="I1800" i="5"/>
  <c r="J1800" i="5"/>
  <c r="K1800" i="5"/>
  <c r="M1800" i="5" s="1"/>
  <c r="H1800" i="5"/>
  <c r="I1794" i="5"/>
  <c r="J1794" i="5"/>
  <c r="K1794" i="5"/>
  <c r="M1794" i="5" s="1"/>
  <c r="O1794" i="5" s="1"/>
  <c r="H1794" i="5"/>
  <c r="I1788" i="5"/>
  <c r="J1788" i="5"/>
  <c r="K1788" i="5"/>
  <c r="M1788" i="5" s="1"/>
  <c r="O1788" i="5" s="1"/>
  <c r="H1788" i="5"/>
  <c r="I1782" i="5"/>
  <c r="J1782" i="5"/>
  <c r="K1782" i="5"/>
  <c r="M1782" i="5" s="1"/>
  <c r="H1782" i="5"/>
  <c r="I1776" i="5"/>
  <c r="J1776" i="5"/>
  <c r="K1776" i="5"/>
  <c r="M1776" i="5" s="1"/>
  <c r="O1776" i="5" s="1"/>
  <c r="H1776" i="5"/>
  <c r="I1770" i="5"/>
  <c r="J1770" i="5"/>
  <c r="K1770" i="5"/>
  <c r="M1770" i="5" s="1"/>
  <c r="H1770" i="5"/>
  <c r="I1764" i="5"/>
  <c r="J1764" i="5"/>
  <c r="K1764" i="5"/>
  <c r="M1764" i="5" s="1"/>
  <c r="H1764" i="5"/>
  <c r="I1758" i="5"/>
  <c r="J1758" i="5"/>
  <c r="K1758" i="5"/>
  <c r="M1758" i="5" s="1"/>
  <c r="O1758" i="5" s="1"/>
  <c r="H1758" i="5"/>
  <c r="I1752" i="5"/>
  <c r="J1752" i="5"/>
  <c r="K1752" i="5"/>
  <c r="M1752" i="5" s="1"/>
  <c r="O1752" i="5" s="1"/>
  <c r="H1752" i="5"/>
  <c r="I1746" i="5"/>
  <c r="J1746" i="5"/>
  <c r="K1746" i="5"/>
  <c r="M1746" i="5" s="1"/>
  <c r="H1746" i="5"/>
  <c r="I1740" i="5"/>
  <c r="J1740" i="5"/>
  <c r="K1740" i="5"/>
  <c r="M1740" i="5" s="1"/>
  <c r="O1740" i="5" s="1"/>
  <c r="H1740" i="5"/>
  <c r="H1734" i="5"/>
  <c r="J1734" i="5"/>
  <c r="K1734" i="5"/>
  <c r="M1734" i="5" s="1"/>
  <c r="I1734" i="5"/>
  <c r="H1728" i="5"/>
  <c r="J1728" i="5"/>
  <c r="K1728" i="5"/>
  <c r="M1728" i="5" s="1"/>
  <c r="O1728" i="5" s="1"/>
  <c r="I1728" i="5"/>
  <c r="H1722" i="5"/>
  <c r="J1722" i="5"/>
  <c r="K1722" i="5"/>
  <c r="M1722" i="5" s="1"/>
  <c r="I1722" i="5"/>
  <c r="H1716" i="5"/>
  <c r="J1716" i="5"/>
  <c r="K1716" i="5"/>
  <c r="M1716" i="5" s="1"/>
  <c r="O1716" i="5" s="1"/>
  <c r="I1716" i="5"/>
  <c r="H1710" i="5"/>
  <c r="J1710" i="5"/>
  <c r="K1710" i="5"/>
  <c r="M1710" i="5" s="1"/>
  <c r="O1710" i="5" s="1"/>
  <c r="I1710" i="5"/>
  <c r="H1704" i="5"/>
  <c r="J1704" i="5"/>
  <c r="K1704" i="5"/>
  <c r="M1704" i="5" s="1"/>
  <c r="O1704" i="5" s="1"/>
  <c r="I1704" i="5"/>
  <c r="H1698" i="5"/>
  <c r="J1698" i="5"/>
  <c r="K1698" i="5"/>
  <c r="M1698" i="5" s="1"/>
  <c r="I1698" i="5"/>
  <c r="H1692" i="5"/>
  <c r="J1692" i="5"/>
  <c r="K1692" i="5"/>
  <c r="M1692" i="5" s="1"/>
  <c r="O1692" i="5" s="1"/>
  <c r="I1692" i="5"/>
  <c r="H1686" i="5"/>
  <c r="J1686" i="5"/>
  <c r="K1686" i="5"/>
  <c r="M1686" i="5" s="1"/>
  <c r="I1686" i="5"/>
  <c r="H1680" i="5"/>
  <c r="J1680" i="5"/>
  <c r="K1680" i="5"/>
  <c r="M1680" i="5" s="1"/>
  <c r="O1680" i="5" s="1"/>
  <c r="I1680" i="5"/>
  <c r="H1674" i="5"/>
  <c r="J1674" i="5"/>
  <c r="K1674" i="5"/>
  <c r="M1674" i="5" s="1"/>
  <c r="I1674" i="5"/>
  <c r="H1668" i="5"/>
  <c r="J1668" i="5"/>
  <c r="K1668" i="5"/>
  <c r="M1668" i="5" s="1"/>
  <c r="O1668" i="5" s="1"/>
  <c r="I1668" i="5"/>
  <c r="H1662" i="5"/>
  <c r="J1662" i="5"/>
  <c r="K1662" i="5"/>
  <c r="M1662" i="5" s="1"/>
  <c r="O1662" i="5" s="1"/>
  <c r="I1662" i="5"/>
  <c r="H1656" i="5"/>
  <c r="J1656" i="5"/>
  <c r="K1656" i="5"/>
  <c r="M1656" i="5" s="1"/>
  <c r="I1656" i="5"/>
  <c r="H1650" i="5"/>
  <c r="J1650" i="5"/>
  <c r="K1650" i="5"/>
  <c r="M1650" i="5" s="1"/>
  <c r="O1650" i="5" s="1"/>
  <c r="I1650" i="5"/>
  <c r="H1644" i="5"/>
  <c r="J1644" i="5"/>
  <c r="K1644" i="5"/>
  <c r="M1644" i="5" s="1"/>
  <c r="O1644" i="5" s="1"/>
  <c r="I1644" i="5"/>
  <c r="H1638" i="5"/>
  <c r="J1638" i="5"/>
  <c r="K1638" i="5"/>
  <c r="M1638" i="5" s="1"/>
  <c r="O1638" i="5" s="1"/>
  <c r="I1638" i="5"/>
  <c r="H1632" i="5"/>
  <c r="J1632" i="5"/>
  <c r="K1632" i="5"/>
  <c r="M1632" i="5" s="1"/>
  <c r="I1632" i="5"/>
  <c r="H1626" i="5"/>
  <c r="J1626" i="5"/>
  <c r="K1626" i="5"/>
  <c r="M1626" i="5" s="1"/>
  <c r="O1626" i="5" s="1"/>
  <c r="I1626" i="5"/>
  <c r="H1620" i="5"/>
  <c r="J1620" i="5"/>
  <c r="K1620" i="5"/>
  <c r="M1620" i="5" s="1"/>
  <c r="O1620" i="5" s="1"/>
  <c r="I1620" i="5"/>
  <c r="H1614" i="5"/>
  <c r="J1614" i="5"/>
  <c r="K1614" i="5"/>
  <c r="M1614" i="5" s="1"/>
  <c r="O1614" i="5" s="1"/>
  <c r="I1614" i="5"/>
  <c r="H1608" i="5"/>
  <c r="J1608" i="5"/>
  <c r="K1608" i="5"/>
  <c r="M1608" i="5" s="1"/>
  <c r="O1608" i="5" s="1"/>
  <c r="I1608" i="5"/>
  <c r="H1602" i="5"/>
  <c r="J1602" i="5"/>
  <c r="K1602" i="5"/>
  <c r="M1602" i="5" s="1"/>
  <c r="I1602" i="5"/>
  <c r="H1596" i="5"/>
  <c r="J1596" i="5"/>
  <c r="K1596" i="5"/>
  <c r="M1596" i="5" s="1"/>
  <c r="I1596" i="5"/>
  <c r="H1590" i="5"/>
  <c r="J1590" i="5"/>
  <c r="K1590" i="5"/>
  <c r="M1590" i="5" s="1"/>
  <c r="O1590" i="5" s="1"/>
  <c r="I1590" i="5"/>
  <c r="H1584" i="5"/>
  <c r="J1584" i="5"/>
  <c r="K1584" i="5"/>
  <c r="M1584" i="5" s="1"/>
  <c r="I1584" i="5"/>
  <c r="H1578" i="5"/>
  <c r="J1578" i="5"/>
  <c r="K1578" i="5"/>
  <c r="M1578" i="5" s="1"/>
  <c r="I1578" i="5"/>
  <c r="H1572" i="5"/>
  <c r="J1572" i="5"/>
  <c r="K1572" i="5"/>
  <c r="M1572" i="5" s="1"/>
  <c r="I1572" i="5"/>
  <c r="H1566" i="5"/>
  <c r="J1566" i="5"/>
  <c r="K1566" i="5"/>
  <c r="M1566" i="5" s="1"/>
  <c r="I1566" i="5"/>
  <c r="H1560" i="5"/>
  <c r="J1560" i="5"/>
  <c r="K1560" i="5"/>
  <c r="M1560" i="5" s="1"/>
  <c r="O1560" i="5" s="1"/>
  <c r="I1560" i="5"/>
  <c r="H1554" i="5"/>
  <c r="J1554" i="5"/>
  <c r="K1554" i="5"/>
  <c r="M1554" i="5" s="1"/>
  <c r="I1554" i="5"/>
  <c r="H1548" i="5"/>
  <c r="I1548" i="5"/>
  <c r="J1548" i="5"/>
  <c r="K1548" i="5"/>
  <c r="M1548" i="5" s="1"/>
  <c r="O1548" i="5" s="1"/>
  <c r="H1542" i="5"/>
  <c r="I1542" i="5"/>
  <c r="J1542" i="5"/>
  <c r="K1542" i="5"/>
  <c r="M1542" i="5" s="1"/>
  <c r="O1542" i="5" s="1"/>
  <c r="H1536" i="5"/>
  <c r="I1536" i="5"/>
  <c r="J1536" i="5"/>
  <c r="K1536" i="5"/>
  <c r="M1536" i="5" s="1"/>
  <c r="O1536" i="5" s="1"/>
  <c r="H1530" i="5"/>
  <c r="I1530" i="5"/>
  <c r="J1530" i="5"/>
  <c r="K1530" i="5"/>
  <c r="M1530" i="5" s="1"/>
  <c r="O1530" i="5" s="1"/>
  <c r="H1524" i="5"/>
  <c r="I1524" i="5"/>
  <c r="J1524" i="5"/>
  <c r="K1524" i="5"/>
  <c r="M1524" i="5" s="1"/>
  <c r="O1524" i="5" s="1"/>
  <c r="H1518" i="5"/>
  <c r="I1518" i="5"/>
  <c r="J1518" i="5"/>
  <c r="K1518" i="5"/>
  <c r="M1518" i="5" s="1"/>
  <c r="O1518" i="5" s="1"/>
  <c r="H1512" i="5"/>
  <c r="I1512" i="5"/>
  <c r="J1512" i="5"/>
  <c r="K1512" i="5"/>
  <c r="M1512" i="5" s="1"/>
  <c r="H1506" i="5"/>
  <c r="I1506" i="5"/>
  <c r="J1506" i="5"/>
  <c r="K1506" i="5"/>
  <c r="M1506" i="5" s="1"/>
  <c r="O1506" i="5" s="1"/>
  <c r="H1500" i="5"/>
  <c r="I1500" i="5"/>
  <c r="J1500" i="5"/>
  <c r="K1500" i="5"/>
  <c r="M1500" i="5" s="1"/>
  <c r="O1500" i="5" s="1"/>
  <c r="H1494" i="5"/>
  <c r="I1494" i="5"/>
  <c r="J1494" i="5"/>
  <c r="K1494" i="5"/>
  <c r="M1494" i="5" s="1"/>
  <c r="O1494" i="5" s="1"/>
  <c r="H1488" i="5"/>
  <c r="I1488" i="5"/>
  <c r="J1488" i="5"/>
  <c r="K1488" i="5"/>
  <c r="M1488" i="5" s="1"/>
  <c r="H1482" i="5"/>
  <c r="I1482" i="5"/>
  <c r="J1482" i="5"/>
  <c r="K1482" i="5"/>
  <c r="M1482" i="5" s="1"/>
  <c r="H1476" i="5"/>
  <c r="I1476" i="5"/>
  <c r="J1476" i="5"/>
  <c r="K1476" i="5"/>
  <c r="M1476" i="5" s="1"/>
  <c r="H1470" i="5"/>
  <c r="I1470" i="5"/>
  <c r="J1470" i="5"/>
  <c r="K1470" i="5"/>
  <c r="M1470" i="5" s="1"/>
  <c r="O1470" i="5" s="1"/>
  <c r="H1464" i="5"/>
  <c r="I1464" i="5"/>
  <c r="J1464" i="5"/>
  <c r="K1464" i="5"/>
  <c r="M1464" i="5" s="1"/>
  <c r="O1464" i="5" s="1"/>
  <c r="H1458" i="5"/>
  <c r="I1458" i="5"/>
  <c r="J1458" i="5"/>
  <c r="K1458" i="5"/>
  <c r="M1458" i="5" s="1"/>
  <c r="H1452" i="5"/>
  <c r="I1452" i="5"/>
  <c r="J1452" i="5"/>
  <c r="K1452" i="5"/>
  <c r="M1452" i="5" s="1"/>
  <c r="O1452" i="5" s="1"/>
  <c r="H1446" i="5"/>
  <c r="I1446" i="5"/>
  <c r="J1446" i="5"/>
  <c r="K1446" i="5"/>
  <c r="M1446" i="5" s="1"/>
  <c r="H1440" i="5"/>
  <c r="I1440" i="5"/>
  <c r="J1440" i="5"/>
  <c r="K1440" i="5"/>
  <c r="M1440" i="5" s="1"/>
  <c r="O1440" i="5" s="1"/>
  <c r="I1434" i="5"/>
  <c r="K1434" i="5"/>
  <c r="M1434" i="5" s="1"/>
  <c r="H1434" i="5"/>
  <c r="J1434" i="5"/>
  <c r="I1428" i="5"/>
  <c r="K1428" i="5"/>
  <c r="M1428" i="5" s="1"/>
  <c r="O1428" i="5" s="1"/>
  <c r="H1428" i="5"/>
  <c r="J1428" i="5"/>
  <c r="I1422" i="5"/>
  <c r="K1422" i="5"/>
  <c r="M1422" i="5" s="1"/>
  <c r="O1422" i="5" s="1"/>
  <c r="H1422" i="5"/>
  <c r="J1422" i="5"/>
  <c r="I1416" i="5"/>
  <c r="K1416" i="5"/>
  <c r="M1416" i="5" s="1"/>
  <c r="O1416" i="5" s="1"/>
  <c r="H1416" i="5"/>
  <c r="J1416" i="5"/>
  <c r="I1410" i="5"/>
  <c r="K1410" i="5"/>
  <c r="M1410" i="5" s="1"/>
  <c r="O1410" i="5" s="1"/>
  <c r="H1410" i="5"/>
  <c r="J1410" i="5"/>
  <c r="H1404" i="5"/>
  <c r="I1404" i="5"/>
  <c r="K1404" i="5"/>
  <c r="M1404" i="5" s="1"/>
  <c r="J1404" i="5"/>
  <c r="H1398" i="5"/>
  <c r="I1398" i="5"/>
  <c r="K1398" i="5"/>
  <c r="M1398" i="5" s="1"/>
  <c r="O1398" i="5" s="1"/>
  <c r="J1398" i="5"/>
  <c r="H1392" i="5"/>
  <c r="I1392" i="5"/>
  <c r="K1392" i="5"/>
  <c r="M1392" i="5" s="1"/>
  <c r="J1392" i="5"/>
  <c r="H1386" i="5"/>
  <c r="I1386" i="5"/>
  <c r="K1386" i="5"/>
  <c r="M1386" i="5" s="1"/>
  <c r="J1386" i="5"/>
  <c r="H1380" i="5"/>
  <c r="I1380" i="5"/>
  <c r="K1380" i="5"/>
  <c r="M1380" i="5" s="1"/>
  <c r="J1380" i="5"/>
  <c r="H1374" i="5"/>
  <c r="I1374" i="5"/>
  <c r="K1374" i="5"/>
  <c r="M1374" i="5" s="1"/>
  <c r="J1374" i="5"/>
  <c r="H1368" i="5"/>
  <c r="I1368" i="5"/>
  <c r="K1368" i="5"/>
  <c r="M1368" i="5" s="1"/>
  <c r="O1368" i="5" s="1"/>
  <c r="J1368" i="5"/>
  <c r="H1362" i="5"/>
  <c r="I1362" i="5"/>
  <c r="K1362" i="5"/>
  <c r="M1362" i="5" s="1"/>
  <c r="O1362" i="5" s="1"/>
  <c r="J1362" i="5"/>
  <c r="H1356" i="5"/>
  <c r="I1356" i="5"/>
  <c r="K1356" i="5"/>
  <c r="M1356" i="5" s="1"/>
  <c r="O1356" i="5" s="1"/>
  <c r="J1356" i="5"/>
  <c r="H1350" i="5"/>
  <c r="I1350" i="5"/>
  <c r="K1350" i="5"/>
  <c r="M1350" i="5" s="1"/>
  <c r="O1350" i="5" s="1"/>
  <c r="J1350" i="5"/>
  <c r="H1344" i="5"/>
  <c r="I1344" i="5"/>
  <c r="K1344" i="5"/>
  <c r="M1344" i="5" s="1"/>
  <c r="O1344" i="5" s="1"/>
  <c r="J1344" i="5"/>
  <c r="H1338" i="5"/>
  <c r="I1338" i="5"/>
  <c r="K1338" i="5"/>
  <c r="M1338" i="5" s="1"/>
  <c r="O1338" i="5" s="1"/>
  <c r="J1338" i="5"/>
  <c r="H1332" i="5"/>
  <c r="I1332" i="5"/>
  <c r="K1332" i="5"/>
  <c r="M1332" i="5" s="1"/>
  <c r="O1332" i="5" s="1"/>
  <c r="J1332" i="5"/>
  <c r="H1326" i="5"/>
  <c r="I1326" i="5"/>
  <c r="K1326" i="5"/>
  <c r="M1326" i="5" s="1"/>
  <c r="O1326" i="5" s="1"/>
  <c r="J1326" i="5"/>
  <c r="H1320" i="5"/>
  <c r="I1320" i="5"/>
  <c r="K1320" i="5"/>
  <c r="M1320" i="5" s="1"/>
  <c r="O1320" i="5" s="1"/>
  <c r="J1320" i="5"/>
  <c r="H1314" i="5"/>
  <c r="I1314" i="5"/>
  <c r="K1314" i="5"/>
  <c r="M1314" i="5" s="1"/>
  <c r="J1314" i="5"/>
  <c r="H1308" i="5"/>
  <c r="I1308" i="5"/>
  <c r="K1308" i="5"/>
  <c r="M1308" i="5" s="1"/>
  <c r="O1308" i="5" s="1"/>
  <c r="J1308" i="5"/>
  <c r="H1302" i="5"/>
  <c r="I1302" i="5"/>
  <c r="K1302" i="5"/>
  <c r="M1302" i="5" s="1"/>
  <c r="J1302" i="5"/>
  <c r="H1296" i="5"/>
  <c r="I1296" i="5"/>
  <c r="K1296" i="5"/>
  <c r="M1296" i="5" s="1"/>
  <c r="O1296" i="5" s="1"/>
  <c r="J1296" i="5"/>
  <c r="H1290" i="5"/>
  <c r="I1290" i="5"/>
  <c r="K1290" i="5"/>
  <c r="M1290" i="5" s="1"/>
  <c r="J1290" i="5"/>
  <c r="H1284" i="5"/>
  <c r="I1284" i="5"/>
  <c r="K1284" i="5"/>
  <c r="M1284" i="5" s="1"/>
  <c r="O1284" i="5" s="1"/>
  <c r="J1284" i="5"/>
  <c r="H1278" i="5"/>
  <c r="I1278" i="5"/>
  <c r="K1278" i="5"/>
  <c r="M1278" i="5" s="1"/>
  <c r="J1278" i="5"/>
  <c r="H1272" i="5"/>
  <c r="I1272" i="5"/>
  <c r="K1272" i="5"/>
  <c r="M1272" i="5" s="1"/>
  <c r="J1272" i="5"/>
  <c r="H1266" i="5"/>
  <c r="I1266" i="5"/>
  <c r="J1266" i="5"/>
  <c r="K1266" i="5"/>
  <c r="M1266" i="5" s="1"/>
  <c r="O1266" i="5" s="1"/>
  <c r="H1260" i="5"/>
  <c r="I1260" i="5"/>
  <c r="J1260" i="5"/>
  <c r="K1260" i="5"/>
  <c r="M1260" i="5" s="1"/>
  <c r="O1260" i="5" s="1"/>
  <c r="H1254" i="5"/>
  <c r="I1254" i="5"/>
  <c r="J1254" i="5"/>
  <c r="K1254" i="5"/>
  <c r="M1254" i="5" s="1"/>
  <c r="O1254" i="5" s="1"/>
  <c r="H1248" i="5"/>
  <c r="I1248" i="5"/>
  <c r="J1248" i="5"/>
  <c r="K1248" i="5"/>
  <c r="M1248" i="5" s="1"/>
  <c r="H1242" i="5"/>
  <c r="I1242" i="5"/>
  <c r="J1242" i="5"/>
  <c r="K1242" i="5"/>
  <c r="M1242" i="5" s="1"/>
  <c r="H1236" i="5"/>
  <c r="I1236" i="5"/>
  <c r="J1236" i="5"/>
  <c r="K1236" i="5"/>
  <c r="M1236" i="5" s="1"/>
  <c r="O1236" i="5" s="1"/>
  <c r="H1230" i="5"/>
  <c r="I1230" i="5"/>
  <c r="J1230" i="5"/>
  <c r="K1230" i="5"/>
  <c r="M1230" i="5" s="1"/>
  <c r="O1230" i="5" s="1"/>
  <c r="H1224" i="5"/>
  <c r="I1224" i="5"/>
  <c r="J1224" i="5"/>
  <c r="K1224" i="5"/>
  <c r="M1224" i="5" s="1"/>
  <c r="H1218" i="5"/>
  <c r="I1218" i="5"/>
  <c r="J1218" i="5"/>
  <c r="K1218" i="5"/>
  <c r="M1218" i="5" s="1"/>
  <c r="H1212" i="5"/>
  <c r="I1212" i="5"/>
  <c r="J1212" i="5"/>
  <c r="K1212" i="5"/>
  <c r="M1212" i="5" s="1"/>
  <c r="O1212" i="5" s="1"/>
  <c r="H1206" i="5"/>
  <c r="I1206" i="5"/>
  <c r="J1206" i="5"/>
  <c r="K1206" i="5"/>
  <c r="M1206" i="5" s="1"/>
  <c r="O1206" i="5" s="1"/>
  <c r="H1200" i="5"/>
  <c r="I1200" i="5"/>
  <c r="J1200" i="5"/>
  <c r="K1200" i="5"/>
  <c r="M1200" i="5" s="1"/>
  <c r="O1200" i="5" s="1"/>
  <c r="H1194" i="5"/>
  <c r="I1194" i="5"/>
  <c r="J1194" i="5"/>
  <c r="K1194" i="5"/>
  <c r="M1194" i="5" s="1"/>
  <c r="O1194" i="5" s="1"/>
  <c r="H1188" i="5"/>
  <c r="I1188" i="5"/>
  <c r="J1188" i="5"/>
  <c r="K1188" i="5"/>
  <c r="M1188" i="5" s="1"/>
  <c r="H1182" i="5"/>
  <c r="I1182" i="5"/>
  <c r="J1182" i="5"/>
  <c r="K1182" i="5"/>
  <c r="M1182" i="5" s="1"/>
  <c r="H1176" i="5"/>
  <c r="I1176" i="5"/>
  <c r="J1176" i="5"/>
  <c r="K1176" i="5"/>
  <c r="M1176" i="5" s="1"/>
  <c r="O1176" i="5" s="1"/>
  <c r="H1170" i="5"/>
  <c r="I1170" i="5"/>
  <c r="J1170" i="5"/>
  <c r="K1170" i="5"/>
  <c r="M1170" i="5" s="1"/>
  <c r="H1164" i="5"/>
  <c r="I1164" i="5"/>
  <c r="J1164" i="5"/>
  <c r="K1164" i="5"/>
  <c r="M1164" i="5" s="1"/>
  <c r="H1158" i="5"/>
  <c r="I1158" i="5"/>
  <c r="J1158" i="5"/>
  <c r="K1158" i="5"/>
  <c r="M1158" i="5" s="1"/>
  <c r="O1158" i="5" s="1"/>
  <c r="H1152" i="5"/>
  <c r="I1152" i="5"/>
  <c r="J1152" i="5"/>
  <c r="K1152" i="5"/>
  <c r="M1152" i="5" s="1"/>
  <c r="H1146" i="5"/>
  <c r="I1146" i="5"/>
  <c r="J1146" i="5"/>
  <c r="K1146" i="5"/>
  <c r="M1146" i="5" s="1"/>
  <c r="H1140" i="5"/>
  <c r="I1140" i="5"/>
  <c r="J1140" i="5"/>
  <c r="K1140" i="5"/>
  <c r="M1140" i="5" s="1"/>
  <c r="H1134" i="5"/>
  <c r="I1134" i="5"/>
  <c r="J1134" i="5"/>
  <c r="K1134" i="5"/>
  <c r="M1134" i="5" s="1"/>
  <c r="H1128" i="5"/>
  <c r="I1128" i="5"/>
  <c r="J1128" i="5"/>
  <c r="K1128" i="5"/>
  <c r="M1128" i="5" s="1"/>
  <c r="O1128" i="5" s="1"/>
  <c r="H1122" i="5"/>
  <c r="I1122" i="5"/>
  <c r="J1122" i="5"/>
  <c r="K1122" i="5"/>
  <c r="M1122" i="5" s="1"/>
  <c r="H1116" i="5"/>
  <c r="I1116" i="5"/>
  <c r="J1116" i="5"/>
  <c r="K1116" i="5"/>
  <c r="M1116" i="5" s="1"/>
  <c r="H1110" i="5"/>
  <c r="I1110" i="5"/>
  <c r="J1110" i="5"/>
  <c r="K1110" i="5"/>
  <c r="M1110" i="5" s="1"/>
  <c r="H1104" i="5"/>
  <c r="I1104" i="5"/>
  <c r="J1104" i="5"/>
  <c r="K1104" i="5"/>
  <c r="M1104" i="5" s="1"/>
  <c r="H1098" i="5"/>
  <c r="I1098" i="5"/>
  <c r="J1098" i="5"/>
  <c r="K1098" i="5"/>
  <c r="M1098" i="5" s="1"/>
  <c r="H1092" i="5"/>
  <c r="I1092" i="5"/>
  <c r="J1092" i="5"/>
  <c r="K1092" i="5"/>
  <c r="M1092" i="5" s="1"/>
  <c r="H1086" i="5"/>
  <c r="I1086" i="5"/>
  <c r="J1086" i="5"/>
  <c r="K1086" i="5"/>
  <c r="M1086" i="5" s="1"/>
  <c r="O1086" i="5" s="1"/>
  <c r="H1080" i="5"/>
  <c r="I1080" i="5"/>
  <c r="J1080" i="5"/>
  <c r="K1080" i="5"/>
  <c r="M1080" i="5" s="1"/>
  <c r="O1080" i="5" s="1"/>
  <c r="H1074" i="5"/>
  <c r="I1074" i="5"/>
  <c r="J1074" i="5"/>
  <c r="K1074" i="5"/>
  <c r="M1074" i="5" s="1"/>
  <c r="O1074" i="5" s="1"/>
  <c r="H1068" i="5"/>
  <c r="I1068" i="5"/>
  <c r="J1068" i="5"/>
  <c r="K1068" i="5"/>
  <c r="M1068" i="5" s="1"/>
  <c r="O1068" i="5" s="1"/>
  <c r="H1062" i="5"/>
  <c r="I1062" i="5"/>
  <c r="J1062" i="5"/>
  <c r="K1062" i="5"/>
  <c r="M1062" i="5" s="1"/>
  <c r="H1056" i="5"/>
  <c r="I1056" i="5"/>
  <c r="J1056" i="5"/>
  <c r="K1056" i="5"/>
  <c r="M1056" i="5" s="1"/>
  <c r="H1050" i="5"/>
  <c r="I1050" i="5"/>
  <c r="J1050" i="5"/>
  <c r="K1050" i="5"/>
  <c r="M1050" i="5" s="1"/>
  <c r="H1044" i="5"/>
  <c r="I1044" i="5"/>
  <c r="J1044" i="5"/>
  <c r="K1044" i="5"/>
  <c r="M1044" i="5" s="1"/>
  <c r="H1038" i="5"/>
  <c r="I1038" i="5"/>
  <c r="J1038" i="5"/>
  <c r="K1038" i="5"/>
  <c r="M1038" i="5" s="1"/>
  <c r="O1038" i="5" s="1"/>
  <c r="H1032" i="5"/>
  <c r="I1032" i="5"/>
  <c r="J1032" i="5"/>
  <c r="K1032" i="5"/>
  <c r="M1032" i="5" s="1"/>
  <c r="H1026" i="5"/>
  <c r="I1026" i="5"/>
  <c r="J1026" i="5"/>
  <c r="K1026" i="5"/>
  <c r="M1026" i="5" s="1"/>
  <c r="H1020" i="5"/>
  <c r="I1020" i="5"/>
  <c r="J1020" i="5"/>
  <c r="K1020" i="5"/>
  <c r="M1020" i="5" s="1"/>
  <c r="O1020" i="5" s="1"/>
  <c r="H1014" i="5"/>
  <c r="I1014" i="5"/>
  <c r="J1014" i="5"/>
  <c r="K1014" i="5"/>
  <c r="M1014" i="5" s="1"/>
  <c r="H1008" i="5"/>
  <c r="I1008" i="5"/>
  <c r="J1008" i="5"/>
  <c r="K1008" i="5"/>
  <c r="M1008" i="5" s="1"/>
  <c r="H1002" i="5"/>
  <c r="I1002" i="5"/>
  <c r="J1002" i="5"/>
  <c r="K1002" i="5"/>
  <c r="M1002" i="5" s="1"/>
  <c r="O1002" i="5" s="1"/>
  <c r="H996" i="5"/>
  <c r="I996" i="5"/>
  <c r="J996" i="5"/>
  <c r="K996" i="5"/>
  <c r="M996" i="5" s="1"/>
  <c r="O996" i="5" s="1"/>
  <c r="H990" i="5"/>
  <c r="I990" i="5"/>
  <c r="J990" i="5"/>
  <c r="K990" i="5"/>
  <c r="M990" i="5" s="1"/>
  <c r="O990" i="5" s="1"/>
  <c r="H984" i="5"/>
  <c r="I984" i="5"/>
  <c r="J984" i="5"/>
  <c r="K984" i="5"/>
  <c r="M984" i="5" s="1"/>
  <c r="O984" i="5" s="1"/>
  <c r="H978" i="5"/>
  <c r="I978" i="5"/>
  <c r="J978" i="5"/>
  <c r="K978" i="5"/>
  <c r="M978" i="5" s="1"/>
  <c r="O978" i="5" s="1"/>
  <c r="H972" i="5"/>
  <c r="I972" i="5"/>
  <c r="J972" i="5"/>
  <c r="K972" i="5"/>
  <c r="M972" i="5" s="1"/>
  <c r="O972" i="5" s="1"/>
  <c r="H966" i="5"/>
  <c r="I966" i="5"/>
  <c r="J966" i="5"/>
  <c r="K966" i="5"/>
  <c r="M966" i="5" s="1"/>
  <c r="O966" i="5" s="1"/>
  <c r="H960" i="5"/>
  <c r="I960" i="5"/>
  <c r="J960" i="5"/>
  <c r="K960" i="5"/>
  <c r="M960" i="5" s="1"/>
  <c r="O960" i="5" s="1"/>
  <c r="H954" i="5"/>
  <c r="I954" i="5"/>
  <c r="J954" i="5"/>
  <c r="K954" i="5"/>
  <c r="M954" i="5" s="1"/>
  <c r="H948" i="5"/>
  <c r="I948" i="5"/>
  <c r="J948" i="5"/>
  <c r="K948" i="5"/>
  <c r="M948" i="5" s="1"/>
  <c r="O948" i="5" s="1"/>
  <c r="H942" i="5"/>
  <c r="I942" i="5"/>
  <c r="J942" i="5"/>
  <c r="K942" i="5"/>
  <c r="M942" i="5" s="1"/>
  <c r="O942" i="5" s="1"/>
  <c r="H936" i="5"/>
  <c r="I936" i="5"/>
  <c r="J936" i="5"/>
  <c r="K936" i="5"/>
  <c r="M936" i="5" s="1"/>
  <c r="O936" i="5" s="1"/>
  <c r="H930" i="5"/>
  <c r="I930" i="5"/>
  <c r="J930" i="5"/>
  <c r="K930" i="5"/>
  <c r="M930" i="5" s="1"/>
  <c r="H924" i="5"/>
  <c r="I924" i="5"/>
  <c r="J924" i="5"/>
  <c r="K924" i="5"/>
  <c r="M924" i="5" s="1"/>
  <c r="O924" i="5" s="1"/>
  <c r="H918" i="5"/>
  <c r="I918" i="5"/>
  <c r="J918" i="5"/>
  <c r="K918" i="5"/>
  <c r="M918" i="5" s="1"/>
  <c r="O918" i="5" s="1"/>
  <c r="H912" i="5"/>
  <c r="I912" i="5"/>
  <c r="J912" i="5"/>
  <c r="K912" i="5"/>
  <c r="M912" i="5" s="1"/>
  <c r="O912" i="5" s="1"/>
  <c r="H906" i="5"/>
  <c r="I906" i="5"/>
  <c r="J906" i="5"/>
  <c r="K906" i="5"/>
  <c r="M906" i="5" s="1"/>
  <c r="H900" i="5"/>
  <c r="I900" i="5"/>
  <c r="J900" i="5"/>
  <c r="K900" i="5"/>
  <c r="M900" i="5" s="1"/>
  <c r="O900" i="5" s="1"/>
  <c r="H894" i="5"/>
  <c r="I894" i="5"/>
  <c r="J894" i="5"/>
  <c r="K894" i="5"/>
  <c r="M894" i="5" s="1"/>
  <c r="H888" i="5"/>
  <c r="I888" i="5"/>
  <c r="J888" i="5"/>
  <c r="K888" i="5"/>
  <c r="M888" i="5" s="1"/>
  <c r="H882" i="5"/>
  <c r="I882" i="5"/>
  <c r="J882" i="5"/>
  <c r="K882" i="5"/>
  <c r="M882" i="5" s="1"/>
  <c r="O882" i="5" s="1"/>
  <c r="H876" i="5"/>
  <c r="I876" i="5"/>
  <c r="J876" i="5"/>
  <c r="K876" i="5"/>
  <c r="M876" i="5" s="1"/>
  <c r="H870" i="5"/>
  <c r="I870" i="5"/>
  <c r="J870" i="5"/>
  <c r="K870" i="5"/>
  <c r="M870" i="5" s="1"/>
  <c r="H864" i="5"/>
  <c r="I864" i="5"/>
  <c r="J864" i="5"/>
  <c r="K864" i="5"/>
  <c r="M864" i="5" s="1"/>
  <c r="O864" i="5" s="1"/>
  <c r="H858" i="5"/>
  <c r="I858" i="5"/>
  <c r="J858" i="5"/>
  <c r="K858" i="5"/>
  <c r="M858" i="5" s="1"/>
  <c r="I852" i="5"/>
  <c r="K852" i="5"/>
  <c r="M852" i="5" s="1"/>
  <c r="O852" i="5" s="1"/>
  <c r="H852" i="5"/>
  <c r="J852" i="5"/>
  <c r="I846" i="5"/>
  <c r="K846" i="5"/>
  <c r="M846" i="5" s="1"/>
  <c r="O846" i="5" s="1"/>
  <c r="H846" i="5"/>
  <c r="J846" i="5"/>
  <c r="I840" i="5"/>
  <c r="K840" i="5"/>
  <c r="M840" i="5" s="1"/>
  <c r="O840" i="5" s="1"/>
  <c r="H840" i="5"/>
  <c r="J840" i="5"/>
  <c r="I834" i="5"/>
  <c r="K834" i="5"/>
  <c r="M834" i="5" s="1"/>
  <c r="O834" i="5" s="1"/>
  <c r="J834" i="5"/>
  <c r="H834" i="5"/>
  <c r="I828" i="5"/>
  <c r="K828" i="5"/>
  <c r="M828" i="5" s="1"/>
  <c r="O828" i="5" s="1"/>
  <c r="H828" i="5"/>
  <c r="J828" i="5"/>
  <c r="I822" i="5"/>
  <c r="K822" i="5"/>
  <c r="M822" i="5" s="1"/>
  <c r="O822" i="5" s="1"/>
  <c r="H822" i="5"/>
  <c r="J822" i="5"/>
  <c r="I816" i="5"/>
  <c r="K816" i="5"/>
  <c r="M816" i="5" s="1"/>
  <c r="O816" i="5" s="1"/>
  <c r="H816" i="5"/>
  <c r="J816" i="5"/>
  <c r="I810" i="5"/>
  <c r="K810" i="5"/>
  <c r="M810" i="5" s="1"/>
  <c r="O810" i="5" s="1"/>
  <c r="H810" i="5"/>
  <c r="J810" i="5"/>
  <c r="I804" i="5"/>
  <c r="K804" i="5"/>
  <c r="M804" i="5" s="1"/>
  <c r="H804" i="5"/>
  <c r="J804" i="5"/>
  <c r="I798" i="5"/>
  <c r="J798" i="5"/>
  <c r="K798" i="5"/>
  <c r="M798" i="5" s="1"/>
  <c r="O798" i="5" s="1"/>
  <c r="H798" i="5"/>
  <c r="I792" i="5"/>
  <c r="J792" i="5"/>
  <c r="K792" i="5"/>
  <c r="M792" i="5" s="1"/>
  <c r="H792" i="5"/>
  <c r="I786" i="5"/>
  <c r="J786" i="5"/>
  <c r="K786" i="5"/>
  <c r="M786" i="5" s="1"/>
  <c r="O786" i="5" s="1"/>
  <c r="H786" i="5"/>
  <c r="I780" i="5"/>
  <c r="J780" i="5"/>
  <c r="K780" i="5"/>
  <c r="M780" i="5" s="1"/>
  <c r="O780" i="5" s="1"/>
  <c r="H780" i="5"/>
  <c r="I774" i="5"/>
  <c r="J774" i="5"/>
  <c r="K774" i="5"/>
  <c r="M774" i="5" s="1"/>
  <c r="H774" i="5"/>
  <c r="I768" i="5"/>
  <c r="J768" i="5"/>
  <c r="K768" i="5"/>
  <c r="M768" i="5" s="1"/>
  <c r="O768" i="5" s="1"/>
  <c r="H768" i="5"/>
  <c r="I762" i="5"/>
  <c r="J762" i="5"/>
  <c r="K762" i="5"/>
  <c r="M762" i="5" s="1"/>
  <c r="H762" i="5"/>
  <c r="I756" i="5"/>
  <c r="J756" i="5"/>
  <c r="K756" i="5"/>
  <c r="M756" i="5" s="1"/>
  <c r="H756" i="5"/>
  <c r="I750" i="5"/>
  <c r="J750" i="5"/>
  <c r="K750" i="5"/>
  <c r="M750" i="5" s="1"/>
  <c r="O750" i="5" s="1"/>
  <c r="H750" i="5"/>
  <c r="I744" i="5"/>
  <c r="J744" i="5"/>
  <c r="K744" i="5"/>
  <c r="M744" i="5" s="1"/>
  <c r="H744" i="5"/>
  <c r="I738" i="5"/>
  <c r="J738" i="5"/>
  <c r="K738" i="5"/>
  <c r="M738" i="5" s="1"/>
  <c r="H738" i="5"/>
  <c r="I732" i="5"/>
  <c r="J732" i="5"/>
  <c r="K732" i="5"/>
  <c r="M732" i="5" s="1"/>
  <c r="H732" i="5"/>
  <c r="I726" i="5"/>
  <c r="J726" i="5"/>
  <c r="K726" i="5"/>
  <c r="M726" i="5" s="1"/>
  <c r="O726" i="5" s="1"/>
  <c r="H726" i="5"/>
  <c r="I720" i="5"/>
  <c r="J720" i="5"/>
  <c r="K720" i="5"/>
  <c r="M720" i="5" s="1"/>
  <c r="O720" i="5" s="1"/>
  <c r="H720" i="5"/>
  <c r="I714" i="5"/>
  <c r="J714" i="5"/>
  <c r="K714" i="5"/>
  <c r="M714" i="5" s="1"/>
  <c r="O714" i="5" s="1"/>
  <c r="H714" i="5"/>
  <c r="I708" i="5"/>
  <c r="J708" i="5"/>
  <c r="K708" i="5"/>
  <c r="M708" i="5" s="1"/>
  <c r="H708" i="5"/>
  <c r="I702" i="5"/>
  <c r="J702" i="5"/>
  <c r="K702" i="5"/>
  <c r="M702" i="5" s="1"/>
  <c r="H702" i="5"/>
  <c r="I696" i="5"/>
  <c r="J696" i="5"/>
  <c r="K696" i="5"/>
  <c r="M696" i="5" s="1"/>
  <c r="O696" i="5" s="1"/>
  <c r="H696" i="5"/>
  <c r="I690" i="5"/>
  <c r="J690" i="5"/>
  <c r="K690" i="5"/>
  <c r="M690" i="5" s="1"/>
  <c r="O690" i="5" s="1"/>
  <c r="H690" i="5"/>
  <c r="I684" i="5"/>
  <c r="J684" i="5"/>
  <c r="K684" i="5"/>
  <c r="M684" i="5" s="1"/>
  <c r="H684" i="5"/>
  <c r="I678" i="5"/>
  <c r="J678" i="5"/>
  <c r="K678" i="5"/>
  <c r="M678" i="5" s="1"/>
  <c r="H678" i="5"/>
  <c r="I672" i="5"/>
  <c r="J672" i="5"/>
  <c r="K672" i="5"/>
  <c r="M672" i="5" s="1"/>
  <c r="O672" i="5" s="1"/>
  <c r="H672" i="5"/>
  <c r="I666" i="5"/>
  <c r="J666" i="5"/>
  <c r="K666" i="5"/>
  <c r="M666" i="5" s="1"/>
  <c r="H666" i="5"/>
  <c r="I660" i="5"/>
  <c r="J660" i="5"/>
  <c r="K660" i="5"/>
  <c r="M660" i="5" s="1"/>
  <c r="H660" i="5"/>
  <c r="I654" i="5"/>
  <c r="J654" i="5"/>
  <c r="K654" i="5"/>
  <c r="M654" i="5" s="1"/>
  <c r="O654" i="5" s="1"/>
  <c r="H654" i="5"/>
  <c r="I648" i="5"/>
  <c r="J648" i="5"/>
  <c r="K648" i="5"/>
  <c r="M648" i="5" s="1"/>
  <c r="O648" i="5" s="1"/>
  <c r="H648" i="5"/>
  <c r="I642" i="5"/>
  <c r="J642" i="5"/>
  <c r="K642" i="5"/>
  <c r="M642" i="5" s="1"/>
  <c r="O642" i="5" s="1"/>
  <c r="H642" i="5"/>
  <c r="I636" i="5"/>
  <c r="J636" i="5"/>
  <c r="K636" i="5"/>
  <c r="M636" i="5" s="1"/>
  <c r="O636" i="5" s="1"/>
  <c r="H636" i="5"/>
  <c r="I630" i="5"/>
  <c r="J630" i="5"/>
  <c r="K630" i="5"/>
  <c r="M630" i="5" s="1"/>
  <c r="H630" i="5"/>
  <c r="I624" i="5"/>
  <c r="J624" i="5"/>
  <c r="K624" i="5"/>
  <c r="M624" i="5" s="1"/>
  <c r="O624" i="5" s="1"/>
  <c r="H624" i="5"/>
  <c r="I618" i="5"/>
  <c r="J618" i="5"/>
  <c r="K618" i="5"/>
  <c r="M618" i="5" s="1"/>
  <c r="O618" i="5" s="1"/>
  <c r="H618" i="5"/>
  <c r="I612" i="5"/>
  <c r="J612" i="5"/>
  <c r="K612" i="5"/>
  <c r="M612" i="5" s="1"/>
  <c r="O612" i="5" s="1"/>
  <c r="H612" i="5"/>
  <c r="I606" i="5"/>
  <c r="J606" i="5"/>
  <c r="K606" i="5"/>
  <c r="M606" i="5" s="1"/>
  <c r="O606" i="5" s="1"/>
  <c r="H606" i="5"/>
  <c r="I600" i="5"/>
  <c r="J600" i="5"/>
  <c r="K600" i="5"/>
  <c r="M600" i="5" s="1"/>
  <c r="O600" i="5" s="1"/>
  <c r="H600" i="5"/>
  <c r="I594" i="5"/>
  <c r="J594" i="5"/>
  <c r="K594" i="5"/>
  <c r="M594" i="5" s="1"/>
  <c r="H594" i="5"/>
  <c r="I588" i="5"/>
  <c r="J588" i="5"/>
  <c r="K588" i="5"/>
  <c r="M588" i="5" s="1"/>
  <c r="H588" i="5"/>
  <c r="I582" i="5"/>
  <c r="J582" i="5"/>
  <c r="K582" i="5"/>
  <c r="M582" i="5" s="1"/>
  <c r="H582" i="5"/>
  <c r="I576" i="5"/>
  <c r="J576" i="5"/>
  <c r="K576" i="5"/>
  <c r="M576" i="5" s="1"/>
  <c r="H576" i="5"/>
  <c r="I570" i="5"/>
  <c r="J570" i="5"/>
  <c r="K570" i="5"/>
  <c r="M570" i="5" s="1"/>
  <c r="H570" i="5"/>
  <c r="I564" i="5"/>
  <c r="J564" i="5"/>
  <c r="K564" i="5"/>
  <c r="M564" i="5" s="1"/>
  <c r="H564" i="5"/>
  <c r="I558" i="5"/>
  <c r="J558" i="5"/>
  <c r="K558" i="5"/>
  <c r="M558" i="5" s="1"/>
  <c r="O558" i="5" s="1"/>
  <c r="H558" i="5"/>
  <c r="I552" i="5"/>
  <c r="J552" i="5"/>
  <c r="K552" i="5"/>
  <c r="M552" i="5" s="1"/>
  <c r="H552" i="5"/>
  <c r="I546" i="5"/>
  <c r="J546" i="5"/>
  <c r="K546" i="5"/>
  <c r="M546" i="5" s="1"/>
  <c r="O546" i="5" s="1"/>
  <c r="H546" i="5"/>
  <c r="I540" i="5"/>
  <c r="J540" i="5"/>
  <c r="K540" i="5"/>
  <c r="M540" i="5" s="1"/>
  <c r="H540" i="5"/>
  <c r="I534" i="5"/>
  <c r="J534" i="5"/>
  <c r="K534" i="5"/>
  <c r="M534" i="5" s="1"/>
  <c r="H534" i="5"/>
  <c r="I528" i="5"/>
  <c r="J528" i="5"/>
  <c r="K528" i="5"/>
  <c r="M528" i="5" s="1"/>
  <c r="O528" i="5" s="1"/>
  <c r="H528" i="5"/>
  <c r="I522" i="5"/>
  <c r="J522" i="5"/>
  <c r="K522" i="5"/>
  <c r="M522" i="5" s="1"/>
  <c r="O522" i="5" s="1"/>
  <c r="H522" i="5"/>
  <c r="I516" i="5"/>
  <c r="J516" i="5"/>
  <c r="K516" i="5"/>
  <c r="M516" i="5" s="1"/>
  <c r="O516" i="5" s="1"/>
  <c r="H516" i="5"/>
  <c r="I510" i="5"/>
  <c r="J510" i="5"/>
  <c r="K510" i="5"/>
  <c r="M510" i="5" s="1"/>
  <c r="H510" i="5"/>
  <c r="I504" i="5"/>
  <c r="J504" i="5"/>
  <c r="K504" i="5"/>
  <c r="M504" i="5" s="1"/>
  <c r="O504" i="5" s="1"/>
  <c r="H504" i="5"/>
  <c r="I498" i="5"/>
  <c r="J498" i="5"/>
  <c r="K498" i="5"/>
  <c r="M498" i="5" s="1"/>
  <c r="H498" i="5"/>
  <c r="I492" i="5"/>
  <c r="J492" i="5"/>
  <c r="K492" i="5"/>
  <c r="M492" i="5" s="1"/>
  <c r="H492" i="5"/>
  <c r="I486" i="5"/>
  <c r="J486" i="5"/>
  <c r="K486" i="5"/>
  <c r="M486" i="5" s="1"/>
  <c r="H486" i="5"/>
  <c r="I480" i="5"/>
  <c r="J480" i="5"/>
  <c r="K480" i="5"/>
  <c r="M480" i="5" s="1"/>
  <c r="O480" i="5" s="1"/>
  <c r="H480" i="5"/>
  <c r="I474" i="5"/>
  <c r="J474" i="5"/>
  <c r="K474" i="5"/>
  <c r="M474" i="5" s="1"/>
  <c r="H474" i="5"/>
  <c r="I468" i="5"/>
  <c r="J468" i="5"/>
  <c r="K468" i="5"/>
  <c r="M468" i="5" s="1"/>
  <c r="O468" i="5" s="1"/>
  <c r="H468" i="5"/>
  <c r="I462" i="5"/>
  <c r="J462" i="5"/>
  <c r="K462" i="5"/>
  <c r="M462" i="5" s="1"/>
  <c r="H462" i="5"/>
  <c r="I456" i="5"/>
  <c r="J456" i="5"/>
  <c r="K456" i="5"/>
  <c r="M456" i="5" s="1"/>
  <c r="O456" i="5" s="1"/>
  <c r="H456" i="5"/>
  <c r="I450" i="5"/>
  <c r="J450" i="5"/>
  <c r="K450" i="5"/>
  <c r="M450" i="5" s="1"/>
  <c r="O450" i="5" s="1"/>
  <c r="H450" i="5"/>
  <c r="I444" i="5"/>
  <c r="J444" i="5"/>
  <c r="K444" i="5"/>
  <c r="M444" i="5" s="1"/>
  <c r="H444" i="5"/>
  <c r="I438" i="5"/>
  <c r="J438" i="5"/>
  <c r="K438" i="5"/>
  <c r="M438" i="5" s="1"/>
  <c r="H438" i="5"/>
  <c r="I432" i="5"/>
  <c r="J432" i="5"/>
  <c r="K432" i="5"/>
  <c r="M432" i="5" s="1"/>
  <c r="H432" i="5"/>
  <c r="I426" i="5"/>
  <c r="J426" i="5"/>
  <c r="K426" i="5"/>
  <c r="M426" i="5" s="1"/>
  <c r="O426" i="5" s="1"/>
  <c r="H426" i="5"/>
  <c r="I420" i="5"/>
  <c r="J420" i="5"/>
  <c r="K420" i="5"/>
  <c r="M420" i="5" s="1"/>
  <c r="O420" i="5" s="1"/>
  <c r="H420" i="5"/>
  <c r="I414" i="5"/>
  <c r="J414" i="5"/>
  <c r="K414" i="5"/>
  <c r="M414" i="5" s="1"/>
  <c r="H414" i="5"/>
  <c r="I408" i="5"/>
  <c r="J408" i="5"/>
  <c r="K408" i="5"/>
  <c r="M408" i="5" s="1"/>
  <c r="O408" i="5" s="1"/>
  <c r="H408" i="5"/>
  <c r="I402" i="5"/>
  <c r="J402" i="5"/>
  <c r="K402" i="5"/>
  <c r="M402" i="5" s="1"/>
  <c r="O402" i="5" s="1"/>
  <c r="H402" i="5"/>
  <c r="I396" i="5"/>
  <c r="J396" i="5"/>
  <c r="K396" i="5"/>
  <c r="M396" i="5" s="1"/>
  <c r="O396" i="5" s="1"/>
  <c r="H396" i="5"/>
  <c r="I390" i="5"/>
  <c r="J390" i="5"/>
  <c r="K390" i="5"/>
  <c r="M390" i="5" s="1"/>
  <c r="O390" i="5" s="1"/>
  <c r="H390" i="5"/>
  <c r="I384" i="5"/>
  <c r="J384" i="5"/>
  <c r="K384" i="5"/>
  <c r="M384" i="5" s="1"/>
  <c r="H384" i="5"/>
  <c r="I378" i="5"/>
  <c r="J378" i="5"/>
  <c r="K378" i="5"/>
  <c r="M378" i="5" s="1"/>
  <c r="O378" i="5" s="1"/>
  <c r="H378" i="5"/>
  <c r="I372" i="5"/>
  <c r="J372" i="5"/>
  <c r="K372" i="5"/>
  <c r="M372" i="5" s="1"/>
  <c r="O372" i="5" s="1"/>
  <c r="H372" i="5"/>
  <c r="I366" i="5"/>
  <c r="J366" i="5"/>
  <c r="K366" i="5"/>
  <c r="M366" i="5" s="1"/>
  <c r="O366" i="5" s="1"/>
  <c r="H366" i="5"/>
  <c r="H360" i="5"/>
  <c r="I360" i="5"/>
  <c r="J360" i="5"/>
  <c r="K360" i="5"/>
  <c r="M360" i="5" s="1"/>
  <c r="O360" i="5" s="1"/>
  <c r="J354" i="5"/>
  <c r="H354" i="5"/>
  <c r="I354" i="5"/>
  <c r="K354" i="5"/>
  <c r="M354" i="5" s="1"/>
  <c r="J348" i="5"/>
  <c r="H348" i="5"/>
  <c r="I348" i="5"/>
  <c r="K348" i="5"/>
  <c r="M348" i="5" s="1"/>
  <c r="O348" i="5" s="1"/>
  <c r="J342" i="5"/>
  <c r="H342" i="5"/>
  <c r="I342" i="5"/>
  <c r="K342" i="5"/>
  <c r="M342" i="5" s="1"/>
  <c r="J336" i="5"/>
  <c r="H336" i="5"/>
  <c r="I336" i="5"/>
  <c r="K336" i="5"/>
  <c r="M336" i="5" s="1"/>
  <c r="O336" i="5" s="1"/>
  <c r="J330" i="5"/>
  <c r="H330" i="5"/>
  <c r="I330" i="5"/>
  <c r="K330" i="5"/>
  <c r="M330" i="5" s="1"/>
  <c r="J324" i="5"/>
  <c r="H324" i="5"/>
  <c r="I324" i="5"/>
  <c r="K324" i="5"/>
  <c r="M324" i="5" s="1"/>
  <c r="O324" i="5" s="1"/>
  <c r="J318" i="5"/>
  <c r="H318" i="5"/>
  <c r="I318" i="5"/>
  <c r="K318" i="5"/>
  <c r="M318" i="5" s="1"/>
  <c r="O318" i="5" s="1"/>
  <c r="J312" i="5"/>
  <c r="H312" i="5"/>
  <c r="I312" i="5"/>
  <c r="K312" i="5"/>
  <c r="M312" i="5" s="1"/>
  <c r="O312" i="5" s="1"/>
  <c r="J306" i="5"/>
  <c r="H306" i="5"/>
  <c r="I306" i="5"/>
  <c r="K306" i="5"/>
  <c r="M306" i="5" s="1"/>
  <c r="O306" i="5" s="1"/>
  <c r="J300" i="5"/>
  <c r="H300" i="5"/>
  <c r="I300" i="5"/>
  <c r="K300" i="5"/>
  <c r="M300" i="5" s="1"/>
  <c r="O300" i="5" s="1"/>
  <c r="J294" i="5"/>
  <c r="K294" i="5"/>
  <c r="M294" i="5" s="1"/>
  <c r="H294" i="5"/>
  <c r="I294" i="5"/>
  <c r="J288" i="5"/>
  <c r="K288" i="5"/>
  <c r="M288" i="5" s="1"/>
  <c r="H288" i="5"/>
  <c r="I288" i="5"/>
  <c r="J282" i="5"/>
  <c r="K282" i="5"/>
  <c r="M282" i="5" s="1"/>
  <c r="H282" i="5"/>
  <c r="I282" i="5"/>
  <c r="J276" i="5"/>
  <c r="K276" i="5"/>
  <c r="M276" i="5" s="1"/>
  <c r="O276" i="5" s="1"/>
  <c r="H276" i="5"/>
  <c r="I276" i="5"/>
  <c r="J270" i="5"/>
  <c r="K270" i="5"/>
  <c r="M270" i="5" s="1"/>
  <c r="H270" i="5"/>
  <c r="I270" i="5"/>
  <c r="J264" i="5"/>
  <c r="K264" i="5"/>
  <c r="M264" i="5" s="1"/>
  <c r="H264" i="5"/>
  <c r="I264" i="5"/>
  <c r="J258" i="5"/>
  <c r="K258" i="5"/>
  <c r="M258" i="5" s="1"/>
  <c r="O258" i="5" s="1"/>
  <c r="H258" i="5"/>
  <c r="I258" i="5"/>
  <c r="J252" i="5"/>
  <c r="K252" i="5"/>
  <c r="M252" i="5" s="1"/>
  <c r="H252" i="5"/>
  <c r="I252" i="5"/>
  <c r="J246" i="5"/>
  <c r="K246" i="5"/>
  <c r="M246" i="5" s="1"/>
  <c r="O246" i="5" s="1"/>
  <c r="H246" i="5"/>
  <c r="I246" i="5"/>
  <c r="J240" i="5"/>
  <c r="K240" i="5"/>
  <c r="M240" i="5" s="1"/>
  <c r="H240" i="5"/>
  <c r="I240" i="5"/>
  <c r="J234" i="5"/>
  <c r="K234" i="5"/>
  <c r="M234" i="5" s="1"/>
  <c r="H234" i="5"/>
  <c r="I234" i="5"/>
  <c r="J228" i="5"/>
  <c r="K228" i="5"/>
  <c r="M228" i="5" s="1"/>
  <c r="H228" i="5"/>
  <c r="I228" i="5"/>
  <c r="J222" i="5"/>
  <c r="K222" i="5"/>
  <c r="M222" i="5" s="1"/>
  <c r="H222" i="5"/>
  <c r="I222" i="5"/>
  <c r="J216" i="5"/>
  <c r="K216" i="5"/>
  <c r="M216" i="5" s="1"/>
  <c r="O216" i="5" s="1"/>
  <c r="H216" i="5"/>
  <c r="I216" i="5"/>
  <c r="J210" i="5"/>
  <c r="K210" i="5"/>
  <c r="M210" i="5" s="1"/>
  <c r="H210" i="5"/>
  <c r="I210" i="5"/>
  <c r="J204" i="5"/>
  <c r="K204" i="5"/>
  <c r="M204" i="5" s="1"/>
  <c r="H204" i="5"/>
  <c r="I204" i="5"/>
  <c r="J198" i="5"/>
  <c r="K198" i="5"/>
  <c r="M198" i="5" s="1"/>
  <c r="O198" i="5" s="1"/>
  <c r="H198" i="5"/>
  <c r="I198" i="5"/>
  <c r="J192" i="5"/>
  <c r="K192" i="5"/>
  <c r="M192" i="5" s="1"/>
  <c r="O192" i="5" s="1"/>
  <c r="H192" i="5"/>
  <c r="I192" i="5"/>
  <c r="J186" i="5"/>
  <c r="K186" i="5"/>
  <c r="M186" i="5" s="1"/>
  <c r="O186" i="5" s="1"/>
  <c r="H186" i="5"/>
  <c r="I186" i="5"/>
  <c r="J180" i="5"/>
  <c r="K180" i="5"/>
  <c r="M180" i="5" s="1"/>
  <c r="H180" i="5"/>
  <c r="I180" i="5"/>
  <c r="J174" i="5"/>
  <c r="K174" i="5"/>
  <c r="M174" i="5" s="1"/>
  <c r="O174" i="5" s="1"/>
  <c r="H174" i="5"/>
  <c r="I174" i="5"/>
  <c r="J168" i="5"/>
  <c r="K168" i="5"/>
  <c r="M168" i="5" s="1"/>
  <c r="H168" i="5"/>
  <c r="I168" i="5"/>
  <c r="J162" i="5"/>
  <c r="K162" i="5"/>
  <c r="M162" i="5" s="1"/>
  <c r="O162" i="5" s="1"/>
  <c r="H162" i="5"/>
  <c r="I162" i="5"/>
  <c r="J156" i="5"/>
  <c r="K156" i="5"/>
  <c r="M156" i="5" s="1"/>
  <c r="H156" i="5"/>
  <c r="I156" i="5"/>
  <c r="J150" i="5"/>
  <c r="K150" i="5"/>
  <c r="M150" i="5" s="1"/>
  <c r="O150" i="5" s="1"/>
  <c r="H150" i="5"/>
  <c r="I150" i="5"/>
  <c r="J144" i="5"/>
  <c r="K144" i="5"/>
  <c r="M144" i="5" s="1"/>
  <c r="H144" i="5"/>
  <c r="I144" i="5"/>
  <c r="J138" i="5"/>
  <c r="K138" i="5"/>
  <c r="M138" i="5" s="1"/>
  <c r="H138" i="5"/>
  <c r="I138" i="5"/>
  <c r="J132" i="5"/>
  <c r="K132" i="5"/>
  <c r="M132" i="5" s="1"/>
  <c r="H132" i="5"/>
  <c r="I132" i="5"/>
  <c r="J126" i="5"/>
  <c r="K126" i="5"/>
  <c r="M126" i="5" s="1"/>
  <c r="H126" i="5"/>
  <c r="I126" i="5"/>
  <c r="J120" i="5"/>
  <c r="K120" i="5"/>
  <c r="M120" i="5" s="1"/>
  <c r="O120" i="5" s="1"/>
  <c r="H120" i="5"/>
  <c r="I120" i="5"/>
  <c r="J114" i="5"/>
  <c r="K114" i="5"/>
  <c r="M114" i="5" s="1"/>
  <c r="O114" i="5" s="1"/>
  <c r="H114" i="5"/>
  <c r="I114" i="5"/>
  <c r="J108" i="5"/>
  <c r="K108" i="5"/>
  <c r="M108" i="5" s="1"/>
  <c r="H108" i="5"/>
  <c r="I108" i="5"/>
  <c r="J102" i="5"/>
  <c r="K102" i="5"/>
  <c r="M102" i="5" s="1"/>
  <c r="O102" i="5" s="1"/>
  <c r="H102" i="5"/>
  <c r="I102" i="5"/>
  <c r="J96" i="5"/>
  <c r="K96" i="5"/>
  <c r="M96" i="5" s="1"/>
  <c r="O96" i="5" s="1"/>
  <c r="H96" i="5"/>
  <c r="I96" i="5"/>
  <c r="J90" i="5"/>
  <c r="K90" i="5"/>
  <c r="M90" i="5" s="1"/>
  <c r="H90" i="5"/>
  <c r="I90" i="5"/>
  <c r="J84" i="5"/>
  <c r="K84" i="5"/>
  <c r="M84" i="5" s="1"/>
  <c r="H84" i="5"/>
  <c r="I84" i="5"/>
  <c r="J78" i="5"/>
  <c r="K78" i="5"/>
  <c r="M78" i="5" s="1"/>
  <c r="O78" i="5" s="1"/>
  <c r="H78" i="5"/>
  <c r="I78" i="5"/>
  <c r="J72" i="5"/>
  <c r="K72" i="5"/>
  <c r="M72" i="5" s="1"/>
  <c r="H72" i="5"/>
  <c r="I72" i="5"/>
  <c r="J66" i="5"/>
  <c r="K66" i="5"/>
  <c r="M66" i="5" s="1"/>
  <c r="O66" i="5" s="1"/>
  <c r="H66" i="5"/>
  <c r="I66" i="5"/>
  <c r="J60" i="5"/>
  <c r="K60" i="5"/>
  <c r="M60" i="5" s="1"/>
  <c r="O60" i="5" s="1"/>
  <c r="H60" i="5"/>
  <c r="I60" i="5"/>
  <c r="J54" i="5"/>
  <c r="K54" i="5"/>
  <c r="M54" i="5" s="1"/>
  <c r="O54" i="5" s="1"/>
  <c r="H54" i="5"/>
  <c r="I54" i="5"/>
  <c r="J48" i="5"/>
  <c r="K48" i="5"/>
  <c r="M48" i="5" s="1"/>
  <c r="H48" i="5"/>
  <c r="I48" i="5"/>
  <c r="J42" i="5"/>
  <c r="K42" i="5"/>
  <c r="M42" i="5" s="1"/>
  <c r="O42" i="5" s="1"/>
  <c r="H42" i="5"/>
  <c r="I42" i="5"/>
  <c r="J36" i="5"/>
  <c r="K36" i="5"/>
  <c r="M36" i="5" s="1"/>
  <c r="H36" i="5"/>
  <c r="I36" i="5"/>
  <c r="J30" i="5"/>
  <c r="K30" i="5"/>
  <c r="M30" i="5" s="1"/>
  <c r="O30" i="5" s="1"/>
  <c r="H30" i="5"/>
  <c r="I30" i="5"/>
  <c r="J24" i="5"/>
  <c r="K24" i="5"/>
  <c r="M24" i="5" s="1"/>
  <c r="O24" i="5" s="1"/>
  <c r="H24" i="5"/>
  <c r="I24" i="5"/>
  <c r="J18" i="5"/>
  <c r="K18" i="5"/>
  <c r="M18" i="5" s="1"/>
  <c r="O18" i="5" s="1"/>
  <c r="H18" i="5"/>
  <c r="I18" i="5"/>
  <c r="J2426" i="5"/>
  <c r="I2419" i="5"/>
  <c r="K2415" i="5"/>
  <c r="M2415" i="5" s="1"/>
  <c r="O2415" i="5" s="1"/>
  <c r="H2412" i="5"/>
  <c r="J2408" i="5"/>
  <c r="I2401" i="5"/>
  <c r="K2397" i="5"/>
  <c r="M2397" i="5" s="1"/>
  <c r="H2394" i="5"/>
  <c r="J2384" i="5"/>
  <c r="J2378" i="5"/>
  <c r="J2372" i="5"/>
  <c r="J2366" i="5"/>
  <c r="J2360" i="5"/>
  <c r="J2354" i="5"/>
  <c r="J2348" i="5"/>
  <c r="J2342" i="5"/>
  <c r="J2336" i="5"/>
  <c r="J2330" i="5"/>
  <c r="J2324" i="5"/>
  <c r="H2318" i="5"/>
  <c r="K2441" i="5"/>
  <c r="M2441" i="5" s="1"/>
  <c r="O2441" i="5" s="1"/>
  <c r="K2438" i="5"/>
  <c r="M2438" i="5" s="1"/>
  <c r="O2438" i="5" s="1"/>
  <c r="K2435" i="5"/>
  <c r="M2435" i="5" s="1"/>
  <c r="K2432" i="5"/>
  <c r="M2432" i="5" s="1"/>
  <c r="K2429" i="5"/>
  <c r="M2429" i="5" s="1"/>
  <c r="O2429" i="5" s="1"/>
  <c r="I2426" i="5"/>
  <c r="J2422" i="5"/>
  <c r="H2419" i="5"/>
  <c r="J2415" i="5"/>
  <c r="K2411" i="5"/>
  <c r="M2411" i="5" s="1"/>
  <c r="O2411" i="5" s="1"/>
  <c r="I2408" i="5"/>
  <c r="J2404" i="5"/>
  <c r="H2401" i="5"/>
  <c r="J2397" i="5"/>
  <c r="K2393" i="5"/>
  <c r="M2393" i="5" s="1"/>
  <c r="K2388" i="5"/>
  <c r="M2388" i="5" s="1"/>
  <c r="O2388" i="5" s="1"/>
  <c r="I2384" i="5"/>
  <c r="I2378" i="5"/>
  <c r="I2372" i="5"/>
  <c r="I2366" i="5"/>
  <c r="I2360" i="5"/>
  <c r="I2354" i="5"/>
  <c r="I2348" i="5"/>
  <c r="I2342" i="5"/>
  <c r="I2336" i="5"/>
  <c r="I2330" i="5"/>
  <c r="I2324" i="5"/>
  <c r="K2316" i="5"/>
  <c r="M2316" i="5" s="1"/>
  <c r="O2316" i="5" s="1"/>
  <c r="K2307" i="5"/>
  <c r="M2307" i="5" s="1"/>
  <c r="O2307" i="5" s="1"/>
  <c r="K2295" i="5"/>
  <c r="M2295" i="5" s="1"/>
  <c r="K2283" i="5"/>
  <c r="M2283" i="5" s="1"/>
  <c r="K2271" i="5"/>
  <c r="M2271" i="5" s="1"/>
  <c r="O2271" i="5" s="1"/>
  <c r="K2259" i="5"/>
  <c r="M2259" i="5" s="1"/>
  <c r="O2259" i="5" s="1"/>
  <c r="K2247" i="5"/>
  <c r="M2247" i="5" s="1"/>
  <c r="O2247" i="5" s="1"/>
  <c r="K2235" i="5"/>
  <c r="M2235" i="5" s="1"/>
  <c r="K2223" i="5"/>
  <c r="M2223" i="5" s="1"/>
  <c r="O2223" i="5" s="1"/>
  <c r="K2211" i="5"/>
  <c r="M2211" i="5" s="1"/>
  <c r="O2211" i="5" s="1"/>
  <c r="K2199" i="5"/>
  <c r="M2199" i="5" s="1"/>
  <c r="K2187" i="5"/>
  <c r="M2187" i="5" s="1"/>
  <c r="O2187" i="5" s="1"/>
  <c r="J2315" i="5"/>
  <c r="K2315" i="5"/>
  <c r="M2315" i="5" s="1"/>
  <c r="O2315" i="5" s="1"/>
  <c r="J2309" i="5"/>
  <c r="K2309" i="5"/>
  <c r="M2309" i="5" s="1"/>
  <c r="H2303" i="5"/>
  <c r="J2303" i="5"/>
  <c r="K2303" i="5"/>
  <c r="M2303" i="5" s="1"/>
  <c r="H2297" i="5"/>
  <c r="J2297" i="5"/>
  <c r="K2297" i="5"/>
  <c r="M2297" i="5" s="1"/>
  <c r="O2297" i="5" s="1"/>
  <c r="H2291" i="5"/>
  <c r="J2291" i="5"/>
  <c r="K2291" i="5"/>
  <c r="M2291" i="5" s="1"/>
  <c r="O2291" i="5" s="1"/>
  <c r="H2285" i="5"/>
  <c r="J2285" i="5"/>
  <c r="K2285" i="5"/>
  <c r="M2285" i="5" s="1"/>
  <c r="O2285" i="5" s="1"/>
  <c r="H2279" i="5"/>
  <c r="J2279" i="5"/>
  <c r="K2279" i="5"/>
  <c r="M2279" i="5" s="1"/>
  <c r="H2273" i="5"/>
  <c r="J2273" i="5"/>
  <c r="K2273" i="5"/>
  <c r="M2273" i="5" s="1"/>
  <c r="O2273" i="5" s="1"/>
  <c r="H2267" i="5"/>
  <c r="J2267" i="5"/>
  <c r="K2267" i="5"/>
  <c r="M2267" i="5" s="1"/>
  <c r="O2267" i="5" s="1"/>
  <c r="H2261" i="5"/>
  <c r="J2261" i="5"/>
  <c r="K2261" i="5"/>
  <c r="M2261" i="5" s="1"/>
  <c r="O2261" i="5" s="1"/>
  <c r="H2255" i="5"/>
  <c r="J2255" i="5"/>
  <c r="K2255" i="5"/>
  <c r="M2255" i="5" s="1"/>
  <c r="O2255" i="5" s="1"/>
  <c r="H2249" i="5"/>
  <c r="J2249" i="5"/>
  <c r="K2249" i="5"/>
  <c r="M2249" i="5" s="1"/>
  <c r="H2243" i="5"/>
  <c r="J2243" i="5"/>
  <c r="K2243" i="5"/>
  <c r="M2243" i="5" s="1"/>
  <c r="H2237" i="5"/>
  <c r="J2237" i="5"/>
  <c r="K2237" i="5"/>
  <c r="M2237" i="5" s="1"/>
  <c r="H2231" i="5"/>
  <c r="J2231" i="5"/>
  <c r="K2231" i="5"/>
  <c r="M2231" i="5" s="1"/>
  <c r="O2231" i="5" s="1"/>
  <c r="H2225" i="5"/>
  <c r="J2225" i="5"/>
  <c r="K2225" i="5"/>
  <c r="M2225" i="5" s="1"/>
  <c r="H2219" i="5"/>
  <c r="J2219" i="5"/>
  <c r="K2219" i="5"/>
  <c r="M2219" i="5" s="1"/>
  <c r="O2219" i="5" s="1"/>
  <c r="H2213" i="5"/>
  <c r="J2213" i="5"/>
  <c r="K2213" i="5"/>
  <c r="M2213" i="5" s="1"/>
  <c r="H2207" i="5"/>
  <c r="J2207" i="5"/>
  <c r="K2207" i="5"/>
  <c r="M2207" i="5" s="1"/>
  <c r="O2207" i="5" s="1"/>
  <c r="H2201" i="5"/>
  <c r="J2201" i="5"/>
  <c r="K2201" i="5"/>
  <c r="M2201" i="5" s="1"/>
  <c r="H2195" i="5"/>
  <c r="J2195" i="5"/>
  <c r="K2195" i="5"/>
  <c r="M2195" i="5" s="1"/>
  <c r="O2195" i="5" s="1"/>
  <c r="H2189" i="5"/>
  <c r="J2189" i="5"/>
  <c r="K2189" i="5"/>
  <c r="M2189" i="5" s="1"/>
  <c r="O2189" i="5" s="1"/>
  <c r="H2183" i="5"/>
  <c r="J2183" i="5"/>
  <c r="K2183" i="5"/>
  <c r="M2183" i="5" s="1"/>
  <c r="O2183" i="5" s="1"/>
  <c r="H2177" i="5"/>
  <c r="I2177" i="5"/>
  <c r="J2177" i="5"/>
  <c r="K2177" i="5"/>
  <c r="M2177" i="5" s="1"/>
  <c r="H2171" i="5"/>
  <c r="I2171" i="5"/>
  <c r="J2171" i="5"/>
  <c r="K2171" i="5"/>
  <c r="M2171" i="5" s="1"/>
  <c r="H2165" i="5"/>
  <c r="I2165" i="5"/>
  <c r="J2165" i="5"/>
  <c r="K2165" i="5"/>
  <c r="M2165" i="5" s="1"/>
  <c r="H2159" i="5"/>
  <c r="I2159" i="5"/>
  <c r="J2159" i="5"/>
  <c r="K2159" i="5"/>
  <c r="M2159" i="5" s="1"/>
  <c r="O2159" i="5" s="1"/>
  <c r="H2153" i="5"/>
  <c r="I2153" i="5"/>
  <c r="J2153" i="5"/>
  <c r="K2153" i="5"/>
  <c r="M2153" i="5" s="1"/>
  <c r="O2153" i="5" s="1"/>
  <c r="H2147" i="5"/>
  <c r="I2147" i="5"/>
  <c r="J2147" i="5"/>
  <c r="K2147" i="5"/>
  <c r="M2147" i="5" s="1"/>
  <c r="H2141" i="5"/>
  <c r="I2141" i="5"/>
  <c r="J2141" i="5"/>
  <c r="K2141" i="5"/>
  <c r="M2141" i="5" s="1"/>
  <c r="H2135" i="5"/>
  <c r="I2135" i="5"/>
  <c r="J2135" i="5"/>
  <c r="K2135" i="5"/>
  <c r="M2135" i="5" s="1"/>
  <c r="O2135" i="5" s="1"/>
  <c r="H2129" i="5"/>
  <c r="I2129" i="5"/>
  <c r="J2129" i="5"/>
  <c r="K2129" i="5"/>
  <c r="M2129" i="5" s="1"/>
  <c r="O2129" i="5" s="1"/>
  <c r="H2123" i="5"/>
  <c r="I2123" i="5"/>
  <c r="J2123" i="5"/>
  <c r="K2123" i="5"/>
  <c r="M2123" i="5" s="1"/>
  <c r="O2123" i="5" s="1"/>
  <c r="H2117" i="5"/>
  <c r="I2117" i="5"/>
  <c r="J2117" i="5"/>
  <c r="K2117" i="5"/>
  <c r="M2117" i="5" s="1"/>
  <c r="O2117" i="5" s="1"/>
  <c r="H2111" i="5"/>
  <c r="I2111" i="5"/>
  <c r="J2111" i="5"/>
  <c r="K2111" i="5"/>
  <c r="M2111" i="5" s="1"/>
  <c r="O2111" i="5" s="1"/>
  <c r="H2105" i="5"/>
  <c r="I2105" i="5"/>
  <c r="J2105" i="5"/>
  <c r="K2105" i="5"/>
  <c r="M2105" i="5" s="1"/>
  <c r="O2105" i="5" s="1"/>
  <c r="H2099" i="5"/>
  <c r="I2099" i="5"/>
  <c r="J2099" i="5"/>
  <c r="K2099" i="5"/>
  <c r="M2099" i="5" s="1"/>
  <c r="O2099" i="5" s="1"/>
  <c r="H2093" i="5"/>
  <c r="I2093" i="5"/>
  <c r="J2093" i="5"/>
  <c r="K2093" i="5"/>
  <c r="M2093" i="5" s="1"/>
  <c r="O2093" i="5" s="1"/>
  <c r="H2087" i="5"/>
  <c r="I2087" i="5"/>
  <c r="J2087" i="5"/>
  <c r="K2087" i="5"/>
  <c r="M2087" i="5" s="1"/>
  <c r="H2081" i="5"/>
  <c r="I2081" i="5"/>
  <c r="J2081" i="5"/>
  <c r="K2081" i="5"/>
  <c r="M2081" i="5" s="1"/>
  <c r="O2081" i="5" s="1"/>
  <c r="H2075" i="5"/>
  <c r="I2075" i="5"/>
  <c r="J2075" i="5"/>
  <c r="K2075" i="5"/>
  <c r="M2075" i="5" s="1"/>
  <c r="H2069" i="5"/>
  <c r="I2069" i="5"/>
  <c r="J2069" i="5"/>
  <c r="K2069" i="5"/>
  <c r="M2069" i="5" s="1"/>
  <c r="O2069" i="5" s="1"/>
  <c r="H2063" i="5"/>
  <c r="I2063" i="5"/>
  <c r="J2063" i="5"/>
  <c r="K2063" i="5"/>
  <c r="M2063" i="5" s="1"/>
  <c r="O2063" i="5" s="1"/>
  <c r="H2057" i="5"/>
  <c r="I2057" i="5"/>
  <c r="J2057" i="5"/>
  <c r="K2057" i="5"/>
  <c r="M2057" i="5" s="1"/>
  <c r="O2057" i="5" s="1"/>
  <c r="H2051" i="5"/>
  <c r="I2051" i="5"/>
  <c r="J2051" i="5"/>
  <c r="K2051" i="5"/>
  <c r="M2051" i="5" s="1"/>
  <c r="O2051" i="5" s="1"/>
  <c r="H2045" i="5"/>
  <c r="I2045" i="5"/>
  <c r="J2045" i="5"/>
  <c r="K2045" i="5"/>
  <c r="M2045" i="5" s="1"/>
  <c r="H2039" i="5"/>
  <c r="I2039" i="5"/>
  <c r="J2039" i="5"/>
  <c r="K2039" i="5"/>
  <c r="M2039" i="5" s="1"/>
  <c r="O2039" i="5" s="1"/>
  <c r="H2033" i="5"/>
  <c r="I2033" i="5"/>
  <c r="J2033" i="5"/>
  <c r="K2033" i="5"/>
  <c r="M2033" i="5" s="1"/>
  <c r="H2027" i="5"/>
  <c r="I2027" i="5"/>
  <c r="J2027" i="5"/>
  <c r="K2027" i="5"/>
  <c r="M2027" i="5" s="1"/>
  <c r="O2027" i="5" s="1"/>
  <c r="H2021" i="5"/>
  <c r="I2021" i="5"/>
  <c r="J2021" i="5"/>
  <c r="K2021" i="5"/>
  <c r="M2021" i="5" s="1"/>
  <c r="H2015" i="5"/>
  <c r="I2015" i="5"/>
  <c r="J2015" i="5"/>
  <c r="K2015" i="5"/>
  <c r="M2015" i="5" s="1"/>
  <c r="H2009" i="5"/>
  <c r="I2009" i="5"/>
  <c r="J2009" i="5"/>
  <c r="K2009" i="5"/>
  <c r="M2009" i="5" s="1"/>
  <c r="H2003" i="5"/>
  <c r="I2003" i="5"/>
  <c r="J2003" i="5"/>
  <c r="K2003" i="5"/>
  <c r="M2003" i="5" s="1"/>
  <c r="O2003" i="5" s="1"/>
  <c r="H1997" i="5"/>
  <c r="I1997" i="5"/>
  <c r="J1997" i="5"/>
  <c r="K1997" i="5"/>
  <c r="M1997" i="5" s="1"/>
  <c r="H1991" i="5"/>
  <c r="I1991" i="5"/>
  <c r="J1991" i="5"/>
  <c r="K1991" i="5"/>
  <c r="M1991" i="5" s="1"/>
  <c r="O1991" i="5" s="1"/>
  <c r="H1985" i="5"/>
  <c r="I1985" i="5"/>
  <c r="J1985" i="5"/>
  <c r="K1985" i="5"/>
  <c r="M1985" i="5" s="1"/>
  <c r="H1979" i="5"/>
  <c r="I1979" i="5"/>
  <c r="J1979" i="5"/>
  <c r="K1979" i="5"/>
  <c r="M1979" i="5" s="1"/>
  <c r="O1979" i="5" s="1"/>
  <c r="H1973" i="5"/>
  <c r="I1973" i="5"/>
  <c r="J1973" i="5"/>
  <c r="K1973" i="5"/>
  <c r="M1973" i="5" s="1"/>
  <c r="O1973" i="5" s="1"/>
  <c r="H1967" i="5"/>
  <c r="I1967" i="5"/>
  <c r="J1967" i="5"/>
  <c r="K1967" i="5"/>
  <c r="M1967" i="5" s="1"/>
  <c r="H1961" i="5"/>
  <c r="I1961" i="5"/>
  <c r="J1961" i="5"/>
  <c r="K1961" i="5"/>
  <c r="M1961" i="5" s="1"/>
  <c r="H1955" i="5"/>
  <c r="I1955" i="5"/>
  <c r="J1955" i="5"/>
  <c r="K1955" i="5"/>
  <c r="M1955" i="5" s="1"/>
  <c r="O1955" i="5" s="1"/>
  <c r="H1949" i="5"/>
  <c r="I1949" i="5"/>
  <c r="J1949" i="5"/>
  <c r="K1949" i="5"/>
  <c r="M1949" i="5" s="1"/>
  <c r="H1943" i="5"/>
  <c r="I1943" i="5"/>
  <c r="J1943" i="5"/>
  <c r="K1943" i="5"/>
  <c r="M1943" i="5" s="1"/>
  <c r="O1943" i="5" s="1"/>
  <c r="H1937" i="5"/>
  <c r="I1937" i="5"/>
  <c r="J1937" i="5"/>
  <c r="K1937" i="5"/>
  <c r="M1937" i="5" s="1"/>
  <c r="O1937" i="5" s="1"/>
  <c r="H1931" i="5"/>
  <c r="I1931" i="5"/>
  <c r="J1931" i="5"/>
  <c r="K1931" i="5"/>
  <c r="M1931" i="5" s="1"/>
  <c r="H1925" i="5"/>
  <c r="I1925" i="5"/>
  <c r="J1925" i="5"/>
  <c r="K1925" i="5"/>
  <c r="M1925" i="5" s="1"/>
  <c r="O1925" i="5" s="1"/>
  <c r="H1919" i="5"/>
  <c r="I1919" i="5"/>
  <c r="J1919" i="5"/>
  <c r="K1919" i="5"/>
  <c r="M1919" i="5" s="1"/>
  <c r="H1913" i="5"/>
  <c r="I1913" i="5"/>
  <c r="J1913" i="5"/>
  <c r="K1913" i="5"/>
  <c r="M1913" i="5" s="1"/>
  <c r="O1913" i="5" s="1"/>
  <c r="H1907" i="5"/>
  <c r="I1907" i="5"/>
  <c r="J1907" i="5"/>
  <c r="K1907" i="5"/>
  <c r="M1907" i="5" s="1"/>
  <c r="O1907" i="5" s="1"/>
  <c r="H1901" i="5"/>
  <c r="I1901" i="5"/>
  <c r="J1901" i="5"/>
  <c r="K1901" i="5"/>
  <c r="M1901" i="5" s="1"/>
  <c r="O1901" i="5" s="1"/>
  <c r="H1895" i="5"/>
  <c r="I1895" i="5"/>
  <c r="J1895" i="5"/>
  <c r="K1895" i="5"/>
  <c r="M1895" i="5" s="1"/>
  <c r="H1889" i="5"/>
  <c r="I1889" i="5"/>
  <c r="J1889" i="5"/>
  <c r="K1889" i="5"/>
  <c r="M1889" i="5" s="1"/>
  <c r="O1889" i="5" s="1"/>
  <c r="H1883" i="5"/>
  <c r="I1883" i="5"/>
  <c r="J1883" i="5"/>
  <c r="K1883" i="5"/>
  <c r="M1883" i="5" s="1"/>
  <c r="O1883" i="5" s="1"/>
  <c r="H1877" i="5"/>
  <c r="I1877" i="5"/>
  <c r="J1877" i="5"/>
  <c r="K1877" i="5"/>
  <c r="M1877" i="5" s="1"/>
  <c r="O1877" i="5" s="1"/>
  <c r="H1871" i="5"/>
  <c r="I1871" i="5"/>
  <c r="J1871" i="5"/>
  <c r="K1871" i="5"/>
  <c r="M1871" i="5" s="1"/>
  <c r="H1865" i="5"/>
  <c r="I1865" i="5"/>
  <c r="J1865" i="5"/>
  <c r="K1865" i="5"/>
  <c r="M1865" i="5" s="1"/>
  <c r="O1865" i="5" s="1"/>
  <c r="H1859" i="5"/>
  <c r="I1859" i="5"/>
  <c r="J1859" i="5"/>
  <c r="K1859" i="5"/>
  <c r="M1859" i="5" s="1"/>
  <c r="H1853" i="5"/>
  <c r="I1853" i="5"/>
  <c r="J1853" i="5"/>
  <c r="K1853" i="5"/>
  <c r="M1853" i="5" s="1"/>
  <c r="H1847" i="5"/>
  <c r="I1847" i="5"/>
  <c r="J1847" i="5"/>
  <c r="K1847" i="5"/>
  <c r="M1847" i="5" s="1"/>
  <c r="O1847" i="5" s="1"/>
  <c r="H1841" i="5"/>
  <c r="I1841" i="5"/>
  <c r="J1841" i="5"/>
  <c r="K1841" i="5"/>
  <c r="M1841" i="5" s="1"/>
  <c r="O1841" i="5" s="1"/>
  <c r="H1835" i="5"/>
  <c r="I1835" i="5"/>
  <c r="J1835" i="5"/>
  <c r="K1835" i="5"/>
  <c r="M1835" i="5" s="1"/>
  <c r="O1835" i="5" s="1"/>
  <c r="H1829" i="5"/>
  <c r="I1829" i="5"/>
  <c r="J1829" i="5"/>
  <c r="K1829" i="5"/>
  <c r="M1829" i="5" s="1"/>
  <c r="O1829" i="5" s="1"/>
  <c r="H1823" i="5"/>
  <c r="I1823" i="5"/>
  <c r="J1823" i="5"/>
  <c r="K1823" i="5"/>
  <c r="M1823" i="5" s="1"/>
  <c r="O1823" i="5" s="1"/>
  <c r="H1817" i="5"/>
  <c r="I1817" i="5"/>
  <c r="J1817" i="5"/>
  <c r="K1817" i="5"/>
  <c r="M1817" i="5" s="1"/>
  <c r="O1817" i="5" s="1"/>
  <c r="H1811" i="5"/>
  <c r="I1811" i="5"/>
  <c r="J1811" i="5"/>
  <c r="K1811" i="5"/>
  <c r="M1811" i="5" s="1"/>
  <c r="O1811" i="5" s="1"/>
  <c r="H1805" i="5"/>
  <c r="I1805" i="5"/>
  <c r="J1805" i="5"/>
  <c r="K1805" i="5"/>
  <c r="M1805" i="5" s="1"/>
  <c r="H1799" i="5"/>
  <c r="I1799" i="5"/>
  <c r="J1799" i="5"/>
  <c r="K1799" i="5"/>
  <c r="M1799" i="5" s="1"/>
  <c r="O1799" i="5" s="1"/>
  <c r="H1793" i="5"/>
  <c r="I1793" i="5"/>
  <c r="J1793" i="5"/>
  <c r="K1793" i="5"/>
  <c r="M1793" i="5" s="1"/>
  <c r="O1793" i="5" s="1"/>
  <c r="H1787" i="5"/>
  <c r="I1787" i="5"/>
  <c r="J1787" i="5"/>
  <c r="K1787" i="5"/>
  <c r="M1787" i="5" s="1"/>
  <c r="H1781" i="5"/>
  <c r="I1781" i="5"/>
  <c r="J1781" i="5"/>
  <c r="K1781" i="5"/>
  <c r="M1781" i="5" s="1"/>
  <c r="H1775" i="5"/>
  <c r="I1775" i="5"/>
  <c r="J1775" i="5"/>
  <c r="K1775" i="5"/>
  <c r="M1775" i="5" s="1"/>
  <c r="O1775" i="5" s="1"/>
  <c r="H1769" i="5"/>
  <c r="I1769" i="5"/>
  <c r="J1769" i="5"/>
  <c r="K1769" i="5"/>
  <c r="M1769" i="5" s="1"/>
  <c r="H1763" i="5"/>
  <c r="I1763" i="5"/>
  <c r="J1763" i="5"/>
  <c r="K1763" i="5"/>
  <c r="M1763" i="5" s="1"/>
  <c r="O1763" i="5" s="1"/>
  <c r="H1757" i="5"/>
  <c r="I1757" i="5"/>
  <c r="J1757" i="5"/>
  <c r="K1757" i="5"/>
  <c r="M1757" i="5" s="1"/>
  <c r="O1757" i="5" s="1"/>
  <c r="H1751" i="5"/>
  <c r="I1751" i="5"/>
  <c r="J1751" i="5"/>
  <c r="K1751" i="5"/>
  <c r="M1751" i="5" s="1"/>
  <c r="H1745" i="5"/>
  <c r="I1745" i="5"/>
  <c r="J1745" i="5"/>
  <c r="K1745" i="5"/>
  <c r="M1745" i="5" s="1"/>
  <c r="O1745" i="5" s="1"/>
  <c r="H1739" i="5"/>
  <c r="I1739" i="5"/>
  <c r="J1739" i="5"/>
  <c r="K1739" i="5"/>
  <c r="M1739" i="5" s="1"/>
  <c r="O1739" i="5" s="1"/>
  <c r="J1733" i="5"/>
  <c r="H1733" i="5"/>
  <c r="I1733" i="5"/>
  <c r="K1733" i="5"/>
  <c r="M1733" i="5" s="1"/>
  <c r="J1727" i="5"/>
  <c r="H1727" i="5"/>
  <c r="I1727" i="5"/>
  <c r="K1727" i="5"/>
  <c r="M1727" i="5" s="1"/>
  <c r="O1727" i="5" s="1"/>
  <c r="J1721" i="5"/>
  <c r="H1721" i="5"/>
  <c r="I1721" i="5"/>
  <c r="K1721" i="5"/>
  <c r="M1721" i="5" s="1"/>
  <c r="O1721" i="5" s="1"/>
  <c r="J1715" i="5"/>
  <c r="H1715" i="5"/>
  <c r="I1715" i="5"/>
  <c r="K1715" i="5"/>
  <c r="M1715" i="5" s="1"/>
  <c r="O1715" i="5" s="1"/>
  <c r="J1709" i="5"/>
  <c r="H1709" i="5"/>
  <c r="I1709" i="5"/>
  <c r="K1709" i="5"/>
  <c r="M1709" i="5" s="1"/>
  <c r="J1703" i="5"/>
  <c r="H1703" i="5"/>
  <c r="I1703" i="5"/>
  <c r="K1703" i="5"/>
  <c r="M1703" i="5" s="1"/>
  <c r="O1703" i="5" s="1"/>
  <c r="J1697" i="5"/>
  <c r="H1697" i="5"/>
  <c r="I1697" i="5"/>
  <c r="K1697" i="5"/>
  <c r="M1697" i="5" s="1"/>
  <c r="J1691" i="5"/>
  <c r="H1691" i="5"/>
  <c r="I1691" i="5"/>
  <c r="K1691" i="5"/>
  <c r="M1691" i="5" s="1"/>
  <c r="O1691" i="5" s="1"/>
  <c r="J1685" i="5"/>
  <c r="H1685" i="5"/>
  <c r="I1685" i="5"/>
  <c r="K1685" i="5"/>
  <c r="M1685" i="5" s="1"/>
  <c r="O1685" i="5" s="1"/>
  <c r="J1679" i="5"/>
  <c r="H1679" i="5"/>
  <c r="I1679" i="5"/>
  <c r="K1679" i="5"/>
  <c r="M1679" i="5" s="1"/>
  <c r="J1673" i="5"/>
  <c r="H1673" i="5"/>
  <c r="I1673" i="5"/>
  <c r="K1673" i="5"/>
  <c r="M1673" i="5" s="1"/>
  <c r="O1673" i="5" s="1"/>
  <c r="J1667" i="5"/>
  <c r="H1667" i="5"/>
  <c r="I1667" i="5"/>
  <c r="K1667" i="5"/>
  <c r="M1667" i="5" s="1"/>
  <c r="O1667" i="5" s="1"/>
  <c r="J1661" i="5"/>
  <c r="H1661" i="5"/>
  <c r="I1661" i="5"/>
  <c r="K1661" i="5"/>
  <c r="M1661" i="5" s="1"/>
  <c r="J1655" i="5"/>
  <c r="H1655" i="5"/>
  <c r="I1655" i="5"/>
  <c r="K1655" i="5"/>
  <c r="M1655" i="5" s="1"/>
  <c r="J1649" i="5"/>
  <c r="H1649" i="5"/>
  <c r="I1649" i="5"/>
  <c r="K1649" i="5"/>
  <c r="M1649" i="5" s="1"/>
  <c r="O1649" i="5" s="1"/>
  <c r="J1643" i="5"/>
  <c r="H1643" i="5"/>
  <c r="I1643" i="5"/>
  <c r="K1643" i="5"/>
  <c r="M1643" i="5" s="1"/>
  <c r="J1637" i="5"/>
  <c r="H1637" i="5"/>
  <c r="I1637" i="5"/>
  <c r="K1637" i="5"/>
  <c r="M1637" i="5" s="1"/>
  <c r="J1631" i="5"/>
  <c r="H1631" i="5"/>
  <c r="I1631" i="5"/>
  <c r="K1631" i="5"/>
  <c r="M1631" i="5" s="1"/>
  <c r="O1631" i="5" s="1"/>
  <c r="J1625" i="5"/>
  <c r="H1625" i="5"/>
  <c r="I1625" i="5"/>
  <c r="K1625" i="5"/>
  <c r="M1625" i="5" s="1"/>
  <c r="O1625" i="5" s="1"/>
  <c r="J1619" i="5"/>
  <c r="H1619" i="5"/>
  <c r="I1619" i="5"/>
  <c r="K1619" i="5"/>
  <c r="M1619" i="5" s="1"/>
  <c r="O1619" i="5" s="1"/>
  <c r="J1613" i="5"/>
  <c r="H1613" i="5"/>
  <c r="I1613" i="5"/>
  <c r="K1613" i="5"/>
  <c r="M1613" i="5" s="1"/>
  <c r="O1613" i="5" s="1"/>
  <c r="J1607" i="5"/>
  <c r="H1607" i="5"/>
  <c r="I1607" i="5"/>
  <c r="K1607" i="5"/>
  <c r="M1607" i="5" s="1"/>
  <c r="O1607" i="5" s="1"/>
  <c r="J1601" i="5"/>
  <c r="H1601" i="5"/>
  <c r="I1601" i="5"/>
  <c r="K1601" i="5"/>
  <c r="M1601" i="5" s="1"/>
  <c r="O1601" i="5" s="1"/>
  <c r="J1595" i="5"/>
  <c r="H1595" i="5"/>
  <c r="I1595" i="5"/>
  <c r="K1595" i="5"/>
  <c r="M1595" i="5" s="1"/>
  <c r="O1595" i="5" s="1"/>
  <c r="J1589" i="5"/>
  <c r="K1589" i="5"/>
  <c r="M1589" i="5" s="1"/>
  <c r="H1589" i="5"/>
  <c r="I1589" i="5"/>
  <c r="J1583" i="5"/>
  <c r="K1583" i="5"/>
  <c r="M1583" i="5" s="1"/>
  <c r="O1583" i="5" s="1"/>
  <c r="H1583" i="5"/>
  <c r="I1583" i="5"/>
  <c r="J1577" i="5"/>
  <c r="K1577" i="5"/>
  <c r="M1577" i="5" s="1"/>
  <c r="O1577" i="5" s="1"/>
  <c r="H1577" i="5"/>
  <c r="I1577" i="5"/>
  <c r="J1571" i="5"/>
  <c r="K1571" i="5"/>
  <c r="M1571" i="5" s="1"/>
  <c r="O1571" i="5" s="1"/>
  <c r="H1571" i="5"/>
  <c r="I1571" i="5"/>
  <c r="J1565" i="5"/>
  <c r="K1565" i="5"/>
  <c r="M1565" i="5" s="1"/>
  <c r="H1565" i="5"/>
  <c r="I1565" i="5"/>
  <c r="J1559" i="5"/>
  <c r="K1559" i="5"/>
  <c r="M1559" i="5" s="1"/>
  <c r="H1559" i="5"/>
  <c r="I1559" i="5"/>
  <c r="J1553" i="5"/>
  <c r="K1553" i="5"/>
  <c r="M1553" i="5" s="1"/>
  <c r="H1553" i="5"/>
  <c r="I1553" i="5"/>
  <c r="J1547" i="5"/>
  <c r="K1547" i="5"/>
  <c r="M1547" i="5" s="1"/>
  <c r="O1547" i="5" s="1"/>
  <c r="H1547" i="5"/>
  <c r="I1547" i="5"/>
  <c r="J1541" i="5"/>
  <c r="K1541" i="5"/>
  <c r="M1541" i="5" s="1"/>
  <c r="H1541" i="5"/>
  <c r="I1541" i="5"/>
  <c r="J1535" i="5"/>
  <c r="K1535" i="5"/>
  <c r="M1535" i="5" s="1"/>
  <c r="H1535" i="5"/>
  <c r="I1535" i="5"/>
  <c r="J1529" i="5"/>
  <c r="K1529" i="5"/>
  <c r="M1529" i="5" s="1"/>
  <c r="O1529" i="5" s="1"/>
  <c r="H1529" i="5"/>
  <c r="I1529" i="5"/>
  <c r="J1523" i="5"/>
  <c r="K1523" i="5"/>
  <c r="M1523" i="5" s="1"/>
  <c r="O1523" i="5" s="1"/>
  <c r="H1523" i="5"/>
  <c r="I1523" i="5"/>
  <c r="J1517" i="5"/>
  <c r="K1517" i="5"/>
  <c r="M1517" i="5" s="1"/>
  <c r="H1517" i="5"/>
  <c r="I1517" i="5"/>
  <c r="J1511" i="5"/>
  <c r="K1511" i="5"/>
  <c r="M1511" i="5" s="1"/>
  <c r="H1511" i="5"/>
  <c r="I1511" i="5"/>
  <c r="J1505" i="5"/>
  <c r="K1505" i="5"/>
  <c r="M1505" i="5" s="1"/>
  <c r="H1505" i="5"/>
  <c r="I1505" i="5"/>
  <c r="J1499" i="5"/>
  <c r="K1499" i="5"/>
  <c r="M1499" i="5" s="1"/>
  <c r="O1499" i="5" s="1"/>
  <c r="H1499" i="5"/>
  <c r="I1499" i="5"/>
  <c r="J1493" i="5"/>
  <c r="K1493" i="5"/>
  <c r="M1493" i="5" s="1"/>
  <c r="O1493" i="5" s="1"/>
  <c r="H1493" i="5"/>
  <c r="I1493" i="5"/>
  <c r="J1487" i="5"/>
  <c r="K1487" i="5"/>
  <c r="M1487" i="5" s="1"/>
  <c r="O1487" i="5" s="1"/>
  <c r="H1487" i="5"/>
  <c r="I1487" i="5"/>
  <c r="J1481" i="5"/>
  <c r="K1481" i="5"/>
  <c r="M1481" i="5" s="1"/>
  <c r="H1481" i="5"/>
  <c r="I1481" i="5"/>
  <c r="J1475" i="5"/>
  <c r="K1475" i="5"/>
  <c r="M1475" i="5" s="1"/>
  <c r="H1475" i="5"/>
  <c r="I1475" i="5"/>
  <c r="J1469" i="5"/>
  <c r="K1469" i="5"/>
  <c r="M1469" i="5" s="1"/>
  <c r="O1469" i="5" s="1"/>
  <c r="H1469" i="5"/>
  <c r="I1469" i="5"/>
  <c r="J1463" i="5"/>
  <c r="K1463" i="5"/>
  <c r="M1463" i="5" s="1"/>
  <c r="O1463" i="5" s="1"/>
  <c r="H1463" i="5"/>
  <c r="I1463" i="5"/>
  <c r="J1457" i="5"/>
  <c r="K1457" i="5"/>
  <c r="M1457" i="5" s="1"/>
  <c r="O1457" i="5" s="1"/>
  <c r="H1457" i="5"/>
  <c r="I1457" i="5"/>
  <c r="J1451" i="5"/>
  <c r="K1451" i="5"/>
  <c r="M1451" i="5" s="1"/>
  <c r="H1451" i="5"/>
  <c r="I1451" i="5"/>
  <c r="J1445" i="5"/>
  <c r="K1445" i="5"/>
  <c r="M1445" i="5" s="1"/>
  <c r="H1445" i="5"/>
  <c r="I1445" i="5"/>
  <c r="J1439" i="5"/>
  <c r="K1439" i="5"/>
  <c r="M1439" i="5" s="1"/>
  <c r="O1439" i="5" s="1"/>
  <c r="H1439" i="5"/>
  <c r="I1439" i="5"/>
  <c r="I1433" i="5"/>
  <c r="J1433" i="5"/>
  <c r="K1433" i="5"/>
  <c r="M1433" i="5" s="1"/>
  <c r="O1433" i="5" s="1"/>
  <c r="H1433" i="5"/>
  <c r="I1427" i="5"/>
  <c r="J1427" i="5"/>
  <c r="K1427" i="5"/>
  <c r="M1427" i="5" s="1"/>
  <c r="O1427" i="5" s="1"/>
  <c r="H1427" i="5"/>
  <c r="I1421" i="5"/>
  <c r="J1421" i="5"/>
  <c r="K1421" i="5"/>
  <c r="M1421" i="5" s="1"/>
  <c r="H1421" i="5"/>
  <c r="I1415" i="5"/>
  <c r="J1415" i="5"/>
  <c r="K1415" i="5"/>
  <c r="M1415" i="5" s="1"/>
  <c r="H1415" i="5"/>
  <c r="I1409" i="5"/>
  <c r="J1409" i="5"/>
  <c r="K1409" i="5"/>
  <c r="M1409" i="5" s="1"/>
  <c r="O1409" i="5" s="1"/>
  <c r="H1409" i="5"/>
  <c r="I1403" i="5"/>
  <c r="J1403" i="5"/>
  <c r="K1403" i="5"/>
  <c r="M1403" i="5" s="1"/>
  <c r="O1403" i="5" s="1"/>
  <c r="H1403" i="5"/>
  <c r="I1397" i="5"/>
  <c r="J1397" i="5"/>
  <c r="K1397" i="5"/>
  <c r="M1397" i="5" s="1"/>
  <c r="O1397" i="5" s="1"/>
  <c r="H1397" i="5"/>
  <c r="I1391" i="5"/>
  <c r="J1391" i="5"/>
  <c r="K1391" i="5"/>
  <c r="M1391" i="5" s="1"/>
  <c r="O1391" i="5" s="1"/>
  <c r="H1391" i="5"/>
  <c r="I1385" i="5"/>
  <c r="J1385" i="5"/>
  <c r="K1385" i="5"/>
  <c r="M1385" i="5" s="1"/>
  <c r="H1385" i="5"/>
  <c r="I1379" i="5"/>
  <c r="J1379" i="5"/>
  <c r="K1379" i="5"/>
  <c r="M1379" i="5" s="1"/>
  <c r="O1379" i="5" s="1"/>
  <c r="H1379" i="5"/>
  <c r="I1373" i="5"/>
  <c r="J1373" i="5"/>
  <c r="K1373" i="5"/>
  <c r="M1373" i="5" s="1"/>
  <c r="H1373" i="5"/>
  <c r="I1367" i="5"/>
  <c r="J1367" i="5"/>
  <c r="K1367" i="5"/>
  <c r="M1367" i="5" s="1"/>
  <c r="O1367" i="5" s="1"/>
  <c r="H1367" i="5"/>
  <c r="I1361" i="5"/>
  <c r="J1361" i="5"/>
  <c r="K1361" i="5"/>
  <c r="M1361" i="5" s="1"/>
  <c r="H1361" i="5"/>
  <c r="I1355" i="5"/>
  <c r="J1355" i="5"/>
  <c r="K1355" i="5"/>
  <c r="M1355" i="5" s="1"/>
  <c r="H1355" i="5"/>
  <c r="I1349" i="5"/>
  <c r="J1349" i="5"/>
  <c r="K1349" i="5"/>
  <c r="M1349" i="5" s="1"/>
  <c r="O1349" i="5" s="1"/>
  <c r="H1349" i="5"/>
  <c r="I1343" i="5"/>
  <c r="J1343" i="5"/>
  <c r="K1343" i="5"/>
  <c r="M1343" i="5" s="1"/>
  <c r="O1343" i="5" s="1"/>
  <c r="H1343" i="5"/>
  <c r="I1337" i="5"/>
  <c r="J1337" i="5"/>
  <c r="K1337" i="5"/>
  <c r="M1337" i="5" s="1"/>
  <c r="H1337" i="5"/>
  <c r="I1331" i="5"/>
  <c r="J1331" i="5"/>
  <c r="K1331" i="5"/>
  <c r="M1331" i="5" s="1"/>
  <c r="O1331" i="5" s="1"/>
  <c r="H1331" i="5"/>
  <c r="I1325" i="5"/>
  <c r="J1325" i="5"/>
  <c r="K1325" i="5"/>
  <c r="M1325" i="5" s="1"/>
  <c r="O1325" i="5" s="1"/>
  <c r="H1325" i="5"/>
  <c r="I1319" i="5"/>
  <c r="J1319" i="5"/>
  <c r="K1319" i="5"/>
  <c r="M1319" i="5" s="1"/>
  <c r="H1319" i="5"/>
  <c r="I1313" i="5"/>
  <c r="J1313" i="5"/>
  <c r="K1313" i="5"/>
  <c r="M1313" i="5" s="1"/>
  <c r="H1313" i="5"/>
  <c r="I1307" i="5"/>
  <c r="J1307" i="5"/>
  <c r="K1307" i="5"/>
  <c r="M1307" i="5" s="1"/>
  <c r="O1307" i="5" s="1"/>
  <c r="H1307" i="5"/>
  <c r="I1301" i="5"/>
  <c r="J1301" i="5"/>
  <c r="K1301" i="5"/>
  <c r="M1301" i="5" s="1"/>
  <c r="H1301" i="5"/>
  <c r="I1295" i="5"/>
  <c r="J1295" i="5"/>
  <c r="K1295" i="5"/>
  <c r="M1295" i="5" s="1"/>
  <c r="O1295" i="5" s="1"/>
  <c r="H1295" i="5"/>
  <c r="I1289" i="5"/>
  <c r="J1289" i="5"/>
  <c r="K1289" i="5"/>
  <c r="M1289" i="5" s="1"/>
  <c r="O1289" i="5" s="1"/>
  <c r="H1289" i="5"/>
  <c r="I1283" i="5"/>
  <c r="J1283" i="5"/>
  <c r="K1283" i="5"/>
  <c r="M1283" i="5" s="1"/>
  <c r="O1283" i="5" s="1"/>
  <c r="H1283" i="5"/>
  <c r="I1277" i="5"/>
  <c r="J1277" i="5"/>
  <c r="K1277" i="5"/>
  <c r="M1277" i="5" s="1"/>
  <c r="H1277" i="5"/>
  <c r="I1271" i="5"/>
  <c r="J1271" i="5"/>
  <c r="K1271" i="5"/>
  <c r="M1271" i="5" s="1"/>
  <c r="O1271" i="5" s="1"/>
  <c r="H1271" i="5"/>
  <c r="H1265" i="5"/>
  <c r="I1265" i="5"/>
  <c r="J1265" i="5"/>
  <c r="K1265" i="5"/>
  <c r="M1265" i="5" s="1"/>
  <c r="H1259" i="5"/>
  <c r="I1259" i="5"/>
  <c r="J1259" i="5"/>
  <c r="K1259" i="5"/>
  <c r="M1259" i="5" s="1"/>
  <c r="H1253" i="5"/>
  <c r="I1253" i="5"/>
  <c r="J1253" i="5"/>
  <c r="K1253" i="5"/>
  <c r="M1253" i="5" s="1"/>
  <c r="H1247" i="5"/>
  <c r="I1247" i="5"/>
  <c r="J1247" i="5"/>
  <c r="K1247" i="5"/>
  <c r="M1247" i="5" s="1"/>
  <c r="H1241" i="5"/>
  <c r="I1241" i="5"/>
  <c r="J1241" i="5"/>
  <c r="K1241" i="5"/>
  <c r="M1241" i="5" s="1"/>
  <c r="O1241" i="5" s="1"/>
  <c r="H1235" i="5"/>
  <c r="I1235" i="5"/>
  <c r="J1235" i="5"/>
  <c r="K1235" i="5"/>
  <c r="M1235" i="5" s="1"/>
  <c r="O1235" i="5" s="1"/>
  <c r="H1229" i="5"/>
  <c r="I1229" i="5"/>
  <c r="J1229" i="5"/>
  <c r="K1229" i="5"/>
  <c r="M1229" i="5" s="1"/>
  <c r="H1223" i="5"/>
  <c r="I1223" i="5"/>
  <c r="J1223" i="5"/>
  <c r="K1223" i="5"/>
  <c r="M1223" i="5" s="1"/>
  <c r="O1223" i="5" s="1"/>
  <c r="H1217" i="5"/>
  <c r="I1217" i="5"/>
  <c r="J1217" i="5"/>
  <c r="K1217" i="5"/>
  <c r="M1217" i="5" s="1"/>
  <c r="O1217" i="5" s="1"/>
  <c r="H1211" i="5"/>
  <c r="I1211" i="5"/>
  <c r="J1211" i="5"/>
  <c r="K1211" i="5"/>
  <c r="M1211" i="5" s="1"/>
  <c r="O1211" i="5" s="1"/>
  <c r="H1205" i="5"/>
  <c r="I1205" i="5"/>
  <c r="J1205" i="5"/>
  <c r="K1205" i="5"/>
  <c r="M1205" i="5" s="1"/>
  <c r="O1205" i="5" s="1"/>
  <c r="H1199" i="5"/>
  <c r="I1199" i="5"/>
  <c r="J1199" i="5"/>
  <c r="K1199" i="5"/>
  <c r="M1199" i="5" s="1"/>
  <c r="O1199" i="5" s="1"/>
  <c r="H1193" i="5"/>
  <c r="I1193" i="5"/>
  <c r="J1193" i="5"/>
  <c r="K1193" i="5"/>
  <c r="M1193" i="5" s="1"/>
  <c r="H1187" i="5"/>
  <c r="I1187" i="5"/>
  <c r="J1187" i="5"/>
  <c r="K1187" i="5"/>
  <c r="M1187" i="5" s="1"/>
  <c r="O1187" i="5" s="1"/>
  <c r="H1181" i="5"/>
  <c r="I1181" i="5"/>
  <c r="J1181" i="5"/>
  <c r="K1181" i="5"/>
  <c r="M1181" i="5" s="1"/>
  <c r="H1175" i="5"/>
  <c r="I1175" i="5"/>
  <c r="J1175" i="5"/>
  <c r="K1175" i="5"/>
  <c r="M1175" i="5" s="1"/>
  <c r="H1169" i="5"/>
  <c r="I1169" i="5"/>
  <c r="J1169" i="5"/>
  <c r="K1169" i="5"/>
  <c r="M1169" i="5" s="1"/>
  <c r="O1169" i="5" s="1"/>
  <c r="H1163" i="5"/>
  <c r="I1163" i="5"/>
  <c r="J1163" i="5"/>
  <c r="K1163" i="5"/>
  <c r="M1163" i="5" s="1"/>
  <c r="O1163" i="5" s="1"/>
  <c r="H1157" i="5"/>
  <c r="I1157" i="5"/>
  <c r="J1157" i="5"/>
  <c r="K1157" i="5"/>
  <c r="M1157" i="5" s="1"/>
  <c r="O1157" i="5" s="1"/>
  <c r="H1151" i="5"/>
  <c r="I1151" i="5"/>
  <c r="J1151" i="5"/>
  <c r="K1151" i="5"/>
  <c r="M1151" i="5" s="1"/>
  <c r="O1151" i="5" s="1"/>
  <c r="H1145" i="5"/>
  <c r="I1145" i="5"/>
  <c r="J1145" i="5"/>
  <c r="K1145" i="5"/>
  <c r="M1145" i="5" s="1"/>
  <c r="O1145" i="5" s="1"/>
  <c r="H1139" i="5"/>
  <c r="I1139" i="5"/>
  <c r="J1139" i="5"/>
  <c r="K1139" i="5"/>
  <c r="M1139" i="5" s="1"/>
  <c r="H1133" i="5"/>
  <c r="I1133" i="5"/>
  <c r="J1133" i="5"/>
  <c r="K1133" i="5"/>
  <c r="M1133" i="5" s="1"/>
  <c r="H1127" i="5"/>
  <c r="I1127" i="5"/>
  <c r="J1127" i="5"/>
  <c r="K1127" i="5"/>
  <c r="M1127" i="5" s="1"/>
  <c r="H1121" i="5"/>
  <c r="I1121" i="5"/>
  <c r="J1121" i="5"/>
  <c r="K1121" i="5"/>
  <c r="M1121" i="5" s="1"/>
  <c r="O1121" i="5" s="1"/>
  <c r="H1115" i="5"/>
  <c r="I1115" i="5"/>
  <c r="J1115" i="5"/>
  <c r="K1115" i="5"/>
  <c r="M1115" i="5" s="1"/>
  <c r="O1115" i="5" s="1"/>
  <c r="H1109" i="5"/>
  <c r="I1109" i="5"/>
  <c r="J1109" i="5"/>
  <c r="K1109" i="5"/>
  <c r="M1109" i="5" s="1"/>
  <c r="H1103" i="5"/>
  <c r="I1103" i="5"/>
  <c r="J1103" i="5"/>
  <c r="K1103" i="5"/>
  <c r="M1103" i="5" s="1"/>
  <c r="H1097" i="5"/>
  <c r="I1097" i="5"/>
  <c r="J1097" i="5"/>
  <c r="K1097" i="5"/>
  <c r="M1097" i="5" s="1"/>
  <c r="O1097" i="5" s="1"/>
  <c r="H1091" i="5"/>
  <c r="I1091" i="5"/>
  <c r="J1091" i="5"/>
  <c r="K1091" i="5"/>
  <c r="M1091" i="5" s="1"/>
  <c r="H1085" i="5"/>
  <c r="I1085" i="5"/>
  <c r="J1085" i="5"/>
  <c r="K1085" i="5"/>
  <c r="M1085" i="5" s="1"/>
  <c r="O1085" i="5" s="1"/>
  <c r="H1079" i="5"/>
  <c r="I1079" i="5"/>
  <c r="J1079" i="5"/>
  <c r="K1079" i="5"/>
  <c r="M1079" i="5" s="1"/>
  <c r="H1073" i="5"/>
  <c r="I1073" i="5"/>
  <c r="J1073" i="5"/>
  <c r="K1073" i="5"/>
  <c r="M1073" i="5" s="1"/>
  <c r="O1073" i="5" s="1"/>
  <c r="H1067" i="5"/>
  <c r="I1067" i="5"/>
  <c r="J1067" i="5"/>
  <c r="K1067" i="5"/>
  <c r="M1067" i="5" s="1"/>
  <c r="H1061" i="5"/>
  <c r="I1061" i="5"/>
  <c r="J1061" i="5"/>
  <c r="K1061" i="5"/>
  <c r="M1061" i="5" s="1"/>
  <c r="H1055" i="5"/>
  <c r="I1055" i="5"/>
  <c r="J1055" i="5"/>
  <c r="K1055" i="5"/>
  <c r="M1055" i="5" s="1"/>
  <c r="H1049" i="5"/>
  <c r="I1049" i="5"/>
  <c r="J1049" i="5"/>
  <c r="K1049" i="5"/>
  <c r="M1049" i="5" s="1"/>
  <c r="H1043" i="5"/>
  <c r="I1043" i="5"/>
  <c r="J1043" i="5"/>
  <c r="K1043" i="5"/>
  <c r="M1043" i="5" s="1"/>
  <c r="H1037" i="5"/>
  <c r="I1037" i="5"/>
  <c r="J1037" i="5"/>
  <c r="K1037" i="5"/>
  <c r="M1037" i="5" s="1"/>
  <c r="O1037" i="5" s="1"/>
  <c r="H1031" i="5"/>
  <c r="I1031" i="5"/>
  <c r="J1031" i="5"/>
  <c r="K1031" i="5"/>
  <c r="M1031" i="5" s="1"/>
  <c r="O1031" i="5" s="1"/>
  <c r="H1025" i="5"/>
  <c r="I1025" i="5"/>
  <c r="J1025" i="5"/>
  <c r="K1025" i="5"/>
  <c r="M1025" i="5" s="1"/>
  <c r="H1019" i="5"/>
  <c r="I1019" i="5"/>
  <c r="J1019" i="5"/>
  <c r="K1019" i="5"/>
  <c r="M1019" i="5" s="1"/>
  <c r="O1019" i="5" s="1"/>
  <c r="H1013" i="5"/>
  <c r="I1013" i="5"/>
  <c r="J1013" i="5"/>
  <c r="K1013" i="5"/>
  <c r="M1013" i="5" s="1"/>
  <c r="O1013" i="5" s="1"/>
  <c r="H1007" i="5"/>
  <c r="I1007" i="5"/>
  <c r="J1007" i="5"/>
  <c r="K1007" i="5"/>
  <c r="M1007" i="5" s="1"/>
  <c r="O1007" i="5" s="1"/>
  <c r="H1001" i="5"/>
  <c r="I1001" i="5"/>
  <c r="J1001" i="5"/>
  <c r="K1001" i="5"/>
  <c r="M1001" i="5" s="1"/>
  <c r="O1001" i="5" s="1"/>
  <c r="H995" i="5"/>
  <c r="I995" i="5"/>
  <c r="J995" i="5"/>
  <c r="K995" i="5"/>
  <c r="M995" i="5" s="1"/>
  <c r="H989" i="5"/>
  <c r="I989" i="5"/>
  <c r="J989" i="5"/>
  <c r="K989" i="5"/>
  <c r="M989" i="5" s="1"/>
  <c r="H983" i="5"/>
  <c r="I983" i="5"/>
  <c r="J983" i="5"/>
  <c r="K983" i="5"/>
  <c r="M983" i="5" s="1"/>
  <c r="O983" i="5" s="1"/>
  <c r="H977" i="5"/>
  <c r="I977" i="5"/>
  <c r="J977" i="5"/>
  <c r="K977" i="5"/>
  <c r="M977" i="5" s="1"/>
  <c r="O977" i="5" s="1"/>
  <c r="H971" i="5"/>
  <c r="I971" i="5"/>
  <c r="J971" i="5"/>
  <c r="K971" i="5"/>
  <c r="M971" i="5" s="1"/>
  <c r="O971" i="5" s="1"/>
  <c r="H965" i="5"/>
  <c r="I965" i="5"/>
  <c r="J965" i="5"/>
  <c r="K965" i="5"/>
  <c r="M965" i="5" s="1"/>
  <c r="H959" i="5"/>
  <c r="I959" i="5"/>
  <c r="J959" i="5"/>
  <c r="K959" i="5"/>
  <c r="M959" i="5" s="1"/>
  <c r="H953" i="5"/>
  <c r="I953" i="5"/>
  <c r="J953" i="5"/>
  <c r="K953" i="5"/>
  <c r="M953" i="5" s="1"/>
  <c r="H947" i="5"/>
  <c r="I947" i="5"/>
  <c r="J947" i="5"/>
  <c r="K947" i="5"/>
  <c r="M947" i="5" s="1"/>
  <c r="H941" i="5"/>
  <c r="I941" i="5"/>
  <c r="J941" i="5"/>
  <c r="K941" i="5"/>
  <c r="M941" i="5" s="1"/>
  <c r="O941" i="5" s="1"/>
  <c r="H935" i="5"/>
  <c r="I935" i="5"/>
  <c r="J935" i="5"/>
  <c r="K935" i="5"/>
  <c r="M935" i="5" s="1"/>
  <c r="O935" i="5" s="1"/>
  <c r="H929" i="5"/>
  <c r="I929" i="5"/>
  <c r="J929" i="5"/>
  <c r="K929" i="5"/>
  <c r="M929" i="5" s="1"/>
  <c r="O929" i="5" s="1"/>
  <c r="H923" i="5"/>
  <c r="I923" i="5"/>
  <c r="J923" i="5"/>
  <c r="K923" i="5"/>
  <c r="M923" i="5" s="1"/>
  <c r="H917" i="5"/>
  <c r="I917" i="5"/>
  <c r="J917" i="5"/>
  <c r="K917" i="5"/>
  <c r="M917" i="5" s="1"/>
  <c r="O917" i="5" s="1"/>
  <c r="H911" i="5"/>
  <c r="I911" i="5"/>
  <c r="J911" i="5"/>
  <c r="K911" i="5"/>
  <c r="M911" i="5" s="1"/>
  <c r="H905" i="5"/>
  <c r="I905" i="5"/>
  <c r="J905" i="5"/>
  <c r="K905" i="5"/>
  <c r="M905" i="5" s="1"/>
  <c r="H899" i="5"/>
  <c r="I899" i="5"/>
  <c r="J899" i="5"/>
  <c r="K899" i="5"/>
  <c r="M899" i="5" s="1"/>
  <c r="H893" i="5"/>
  <c r="I893" i="5"/>
  <c r="J893" i="5"/>
  <c r="K893" i="5"/>
  <c r="M893" i="5" s="1"/>
  <c r="H887" i="5"/>
  <c r="I887" i="5"/>
  <c r="J887" i="5"/>
  <c r="K887" i="5"/>
  <c r="M887" i="5" s="1"/>
  <c r="O887" i="5" s="1"/>
  <c r="H881" i="5"/>
  <c r="I881" i="5"/>
  <c r="J881" i="5"/>
  <c r="K881" i="5"/>
  <c r="M881" i="5" s="1"/>
  <c r="H875" i="5"/>
  <c r="I875" i="5"/>
  <c r="J875" i="5"/>
  <c r="K875" i="5"/>
  <c r="M875" i="5" s="1"/>
  <c r="O875" i="5" s="1"/>
  <c r="H869" i="5"/>
  <c r="I869" i="5"/>
  <c r="J869" i="5"/>
  <c r="K869" i="5"/>
  <c r="M869" i="5" s="1"/>
  <c r="H863" i="5"/>
  <c r="I863" i="5"/>
  <c r="J863" i="5"/>
  <c r="K863" i="5"/>
  <c r="M863" i="5" s="1"/>
  <c r="O863" i="5" s="1"/>
  <c r="H857" i="5"/>
  <c r="I857" i="5"/>
  <c r="J857" i="5"/>
  <c r="K857" i="5"/>
  <c r="M857" i="5" s="1"/>
  <c r="K851" i="5"/>
  <c r="M851" i="5" s="1"/>
  <c r="H851" i="5"/>
  <c r="I851" i="5"/>
  <c r="J851" i="5"/>
  <c r="I845" i="5"/>
  <c r="K845" i="5"/>
  <c r="M845" i="5" s="1"/>
  <c r="O845" i="5" s="1"/>
  <c r="H845" i="5"/>
  <c r="J845" i="5"/>
  <c r="I839" i="5"/>
  <c r="K839" i="5"/>
  <c r="M839" i="5" s="1"/>
  <c r="O839" i="5" s="1"/>
  <c r="H839" i="5"/>
  <c r="J839" i="5"/>
  <c r="I833" i="5"/>
  <c r="K833" i="5"/>
  <c r="M833" i="5" s="1"/>
  <c r="O833" i="5" s="1"/>
  <c r="H833" i="5"/>
  <c r="J833" i="5"/>
  <c r="I827" i="5"/>
  <c r="K827" i="5"/>
  <c r="M827" i="5" s="1"/>
  <c r="J827" i="5"/>
  <c r="H827" i="5"/>
  <c r="I821" i="5"/>
  <c r="K821" i="5"/>
  <c r="M821" i="5" s="1"/>
  <c r="H821" i="5"/>
  <c r="J821" i="5"/>
  <c r="I815" i="5"/>
  <c r="K815" i="5"/>
  <c r="M815" i="5" s="1"/>
  <c r="O815" i="5" s="1"/>
  <c r="H815" i="5"/>
  <c r="J815" i="5"/>
  <c r="I809" i="5"/>
  <c r="K809" i="5"/>
  <c r="M809" i="5" s="1"/>
  <c r="H809" i="5"/>
  <c r="J809" i="5"/>
  <c r="H803" i="5"/>
  <c r="I803" i="5"/>
  <c r="K803" i="5"/>
  <c r="M803" i="5" s="1"/>
  <c r="O803" i="5" s="1"/>
  <c r="J803" i="5"/>
  <c r="H797" i="5"/>
  <c r="I797" i="5"/>
  <c r="K797" i="5"/>
  <c r="M797" i="5" s="1"/>
  <c r="J797" i="5"/>
  <c r="H791" i="5"/>
  <c r="I791" i="5"/>
  <c r="K791" i="5"/>
  <c r="M791" i="5" s="1"/>
  <c r="O791" i="5" s="1"/>
  <c r="J791" i="5"/>
  <c r="H785" i="5"/>
  <c r="I785" i="5"/>
  <c r="K785" i="5"/>
  <c r="M785" i="5" s="1"/>
  <c r="J785" i="5"/>
  <c r="H779" i="5"/>
  <c r="I779" i="5"/>
  <c r="K779" i="5"/>
  <c r="M779" i="5" s="1"/>
  <c r="O779" i="5" s="1"/>
  <c r="J779" i="5"/>
  <c r="H773" i="5"/>
  <c r="I773" i="5"/>
  <c r="K773" i="5"/>
  <c r="M773" i="5" s="1"/>
  <c r="O773" i="5" s="1"/>
  <c r="J773" i="5"/>
  <c r="H767" i="5"/>
  <c r="I767" i="5"/>
  <c r="K767" i="5"/>
  <c r="M767" i="5" s="1"/>
  <c r="O767" i="5" s="1"/>
  <c r="J767" i="5"/>
  <c r="H761" i="5"/>
  <c r="I761" i="5"/>
  <c r="K761" i="5"/>
  <c r="M761" i="5" s="1"/>
  <c r="O761" i="5" s="1"/>
  <c r="J761" i="5"/>
  <c r="H755" i="5"/>
  <c r="I755" i="5"/>
  <c r="K755" i="5"/>
  <c r="M755" i="5" s="1"/>
  <c r="O755" i="5" s="1"/>
  <c r="J755" i="5"/>
  <c r="H749" i="5"/>
  <c r="I749" i="5"/>
  <c r="K749" i="5"/>
  <c r="M749" i="5" s="1"/>
  <c r="O749" i="5" s="1"/>
  <c r="J749" i="5"/>
  <c r="H743" i="5"/>
  <c r="I743" i="5"/>
  <c r="K743" i="5"/>
  <c r="M743" i="5" s="1"/>
  <c r="J743" i="5"/>
  <c r="H737" i="5"/>
  <c r="I737" i="5"/>
  <c r="K737" i="5"/>
  <c r="M737" i="5" s="1"/>
  <c r="O737" i="5" s="1"/>
  <c r="J737" i="5"/>
  <c r="H731" i="5"/>
  <c r="I731" i="5"/>
  <c r="K731" i="5"/>
  <c r="M731" i="5" s="1"/>
  <c r="J731" i="5"/>
  <c r="H725" i="5"/>
  <c r="I725" i="5"/>
  <c r="K725" i="5"/>
  <c r="M725" i="5" s="1"/>
  <c r="J725" i="5"/>
  <c r="H719" i="5"/>
  <c r="I719" i="5"/>
  <c r="K719" i="5"/>
  <c r="M719" i="5" s="1"/>
  <c r="O719" i="5" s="1"/>
  <c r="J719" i="5"/>
  <c r="H713" i="5"/>
  <c r="I713" i="5"/>
  <c r="K713" i="5"/>
  <c r="M713" i="5" s="1"/>
  <c r="J713" i="5"/>
  <c r="H707" i="5"/>
  <c r="I707" i="5"/>
  <c r="K707" i="5"/>
  <c r="M707" i="5" s="1"/>
  <c r="O707" i="5" s="1"/>
  <c r="J707" i="5"/>
  <c r="H701" i="5"/>
  <c r="I701" i="5"/>
  <c r="K701" i="5"/>
  <c r="M701" i="5" s="1"/>
  <c r="O701" i="5" s="1"/>
  <c r="J701" i="5"/>
  <c r="H695" i="5"/>
  <c r="I695" i="5"/>
  <c r="K695" i="5"/>
  <c r="M695" i="5" s="1"/>
  <c r="J695" i="5"/>
  <c r="H689" i="5"/>
  <c r="I689" i="5"/>
  <c r="K689" i="5"/>
  <c r="M689" i="5" s="1"/>
  <c r="O689" i="5" s="1"/>
  <c r="J689" i="5"/>
  <c r="H683" i="5"/>
  <c r="I683" i="5"/>
  <c r="K683" i="5"/>
  <c r="M683" i="5" s="1"/>
  <c r="O683" i="5" s="1"/>
  <c r="J683" i="5"/>
  <c r="H677" i="5"/>
  <c r="I677" i="5"/>
  <c r="K677" i="5"/>
  <c r="M677" i="5" s="1"/>
  <c r="O677" i="5" s="1"/>
  <c r="J677" i="5"/>
  <c r="H671" i="5"/>
  <c r="I671" i="5"/>
  <c r="K671" i="5"/>
  <c r="M671" i="5" s="1"/>
  <c r="O671" i="5" s="1"/>
  <c r="J671" i="5"/>
  <c r="H665" i="5"/>
  <c r="I665" i="5"/>
  <c r="K665" i="5"/>
  <c r="M665" i="5" s="1"/>
  <c r="O665" i="5" s="1"/>
  <c r="J665" i="5"/>
  <c r="H659" i="5"/>
  <c r="I659" i="5"/>
  <c r="K659" i="5"/>
  <c r="M659" i="5" s="1"/>
  <c r="J659" i="5"/>
  <c r="H653" i="5"/>
  <c r="I653" i="5"/>
  <c r="K653" i="5"/>
  <c r="M653" i="5" s="1"/>
  <c r="O653" i="5" s="1"/>
  <c r="J653" i="5"/>
  <c r="H647" i="5"/>
  <c r="I647" i="5"/>
  <c r="K647" i="5"/>
  <c r="M647" i="5" s="1"/>
  <c r="J647" i="5"/>
  <c r="H641" i="5"/>
  <c r="I641" i="5"/>
  <c r="K641" i="5"/>
  <c r="M641" i="5" s="1"/>
  <c r="J641" i="5"/>
  <c r="H635" i="5"/>
  <c r="I635" i="5"/>
  <c r="K635" i="5"/>
  <c r="M635" i="5" s="1"/>
  <c r="O635" i="5" s="1"/>
  <c r="J635" i="5"/>
  <c r="H629" i="5"/>
  <c r="I629" i="5"/>
  <c r="K629" i="5"/>
  <c r="M629" i="5" s="1"/>
  <c r="O629" i="5" s="1"/>
  <c r="J629" i="5"/>
  <c r="H623" i="5"/>
  <c r="I623" i="5"/>
  <c r="K623" i="5"/>
  <c r="M623" i="5" s="1"/>
  <c r="J623" i="5"/>
  <c r="H617" i="5"/>
  <c r="I617" i="5"/>
  <c r="K617" i="5"/>
  <c r="M617" i="5" s="1"/>
  <c r="O617" i="5" s="1"/>
  <c r="J617" i="5"/>
  <c r="H611" i="5"/>
  <c r="I611" i="5"/>
  <c r="J611" i="5"/>
  <c r="K611" i="5"/>
  <c r="M611" i="5" s="1"/>
  <c r="O611" i="5" s="1"/>
  <c r="H605" i="5"/>
  <c r="I605" i="5"/>
  <c r="J605" i="5"/>
  <c r="K605" i="5"/>
  <c r="M605" i="5" s="1"/>
  <c r="O605" i="5" s="1"/>
  <c r="H599" i="5"/>
  <c r="I599" i="5"/>
  <c r="J599" i="5"/>
  <c r="K599" i="5"/>
  <c r="M599" i="5" s="1"/>
  <c r="O599" i="5" s="1"/>
  <c r="H593" i="5"/>
  <c r="I593" i="5"/>
  <c r="J593" i="5"/>
  <c r="K593" i="5"/>
  <c r="M593" i="5" s="1"/>
  <c r="H587" i="5"/>
  <c r="I587" i="5"/>
  <c r="J587" i="5"/>
  <c r="K587" i="5"/>
  <c r="M587" i="5" s="1"/>
  <c r="H581" i="5"/>
  <c r="I581" i="5"/>
  <c r="J581" i="5"/>
  <c r="K581" i="5"/>
  <c r="M581" i="5" s="1"/>
  <c r="O581" i="5" s="1"/>
  <c r="H575" i="5"/>
  <c r="I575" i="5"/>
  <c r="J575" i="5"/>
  <c r="K575" i="5"/>
  <c r="M575" i="5" s="1"/>
  <c r="H569" i="5"/>
  <c r="I569" i="5"/>
  <c r="J569" i="5"/>
  <c r="K569" i="5"/>
  <c r="M569" i="5" s="1"/>
  <c r="H563" i="5"/>
  <c r="I563" i="5"/>
  <c r="J563" i="5"/>
  <c r="K563" i="5"/>
  <c r="M563" i="5" s="1"/>
  <c r="H557" i="5"/>
  <c r="I557" i="5"/>
  <c r="J557" i="5"/>
  <c r="K557" i="5"/>
  <c r="M557" i="5" s="1"/>
  <c r="O557" i="5" s="1"/>
  <c r="H551" i="5"/>
  <c r="I551" i="5"/>
  <c r="J551" i="5"/>
  <c r="K551" i="5"/>
  <c r="M551" i="5" s="1"/>
  <c r="H545" i="5"/>
  <c r="I545" i="5"/>
  <c r="J545" i="5"/>
  <c r="K545" i="5"/>
  <c r="M545" i="5" s="1"/>
  <c r="O545" i="5" s="1"/>
  <c r="H539" i="5"/>
  <c r="I539" i="5"/>
  <c r="J539" i="5"/>
  <c r="K539" i="5"/>
  <c r="M539" i="5" s="1"/>
  <c r="O539" i="5" s="1"/>
  <c r="H533" i="5"/>
  <c r="I533" i="5"/>
  <c r="J533" i="5"/>
  <c r="K533" i="5"/>
  <c r="M533" i="5" s="1"/>
  <c r="H527" i="5"/>
  <c r="I527" i="5"/>
  <c r="J527" i="5"/>
  <c r="K527" i="5"/>
  <c r="M527" i="5" s="1"/>
  <c r="O527" i="5" s="1"/>
  <c r="H521" i="5"/>
  <c r="I521" i="5"/>
  <c r="J521" i="5"/>
  <c r="K521" i="5"/>
  <c r="M521" i="5" s="1"/>
  <c r="H515" i="5"/>
  <c r="I515" i="5"/>
  <c r="J515" i="5"/>
  <c r="K515" i="5"/>
  <c r="M515" i="5" s="1"/>
  <c r="H509" i="5"/>
  <c r="I509" i="5"/>
  <c r="J509" i="5"/>
  <c r="K509" i="5"/>
  <c r="M509" i="5" s="1"/>
  <c r="O509" i="5" s="1"/>
  <c r="H503" i="5"/>
  <c r="I503" i="5"/>
  <c r="J503" i="5"/>
  <c r="K503" i="5"/>
  <c r="M503" i="5" s="1"/>
  <c r="O503" i="5" s="1"/>
  <c r="H497" i="5"/>
  <c r="I497" i="5"/>
  <c r="J497" i="5"/>
  <c r="K497" i="5"/>
  <c r="M497" i="5" s="1"/>
  <c r="O497" i="5" s="1"/>
  <c r="H491" i="5"/>
  <c r="I491" i="5"/>
  <c r="J491" i="5"/>
  <c r="K491" i="5"/>
  <c r="M491" i="5" s="1"/>
  <c r="O491" i="5" s="1"/>
  <c r="H485" i="5"/>
  <c r="I485" i="5"/>
  <c r="J485" i="5"/>
  <c r="K485" i="5"/>
  <c r="M485" i="5" s="1"/>
  <c r="H479" i="5"/>
  <c r="I479" i="5"/>
  <c r="J479" i="5"/>
  <c r="K479" i="5"/>
  <c r="M479" i="5" s="1"/>
  <c r="O479" i="5" s="1"/>
  <c r="H473" i="5"/>
  <c r="I473" i="5"/>
  <c r="J473" i="5"/>
  <c r="K473" i="5"/>
  <c r="M473" i="5" s="1"/>
  <c r="O473" i="5" s="1"/>
  <c r="H467" i="5"/>
  <c r="I467" i="5"/>
  <c r="J467" i="5"/>
  <c r="K467" i="5"/>
  <c r="M467" i="5" s="1"/>
  <c r="H461" i="5"/>
  <c r="I461" i="5"/>
  <c r="J461" i="5"/>
  <c r="K461" i="5"/>
  <c r="M461" i="5" s="1"/>
  <c r="H455" i="5"/>
  <c r="I455" i="5"/>
  <c r="J455" i="5"/>
  <c r="K455" i="5"/>
  <c r="M455" i="5" s="1"/>
  <c r="H449" i="5"/>
  <c r="I449" i="5"/>
  <c r="J449" i="5"/>
  <c r="K449" i="5"/>
  <c r="M449" i="5" s="1"/>
  <c r="O449" i="5" s="1"/>
  <c r="H443" i="5"/>
  <c r="I443" i="5"/>
  <c r="J443" i="5"/>
  <c r="K443" i="5"/>
  <c r="M443" i="5" s="1"/>
  <c r="H437" i="5"/>
  <c r="I437" i="5"/>
  <c r="J437" i="5"/>
  <c r="K437" i="5"/>
  <c r="M437" i="5" s="1"/>
  <c r="O437" i="5" s="1"/>
  <c r="H431" i="5"/>
  <c r="I431" i="5"/>
  <c r="J431" i="5"/>
  <c r="K431" i="5"/>
  <c r="M431" i="5" s="1"/>
  <c r="O431" i="5" s="1"/>
  <c r="H425" i="5"/>
  <c r="I425" i="5"/>
  <c r="J425" i="5"/>
  <c r="K425" i="5"/>
  <c r="M425" i="5" s="1"/>
  <c r="H419" i="5"/>
  <c r="I419" i="5"/>
  <c r="J419" i="5"/>
  <c r="K419" i="5"/>
  <c r="M419" i="5" s="1"/>
  <c r="H413" i="5"/>
  <c r="I413" i="5"/>
  <c r="J413" i="5"/>
  <c r="K413" i="5"/>
  <c r="M413" i="5" s="1"/>
  <c r="H407" i="5"/>
  <c r="I407" i="5"/>
  <c r="J407" i="5"/>
  <c r="K407" i="5"/>
  <c r="M407" i="5" s="1"/>
  <c r="H401" i="5"/>
  <c r="I401" i="5"/>
  <c r="J401" i="5"/>
  <c r="K401" i="5"/>
  <c r="M401" i="5" s="1"/>
  <c r="H395" i="5"/>
  <c r="I395" i="5"/>
  <c r="J395" i="5"/>
  <c r="K395" i="5"/>
  <c r="M395" i="5" s="1"/>
  <c r="O395" i="5" s="1"/>
  <c r="H389" i="5"/>
  <c r="I389" i="5"/>
  <c r="J389" i="5"/>
  <c r="K389" i="5"/>
  <c r="M389" i="5" s="1"/>
  <c r="H383" i="5"/>
  <c r="I383" i="5"/>
  <c r="J383" i="5"/>
  <c r="K383" i="5"/>
  <c r="M383" i="5" s="1"/>
  <c r="O383" i="5" s="1"/>
  <c r="H377" i="5"/>
  <c r="I377" i="5"/>
  <c r="J377" i="5"/>
  <c r="K377" i="5"/>
  <c r="M377" i="5" s="1"/>
  <c r="H371" i="5"/>
  <c r="I371" i="5"/>
  <c r="J371" i="5"/>
  <c r="K371" i="5"/>
  <c r="M371" i="5" s="1"/>
  <c r="H365" i="5"/>
  <c r="I365" i="5"/>
  <c r="J365" i="5"/>
  <c r="K365" i="5"/>
  <c r="M365" i="5" s="1"/>
  <c r="H359" i="5"/>
  <c r="J359" i="5"/>
  <c r="I359" i="5"/>
  <c r="K359" i="5"/>
  <c r="M359" i="5" s="1"/>
  <c r="H353" i="5"/>
  <c r="J353" i="5"/>
  <c r="I353" i="5"/>
  <c r="K353" i="5"/>
  <c r="M353" i="5" s="1"/>
  <c r="H347" i="5"/>
  <c r="J347" i="5"/>
  <c r="I347" i="5"/>
  <c r="K347" i="5"/>
  <c r="M347" i="5" s="1"/>
  <c r="O347" i="5" s="1"/>
  <c r="H341" i="5"/>
  <c r="J341" i="5"/>
  <c r="I341" i="5"/>
  <c r="K341" i="5"/>
  <c r="M341" i="5" s="1"/>
  <c r="O341" i="5" s="1"/>
  <c r="H335" i="5"/>
  <c r="J335" i="5"/>
  <c r="I335" i="5"/>
  <c r="K335" i="5"/>
  <c r="M335" i="5" s="1"/>
  <c r="O335" i="5" s="1"/>
  <c r="H329" i="5"/>
  <c r="J329" i="5"/>
  <c r="I329" i="5"/>
  <c r="K329" i="5"/>
  <c r="M329" i="5" s="1"/>
  <c r="O329" i="5" s="1"/>
  <c r="H323" i="5"/>
  <c r="J323" i="5"/>
  <c r="I323" i="5"/>
  <c r="K323" i="5"/>
  <c r="M323" i="5" s="1"/>
  <c r="O323" i="5" s="1"/>
  <c r="H317" i="5"/>
  <c r="J317" i="5"/>
  <c r="I317" i="5"/>
  <c r="K317" i="5"/>
  <c r="M317" i="5" s="1"/>
  <c r="O317" i="5" s="1"/>
  <c r="H311" i="5"/>
  <c r="J311" i="5"/>
  <c r="I311" i="5"/>
  <c r="K311" i="5"/>
  <c r="M311" i="5" s="1"/>
  <c r="O311" i="5" s="1"/>
  <c r="H305" i="5"/>
  <c r="J305" i="5"/>
  <c r="I305" i="5"/>
  <c r="K305" i="5"/>
  <c r="M305" i="5" s="1"/>
  <c r="H299" i="5"/>
  <c r="I299" i="5"/>
  <c r="J299" i="5"/>
  <c r="K299" i="5"/>
  <c r="M299" i="5" s="1"/>
  <c r="O299" i="5" s="1"/>
  <c r="H293" i="5"/>
  <c r="I293" i="5"/>
  <c r="J293" i="5"/>
  <c r="K293" i="5"/>
  <c r="M293" i="5" s="1"/>
  <c r="H287" i="5"/>
  <c r="I287" i="5"/>
  <c r="J287" i="5"/>
  <c r="K287" i="5"/>
  <c r="M287" i="5" s="1"/>
  <c r="H281" i="5"/>
  <c r="I281" i="5"/>
  <c r="J281" i="5"/>
  <c r="K281" i="5"/>
  <c r="M281" i="5" s="1"/>
  <c r="H275" i="5"/>
  <c r="I275" i="5"/>
  <c r="J275" i="5"/>
  <c r="K275" i="5"/>
  <c r="M275" i="5" s="1"/>
  <c r="O275" i="5" s="1"/>
  <c r="H269" i="5"/>
  <c r="I269" i="5"/>
  <c r="J269" i="5"/>
  <c r="K269" i="5"/>
  <c r="M269" i="5" s="1"/>
  <c r="O269" i="5" s="1"/>
  <c r="H263" i="5"/>
  <c r="I263" i="5"/>
  <c r="J263" i="5"/>
  <c r="K263" i="5"/>
  <c r="M263" i="5" s="1"/>
  <c r="O263" i="5" s="1"/>
  <c r="H257" i="5"/>
  <c r="I257" i="5"/>
  <c r="J257" i="5"/>
  <c r="K257" i="5"/>
  <c r="M257" i="5" s="1"/>
  <c r="O257" i="5" s="1"/>
  <c r="H251" i="5"/>
  <c r="I251" i="5"/>
  <c r="J251" i="5"/>
  <c r="K251" i="5"/>
  <c r="M251" i="5" s="1"/>
  <c r="H245" i="5"/>
  <c r="I245" i="5"/>
  <c r="J245" i="5"/>
  <c r="K245" i="5"/>
  <c r="M245" i="5" s="1"/>
  <c r="H239" i="5"/>
  <c r="I239" i="5"/>
  <c r="J239" i="5"/>
  <c r="K239" i="5"/>
  <c r="M239" i="5" s="1"/>
  <c r="O239" i="5" s="1"/>
  <c r="H233" i="5"/>
  <c r="I233" i="5"/>
  <c r="J233" i="5"/>
  <c r="K233" i="5"/>
  <c r="M233" i="5" s="1"/>
  <c r="H227" i="5"/>
  <c r="I227" i="5"/>
  <c r="J227" i="5"/>
  <c r="K227" i="5"/>
  <c r="M227" i="5" s="1"/>
  <c r="O227" i="5" s="1"/>
  <c r="H221" i="5"/>
  <c r="I221" i="5"/>
  <c r="J221" i="5"/>
  <c r="K221" i="5"/>
  <c r="M221" i="5" s="1"/>
  <c r="H215" i="5"/>
  <c r="I215" i="5"/>
  <c r="J215" i="5"/>
  <c r="K215" i="5"/>
  <c r="M215" i="5" s="1"/>
  <c r="H209" i="5"/>
  <c r="I209" i="5"/>
  <c r="J209" i="5"/>
  <c r="K209" i="5"/>
  <c r="M209" i="5" s="1"/>
  <c r="O209" i="5" s="1"/>
  <c r="H203" i="5"/>
  <c r="I203" i="5"/>
  <c r="J203" i="5"/>
  <c r="K203" i="5"/>
  <c r="M203" i="5" s="1"/>
  <c r="H197" i="5"/>
  <c r="I197" i="5"/>
  <c r="J197" i="5"/>
  <c r="K197" i="5"/>
  <c r="M197" i="5" s="1"/>
  <c r="O197" i="5" s="1"/>
  <c r="H191" i="5"/>
  <c r="I191" i="5"/>
  <c r="J191" i="5"/>
  <c r="K191" i="5"/>
  <c r="M191" i="5" s="1"/>
  <c r="O191" i="5" s="1"/>
  <c r="H185" i="5"/>
  <c r="I185" i="5"/>
  <c r="J185" i="5"/>
  <c r="K185" i="5"/>
  <c r="M185" i="5" s="1"/>
  <c r="O185" i="5" s="1"/>
  <c r="H179" i="5"/>
  <c r="I179" i="5"/>
  <c r="J179" i="5"/>
  <c r="K179" i="5"/>
  <c r="M179" i="5" s="1"/>
  <c r="H173" i="5"/>
  <c r="I173" i="5"/>
  <c r="J173" i="5"/>
  <c r="K173" i="5"/>
  <c r="M173" i="5" s="1"/>
  <c r="H167" i="5"/>
  <c r="I167" i="5"/>
  <c r="J167" i="5"/>
  <c r="K167" i="5"/>
  <c r="M167" i="5" s="1"/>
  <c r="H161" i="5"/>
  <c r="I161" i="5"/>
  <c r="J161" i="5"/>
  <c r="K161" i="5"/>
  <c r="M161" i="5" s="1"/>
  <c r="O161" i="5" s="1"/>
  <c r="H155" i="5"/>
  <c r="I155" i="5"/>
  <c r="J155" i="5"/>
  <c r="K155" i="5"/>
  <c r="M155" i="5" s="1"/>
  <c r="H149" i="5"/>
  <c r="I149" i="5"/>
  <c r="J149" i="5"/>
  <c r="K149" i="5"/>
  <c r="M149" i="5" s="1"/>
  <c r="O149" i="5" s="1"/>
  <c r="H143" i="5"/>
  <c r="I143" i="5"/>
  <c r="J143" i="5"/>
  <c r="K143" i="5"/>
  <c r="M143" i="5" s="1"/>
  <c r="H137" i="5"/>
  <c r="I137" i="5"/>
  <c r="J137" i="5"/>
  <c r="K137" i="5"/>
  <c r="M137" i="5" s="1"/>
  <c r="H131" i="5"/>
  <c r="I131" i="5"/>
  <c r="J131" i="5"/>
  <c r="K131" i="5"/>
  <c r="M131" i="5" s="1"/>
  <c r="O131" i="5" s="1"/>
  <c r="H125" i="5"/>
  <c r="I125" i="5"/>
  <c r="J125" i="5"/>
  <c r="K125" i="5"/>
  <c r="M125" i="5" s="1"/>
  <c r="H119" i="5"/>
  <c r="I119" i="5"/>
  <c r="J119" i="5"/>
  <c r="K119" i="5"/>
  <c r="M119" i="5" s="1"/>
  <c r="H113" i="5"/>
  <c r="I113" i="5"/>
  <c r="J113" i="5"/>
  <c r="K113" i="5"/>
  <c r="M113" i="5" s="1"/>
  <c r="H107" i="5"/>
  <c r="I107" i="5"/>
  <c r="J107" i="5"/>
  <c r="K107" i="5"/>
  <c r="M107" i="5" s="1"/>
  <c r="H101" i="5"/>
  <c r="I101" i="5"/>
  <c r="J101" i="5"/>
  <c r="K101" i="5"/>
  <c r="M101" i="5" s="1"/>
  <c r="H95" i="5"/>
  <c r="I95" i="5"/>
  <c r="J95" i="5"/>
  <c r="K95" i="5"/>
  <c r="M95" i="5" s="1"/>
  <c r="O95" i="5" s="1"/>
  <c r="H89" i="5"/>
  <c r="I89" i="5"/>
  <c r="J89" i="5"/>
  <c r="K89" i="5"/>
  <c r="M89" i="5" s="1"/>
  <c r="H83" i="5"/>
  <c r="I83" i="5"/>
  <c r="J83" i="5"/>
  <c r="K83" i="5"/>
  <c r="M83" i="5" s="1"/>
  <c r="O83" i="5" s="1"/>
  <c r="H77" i="5"/>
  <c r="I77" i="5"/>
  <c r="J77" i="5"/>
  <c r="K77" i="5"/>
  <c r="M77" i="5" s="1"/>
  <c r="O77" i="5" s="1"/>
  <c r="H71" i="5"/>
  <c r="I71" i="5"/>
  <c r="J71" i="5"/>
  <c r="K71" i="5"/>
  <c r="M71" i="5" s="1"/>
  <c r="H65" i="5"/>
  <c r="I65" i="5"/>
  <c r="J65" i="5"/>
  <c r="K65" i="5"/>
  <c r="M65" i="5" s="1"/>
  <c r="H59" i="5"/>
  <c r="I59" i="5"/>
  <c r="J59" i="5"/>
  <c r="K59" i="5"/>
  <c r="M59" i="5" s="1"/>
  <c r="O59" i="5" s="1"/>
  <c r="H53" i="5"/>
  <c r="I53" i="5"/>
  <c r="J53" i="5"/>
  <c r="K53" i="5"/>
  <c r="M53" i="5" s="1"/>
  <c r="O53" i="5" s="1"/>
  <c r="H47" i="5"/>
  <c r="I47" i="5"/>
  <c r="J47" i="5"/>
  <c r="K47" i="5"/>
  <c r="M47" i="5" s="1"/>
  <c r="H41" i="5"/>
  <c r="I41" i="5"/>
  <c r="J41" i="5"/>
  <c r="K41" i="5"/>
  <c r="M41" i="5" s="1"/>
  <c r="O41" i="5" s="1"/>
  <c r="H35" i="5"/>
  <c r="I35" i="5"/>
  <c r="J35" i="5"/>
  <c r="K35" i="5"/>
  <c r="M35" i="5" s="1"/>
  <c r="O35" i="5" s="1"/>
  <c r="H29" i="5"/>
  <c r="I29" i="5"/>
  <c r="J29" i="5"/>
  <c r="K29" i="5"/>
  <c r="M29" i="5" s="1"/>
  <c r="O29" i="5" s="1"/>
  <c r="H23" i="5"/>
  <c r="I23" i="5"/>
  <c r="J23" i="5"/>
  <c r="K23" i="5"/>
  <c r="M23" i="5" s="1"/>
  <c r="H17" i="5"/>
  <c r="I17" i="5"/>
  <c r="J17" i="5"/>
  <c r="K17" i="5"/>
  <c r="M17" i="5" s="1"/>
  <c r="J2441" i="5"/>
  <c r="J2438" i="5"/>
  <c r="J2435" i="5"/>
  <c r="J2432" i="5"/>
  <c r="J2429" i="5"/>
  <c r="I2422" i="5"/>
  <c r="K2418" i="5"/>
  <c r="M2418" i="5" s="1"/>
  <c r="H2415" i="5"/>
  <c r="J2411" i="5"/>
  <c r="I2404" i="5"/>
  <c r="K2400" i="5"/>
  <c r="M2400" i="5" s="1"/>
  <c r="O2400" i="5" s="1"/>
  <c r="H2397" i="5"/>
  <c r="J2393" i="5"/>
  <c r="J2388" i="5"/>
  <c r="H2316" i="5"/>
  <c r="I2441" i="5"/>
  <c r="I2438" i="5"/>
  <c r="I2435" i="5"/>
  <c r="I2432" i="5"/>
  <c r="I2429" i="5"/>
  <c r="J2425" i="5"/>
  <c r="J2418" i="5"/>
  <c r="K2414" i="5"/>
  <c r="M2414" i="5" s="1"/>
  <c r="O2414" i="5" s="1"/>
  <c r="I2411" i="5"/>
  <c r="J2407" i="5"/>
  <c r="J2400" i="5"/>
  <c r="K2396" i="5"/>
  <c r="M2396" i="5" s="1"/>
  <c r="I2393" i="5"/>
  <c r="H2388" i="5"/>
  <c r="K2382" i="5"/>
  <c r="M2382" i="5" s="1"/>
  <c r="O2382" i="5" s="1"/>
  <c r="K2376" i="5"/>
  <c r="M2376" i="5" s="1"/>
  <c r="O2376" i="5" s="1"/>
  <c r="K2370" i="5"/>
  <c r="M2370" i="5" s="1"/>
  <c r="O2370" i="5" s="1"/>
  <c r="K2364" i="5"/>
  <c r="M2364" i="5" s="1"/>
  <c r="K2358" i="5"/>
  <c r="M2358" i="5" s="1"/>
  <c r="K2352" i="5"/>
  <c r="M2352" i="5" s="1"/>
  <c r="O2352" i="5" s="1"/>
  <c r="K2346" i="5"/>
  <c r="M2346" i="5" s="1"/>
  <c r="O2346" i="5" s="1"/>
  <c r="K2340" i="5"/>
  <c r="M2340" i="5" s="1"/>
  <c r="O2340" i="5" s="1"/>
  <c r="K2334" i="5"/>
  <c r="M2334" i="5" s="1"/>
  <c r="K2328" i="5"/>
  <c r="M2328" i="5" s="1"/>
  <c r="K2322" i="5"/>
  <c r="M2322" i="5" s="1"/>
  <c r="I2315" i="5"/>
  <c r="I2306" i="5"/>
  <c r="I2294" i="5"/>
  <c r="I2282" i="5"/>
  <c r="I2270" i="5"/>
  <c r="I2258" i="5"/>
  <c r="I2246" i="5"/>
  <c r="I2234" i="5"/>
  <c r="I2222" i="5"/>
  <c r="I2210" i="5"/>
  <c r="I2198" i="5"/>
  <c r="I2186" i="5"/>
  <c r="K2428" i="5"/>
  <c r="M2428" i="5" s="1"/>
  <c r="O2428" i="5" s="1"/>
  <c r="K2422" i="5"/>
  <c r="M2422" i="5" s="1"/>
  <c r="O2422" i="5" s="1"/>
  <c r="K2416" i="5"/>
  <c r="M2416" i="5" s="1"/>
  <c r="K2410" i="5"/>
  <c r="M2410" i="5" s="1"/>
  <c r="K2404" i="5"/>
  <c r="M2404" i="5" s="1"/>
  <c r="O2404" i="5" s="1"/>
  <c r="K2398" i="5"/>
  <c r="M2398" i="5" s="1"/>
  <c r="H2392" i="5"/>
  <c r="J2392" i="5"/>
  <c r="K2392" i="5"/>
  <c r="M2392" i="5" s="1"/>
  <c r="H2386" i="5"/>
  <c r="I2386" i="5"/>
  <c r="J2386" i="5"/>
  <c r="K2386" i="5"/>
  <c r="M2386" i="5" s="1"/>
  <c r="O2386" i="5" s="1"/>
  <c r="H2380" i="5"/>
  <c r="I2380" i="5"/>
  <c r="J2380" i="5"/>
  <c r="K2380" i="5"/>
  <c r="M2380" i="5" s="1"/>
  <c r="O2380" i="5" s="1"/>
  <c r="H2374" i="5"/>
  <c r="I2374" i="5"/>
  <c r="J2374" i="5"/>
  <c r="K2374" i="5"/>
  <c r="M2374" i="5" s="1"/>
  <c r="O2374" i="5" s="1"/>
  <c r="H2368" i="5"/>
  <c r="I2368" i="5"/>
  <c r="J2368" i="5"/>
  <c r="K2368" i="5"/>
  <c r="M2368" i="5" s="1"/>
  <c r="H2362" i="5"/>
  <c r="I2362" i="5"/>
  <c r="J2362" i="5"/>
  <c r="K2362" i="5"/>
  <c r="M2362" i="5" s="1"/>
  <c r="H2356" i="5"/>
  <c r="I2356" i="5"/>
  <c r="J2356" i="5"/>
  <c r="K2356" i="5"/>
  <c r="M2356" i="5" s="1"/>
  <c r="H2350" i="5"/>
  <c r="I2350" i="5"/>
  <c r="J2350" i="5"/>
  <c r="K2350" i="5"/>
  <c r="M2350" i="5" s="1"/>
  <c r="O2350" i="5" s="1"/>
  <c r="H2344" i="5"/>
  <c r="I2344" i="5"/>
  <c r="J2344" i="5"/>
  <c r="K2344" i="5"/>
  <c r="M2344" i="5" s="1"/>
  <c r="O2344" i="5" s="1"/>
  <c r="H2338" i="5"/>
  <c r="I2338" i="5"/>
  <c r="J2338" i="5"/>
  <c r="K2338" i="5"/>
  <c r="M2338" i="5" s="1"/>
  <c r="O2338" i="5" s="1"/>
  <c r="H2332" i="5"/>
  <c r="I2332" i="5"/>
  <c r="J2332" i="5"/>
  <c r="K2332" i="5"/>
  <c r="M2332" i="5" s="1"/>
  <c r="O2332" i="5" s="1"/>
  <c r="H2326" i="5"/>
  <c r="I2326" i="5"/>
  <c r="J2326" i="5"/>
  <c r="K2326" i="5"/>
  <c r="M2326" i="5" s="1"/>
  <c r="O2326" i="5" s="1"/>
  <c r="H2320" i="5"/>
  <c r="I2320" i="5"/>
  <c r="J2320" i="5"/>
  <c r="K2320" i="5"/>
  <c r="M2320" i="5" s="1"/>
  <c r="O2320" i="5" s="1"/>
  <c r="H2314" i="5"/>
  <c r="I2314" i="5"/>
  <c r="J2314" i="5"/>
  <c r="K2314" i="5"/>
  <c r="M2314" i="5" s="1"/>
  <c r="H2308" i="5"/>
  <c r="I2308" i="5"/>
  <c r="J2308" i="5"/>
  <c r="K2308" i="5"/>
  <c r="M2308" i="5" s="1"/>
  <c r="H2302" i="5"/>
  <c r="I2302" i="5"/>
  <c r="J2302" i="5"/>
  <c r="K2302" i="5"/>
  <c r="M2302" i="5" s="1"/>
  <c r="O2302" i="5" s="1"/>
  <c r="H2296" i="5"/>
  <c r="I2296" i="5"/>
  <c r="J2296" i="5"/>
  <c r="K2296" i="5"/>
  <c r="M2296" i="5" s="1"/>
  <c r="O2296" i="5" s="1"/>
  <c r="H2290" i="5"/>
  <c r="I2290" i="5"/>
  <c r="J2290" i="5"/>
  <c r="K2290" i="5"/>
  <c r="M2290" i="5" s="1"/>
  <c r="H2284" i="5"/>
  <c r="I2284" i="5"/>
  <c r="J2284" i="5"/>
  <c r="K2284" i="5"/>
  <c r="M2284" i="5" s="1"/>
  <c r="H2278" i="5"/>
  <c r="I2278" i="5"/>
  <c r="J2278" i="5"/>
  <c r="K2278" i="5"/>
  <c r="M2278" i="5" s="1"/>
  <c r="O2278" i="5" s="1"/>
  <c r="H2272" i="5"/>
  <c r="I2272" i="5"/>
  <c r="J2272" i="5"/>
  <c r="K2272" i="5"/>
  <c r="M2272" i="5" s="1"/>
  <c r="O2272" i="5" s="1"/>
  <c r="H2266" i="5"/>
  <c r="I2266" i="5"/>
  <c r="J2266" i="5"/>
  <c r="K2266" i="5"/>
  <c r="M2266" i="5" s="1"/>
  <c r="H2260" i="5"/>
  <c r="I2260" i="5"/>
  <c r="J2260" i="5"/>
  <c r="K2260" i="5"/>
  <c r="M2260" i="5" s="1"/>
  <c r="O2260" i="5" s="1"/>
  <c r="H2254" i="5"/>
  <c r="I2254" i="5"/>
  <c r="J2254" i="5"/>
  <c r="K2254" i="5"/>
  <c r="M2254" i="5" s="1"/>
  <c r="O2254" i="5" s="1"/>
  <c r="H2248" i="5"/>
  <c r="I2248" i="5"/>
  <c r="J2248" i="5"/>
  <c r="K2248" i="5"/>
  <c r="M2248" i="5" s="1"/>
  <c r="H2242" i="5"/>
  <c r="I2242" i="5"/>
  <c r="J2242" i="5"/>
  <c r="K2242" i="5"/>
  <c r="M2242" i="5" s="1"/>
  <c r="H2236" i="5"/>
  <c r="I2236" i="5"/>
  <c r="J2236" i="5"/>
  <c r="K2236" i="5"/>
  <c r="M2236" i="5" s="1"/>
  <c r="O2236" i="5" s="1"/>
  <c r="H2230" i="5"/>
  <c r="I2230" i="5"/>
  <c r="J2230" i="5"/>
  <c r="K2230" i="5"/>
  <c r="M2230" i="5" s="1"/>
  <c r="H2224" i="5"/>
  <c r="I2224" i="5"/>
  <c r="J2224" i="5"/>
  <c r="K2224" i="5"/>
  <c r="M2224" i="5" s="1"/>
  <c r="H2218" i="5"/>
  <c r="I2218" i="5"/>
  <c r="J2218" i="5"/>
  <c r="K2218" i="5"/>
  <c r="M2218" i="5" s="1"/>
  <c r="O2218" i="5" s="1"/>
  <c r="H2212" i="5"/>
  <c r="I2212" i="5"/>
  <c r="J2212" i="5"/>
  <c r="K2212" i="5"/>
  <c r="M2212" i="5" s="1"/>
  <c r="O2212" i="5" s="1"/>
  <c r="H2206" i="5"/>
  <c r="I2206" i="5"/>
  <c r="J2206" i="5"/>
  <c r="K2206" i="5"/>
  <c r="M2206" i="5" s="1"/>
  <c r="O2206" i="5" s="1"/>
  <c r="H2200" i="5"/>
  <c r="I2200" i="5"/>
  <c r="J2200" i="5"/>
  <c r="K2200" i="5"/>
  <c r="M2200" i="5" s="1"/>
  <c r="H2194" i="5"/>
  <c r="I2194" i="5"/>
  <c r="J2194" i="5"/>
  <c r="K2194" i="5"/>
  <c r="M2194" i="5" s="1"/>
  <c r="O2194" i="5" s="1"/>
  <c r="H2188" i="5"/>
  <c r="I2188" i="5"/>
  <c r="J2188" i="5"/>
  <c r="K2188" i="5"/>
  <c r="M2188" i="5" s="1"/>
  <c r="O2188" i="5" s="1"/>
  <c r="H2182" i="5"/>
  <c r="I2182" i="5"/>
  <c r="J2182" i="5"/>
  <c r="K2182" i="5"/>
  <c r="M2182" i="5" s="1"/>
  <c r="O2182" i="5" s="1"/>
  <c r="H2176" i="5"/>
  <c r="I2176" i="5"/>
  <c r="J2176" i="5"/>
  <c r="K2176" i="5"/>
  <c r="M2176" i="5" s="1"/>
  <c r="O2176" i="5" s="1"/>
  <c r="H2170" i="5"/>
  <c r="I2170" i="5"/>
  <c r="J2170" i="5"/>
  <c r="K2170" i="5"/>
  <c r="M2170" i="5" s="1"/>
  <c r="H2164" i="5"/>
  <c r="I2164" i="5"/>
  <c r="J2164" i="5"/>
  <c r="K2164" i="5"/>
  <c r="M2164" i="5" s="1"/>
  <c r="O2164" i="5" s="1"/>
  <c r="H2158" i="5"/>
  <c r="I2158" i="5"/>
  <c r="J2158" i="5"/>
  <c r="K2158" i="5"/>
  <c r="M2158" i="5" s="1"/>
  <c r="O2158" i="5" s="1"/>
  <c r="H2152" i="5"/>
  <c r="I2152" i="5"/>
  <c r="J2152" i="5"/>
  <c r="K2152" i="5"/>
  <c r="M2152" i="5" s="1"/>
  <c r="H2146" i="5"/>
  <c r="I2146" i="5"/>
  <c r="J2146" i="5"/>
  <c r="K2146" i="5"/>
  <c r="M2146" i="5" s="1"/>
  <c r="O2146" i="5" s="1"/>
  <c r="H2140" i="5"/>
  <c r="I2140" i="5"/>
  <c r="J2140" i="5"/>
  <c r="K2140" i="5"/>
  <c r="M2140" i="5" s="1"/>
  <c r="O2140" i="5" s="1"/>
  <c r="H2134" i="5"/>
  <c r="I2134" i="5"/>
  <c r="J2134" i="5"/>
  <c r="K2134" i="5"/>
  <c r="M2134" i="5" s="1"/>
  <c r="H2128" i="5"/>
  <c r="I2128" i="5"/>
  <c r="J2128" i="5"/>
  <c r="K2128" i="5"/>
  <c r="M2128" i="5" s="1"/>
  <c r="H2122" i="5"/>
  <c r="I2122" i="5"/>
  <c r="J2122" i="5"/>
  <c r="K2122" i="5"/>
  <c r="M2122" i="5" s="1"/>
  <c r="O2122" i="5" s="1"/>
  <c r="H2116" i="5"/>
  <c r="I2116" i="5"/>
  <c r="J2116" i="5"/>
  <c r="K2116" i="5"/>
  <c r="M2116" i="5" s="1"/>
  <c r="H2110" i="5"/>
  <c r="I2110" i="5"/>
  <c r="J2110" i="5"/>
  <c r="K2110" i="5"/>
  <c r="M2110" i="5" s="1"/>
  <c r="O2110" i="5" s="1"/>
  <c r="H2104" i="5"/>
  <c r="I2104" i="5"/>
  <c r="J2104" i="5"/>
  <c r="K2104" i="5"/>
  <c r="M2104" i="5" s="1"/>
  <c r="H2098" i="5"/>
  <c r="I2098" i="5"/>
  <c r="J2098" i="5"/>
  <c r="K2098" i="5"/>
  <c r="M2098" i="5" s="1"/>
  <c r="H2092" i="5"/>
  <c r="I2092" i="5"/>
  <c r="J2092" i="5"/>
  <c r="K2092" i="5"/>
  <c r="M2092" i="5" s="1"/>
  <c r="H2086" i="5"/>
  <c r="I2086" i="5"/>
  <c r="J2086" i="5"/>
  <c r="K2086" i="5"/>
  <c r="M2086" i="5" s="1"/>
  <c r="O2086" i="5" s="1"/>
  <c r="H2080" i="5"/>
  <c r="I2080" i="5"/>
  <c r="J2080" i="5"/>
  <c r="K2080" i="5"/>
  <c r="M2080" i="5" s="1"/>
  <c r="O2080" i="5" s="1"/>
  <c r="H2074" i="5"/>
  <c r="I2074" i="5"/>
  <c r="J2074" i="5"/>
  <c r="K2074" i="5"/>
  <c r="M2074" i="5" s="1"/>
  <c r="O2074" i="5" s="1"/>
  <c r="H2068" i="5"/>
  <c r="I2068" i="5"/>
  <c r="J2068" i="5"/>
  <c r="K2068" i="5"/>
  <c r="M2068" i="5" s="1"/>
  <c r="H2062" i="5"/>
  <c r="I2062" i="5"/>
  <c r="J2062" i="5"/>
  <c r="K2062" i="5"/>
  <c r="M2062" i="5" s="1"/>
  <c r="H2056" i="5"/>
  <c r="I2056" i="5"/>
  <c r="J2056" i="5"/>
  <c r="K2056" i="5"/>
  <c r="M2056" i="5" s="1"/>
  <c r="O2056" i="5" s="1"/>
  <c r="H2050" i="5"/>
  <c r="I2050" i="5"/>
  <c r="J2050" i="5"/>
  <c r="K2050" i="5"/>
  <c r="M2050" i="5" s="1"/>
  <c r="O2050" i="5" s="1"/>
  <c r="H2044" i="5"/>
  <c r="I2044" i="5"/>
  <c r="J2044" i="5"/>
  <c r="K2044" i="5"/>
  <c r="M2044" i="5" s="1"/>
  <c r="H2038" i="5"/>
  <c r="I2038" i="5"/>
  <c r="J2038" i="5"/>
  <c r="K2038" i="5"/>
  <c r="M2038" i="5" s="1"/>
  <c r="H2032" i="5"/>
  <c r="I2032" i="5"/>
  <c r="J2032" i="5"/>
  <c r="K2032" i="5"/>
  <c r="M2032" i="5" s="1"/>
  <c r="H2026" i="5"/>
  <c r="I2026" i="5"/>
  <c r="J2026" i="5"/>
  <c r="K2026" i="5"/>
  <c r="M2026" i="5" s="1"/>
  <c r="O2026" i="5" s="1"/>
  <c r="H2020" i="5"/>
  <c r="I2020" i="5"/>
  <c r="J2020" i="5"/>
  <c r="K2020" i="5"/>
  <c r="M2020" i="5" s="1"/>
  <c r="O2020" i="5" s="1"/>
  <c r="H2014" i="5"/>
  <c r="I2014" i="5"/>
  <c r="J2014" i="5"/>
  <c r="K2014" i="5"/>
  <c r="M2014" i="5" s="1"/>
  <c r="H2008" i="5"/>
  <c r="I2008" i="5"/>
  <c r="J2008" i="5"/>
  <c r="K2008" i="5"/>
  <c r="M2008" i="5" s="1"/>
  <c r="O2008" i="5" s="1"/>
  <c r="H2002" i="5"/>
  <c r="I2002" i="5"/>
  <c r="J2002" i="5"/>
  <c r="K2002" i="5"/>
  <c r="M2002" i="5" s="1"/>
  <c r="O2002" i="5" s="1"/>
  <c r="H1996" i="5"/>
  <c r="I1996" i="5"/>
  <c r="J1996" i="5"/>
  <c r="K1996" i="5"/>
  <c r="M1996" i="5" s="1"/>
  <c r="H1990" i="5"/>
  <c r="I1990" i="5"/>
  <c r="J1990" i="5"/>
  <c r="K1990" i="5"/>
  <c r="M1990" i="5" s="1"/>
  <c r="H1984" i="5"/>
  <c r="I1984" i="5"/>
  <c r="J1984" i="5"/>
  <c r="K1984" i="5"/>
  <c r="M1984" i="5" s="1"/>
  <c r="O1984" i="5" s="1"/>
  <c r="H1978" i="5"/>
  <c r="I1978" i="5"/>
  <c r="J1978" i="5"/>
  <c r="K1978" i="5"/>
  <c r="M1978" i="5" s="1"/>
  <c r="O1978" i="5" s="1"/>
  <c r="H1972" i="5"/>
  <c r="I1972" i="5"/>
  <c r="J1972" i="5"/>
  <c r="K1972" i="5"/>
  <c r="M1972" i="5" s="1"/>
  <c r="H1966" i="5"/>
  <c r="I1966" i="5"/>
  <c r="J1966" i="5"/>
  <c r="K1966" i="5"/>
  <c r="M1966" i="5" s="1"/>
  <c r="O1966" i="5" s="1"/>
  <c r="H1960" i="5"/>
  <c r="I1960" i="5"/>
  <c r="J1960" i="5"/>
  <c r="K1960" i="5"/>
  <c r="M1960" i="5" s="1"/>
  <c r="H1954" i="5"/>
  <c r="I1954" i="5"/>
  <c r="J1954" i="5"/>
  <c r="K1954" i="5"/>
  <c r="M1954" i="5" s="1"/>
  <c r="H1948" i="5"/>
  <c r="I1948" i="5"/>
  <c r="J1948" i="5"/>
  <c r="K1948" i="5"/>
  <c r="M1948" i="5" s="1"/>
  <c r="O1948" i="5" s="1"/>
  <c r="H1942" i="5"/>
  <c r="I1942" i="5"/>
  <c r="J1942" i="5"/>
  <c r="K1942" i="5"/>
  <c r="M1942" i="5" s="1"/>
  <c r="O1942" i="5" s="1"/>
  <c r="H1936" i="5"/>
  <c r="I1936" i="5"/>
  <c r="J1936" i="5"/>
  <c r="K1936" i="5"/>
  <c r="M1936" i="5" s="1"/>
  <c r="H1930" i="5"/>
  <c r="I1930" i="5"/>
  <c r="J1930" i="5"/>
  <c r="K1930" i="5"/>
  <c r="M1930" i="5" s="1"/>
  <c r="H1924" i="5"/>
  <c r="I1924" i="5"/>
  <c r="J1924" i="5"/>
  <c r="K1924" i="5"/>
  <c r="M1924" i="5" s="1"/>
  <c r="H1918" i="5"/>
  <c r="I1918" i="5"/>
  <c r="J1918" i="5"/>
  <c r="K1918" i="5"/>
  <c r="M1918" i="5" s="1"/>
  <c r="H1912" i="5"/>
  <c r="I1912" i="5"/>
  <c r="J1912" i="5"/>
  <c r="K1912" i="5"/>
  <c r="M1912" i="5" s="1"/>
  <c r="O1912" i="5" s="1"/>
  <c r="H1906" i="5"/>
  <c r="I1906" i="5"/>
  <c r="J1906" i="5"/>
  <c r="K1906" i="5"/>
  <c r="M1906" i="5" s="1"/>
  <c r="H1900" i="5"/>
  <c r="I1900" i="5"/>
  <c r="J1900" i="5"/>
  <c r="K1900" i="5"/>
  <c r="M1900" i="5" s="1"/>
  <c r="H1894" i="5"/>
  <c r="I1894" i="5"/>
  <c r="J1894" i="5"/>
  <c r="K1894" i="5"/>
  <c r="M1894" i="5" s="1"/>
  <c r="O1894" i="5" s="1"/>
  <c r="H1888" i="5"/>
  <c r="I1888" i="5"/>
  <c r="J1888" i="5"/>
  <c r="K1888" i="5"/>
  <c r="M1888" i="5" s="1"/>
  <c r="O1888" i="5" s="1"/>
  <c r="H1882" i="5"/>
  <c r="I1882" i="5"/>
  <c r="J1882" i="5"/>
  <c r="K1882" i="5"/>
  <c r="M1882" i="5" s="1"/>
  <c r="O1882" i="5" s="1"/>
  <c r="H1876" i="5"/>
  <c r="I1876" i="5"/>
  <c r="J1876" i="5"/>
  <c r="K1876" i="5"/>
  <c r="M1876" i="5" s="1"/>
  <c r="H1870" i="5"/>
  <c r="I1870" i="5"/>
  <c r="J1870" i="5"/>
  <c r="K1870" i="5"/>
  <c r="M1870" i="5" s="1"/>
  <c r="H1864" i="5"/>
  <c r="I1864" i="5"/>
  <c r="J1864" i="5"/>
  <c r="K1864" i="5"/>
  <c r="M1864" i="5" s="1"/>
  <c r="O1864" i="5" s="1"/>
  <c r="H1858" i="5"/>
  <c r="I1858" i="5"/>
  <c r="J1858" i="5"/>
  <c r="K1858" i="5"/>
  <c r="M1858" i="5" s="1"/>
  <c r="O1858" i="5" s="1"/>
  <c r="H1852" i="5"/>
  <c r="I1852" i="5"/>
  <c r="J1852" i="5"/>
  <c r="K1852" i="5"/>
  <c r="M1852" i="5" s="1"/>
  <c r="O1852" i="5" s="1"/>
  <c r="H1846" i="5"/>
  <c r="I1846" i="5"/>
  <c r="J1846" i="5"/>
  <c r="K1846" i="5"/>
  <c r="M1846" i="5" s="1"/>
  <c r="H1840" i="5"/>
  <c r="I1840" i="5"/>
  <c r="J1840" i="5"/>
  <c r="K1840" i="5"/>
  <c r="M1840" i="5" s="1"/>
  <c r="H1834" i="5"/>
  <c r="I1834" i="5"/>
  <c r="J1834" i="5"/>
  <c r="K1834" i="5"/>
  <c r="M1834" i="5" s="1"/>
  <c r="O1834" i="5" s="1"/>
  <c r="H1828" i="5"/>
  <c r="I1828" i="5"/>
  <c r="J1828" i="5"/>
  <c r="K1828" i="5"/>
  <c r="M1828" i="5" s="1"/>
  <c r="O1828" i="5" s="1"/>
  <c r="H1822" i="5"/>
  <c r="I1822" i="5"/>
  <c r="J1822" i="5"/>
  <c r="K1822" i="5"/>
  <c r="M1822" i="5" s="1"/>
  <c r="H1816" i="5"/>
  <c r="I1816" i="5"/>
  <c r="J1816" i="5"/>
  <c r="K1816" i="5"/>
  <c r="M1816" i="5" s="1"/>
  <c r="H1810" i="5"/>
  <c r="I1810" i="5"/>
  <c r="J1810" i="5"/>
  <c r="K1810" i="5"/>
  <c r="M1810" i="5" s="1"/>
  <c r="H1804" i="5"/>
  <c r="I1804" i="5"/>
  <c r="J1804" i="5"/>
  <c r="K1804" i="5"/>
  <c r="M1804" i="5" s="1"/>
  <c r="O1804" i="5" s="1"/>
  <c r="H1798" i="5"/>
  <c r="I1798" i="5"/>
  <c r="J1798" i="5"/>
  <c r="K1798" i="5"/>
  <c r="M1798" i="5" s="1"/>
  <c r="H1792" i="5"/>
  <c r="I1792" i="5"/>
  <c r="J1792" i="5"/>
  <c r="K1792" i="5"/>
  <c r="M1792" i="5" s="1"/>
  <c r="O1792" i="5" s="1"/>
  <c r="H1786" i="5"/>
  <c r="I1786" i="5"/>
  <c r="J1786" i="5"/>
  <c r="K1786" i="5"/>
  <c r="M1786" i="5" s="1"/>
  <c r="O1786" i="5" s="1"/>
  <c r="H1780" i="5"/>
  <c r="I1780" i="5"/>
  <c r="J1780" i="5"/>
  <c r="K1780" i="5"/>
  <c r="M1780" i="5" s="1"/>
  <c r="O1780" i="5" s="1"/>
  <c r="H1774" i="5"/>
  <c r="I1774" i="5"/>
  <c r="J1774" i="5"/>
  <c r="K1774" i="5"/>
  <c r="M1774" i="5" s="1"/>
  <c r="O1774" i="5" s="1"/>
  <c r="H1768" i="5"/>
  <c r="I1768" i="5"/>
  <c r="J1768" i="5"/>
  <c r="K1768" i="5"/>
  <c r="M1768" i="5" s="1"/>
  <c r="H1762" i="5"/>
  <c r="I1762" i="5"/>
  <c r="J1762" i="5"/>
  <c r="K1762" i="5"/>
  <c r="M1762" i="5" s="1"/>
  <c r="O1762" i="5" s="1"/>
  <c r="H1756" i="5"/>
  <c r="I1756" i="5"/>
  <c r="J1756" i="5"/>
  <c r="K1756" i="5"/>
  <c r="M1756" i="5" s="1"/>
  <c r="O1756" i="5" s="1"/>
  <c r="H1750" i="5"/>
  <c r="I1750" i="5"/>
  <c r="J1750" i="5"/>
  <c r="K1750" i="5"/>
  <c r="M1750" i="5" s="1"/>
  <c r="O1750" i="5" s="1"/>
  <c r="H1744" i="5"/>
  <c r="I1744" i="5"/>
  <c r="J1744" i="5"/>
  <c r="K1744" i="5"/>
  <c r="M1744" i="5" s="1"/>
  <c r="O1744" i="5" s="1"/>
  <c r="H1738" i="5"/>
  <c r="I1738" i="5"/>
  <c r="J1738" i="5"/>
  <c r="K1738" i="5"/>
  <c r="M1738" i="5" s="1"/>
  <c r="O1738" i="5" s="1"/>
  <c r="H1732" i="5"/>
  <c r="J1732" i="5"/>
  <c r="I1732" i="5"/>
  <c r="K1732" i="5"/>
  <c r="M1732" i="5" s="1"/>
  <c r="H1726" i="5"/>
  <c r="J1726" i="5"/>
  <c r="I1726" i="5"/>
  <c r="K1726" i="5"/>
  <c r="M1726" i="5" s="1"/>
  <c r="O1726" i="5" s="1"/>
  <c r="H1720" i="5"/>
  <c r="J1720" i="5"/>
  <c r="I1720" i="5"/>
  <c r="K1720" i="5"/>
  <c r="M1720" i="5" s="1"/>
  <c r="O1720" i="5" s="1"/>
  <c r="H1714" i="5"/>
  <c r="J1714" i="5"/>
  <c r="I1714" i="5"/>
  <c r="K1714" i="5"/>
  <c r="M1714" i="5" s="1"/>
  <c r="H1708" i="5"/>
  <c r="J1708" i="5"/>
  <c r="I1708" i="5"/>
  <c r="K1708" i="5"/>
  <c r="M1708" i="5" s="1"/>
  <c r="O1708" i="5" s="1"/>
  <c r="H1702" i="5"/>
  <c r="J1702" i="5"/>
  <c r="I1702" i="5"/>
  <c r="K1702" i="5"/>
  <c r="M1702" i="5" s="1"/>
  <c r="O1702" i="5" s="1"/>
  <c r="H1696" i="5"/>
  <c r="J1696" i="5"/>
  <c r="I1696" i="5"/>
  <c r="K1696" i="5"/>
  <c r="M1696" i="5" s="1"/>
  <c r="O1696" i="5" s="1"/>
  <c r="H1690" i="5"/>
  <c r="J1690" i="5"/>
  <c r="I1690" i="5"/>
  <c r="K1690" i="5"/>
  <c r="M1690" i="5" s="1"/>
  <c r="H1684" i="5"/>
  <c r="J1684" i="5"/>
  <c r="I1684" i="5"/>
  <c r="K1684" i="5"/>
  <c r="M1684" i="5" s="1"/>
  <c r="O1684" i="5" s="1"/>
  <c r="H1678" i="5"/>
  <c r="J1678" i="5"/>
  <c r="I1678" i="5"/>
  <c r="K1678" i="5"/>
  <c r="M1678" i="5" s="1"/>
  <c r="H1672" i="5"/>
  <c r="J1672" i="5"/>
  <c r="I1672" i="5"/>
  <c r="K1672" i="5"/>
  <c r="M1672" i="5" s="1"/>
  <c r="O1672" i="5" s="1"/>
  <c r="H1666" i="5"/>
  <c r="J1666" i="5"/>
  <c r="I1666" i="5"/>
  <c r="K1666" i="5"/>
  <c r="M1666" i="5" s="1"/>
  <c r="O1666" i="5" s="1"/>
  <c r="H1660" i="5"/>
  <c r="J1660" i="5"/>
  <c r="I1660" i="5"/>
  <c r="K1660" i="5"/>
  <c r="M1660" i="5" s="1"/>
  <c r="O1660" i="5" s="1"/>
  <c r="H1654" i="5"/>
  <c r="J1654" i="5"/>
  <c r="I1654" i="5"/>
  <c r="K1654" i="5"/>
  <c r="M1654" i="5" s="1"/>
  <c r="O1654" i="5" s="1"/>
  <c r="H1648" i="5"/>
  <c r="J1648" i="5"/>
  <c r="I1648" i="5"/>
  <c r="K1648" i="5"/>
  <c r="M1648" i="5" s="1"/>
  <c r="O1648" i="5" s="1"/>
  <c r="H1642" i="5"/>
  <c r="J1642" i="5"/>
  <c r="I1642" i="5"/>
  <c r="K1642" i="5"/>
  <c r="M1642" i="5" s="1"/>
  <c r="H1636" i="5"/>
  <c r="J1636" i="5"/>
  <c r="I1636" i="5"/>
  <c r="K1636" i="5"/>
  <c r="M1636" i="5" s="1"/>
  <c r="H1630" i="5"/>
  <c r="J1630" i="5"/>
  <c r="I1630" i="5"/>
  <c r="K1630" i="5"/>
  <c r="M1630" i="5" s="1"/>
  <c r="O1630" i="5" s="1"/>
  <c r="H1624" i="5"/>
  <c r="J1624" i="5"/>
  <c r="I1624" i="5"/>
  <c r="K1624" i="5"/>
  <c r="M1624" i="5" s="1"/>
  <c r="H1618" i="5"/>
  <c r="J1618" i="5"/>
  <c r="I1618" i="5"/>
  <c r="K1618" i="5"/>
  <c r="M1618" i="5" s="1"/>
  <c r="O1618" i="5" s="1"/>
  <c r="H1612" i="5"/>
  <c r="J1612" i="5"/>
  <c r="I1612" i="5"/>
  <c r="K1612" i="5"/>
  <c r="M1612" i="5" s="1"/>
  <c r="H1606" i="5"/>
  <c r="J1606" i="5"/>
  <c r="I1606" i="5"/>
  <c r="K1606" i="5"/>
  <c r="M1606" i="5" s="1"/>
  <c r="O1606" i="5" s="1"/>
  <c r="H1600" i="5"/>
  <c r="J1600" i="5"/>
  <c r="I1600" i="5"/>
  <c r="K1600" i="5"/>
  <c r="M1600" i="5" s="1"/>
  <c r="O1600" i="5" s="1"/>
  <c r="H1594" i="5"/>
  <c r="J1594" i="5"/>
  <c r="I1594" i="5"/>
  <c r="K1594" i="5"/>
  <c r="M1594" i="5" s="1"/>
  <c r="H1588" i="5"/>
  <c r="I1588" i="5"/>
  <c r="J1588" i="5"/>
  <c r="K1588" i="5"/>
  <c r="M1588" i="5" s="1"/>
  <c r="H1582" i="5"/>
  <c r="I1582" i="5"/>
  <c r="J1582" i="5"/>
  <c r="K1582" i="5"/>
  <c r="M1582" i="5" s="1"/>
  <c r="O1582" i="5" s="1"/>
  <c r="H1576" i="5"/>
  <c r="I1576" i="5"/>
  <c r="J1576" i="5"/>
  <c r="K1576" i="5"/>
  <c r="M1576" i="5" s="1"/>
  <c r="H1570" i="5"/>
  <c r="I1570" i="5"/>
  <c r="J1570" i="5"/>
  <c r="K1570" i="5"/>
  <c r="M1570" i="5" s="1"/>
  <c r="H1564" i="5"/>
  <c r="I1564" i="5"/>
  <c r="J1564" i="5"/>
  <c r="K1564" i="5"/>
  <c r="M1564" i="5" s="1"/>
  <c r="O1564" i="5" s="1"/>
  <c r="H1558" i="5"/>
  <c r="I1558" i="5"/>
  <c r="J1558" i="5"/>
  <c r="K1558" i="5"/>
  <c r="M1558" i="5" s="1"/>
  <c r="H1552" i="5"/>
  <c r="I1552" i="5"/>
  <c r="J1552" i="5"/>
  <c r="K1552" i="5"/>
  <c r="M1552" i="5" s="1"/>
  <c r="O1552" i="5" s="1"/>
  <c r="H1546" i="5"/>
  <c r="I1546" i="5"/>
  <c r="J1546" i="5"/>
  <c r="K1546" i="5"/>
  <c r="M1546" i="5" s="1"/>
  <c r="H1540" i="5"/>
  <c r="I1540" i="5"/>
  <c r="J1540" i="5"/>
  <c r="K1540" i="5"/>
  <c r="M1540" i="5" s="1"/>
  <c r="H1534" i="5"/>
  <c r="I1534" i="5"/>
  <c r="J1534" i="5"/>
  <c r="K1534" i="5"/>
  <c r="M1534" i="5" s="1"/>
  <c r="H1528" i="5"/>
  <c r="I1528" i="5"/>
  <c r="J1528" i="5"/>
  <c r="K1528" i="5"/>
  <c r="M1528" i="5" s="1"/>
  <c r="O1528" i="5" s="1"/>
  <c r="H1522" i="5"/>
  <c r="I1522" i="5"/>
  <c r="J1522" i="5"/>
  <c r="K1522" i="5"/>
  <c r="M1522" i="5" s="1"/>
  <c r="O1522" i="5" s="1"/>
  <c r="H1516" i="5"/>
  <c r="I1516" i="5"/>
  <c r="J1516" i="5"/>
  <c r="K1516" i="5"/>
  <c r="M1516" i="5" s="1"/>
  <c r="O1516" i="5" s="1"/>
  <c r="H1510" i="5"/>
  <c r="I1510" i="5"/>
  <c r="J1510" i="5"/>
  <c r="K1510" i="5"/>
  <c r="M1510" i="5" s="1"/>
  <c r="H1504" i="5"/>
  <c r="I1504" i="5"/>
  <c r="J1504" i="5"/>
  <c r="K1504" i="5"/>
  <c r="M1504" i="5" s="1"/>
  <c r="O1504" i="5" s="1"/>
  <c r="H1498" i="5"/>
  <c r="I1498" i="5"/>
  <c r="J1498" i="5"/>
  <c r="K1498" i="5"/>
  <c r="M1498" i="5" s="1"/>
  <c r="H1492" i="5"/>
  <c r="I1492" i="5"/>
  <c r="J1492" i="5"/>
  <c r="K1492" i="5"/>
  <c r="M1492" i="5" s="1"/>
  <c r="H1486" i="5"/>
  <c r="I1486" i="5"/>
  <c r="J1486" i="5"/>
  <c r="K1486" i="5"/>
  <c r="M1486" i="5" s="1"/>
  <c r="H1480" i="5"/>
  <c r="I1480" i="5"/>
  <c r="J1480" i="5"/>
  <c r="K1480" i="5"/>
  <c r="M1480" i="5" s="1"/>
  <c r="O1480" i="5" s="1"/>
  <c r="H1474" i="5"/>
  <c r="I1474" i="5"/>
  <c r="J1474" i="5"/>
  <c r="K1474" i="5"/>
  <c r="M1474" i="5" s="1"/>
  <c r="O1474" i="5" s="1"/>
  <c r="H1468" i="5"/>
  <c r="I1468" i="5"/>
  <c r="J1468" i="5"/>
  <c r="K1468" i="5"/>
  <c r="M1468" i="5" s="1"/>
  <c r="O1468" i="5" s="1"/>
  <c r="H1462" i="5"/>
  <c r="I1462" i="5"/>
  <c r="J1462" i="5"/>
  <c r="K1462" i="5"/>
  <c r="M1462" i="5" s="1"/>
  <c r="O1462" i="5" s="1"/>
  <c r="H1456" i="5"/>
  <c r="I1456" i="5"/>
  <c r="J1456" i="5"/>
  <c r="K1456" i="5"/>
  <c r="M1456" i="5" s="1"/>
  <c r="H1450" i="5"/>
  <c r="I1450" i="5"/>
  <c r="J1450" i="5"/>
  <c r="K1450" i="5"/>
  <c r="M1450" i="5" s="1"/>
  <c r="O1450" i="5" s="1"/>
  <c r="H1444" i="5"/>
  <c r="I1444" i="5"/>
  <c r="J1444" i="5"/>
  <c r="K1444" i="5"/>
  <c r="M1444" i="5" s="1"/>
  <c r="I1438" i="5"/>
  <c r="K1438" i="5"/>
  <c r="M1438" i="5" s="1"/>
  <c r="H1438" i="5"/>
  <c r="J1438" i="5"/>
  <c r="I1432" i="5"/>
  <c r="K1432" i="5"/>
  <c r="M1432" i="5" s="1"/>
  <c r="O1432" i="5" s="1"/>
  <c r="H1432" i="5"/>
  <c r="J1432" i="5"/>
  <c r="I1426" i="5"/>
  <c r="K1426" i="5"/>
  <c r="M1426" i="5" s="1"/>
  <c r="H1426" i="5"/>
  <c r="J1426" i="5"/>
  <c r="I1420" i="5"/>
  <c r="K1420" i="5"/>
  <c r="M1420" i="5" s="1"/>
  <c r="H1420" i="5"/>
  <c r="J1420" i="5"/>
  <c r="I1414" i="5"/>
  <c r="K1414" i="5"/>
  <c r="M1414" i="5" s="1"/>
  <c r="H1414" i="5"/>
  <c r="J1414" i="5"/>
  <c r="I1408" i="5"/>
  <c r="J1408" i="5"/>
  <c r="K1408" i="5"/>
  <c r="M1408" i="5" s="1"/>
  <c r="O1408" i="5" s="1"/>
  <c r="H1408" i="5"/>
  <c r="I1402" i="5"/>
  <c r="J1402" i="5"/>
  <c r="K1402" i="5"/>
  <c r="M1402" i="5" s="1"/>
  <c r="O1402" i="5" s="1"/>
  <c r="H1402" i="5"/>
  <c r="I1396" i="5"/>
  <c r="J1396" i="5"/>
  <c r="K1396" i="5"/>
  <c r="M1396" i="5" s="1"/>
  <c r="O1396" i="5" s="1"/>
  <c r="H1396" i="5"/>
  <c r="I1390" i="5"/>
  <c r="J1390" i="5"/>
  <c r="K1390" i="5"/>
  <c r="M1390" i="5" s="1"/>
  <c r="H1390" i="5"/>
  <c r="I1384" i="5"/>
  <c r="J1384" i="5"/>
  <c r="K1384" i="5"/>
  <c r="M1384" i="5" s="1"/>
  <c r="O1384" i="5" s="1"/>
  <c r="H1384" i="5"/>
  <c r="I1378" i="5"/>
  <c r="J1378" i="5"/>
  <c r="K1378" i="5"/>
  <c r="M1378" i="5" s="1"/>
  <c r="O1378" i="5" s="1"/>
  <c r="H1378" i="5"/>
  <c r="I1372" i="5"/>
  <c r="J1372" i="5"/>
  <c r="K1372" i="5"/>
  <c r="M1372" i="5" s="1"/>
  <c r="O1372" i="5" s="1"/>
  <c r="H1372" i="5"/>
  <c r="I1366" i="5"/>
  <c r="J1366" i="5"/>
  <c r="K1366" i="5"/>
  <c r="M1366" i="5" s="1"/>
  <c r="H1366" i="5"/>
  <c r="I1360" i="5"/>
  <c r="J1360" i="5"/>
  <c r="K1360" i="5"/>
  <c r="M1360" i="5" s="1"/>
  <c r="H1360" i="5"/>
  <c r="I1354" i="5"/>
  <c r="J1354" i="5"/>
  <c r="K1354" i="5"/>
  <c r="M1354" i="5" s="1"/>
  <c r="H1354" i="5"/>
  <c r="I1348" i="5"/>
  <c r="J1348" i="5"/>
  <c r="K1348" i="5"/>
  <c r="M1348" i="5" s="1"/>
  <c r="O1348" i="5" s="1"/>
  <c r="H1348" i="5"/>
  <c r="I1342" i="5"/>
  <c r="J1342" i="5"/>
  <c r="K1342" i="5"/>
  <c r="M1342" i="5" s="1"/>
  <c r="O1342" i="5" s="1"/>
  <c r="H1342" i="5"/>
  <c r="I1336" i="5"/>
  <c r="J1336" i="5"/>
  <c r="K1336" i="5"/>
  <c r="M1336" i="5" s="1"/>
  <c r="H1336" i="5"/>
  <c r="I1330" i="5"/>
  <c r="J1330" i="5"/>
  <c r="K1330" i="5"/>
  <c r="M1330" i="5" s="1"/>
  <c r="H1330" i="5"/>
  <c r="I1324" i="5"/>
  <c r="J1324" i="5"/>
  <c r="K1324" i="5"/>
  <c r="M1324" i="5" s="1"/>
  <c r="O1324" i="5" s="1"/>
  <c r="H1324" i="5"/>
  <c r="I1318" i="5"/>
  <c r="J1318" i="5"/>
  <c r="K1318" i="5"/>
  <c r="M1318" i="5" s="1"/>
  <c r="O1318" i="5" s="1"/>
  <c r="H1318" i="5"/>
  <c r="I1312" i="5"/>
  <c r="J1312" i="5"/>
  <c r="K1312" i="5"/>
  <c r="M1312" i="5" s="1"/>
  <c r="O1312" i="5" s="1"/>
  <c r="H1312" i="5"/>
  <c r="I1306" i="5"/>
  <c r="J1306" i="5"/>
  <c r="K1306" i="5"/>
  <c r="M1306" i="5" s="1"/>
  <c r="O1306" i="5" s="1"/>
  <c r="H1306" i="5"/>
  <c r="I1300" i="5"/>
  <c r="J1300" i="5"/>
  <c r="K1300" i="5"/>
  <c r="M1300" i="5" s="1"/>
  <c r="H1300" i="5"/>
  <c r="I1294" i="5"/>
  <c r="J1294" i="5"/>
  <c r="K1294" i="5"/>
  <c r="M1294" i="5" s="1"/>
  <c r="O1294" i="5" s="1"/>
  <c r="H1294" i="5"/>
  <c r="I1288" i="5"/>
  <c r="J1288" i="5"/>
  <c r="K1288" i="5"/>
  <c r="M1288" i="5" s="1"/>
  <c r="H1288" i="5"/>
  <c r="I1282" i="5"/>
  <c r="J1282" i="5"/>
  <c r="K1282" i="5"/>
  <c r="M1282" i="5" s="1"/>
  <c r="H1282" i="5"/>
  <c r="I1276" i="5"/>
  <c r="J1276" i="5"/>
  <c r="K1276" i="5"/>
  <c r="M1276" i="5" s="1"/>
  <c r="O1276" i="5" s="1"/>
  <c r="H1276" i="5"/>
  <c r="I1270" i="5"/>
  <c r="J1270" i="5"/>
  <c r="K1270" i="5"/>
  <c r="M1270" i="5" s="1"/>
  <c r="H1270" i="5"/>
  <c r="I1264" i="5"/>
  <c r="J1264" i="5"/>
  <c r="K1264" i="5"/>
  <c r="M1264" i="5" s="1"/>
  <c r="O1264" i="5" s="1"/>
  <c r="H1264" i="5"/>
  <c r="I1258" i="5"/>
  <c r="J1258" i="5"/>
  <c r="K1258" i="5"/>
  <c r="M1258" i="5" s="1"/>
  <c r="O1258" i="5" s="1"/>
  <c r="H1258" i="5"/>
  <c r="I1252" i="5"/>
  <c r="J1252" i="5"/>
  <c r="K1252" i="5"/>
  <c r="M1252" i="5" s="1"/>
  <c r="O1252" i="5" s="1"/>
  <c r="H1252" i="5"/>
  <c r="I1246" i="5"/>
  <c r="J1246" i="5"/>
  <c r="K1246" i="5"/>
  <c r="M1246" i="5" s="1"/>
  <c r="H1246" i="5"/>
  <c r="I1240" i="5"/>
  <c r="J1240" i="5"/>
  <c r="K1240" i="5"/>
  <c r="M1240" i="5" s="1"/>
  <c r="O1240" i="5" s="1"/>
  <c r="H1240" i="5"/>
  <c r="I1234" i="5"/>
  <c r="J1234" i="5"/>
  <c r="K1234" i="5"/>
  <c r="M1234" i="5" s="1"/>
  <c r="H1234" i="5"/>
  <c r="I1228" i="5"/>
  <c r="J1228" i="5"/>
  <c r="K1228" i="5"/>
  <c r="M1228" i="5" s="1"/>
  <c r="H1228" i="5"/>
  <c r="I1222" i="5"/>
  <c r="J1222" i="5"/>
  <c r="K1222" i="5"/>
  <c r="M1222" i="5" s="1"/>
  <c r="O1222" i="5" s="1"/>
  <c r="H1222" i="5"/>
  <c r="I1216" i="5"/>
  <c r="J1216" i="5"/>
  <c r="K1216" i="5"/>
  <c r="M1216" i="5" s="1"/>
  <c r="O1216" i="5" s="1"/>
  <c r="H1216" i="5"/>
  <c r="I1210" i="5"/>
  <c r="J1210" i="5"/>
  <c r="K1210" i="5"/>
  <c r="M1210" i="5" s="1"/>
  <c r="O1210" i="5" s="1"/>
  <c r="H1210" i="5"/>
  <c r="I1204" i="5"/>
  <c r="J1204" i="5"/>
  <c r="K1204" i="5"/>
  <c r="M1204" i="5" s="1"/>
  <c r="O1204" i="5" s="1"/>
  <c r="H1204" i="5"/>
  <c r="I1198" i="5"/>
  <c r="J1198" i="5"/>
  <c r="K1198" i="5"/>
  <c r="M1198" i="5" s="1"/>
  <c r="O1198" i="5" s="1"/>
  <c r="H1198" i="5"/>
  <c r="I1192" i="5"/>
  <c r="J1192" i="5"/>
  <c r="K1192" i="5"/>
  <c r="M1192" i="5" s="1"/>
  <c r="H1192" i="5"/>
  <c r="I1186" i="5"/>
  <c r="J1186" i="5"/>
  <c r="K1186" i="5"/>
  <c r="M1186" i="5" s="1"/>
  <c r="O1186" i="5" s="1"/>
  <c r="H1186" i="5"/>
  <c r="I1180" i="5"/>
  <c r="J1180" i="5"/>
  <c r="K1180" i="5"/>
  <c r="M1180" i="5" s="1"/>
  <c r="O1180" i="5" s="1"/>
  <c r="H1180" i="5"/>
  <c r="I1174" i="5"/>
  <c r="J1174" i="5"/>
  <c r="K1174" i="5"/>
  <c r="M1174" i="5" s="1"/>
  <c r="O1174" i="5" s="1"/>
  <c r="H1174" i="5"/>
  <c r="I1168" i="5"/>
  <c r="J1168" i="5"/>
  <c r="K1168" i="5"/>
  <c r="M1168" i="5" s="1"/>
  <c r="O1168" i="5" s="1"/>
  <c r="H1168" i="5"/>
  <c r="I1162" i="5"/>
  <c r="J1162" i="5"/>
  <c r="K1162" i="5"/>
  <c r="M1162" i="5" s="1"/>
  <c r="H1162" i="5"/>
  <c r="I1156" i="5"/>
  <c r="J1156" i="5"/>
  <c r="K1156" i="5"/>
  <c r="M1156" i="5" s="1"/>
  <c r="O1156" i="5" s="1"/>
  <c r="H1156" i="5"/>
  <c r="I1150" i="5"/>
  <c r="J1150" i="5"/>
  <c r="K1150" i="5"/>
  <c r="M1150" i="5" s="1"/>
  <c r="H1150" i="5"/>
  <c r="I1144" i="5"/>
  <c r="J1144" i="5"/>
  <c r="K1144" i="5"/>
  <c r="M1144" i="5" s="1"/>
  <c r="H1144" i="5"/>
  <c r="I1138" i="5"/>
  <c r="J1138" i="5"/>
  <c r="K1138" i="5"/>
  <c r="M1138" i="5" s="1"/>
  <c r="O1138" i="5" s="1"/>
  <c r="H1138" i="5"/>
  <c r="I1132" i="5"/>
  <c r="J1132" i="5"/>
  <c r="K1132" i="5"/>
  <c r="M1132" i="5" s="1"/>
  <c r="O1132" i="5" s="1"/>
  <c r="H1132" i="5"/>
  <c r="I1126" i="5"/>
  <c r="J1126" i="5"/>
  <c r="K1126" i="5"/>
  <c r="M1126" i="5" s="1"/>
  <c r="O1126" i="5" s="1"/>
  <c r="H1126" i="5"/>
  <c r="I1120" i="5"/>
  <c r="J1120" i="5"/>
  <c r="K1120" i="5"/>
  <c r="M1120" i="5" s="1"/>
  <c r="H1120" i="5"/>
  <c r="I1114" i="5"/>
  <c r="J1114" i="5"/>
  <c r="K1114" i="5"/>
  <c r="M1114" i="5" s="1"/>
  <c r="O1114" i="5" s="1"/>
  <c r="H1114" i="5"/>
  <c r="I1108" i="5"/>
  <c r="J1108" i="5"/>
  <c r="K1108" i="5"/>
  <c r="M1108" i="5" s="1"/>
  <c r="H1108" i="5"/>
  <c r="I1102" i="5"/>
  <c r="J1102" i="5"/>
  <c r="K1102" i="5"/>
  <c r="M1102" i="5" s="1"/>
  <c r="H1102" i="5"/>
  <c r="I1096" i="5"/>
  <c r="J1096" i="5"/>
  <c r="K1096" i="5"/>
  <c r="M1096" i="5" s="1"/>
  <c r="O1096" i="5" s="1"/>
  <c r="H1096" i="5"/>
  <c r="I1090" i="5"/>
  <c r="J1090" i="5"/>
  <c r="K1090" i="5"/>
  <c r="M1090" i="5" s="1"/>
  <c r="H1090" i="5"/>
  <c r="I1084" i="5"/>
  <c r="J1084" i="5"/>
  <c r="K1084" i="5"/>
  <c r="M1084" i="5" s="1"/>
  <c r="O1084" i="5" s="1"/>
  <c r="H1084" i="5"/>
  <c r="I1078" i="5"/>
  <c r="J1078" i="5"/>
  <c r="K1078" i="5"/>
  <c r="M1078" i="5" s="1"/>
  <c r="O1078" i="5" s="1"/>
  <c r="H1078" i="5"/>
  <c r="I1072" i="5"/>
  <c r="J1072" i="5"/>
  <c r="K1072" i="5"/>
  <c r="M1072" i="5" s="1"/>
  <c r="O1072" i="5" s="1"/>
  <c r="H1072" i="5"/>
  <c r="I1066" i="5"/>
  <c r="J1066" i="5"/>
  <c r="K1066" i="5"/>
  <c r="M1066" i="5" s="1"/>
  <c r="H1066" i="5"/>
  <c r="I1060" i="5"/>
  <c r="J1060" i="5"/>
  <c r="K1060" i="5"/>
  <c r="M1060" i="5" s="1"/>
  <c r="H1060" i="5"/>
  <c r="I1054" i="5"/>
  <c r="J1054" i="5"/>
  <c r="K1054" i="5"/>
  <c r="M1054" i="5" s="1"/>
  <c r="H1054" i="5"/>
  <c r="I1048" i="5"/>
  <c r="J1048" i="5"/>
  <c r="K1048" i="5"/>
  <c r="M1048" i="5" s="1"/>
  <c r="O1048" i="5" s="1"/>
  <c r="H1048" i="5"/>
  <c r="I1042" i="5"/>
  <c r="J1042" i="5"/>
  <c r="K1042" i="5"/>
  <c r="M1042" i="5" s="1"/>
  <c r="H1042" i="5"/>
  <c r="I1036" i="5"/>
  <c r="J1036" i="5"/>
  <c r="K1036" i="5"/>
  <c r="M1036" i="5" s="1"/>
  <c r="H1036" i="5"/>
  <c r="I1030" i="5"/>
  <c r="J1030" i="5"/>
  <c r="K1030" i="5"/>
  <c r="M1030" i="5" s="1"/>
  <c r="O1030" i="5" s="1"/>
  <c r="H1030" i="5"/>
  <c r="I1024" i="5"/>
  <c r="J1024" i="5"/>
  <c r="K1024" i="5"/>
  <c r="M1024" i="5" s="1"/>
  <c r="H1024" i="5"/>
  <c r="I1018" i="5"/>
  <c r="J1018" i="5"/>
  <c r="K1018" i="5"/>
  <c r="M1018" i="5" s="1"/>
  <c r="H1018" i="5"/>
  <c r="I1012" i="5"/>
  <c r="J1012" i="5"/>
  <c r="K1012" i="5"/>
  <c r="M1012" i="5" s="1"/>
  <c r="O1012" i="5" s="1"/>
  <c r="H1012" i="5"/>
  <c r="I1006" i="5"/>
  <c r="J1006" i="5"/>
  <c r="K1006" i="5"/>
  <c r="M1006" i="5" s="1"/>
  <c r="H1006" i="5"/>
  <c r="I1000" i="5"/>
  <c r="J1000" i="5"/>
  <c r="K1000" i="5"/>
  <c r="M1000" i="5" s="1"/>
  <c r="O1000" i="5" s="1"/>
  <c r="H1000" i="5"/>
  <c r="I994" i="5"/>
  <c r="J994" i="5"/>
  <c r="K994" i="5"/>
  <c r="M994" i="5" s="1"/>
  <c r="H994" i="5"/>
  <c r="I988" i="5"/>
  <c r="J988" i="5"/>
  <c r="K988" i="5"/>
  <c r="M988" i="5" s="1"/>
  <c r="O988" i="5" s="1"/>
  <c r="H988" i="5"/>
  <c r="I982" i="5"/>
  <c r="J982" i="5"/>
  <c r="K982" i="5"/>
  <c r="M982" i="5" s="1"/>
  <c r="O982" i="5" s="1"/>
  <c r="H982" i="5"/>
  <c r="I976" i="5"/>
  <c r="J976" i="5"/>
  <c r="K976" i="5"/>
  <c r="M976" i="5" s="1"/>
  <c r="O976" i="5" s="1"/>
  <c r="H976" i="5"/>
  <c r="I970" i="5"/>
  <c r="J970" i="5"/>
  <c r="K970" i="5"/>
  <c r="M970" i="5" s="1"/>
  <c r="O970" i="5" s="1"/>
  <c r="H970" i="5"/>
  <c r="I964" i="5"/>
  <c r="J964" i="5"/>
  <c r="K964" i="5"/>
  <c r="M964" i="5" s="1"/>
  <c r="O964" i="5" s="1"/>
  <c r="H964" i="5"/>
  <c r="I958" i="5"/>
  <c r="J958" i="5"/>
  <c r="K958" i="5"/>
  <c r="M958" i="5" s="1"/>
  <c r="H958" i="5"/>
  <c r="I952" i="5"/>
  <c r="J952" i="5"/>
  <c r="K952" i="5"/>
  <c r="M952" i="5" s="1"/>
  <c r="O952" i="5" s="1"/>
  <c r="H952" i="5"/>
  <c r="I946" i="5"/>
  <c r="J946" i="5"/>
  <c r="K946" i="5"/>
  <c r="M946" i="5" s="1"/>
  <c r="O946" i="5" s="1"/>
  <c r="H946" i="5"/>
  <c r="I940" i="5"/>
  <c r="J940" i="5"/>
  <c r="K940" i="5"/>
  <c r="M940" i="5" s="1"/>
  <c r="H940" i="5"/>
  <c r="I934" i="5"/>
  <c r="J934" i="5"/>
  <c r="K934" i="5"/>
  <c r="M934" i="5" s="1"/>
  <c r="O934" i="5" s="1"/>
  <c r="H934" i="5"/>
  <c r="I928" i="5"/>
  <c r="J928" i="5"/>
  <c r="K928" i="5"/>
  <c r="M928" i="5" s="1"/>
  <c r="H928" i="5"/>
  <c r="I922" i="5"/>
  <c r="J922" i="5"/>
  <c r="K922" i="5"/>
  <c r="M922" i="5" s="1"/>
  <c r="O922" i="5" s="1"/>
  <c r="H922" i="5"/>
  <c r="I916" i="5"/>
  <c r="J916" i="5"/>
  <c r="K916" i="5"/>
  <c r="M916" i="5" s="1"/>
  <c r="O916" i="5" s="1"/>
  <c r="H916" i="5"/>
  <c r="I910" i="5"/>
  <c r="J910" i="5"/>
  <c r="K910" i="5"/>
  <c r="M910" i="5" s="1"/>
  <c r="O910" i="5" s="1"/>
  <c r="H910" i="5"/>
  <c r="I904" i="5"/>
  <c r="J904" i="5"/>
  <c r="K904" i="5"/>
  <c r="M904" i="5" s="1"/>
  <c r="H904" i="5"/>
  <c r="I898" i="5"/>
  <c r="J898" i="5"/>
  <c r="K898" i="5"/>
  <c r="M898" i="5" s="1"/>
  <c r="H898" i="5"/>
  <c r="I892" i="5"/>
  <c r="J892" i="5"/>
  <c r="K892" i="5"/>
  <c r="M892" i="5" s="1"/>
  <c r="H892" i="5"/>
  <c r="I886" i="5"/>
  <c r="J886" i="5"/>
  <c r="K886" i="5"/>
  <c r="M886" i="5" s="1"/>
  <c r="H886" i="5"/>
  <c r="I880" i="5"/>
  <c r="J880" i="5"/>
  <c r="K880" i="5"/>
  <c r="M880" i="5" s="1"/>
  <c r="H880" i="5"/>
  <c r="I874" i="5"/>
  <c r="J874" i="5"/>
  <c r="K874" i="5"/>
  <c r="M874" i="5" s="1"/>
  <c r="H874" i="5"/>
  <c r="I868" i="5"/>
  <c r="J868" i="5"/>
  <c r="K868" i="5"/>
  <c r="M868" i="5" s="1"/>
  <c r="H868" i="5"/>
  <c r="I862" i="5"/>
  <c r="J862" i="5"/>
  <c r="K862" i="5"/>
  <c r="M862" i="5" s="1"/>
  <c r="H862" i="5"/>
  <c r="I856" i="5"/>
  <c r="J856" i="5"/>
  <c r="K856" i="5"/>
  <c r="M856" i="5" s="1"/>
  <c r="O856" i="5" s="1"/>
  <c r="H856" i="5"/>
  <c r="I850" i="5"/>
  <c r="J850" i="5"/>
  <c r="K850" i="5"/>
  <c r="M850" i="5" s="1"/>
  <c r="H850" i="5"/>
  <c r="I844" i="5"/>
  <c r="J844" i="5"/>
  <c r="K844" i="5"/>
  <c r="M844" i="5" s="1"/>
  <c r="O844" i="5" s="1"/>
  <c r="H844" i="5"/>
  <c r="I838" i="5"/>
  <c r="J838" i="5"/>
  <c r="K838" i="5"/>
  <c r="M838" i="5" s="1"/>
  <c r="H838" i="5"/>
  <c r="I832" i="5"/>
  <c r="J832" i="5"/>
  <c r="K832" i="5"/>
  <c r="M832" i="5" s="1"/>
  <c r="H832" i="5"/>
  <c r="I826" i="5"/>
  <c r="J826" i="5"/>
  <c r="K826" i="5"/>
  <c r="M826" i="5" s="1"/>
  <c r="H826" i="5"/>
  <c r="I820" i="5"/>
  <c r="J820" i="5"/>
  <c r="K820" i="5"/>
  <c r="M820" i="5" s="1"/>
  <c r="H820" i="5"/>
  <c r="I814" i="5"/>
  <c r="J814" i="5"/>
  <c r="K814" i="5"/>
  <c r="M814" i="5" s="1"/>
  <c r="O814" i="5" s="1"/>
  <c r="H814" i="5"/>
  <c r="I808" i="5"/>
  <c r="J808" i="5"/>
  <c r="K808" i="5"/>
  <c r="M808" i="5" s="1"/>
  <c r="O808" i="5" s="1"/>
  <c r="H808" i="5"/>
  <c r="I802" i="5"/>
  <c r="J802" i="5"/>
  <c r="K802" i="5"/>
  <c r="M802" i="5" s="1"/>
  <c r="O802" i="5" s="1"/>
  <c r="H802" i="5"/>
  <c r="I796" i="5"/>
  <c r="J796" i="5"/>
  <c r="K796" i="5"/>
  <c r="M796" i="5" s="1"/>
  <c r="H796" i="5"/>
  <c r="I790" i="5"/>
  <c r="J790" i="5"/>
  <c r="K790" i="5"/>
  <c r="M790" i="5" s="1"/>
  <c r="H790" i="5"/>
  <c r="I784" i="5"/>
  <c r="J784" i="5"/>
  <c r="K784" i="5"/>
  <c r="M784" i="5" s="1"/>
  <c r="O784" i="5" s="1"/>
  <c r="H784" i="5"/>
  <c r="I778" i="5"/>
  <c r="J778" i="5"/>
  <c r="K778" i="5"/>
  <c r="M778" i="5" s="1"/>
  <c r="O778" i="5" s="1"/>
  <c r="H778" i="5"/>
  <c r="I772" i="5"/>
  <c r="J772" i="5"/>
  <c r="K772" i="5"/>
  <c r="M772" i="5" s="1"/>
  <c r="O772" i="5" s="1"/>
  <c r="H772" i="5"/>
  <c r="I766" i="5"/>
  <c r="J766" i="5"/>
  <c r="K766" i="5"/>
  <c r="M766" i="5" s="1"/>
  <c r="O766" i="5" s="1"/>
  <c r="H766" i="5"/>
  <c r="I760" i="5"/>
  <c r="J760" i="5"/>
  <c r="K760" i="5"/>
  <c r="M760" i="5" s="1"/>
  <c r="H760" i="5"/>
  <c r="I754" i="5"/>
  <c r="J754" i="5"/>
  <c r="K754" i="5"/>
  <c r="M754" i="5" s="1"/>
  <c r="O754" i="5" s="1"/>
  <c r="H754" i="5"/>
  <c r="I748" i="5"/>
  <c r="J748" i="5"/>
  <c r="K748" i="5"/>
  <c r="M748" i="5" s="1"/>
  <c r="H748" i="5"/>
  <c r="I742" i="5"/>
  <c r="J742" i="5"/>
  <c r="K742" i="5"/>
  <c r="M742" i="5" s="1"/>
  <c r="O742" i="5" s="1"/>
  <c r="H742" i="5"/>
  <c r="I736" i="5"/>
  <c r="J736" i="5"/>
  <c r="K736" i="5"/>
  <c r="M736" i="5" s="1"/>
  <c r="H736" i="5"/>
  <c r="I730" i="5"/>
  <c r="J730" i="5"/>
  <c r="K730" i="5"/>
  <c r="M730" i="5" s="1"/>
  <c r="O730" i="5" s="1"/>
  <c r="H730" i="5"/>
  <c r="I724" i="5"/>
  <c r="J724" i="5"/>
  <c r="K724" i="5"/>
  <c r="M724" i="5" s="1"/>
  <c r="O724" i="5" s="1"/>
  <c r="H724" i="5"/>
  <c r="I718" i="5"/>
  <c r="J718" i="5"/>
  <c r="K718" i="5"/>
  <c r="M718" i="5" s="1"/>
  <c r="O718" i="5" s="1"/>
  <c r="H718" i="5"/>
  <c r="I712" i="5"/>
  <c r="J712" i="5"/>
  <c r="K712" i="5"/>
  <c r="M712" i="5" s="1"/>
  <c r="H712" i="5"/>
  <c r="I706" i="5"/>
  <c r="J706" i="5"/>
  <c r="K706" i="5"/>
  <c r="M706" i="5" s="1"/>
  <c r="O706" i="5" s="1"/>
  <c r="H706" i="5"/>
  <c r="I700" i="5"/>
  <c r="J700" i="5"/>
  <c r="K700" i="5"/>
  <c r="M700" i="5" s="1"/>
  <c r="O700" i="5" s="1"/>
  <c r="H700" i="5"/>
  <c r="I694" i="5"/>
  <c r="J694" i="5"/>
  <c r="K694" i="5"/>
  <c r="M694" i="5" s="1"/>
  <c r="O694" i="5" s="1"/>
  <c r="H694" i="5"/>
  <c r="I688" i="5"/>
  <c r="J688" i="5"/>
  <c r="K688" i="5"/>
  <c r="M688" i="5" s="1"/>
  <c r="O688" i="5" s="1"/>
  <c r="H688" i="5"/>
  <c r="I682" i="5"/>
  <c r="J682" i="5"/>
  <c r="K682" i="5"/>
  <c r="M682" i="5" s="1"/>
  <c r="H682" i="5"/>
  <c r="I676" i="5"/>
  <c r="J676" i="5"/>
  <c r="K676" i="5"/>
  <c r="M676" i="5" s="1"/>
  <c r="O676" i="5" s="1"/>
  <c r="H676" i="5"/>
  <c r="I670" i="5"/>
  <c r="J670" i="5"/>
  <c r="K670" i="5"/>
  <c r="M670" i="5" s="1"/>
  <c r="H670" i="5"/>
  <c r="I664" i="5"/>
  <c r="J664" i="5"/>
  <c r="K664" i="5"/>
  <c r="M664" i="5" s="1"/>
  <c r="H664" i="5"/>
  <c r="I658" i="5"/>
  <c r="J658" i="5"/>
  <c r="K658" i="5"/>
  <c r="M658" i="5" s="1"/>
  <c r="H658" i="5"/>
  <c r="I652" i="5"/>
  <c r="J652" i="5"/>
  <c r="K652" i="5"/>
  <c r="M652" i="5" s="1"/>
  <c r="H652" i="5"/>
  <c r="I646" i="5"/>
  <c r="J646" i="5"/>
  <c r="K646" i="5"/>
  <c r="M646" i="5" s="1"/>
  <c r="H646" i="5"/>
  <c r="I640" i="5"/>
  <c r="J640" i="5"/>
  <c r="K640" i="5"/>
  <c r="M640" i="5" s="1"/>
  <c r="O640" i="5" s="1"/>
  <c r="H640" i="5"/>
  <c r="I634" i="5"/>
  <c r="J634" i="5"/>
  <c r="K634" i="5"/>
  <c r="M634" i="5" s="1"/>
  <c r="H634" i="5"/>
  <c r="I628" i="5"/>
  <c r="J628" i="5"/>
  <c r="K628" i="5"/>
  <c r="M628" i="5" s="1"/>
  <c r="H628" i="5"/>
  <c r="I622" i="5"/>
  <c r="J622" i="5"/>
  <c r="K622" i="5"/>
  <c r="M622" i="5" s="1"/>
  <c r="H622" i="5"/>
  <c r="I616" i="5"/>
  <c r="J616" i="5"/>
  <c r="K616" i="5"/>
  <c r="M616" i="5" s="1"/>
  <c r="H616" i="5"/>
  <c r="H610" i="5"/>
  <c r="I610" i="5"/>
  <c r="J610" i="5"/>
  <c r="K610" i="5"/>
  <c r="M610" i="5" s="1"/>
  <c r="O610" i="5" s="1"/>
  <c r="H604" i="5"/>
  <c r="I604" i="5"/>
  <c r="J604" i="5"/>
  <c r="K604" i="5"/>
  <c r="M604" i="5" s="1"/>
  <c r="O604" i="5" s="1"/>
  <c r="H598" i="5"/>
  <c r="I598" i="5"/>
  <c r="J598" i="5"/>
  <c r="K598" i="5"/>
  <c r="M598" i="5" s="1"/>
  <c r="O598" i="5" s="1"/>
  <c r="H592" i="5"/>
  <c r="I592" i="5"/>
  <c r="J592" i="5"/>
  <c r="K592" i="5"/>
  <c r="M592" i="5" s="1"/>
  <c r="O592" i="5" s="1"/>
  <c r="H586" i="5"/>
  <c r="I586" i="5"/>
  <c r="J586" i="5"/>
  <c r="K586" i="5"/>
  <c r="M586" i="5" s="1"/>
  <c r="H580" i="5"/>
  <c r="I580" i="5"/>
  <c r="J580" i="5"/>
  <c r="K580" i="5"/>
  <c r="M580" i="5" s="1"/>
  <c r="H574" i="5"/>
  <c r="I574" i="5"/>
  <c r="J574" i="5"/>
  <c r="K574" i="5"/>
  <c r="M574" i="5" s="1"/>
  <c r="O574" i="5" s="1"/>
  <c r="H568" i="5"/>
  <c r="I568" i="5"/>
  <c r="J568" i="5"/>
  <c r="K568" i="5"/>
  <c r="M568" i="5" s="1"/>
  <c r="O568" i="5" s="1"/>
  <c r="H562" i="5"/>
  <c r="I562" i="5"/>
  <c r="J562" i="5"/>
  <c r="K562" i="5"/>
  <c r="M562" i="5" s="1"/>
  <c r="H556" i="5"/>
  <c r="I556" i="5"/>
  <c r="J556" i="5"/>
  <c r="K556" i="5"/>
  <c r="M556" i="5" s="1"/>
  <c r="O556" i="5" s="1"/>
  <c r="H550" i="5"/>
  <c r="I550" i="5"/>
  <c r="J550" i="5"/>
  <c r="K550" i="5"/>
  <c r="M550" i="5" s="1"/>
  <c r="H544" i="5"/>
  <c r="I544" i="5"/>
  <c r="J544" i="5"/>
  <c r="K544" i="5"/>
  <c r="M544" i="5" s="1"/>
  <c r="H538" i="5"/>
  <c r="I538" i="5"/>
  <c r="J538" i="5"/>
  <c r="K538" i="5"/>
  <c r="M538" i="5" s="1"/>
  <c r="H532" i="5"/>
  <c r="I532" i="5"/>
  <c r="J532" i="5"/>
  <c r="K532" i="5"/>
  <c r="M532" i="5" s="1"/>
  <c r="O532" i="5" s="1"/>
  <c r="H526" i="5"/>
  <c r="I526" i="5"/>
  <c r="J526" i="5"/>
  <c r="K526" i="5"/>
  <c r="M526" i="5" s="1"/>
  <c r="H520" i="5"/>
  <c r="I520" i="5"/>
  <c r="J520" i="5"/>
  <c r="K520" i="5"/>
  <c r="M520" i="5" s="1"/>
  <c r="H514" i="5"/>
  <c r="I514" i="5"/>
  <c r="J514" i="5"/>
  <c r="K514" i="5"/>
  <c r="M514" i="5" s="1"/>
  <c r="H508" i="5"/>
  <c r="I508" i="5"/>
  <c r="J508" i="5"/>
  <c r="K508" i="5"/>
  <c r="M508" i="5" s="1"/>
  <c r="H502" i="5"/>
  <c r="I502" i="5"/>
  <c r="J502" i="5"/>
  <c r="K502" i="5"/>
  <c r="M502" i="5" s="1"/>
  <c r="H496" i="5"/>
  <c r="I496" i="5"/>
  <c r="J496" i="5"/>
  <c r="K496" i="5"/>
  <c r="M496" i="5" s="1"/>
  <c r="O496" i="5" s="1"/>
  <c r="H490" i="5"/>
  <c r="I490" i="5"/>
  <c r="J490" i="5"/>
  <c r="K490" i="5"/>
  <c r="M490" i="5" s="1"/>
  <c r="H484" i="5"/>
  <c r="I484" i="5"/>
  <c r="J484" i="5"/>
  <c r="K484" i="5"/>
  <c r="M484" i="5" s="1"/>
  <c r="O484" i="5" s="1"/>
  <c r="H478" i="5"/>
  <c r="I478" i="5"/>
  <c r="J478" i="5"/>
  <c r="K478" i="5"/>
  <c r="M478" i="5" s="1"/>
  <c r="O478" i="5" s="1"/>
  <c r="H472" i="5"/>
  <c r="I472" i="5"/>
  <c r="J472" i="5"/>
  <c r="K472" i="5"/>
  <c r="M472" i="5" s="1"/>
  <c r="H466" i="5"/>
  <c r="I466" i="5"/>
  <c r="J466" i="5"/>
  <c r="K466" i="5"/>
  <c r="M466" i="5" s="1"/>
  <c r="H460" i="5"/>
  <c r="I460" i="5"/>
  <c r="J460" i="5"/>
  <c r="K460" i="5"/>
  <c r="M460" i="5" s="1"/>
  <c r="H454" i="5"/>
  <c r="I454" i="5"/>
  <c r="J454" i="5"/>
  <c r="K454" i="5"/>
  <c r="M454" i="5" s="1"/>
  <c r="O454" i="5" s="1"/>
  <c r="H448" i="5"/>
  <c r="I448" i="5"/>
  <c r="J448" i="5"/>
  <c r="K448" i="5"/>
  <c r="M448" i="5" s="1"/>
  <c r="H442" i="5"/>
  <c r="I442" i="5"/>
  <c r="J442" i="5"/>
  <c r="K442" i="5"/>
  <c r="M442" i="5" s="1"/>
  <c r="O442" i="5" s="1"/>
  <c r="H436" i="5"/>
  <c r="I436" i="5"/>
  <c r="J436" i="5"/>
  <c r="K436" i="5"/>
  <c r="M436" i="5" s="1"/>
  <c r="O436" i="5" s="1"/>
  <c r="H430" i="5"/>
  <c r="I430" i="5"/>
  <c r="J430" i="5"/>
  <c r="K430" i="5"/>
  <c r="M430" i="5" s="1"/>
  <c r="O430" i="5" s="1"/>
  <c r="H424" i="5"/>
  <c r="I424" i="5"/>
  <c r="J424" i="5"/>
  <c r="K424" i="5"/>
  <c r="M424" i="5" s="1"/>
  <c r="H418" i="5"/>
  <c r="I418" i="5"/>
  <c r="J418" i="5"/>
  <c r="K418" i="5"/>
  <c r="M418" i="5" s="1"/>
  <c r="O418" i="5" s="1"/>
  <c r="H412" i="5"/>
  <c r="I412" i="5"/>
  <c r="J412" i="5"/>
  <c r="K412" i="5"/>
  <c r="M412" i="5" s="1"/>
  <c r="H406" i="5"/>
  <c r="I406" i="5"/>
  <c r="J406" i="5"/>
  <c r="K406" i="5"/>
  <c r="M406" i="5" s="1"/>
  <c r="H400" i="5"/>
  <c r="I400" i="5"/>
  <c r="J400" i="5"/>
  <c r="K400" i="5"/>
  <c r="M400" i="5" s="1"/>
  <c r="H394" i="5"/>
  <c r="I394" i="5"/>
  <c r="J394" i="5"/>
  <c r="K394" i="5"/>
  <c r="M394" i="5" s="1"/>
  <c r="O394" i="5" s="1"/>
  <c r="H388" i="5"/>
  <c r="I388" i="5"/>
  <c r="J388" i="5"/>
  <c r="K388" i="5"/>
  <c r="M388" i="5" s="1"/>
  <c r="O388" i="5" s="1"/>
  <c r="H382" i="5"/>
  <c r="I382" i="5"/>
  <c r="J382" i="5"/>
  <c r="K382" i="5"/>
  <c r="M382" i="5" s="1"/>
  <c r="O382" i="5" s="1"/>
  <c r="H376" i="5"/>
  <c r="I376" i="5"/>
  <c r="J376" i="5"/>
  <c r="K376" i="5"/>
  <c r="M376" i="5" s="1"/>
  <c r="O376" i="5" s="1"/>
  <c r="H370" i="5"/>
  <c r="I370" i="5"/>
  <c r="J370" i="5"/>
  <c r="K370" i="5"/>
  <c r="M370" i="5" s="1"/>
  <c r="O370" i="5" s="1"/>
  <c r="H364" i="5"/>
  <c r="I364" i="5"/>
  <c r="J364" i="5"/>
  <c r="K364" i="5"/>
  <c r="M364" i="5" s="1"/>
  <c r="H358" i="5"/>
  <c r="J358" i="5"/>
  <c r="K358" i="5"/>
  <c r="M358" i="5" s="1"/>
  <c r="O358" i="5" s="1"/>
  <c r="I358" i="5"/>
  <c r="H352" i="5"/>
  <c r="J352" i="5"/>
  <c r="K352" i="5"/>
  <c r="M352" i="5" s="1"/>
  <c r="I352" i="5"/>
  <c r="H346" i="5"/>
  <c r="J346" i="5"/>
  <c r="K346" i="5"/>
  <c r="M346" i="5" s="1"/>
  <c r="I346" i="5"/>
  <c r="H340" i="5"/>
  <c r="J340" i="5"/>
  <c r="K340" i="5"/>
  <c r="M340" i="5" s="1"/>
  <c r="O340" i="5" s="1"/>
  <c r="I340" i="5"/>
  <c r="H334" i="5"/>
  <c r="J334" i="5"/>
  <c r="K334" i="5"/>
  <c r="M334" i="5" s="1"/>
  <c r="O334" i="5" s="1"/>
  <c r="I334" i="5"/>
  <c r="H328" i="5"/>
  <c r="J328" i="5"/>
  <c r="K328" i="5"/>
  <c r="M328" i="5" s="1"/>
  <c r="O328" i="5" s="1"/>
  <c r="I328" i="5"/>
  <c r="H322" i="5"/>
  <c r="J322" i="5"/>
  <c r="K322" i="5"/>
  <c r="M322" i="5" s="1"/>
  <c r="O322" i="5" s="1"/>
  <c r="I322" i="5"/>
  <c r="H316" i="5"/>
  <c r="J316" i="5"/>
  <c r="K316" i="5"/>
  <c r="M316" i="5" s="1"/>
  <c r="I316" i="5"/>
  <c r="H310" i="5"/>
  <c r="J310" i="5"/>
  <c r="K310" i="5"/>
  <c r="M310" i="5" s="1"/>
  <c r="O310" i="5" s="1"/>
  <c r="I310" i="5"/>
  <c r="H304" i="5"/>
  <c r="J304" i="5"/>
  <c r="K304" i="5"/>
  <c r="M304" i="5" s="1"/>
  <c r="I304" i="5"/>
  <c r="H298" i="5"/>
  <c r="J298" i="5"/>
  <c r="K298" i="5"/>
  <c r="M298" i="5" s="1"/>
  <c r="O298" i="5" s="1"/>
  <c r="I298" i="5"/>
  <c r="H292" i="5"/>
  <c r="J292" i="5"/>
  <c r="K292" i="5"/>
  <c r="M292" i="5" s="1"/>
  <c r="I292" i="5"/>
  <c r="H286" i="5"/>
  <c r="J286" i="5"/>
  <c r="K286" i="5"/>
  <c r="M286" i="5" s="1"/>
  <c r="O286" i="5" s="1"/>
  <c r="I286" i="5"/>
  <c r="H280" i="5"/>
  <c r="J280" i="5"/>
  <c r="K280" i="5"/>
  <c r="M280" i="5" s="1"/>
  <c r="O280" i="5" s="1"/>
  <c r="I280" i="5"/>
  <c r="H274" i="5"/>
  <c r="I274" i="5"/>
  <c r="J274" i="5"/>
  <c r="K274" i="5"/>
  <c r="M274" i="5" s="1"/>
  <c r="H268" i="5"/>
  <c r="I268" i="5"/>
  <c r="J268" i="5"/>
  <c r="K268" i="5"/>
  <c r="M268" i="5" s="1"/>
  <c r="H262" i="5"/>
  <c r="I262" i="5"/>
  <c r="J262" i="5"/>
  <c r="K262" i="5"/>
  <c r="M262" i="5" s="1"/>
  <c r="O262" i="5" s="1"/>
  <c r="H256" i="5"/>
  <c r="I256" i="5"/>
  <c r="J256" i="5"/>
  <c r="K256" i="5"/>
  <c r="M256" i="5" s="1"/>
  <c r="O256" i="5" s="1"/>
  <c r="H250" i="5"/>
  <c r="I250" i="5"/>
  <c r="J250" i="5"/>
  <c r="K250" i="5"/>
  <c r="M250" i="5" s="1"/>
  <c r="O250" i="5" s="1"/>
  <c r="H244" i="5"/>
  <c r="I244" i="5"/>
  <c r="J244" i="5"/>
  <c r="K244" i="5"/>
  <c r="M244" i="5" s="1"/>
  <c r="H238" i="5"/>
  <c r="I238" i="5"/>
  <c r="J238" i="5"/>
  <c r="K238" i="5"/>
  <c r="M238" i="5" s="1"/>
  <c r="H232" i="5"/>
  <c r="I232" i="5"/>
  <c r="J232" i="5"/>
  <c r="K232" i="5"/>
  <c r="M232" i="5" s="1"/>
  <c r="H226" i="5"/>
  <c r="I226" i="5"/>
  <c r="J226" i="5"/>
  <c r="K226" i="5"/>
  <c r="M226" i="5" s="1"/>
  <c r="O226" i="5" s="1"/>
  <c r="H220" i="5"/>
  <c r="I220" i="5"/>
  <c r="J220" i="5"/>
  <c r="K220" i="5"/>
  <c r="M220" i="5" s="1"/>
  <c r="O220" i="5" s="1"/>
  <c r="H214" i="5"/>
  <c r="I214" i="5"/>
  <c r="J214" i="5"/>
  <c r="K214" i="5"/>
  <c r="M214" i="5" s="1"/>
  <c r="H208" i="5"/>
  <c r="I208" i="5"/>
  <c r="J208" i="5"/>
  <c r="K208" i="5"/>
  <c r="M208" i="5" s="1"/>
  <c r="O208" i="5" s="1"/>
  <c r="H202" i="5"/>
  <c r="I202" i="5"/>
  <c r="J202" i="5"/>
  <c r="K202" i="5"/>
  <c r="M202" i="5" s="1"/>
  <c r="O202" i="5" s="1"/>
  <c r="H196" i="5"/>
  <c r="I196" i="5"/>
  <c r="J196" i="5"/>
  <c r="K196" i="5"/>
  <c r="M196" i="5" s="1"/>
  <c r="H190" i="5"/>
  <c r="I190" i="5"/>
  <c r="J190" i="5"/>
  <c r="K190" i="5"/>
  <c r="M190" i="5" s="1"/>
  <c r="H184" i="5"/>
  <c r="I184" i="5"/>
  <c r="J184" i="5"/>
  <c r="K184" i="5"/>
  <c r="M184" i="5" s="1"/>
  <c r="H178" i="5"/>
  <c r="I178" i="5"/>
  <c r="J178" i="5"/>
  <c r="K178" i="5"/>
  <c r="M178" i="5" s="1"/>
  <c r="H172" i="5"/>
  <c r="I172" i="5"/>
  <c r="J172" i="5"/>
  <c r="K172" i="5"/>
  <c r="M172" i="5" s="1"/>
  <c r="O172" i="5" s="1"/>
  <c r="H166" i="5"/>
  <c r="I166" i="5"/>
  <c r="J166" i="5"/>
  <c r="K166" i="5"/>
  <c r="M166" i="5" s="1"/>
  <c r="O166" i="5" s="1"/>
  <c r="H160" i="5"/>
  <c r="I160" i="5"/>
  <c r="J160" i="5"/>
  <c r="K160" i="5"/>
  <c r="M160" i="5" s="1"/>
  <c r="O160" i="5" s="1"/>
  <c r="H154" i="5"/>
  <c r="I154" i="5"/>
  <c r="J154" i="5"/>
  <c r="K154" i="5"/>
  <c r="M154" i="5" s="1"/>
  <c r="O154" i="5" s="1"/>
  <c r="H148" i="5"/>
  <c r="I148" i="5"/>
  <c r="J148" i="5"/>
  <c r="K148" i="5"/>
  <c r="M148" i="5" s="1"/>
  <c r="O148" i="5" s="1"/>
  <c r="H142" i="5"/>
  <c r="I142" i="5"/>
  <c r="J142" i="5"/>
  <c r="K142" i="5"/>
  <c r="M142" i="5" s="1"/>
  <c r="H136" i="5"/>
  <c r="I136" i="5"/>
  <c r="J136" i="5"/>
  <c r="K136" i="5"/>
  <c r="M136" i="5" s="1"/>
  <c r="H130" i="5"/>
  <c r="I130" i="5"/>
  <c r="J130" i="5"/>
  <c r="K130" i="5"/>
  <c r="M130" i="5" s="1"/>
  <c r="O130" i="5" s="1"/>
  <c r="H124" i="5"/>
  <c r="I124" i="5"/>
  <c r="J124" i="5"/>
  <c r="K124" i="5"/>
  <c r="M124" i="5" s="1"/>
  <c r="H118" i="5"/>
  <c r="I118" i="5"/>
  <c r="J118" i="5"/>
  <c r="K118" i="5"/>
  <c r="M118" i="5" s="1"/>
  <c r="O118" i="5" s="1"/>
  <c r="H112" i="5"/>
  <c r="I112" i="5"/>
  <c r="J112" i="5"/>
  <c r="K112" i="5"/>
  <c r="M112" i="5" s="1"/>
  <c r="H106" i="5"/>
  <c r="I106" i="5"/>
  <c r="J106" i="5"/>
  <c r="K106" i="5"/>
  <c r="M106" i="5" s="1"/>
  <c r="O106" i="5" s="1"/>
  <c r="H100" i="5"/>
  <c r="I100" i="5"/>
  <c r="J100" i="5"/>
  <c r="K100" i="5"/>
  <c r="M100" i="5" s="1"/>
  <c r="O100" i="5" s="1"/>
  <c r="H94" i="5"/>
  <c r="I94" i="5"/>
  <c r="J94" i="5"/>
  <c r="K94" i="5"/>
  <c r="M94" i="5" s="1"/>
  <c r="O94" i="5" s="1"/>
  <c r="H88" i="5"/>
  <c r="I88" i="5"/>
  <c r="J88" i="5"/>
  <c r="K88" i="5"/>
  <c r="M88" i="5" s="1"/>
  <c r="O88" i="5" s="1"/>
  <c r="H82" i="5"/>
  <c r="I82" i="5"/>
  <c r="J82" i="5"/>
  <c r="K82" i="5"/>
  <c r="M82" i="5" s="1"/>
  <c r="H76" i="5"/>
  <c r="I76" i="5"/>
  <c r="J76" i="5"/>
  <c r="K76" i="5"/>
  <c r="M76" i="5" s="1"/>
  <c r="O76" i="5" s="1"/>
  <c r="H70" i="5"/>
  <c r="I70" i="5"/>
  <c r="J70" i="5"/>
  <c r="K70" i="5"/>
  <c r="M70" i="5" s="1"/>
  <c r="H64" i="5"/>
  <c r="I64" i="5"/>
  <c r="J64" i="5"/>
  <c r="K64" i="5"/>
  <c r="M64" i="5" s="1"/>
  <c r="O64" i="5" s="1"/>
  <c r="H58" i="5"/>
  <c r="I58" i="5"/>
  <c r="J58" i="5"/>
  <c r="K58" i="5"/>
  <c r="M58" i="5" s="1"/>
  <c r="H52" i="5"/>
  <c r="I52" i="5"/>
  <c r="J52" i="5"/>
  <c r="K52" i="5"/>
  <c r="M52" i="5" s="1"/>
  <c r="O52" i="5" s="1"/>
  <c r="H46" i="5"/>
  <c r="I46" i="5"/>
  <c r="J46" i="5"/>
  <c r="K46" i="5"/>
  <c r="M46" i="5" s="1"/>
  <c r="H40" i="5"/>
  <c r="I40" i="5"/>
  <c r="J40" i="5"/>
  <c r="K40" i="5"/>
  <c r="M40" i="5" s="1"/>
  <c r="H34" i="5"/>
  <c r="I34" i="5"/>
  <c r="J34" i="5"/>
  <c r="K34" i="5"/>
  <c r="M34" i="5" s="1"/>
  <c r="O34" i="5" s="1"/>
  <c r="H28" i="5"/>
  <c r="I28" i="5"/>
  <c r="J28" i="5"/>
  <c r="K28" i="5"/>
  <c r="M28" i="5" s="1"/>
  <c r="O28" i="5" s="1"/>
  <c r="H22" i="5"/>
  <c r="I22" i="5"/>
  <c r="J22" i="5"/>
  <c r="K22" i="5"/>
  <c r="M22" i="5" s="1"/>
  <c r="O22" i="5" s="1"/>
  <c r="H16" i="5"/>
  <c r="I16" i="5"/>
  <c r="J16" i="5"/>
  <c r="K16" i="5"/>
  <c r="M16" i="5" s="1"/>
  <c r="O16" i="5" s="1"/>
  <c r="I2425" i="5"/>
  <c r="K2421" i="5"/>
  <c r="M2421" i="5" s="1"/>
  <c r="O2421" i="5" s="1"/>
  <c r="H2418" i="5"/>
  <c r="J2414" i="5"/>
  <c r="I2407" i="5"/>
  <c r="K2403" i="5"/>
  <c r="M2403" i="5" s="1"/>
  <c r="H2400" i="5"/>
  <c r="J2396" i="5"/>
  <c r="K2387" i="5"/>
  <c r="M2387" i="5" s="1"/>
  <c r="O2387" i="5" s="1"/>
  <c r="H2382" i="5"/>
  <c r="H2376" i="5"/>
  <c r="H2370" i="5"/>
  <c r="H2364" i="5"/>
  <c r="H2358" i="5"/>
  <c r="H2352" i="5"/>
  <c r="H2346" i="5"/>
  <c r="H2340" i="5"/>
  <c r="H2334" i="5"/>
  <c r="H2328" i="5"/>
  <c r="H2322" i="5"/>
  <c r="H2315" i="5"/>
  <c r="K2304" i="5"/>
  <c r="M2304" i="5" s="1"/>
  <c r="O2304" i="5" s="1"/>
  <c r="K2292" i="5"/>
  <c r="M2292" i="5" s="1"/>
  <c r="K2280" i="5"/>
  <c r="M2280" i="5" s="1"/>
  <c r="O2280" i="5" s="1"/>
  <c r="K2268" i="5"/>
  <c r="M2268" i="5" s="1"/>
  <c r="K2256" i="5"/>
  <c r="M2256" i="5" s="1"/>
  <c r="K2244" i="5"/>
  <c r="M2244" i="5" s="1"/>
  <c r="O2244" i="5" s="1"/>
  <c r="K2232" i="5"/>
  <c r="M2232" i="5" s="1"/>
  <c r="O2232" i="5" s="1"/>
  <c r="K2220" i="5"/>
  <c r="M2220" i="5" s="1"/>
  <c r="K2208" i="5"/>
  <c r="M2208" i="5" s="1"/>
  <c r="K2196" i="5"/>
  <c r="M2196" i="5" s="1"/>
  <c r="O2196" i="5" s="1"/>
  <c r="K2184" i="5"/>
  <c r="M2184" i="5" s="1"/>
  <c r="O2184" i="5" s="1"/>
  <c r="K2443" i="5"/>
  <c r="M2443" i="5" s="1"/>
  <c r="K2440" i="5"/>
  <c r="M2440" i="5" s="1"/>
  <c r="O2440" i="5" s="1"/>
  <c r="K2437" i="5"/>
  <c r="M2437" i="5" s="1"/>
  <c r="K2434" i="5"/>
  <c r="M2434" i="5" s="1"/>
  <c r="K2431" i="5"/>
  <c r="M2431" i="5" s="1"/>
  <c r="J2428" i="5"/>
  <c r="H2425" i="5"/>
  <c r="J2421" i="5"/>
  <c r="K2417" i="5"/>
  <c r="M2417" i="5" s="1"/>
  <c r="O2417" i="5" s="1"/>
  <c r="I2414" i="5"/>
  <c r="J2410" i="5"/>
  <c r="H2407" i="5"/>
  <c r="J2403" i="5"/>
  <c r="K2399" i="5"/>
  <c r="M2399" i="5" s="1"/>
  <c r="O2399" i="5" s="1"/>
  <c r="I2396" i="5"/>
  <c r="I2392" i="5"/>
  <c r="J2387" i="5"/>
  <c r="K2381" i="5"/>
  <c r="M2381" i="5" s="1"/>
  <c r="K2375" i="5"/>
  <c r="M2375" i="5" s="1"/>
  <c r="K2369" i="5"/>
  <c r="M2369" i="5" s="1"/>
  <c r="O2369" i="5" s="1"/>
  <c r="K2363" i="5"/>
  <c r="M2363" i="5" s="1"/>
  <c r="K2357" i="5"/>
  <c r="M2357" i="5" s="1"/>
  <c r="K2351" i="5"/>
  <c r="M2351" i="5" s="1"/>
  <c r="O2351" i="5" s="1"/>
  <c r="K2345" i="5"/>
  <c r="M2345" i="5" s="1"/>
  <c r="K2339" i="5"/>
  <c r="M2339" i="5" s="1"/>
  <c r="O2339" i="5" s="1"/>
  <c r="K2333" i="5"/>
  <c r="M2333" i="5" s="1"/>
  <c r="K2327" i="5"/>
  <c r="M2327" i="5" s="1"/>
  <c r="O2327" i="5" s="1"/>
  <c r="K2321" i="5"/>
  <c r="M2321" i="5" s="1"/>
  <c r="O2321" i="5" s="1"/>
  <c r="H2304" i="5"/>
  <c r="H2292" i="5"/>
  <c r="H2280" i="5"/>
  <c r="H2268" i="5"/>
  <c r="H2256" i="5"/>
  <c r="H2244" i="5"/>
  <c r="H2232" i="5"/>
  <c r="H2220" i="5"/>
  <c r="H2208" i="5"/>
  <c r="H2196" i="5"/>
  <c r="H2184" i="5"/>
  <c r="I2379" i="5"/>
  <c r="J2379" i="5"/>
  <c r="I2373" i="5"/>
  <c r="J2373" i="5"/>
  <c r="I2367" i="5"/>
  <c r="J2367" i="5"/>
  <c r="I2361" i="5"/>
  <c r="J2361" i="5"/>
  <c r="I2355" i="5"/>
  <c r="J2355" i="5"/>
  <c r="I2349" i="5"/>
  <c r="J2349" i="5"/>
  <c r="I2343" i="5"/>
  <c r="J2343" i="5"/>
  <c r="I2337" i="5"/>
  <c r="J2337" i="5"/>
  <c r="I2331" i="5"/>
  <c r="J2331" i="5"/>
  <c r="I2325" i="5"/>
  <c r="J2325" i="5"/>
  <c r="I2319" i="5"/>
  <c r="J2319" i="5"/>
  <c r="I2313" i="5"/>
  <c r="J2313" i="5"/>
  <c r="I2307" i="5"/>
  <c r="J2307" i="5"/>
  <c r="I2301" i="5"/>
  <c r="J2301" i="5"/>
  <c r="I2295" i="5"/>
  <c r="J2295" i="5"/>
  <c r="I2289" i="5"/>
  <c r="J2289" i="5"/>
  <c r="I2283" i="5"/>
  <c r="J2283" i="5"/>
  <c r="I2277" i="5"/>
  <c r="J2277" i="5"/>
  <c r="I2271" i="5"/>
  <c r="J2271" i="5"/>
  <c r="I2265" i="5"/>
  <c r="J2265" i="5"/>
  <c r="I2259" i="5"/>
  <c r="J2259" i="5"/>
  <c r="I2253" i="5"/>
  <c r="J2253" i="5"/>
  <c r="I2247" i="5"/>
  <c r="J2247" i="5"/>
  <c r="I2241" i="5"/>
  <c r="J2241" i="5"/>
  <c r="I2235" i="5"/>
  <c r="J2235" i="5"/>
  <c r="I2229" i="5"/>
  <c r="J2229" i="5"/>
  <c r="I2223" i="5"/>
  <c r="J2223" i="5"/>
  <c r="I2217" i="5"/>
  <c r="J2217" i="5"/>
  <c r="I2211" i="5"/>
  <c r="J2211" i="5"/>
  <c r="I2205" i="5"/>
  <c r="J2205" i="5"/>
  <c r="I2199" i="5"/>
  <c r="J2199" i="5"/>
  <c r="I2193" i="5"/>
  <c r="J2193" i="5"/>
  <c r="I2187" i="5"/>
  <c r="J2187" i="5"/>
  <c r="I2181" i="5"/>
  <c r="J2181" i="5"/>
  <c r="H2181" i="5"/>
  <c r="I2175" i="5"/>
  <c r="J2175" i="5"/>
  <c r="K2175" i="5"/>
  <c r="M2175" i="5" s="1"/>
  <c r="H2175" i="5"/>
  <c r="I2169" i="5"/>
  <c r="J2169" i="5"/>
  <c r="K2169" i="5"/>
  <c r="M2169" i="5" s="1"/>
  <c r="O2169" i="5" s="1"/>
  <c r="H2169" i="5"/>
  <c r="I2163" i="5"/>
  <c r="J2163" i="5"/>
  <c r="K2163" i="5"/>
  <c r="M2163" i="5" s="1"/>
  <c r="O2163" i="5" s="1"/>
  <c r="H2163" i="5"/>
  <c r="I2157" i="5"/>
  <c r="J2157" i="5"/>
  <c r="K2157" i="5"/>
  <c r="M2157" i="5" s="1"/>
  <c r="H2157" i="5"/>
  <c r="I2151" i="5"/>
  <c r="J2151" i="5"/>
  <c r="K2151" i="5"/>
  <c r="M2151" i="5" s="1"/>
  <c r="O2151" i="5" s="1"/>
  <c r="H2151" i="5"/>
  <c r="I2145" i="5"/>
  <c r="J2145" i="5"/>
  <c r="K2145" i="5"/>
  <c r="M2145" i="5" s="1"/>
  <c r="H2145" i="5"/>
  <c r="I2139" i="5"/>
  <c r="J2139" i="5"/>
  <c r="K2139" i="5"/>
  <c r="M2139" i="5" s="1"/>
  <c r="O2139" i="5" s="1"/>
  <c r="H2139" i="5"/>
  <c r="I2133" i="5"/>
  <c r="J2133" i="5"/>
  <c r="K2133" i="5"/>
  <c r="M2133" i="5" s="1"/>
  <c r="O2133" i="5" s="1"/>
  <c r="H2133" i="5"/>
  <c r="I2127" i="5"/>
  <c r="J2127" i="5"/>
  <c r="K2127" i="5"/>
  <c r="M2127" i="5" s="1"/>
  <c r="H2127" i="5"/>
  <c r="I2121" i="5"/>
  <c r="J2121" i="5"/>
  <c r="K2121" i="5"/>
  <c r="M2121" i="5" s="1"/>
  <c r="H2121" i="5"/>
  <c r="I2115" i="5"/>
  <c r="J2115" i="5"/>
  <c r="K2115" i="5"/>
  <c r="M2115" i="5" s="1"/>
  <c r="O2115" i="5" s="1"/>
  <c r="H2115" i="5"/>
  <c r="I2109" i="5"/>
  <c r="J2109" i="5"/>
  <c r="K2109" i="5"/>
  <c r="M2109" i="5" s="1"/>
  <c r="H2109" i="5"/>
  <c r="I2103" i="5"/>
  <c r="J2103" i="5"/>
  <c r="K2103" i="5"/>
  <c r="M2103" i="5" s="1"/>
  <c r="H2103" i="5"/>
  <c r="I2097" i="5"/>
  <c r="J2097" i="5"/>
  <c r="K2097" i="5"/>
  <c r="M2097" i="5" s="1"/>
  <c r="O2097" i="5" s="1"/>
  <c r="H2097" i="5"/>
  <c r="I2091" i="5"/>
  <c r="J2091" i="5"/>
  <c r="K2091" i="5"/>
  <c r="M2091" i="5" s="1"/>
  <c r="H2091" i="5"/>
  <c r="I2085" i="5"/>
  <c r="J2085" i="5"/>
  <c r="K2085" i="5"/>
  <c r="M2085" i="5" s="1"/>
  <c r="H2085" i="5"/>
  <c r="I2079" i="5"/>
  <c r="J2079" i="5"/>
  <c r="K2079" i="5"/>
  <c r="M2079" i="5" s="1"/>
  <c r="O2079" i="5" s="1"/>
  <c r="H2079" i="5"/>
  <c r="I2073" i="5"/>
  <c r="J2073" i="5"/>
  <c r="K2073" i="5"/>
  <c r="M2073" i="5" s="1"/>
  <c r="O2073" i="5" s="1"/>
  <c r="H2073" i="5"/>
  <c r="I2067" i="5"/>
  <c r="J2067" i="5"/>
  <c r="K2067" i="5"/>
  <c r="M2067" i="5" s="1"/>
  <c r="O2067" i="5" s="1"/>
  <c r="H2067" i="5"/>
  <c r="I2061" i="5"/>
  <c r="J2061" i="5"/>
  <c r="K2061" i="5"/>
  <c r="M2061" i="5" s="1"/>
  <c r="O2061" i="5" s="1"/>
  <c r="H2061" i="5"/>
  <c r="I2055" i="5"/>
  <c r="J2055" i="5"/>
  <c r="K2055" i="5"/>
  <c r="M2055" i="5" s="1"/>
  <c r="O2055" i="5" s="1"/>
  <c r="H2055" i="5"/>
  <c r="I2049" i="5"/>
  <c r="J2049" i="5"/>
  <c r="K2049" i="5"/>
  <c r="M2049" i="5" s="1"/>
  <c r="H2049" i="5"/>
  <c r="I2043" i="5"/>
  <c r="J2043" i="5"/>
  <c r="K2043" i="5"/>
  <c r="M2043" i="5" s="1"/>
  <c r="O2043" i="5" s="1"/>
  <c r="H2043" i="5"/>
  <c r="I2037" i="5"/>
  <c r="J2037" i="5"/>
  <c r="K2037" i="5"/>
  <c r="M2037" i="5" s="1"/>
  <c r="H2037" i="5"/>
  <c r="I2031" i="5"/>
  <c r="J2031" i="5"/>
  <c r="K2031" i="5"/>
  <c r="M2031" i="5" s="1"/>
  <c r="H2031" i="5"/>
  <c r="I2025" i="5"/>
  <c r="J2025" i="5"/>
  <c r="K2025" i="5"/>
  <c r="M2025" i="5" s="1"/>
  <c r="H2025" i="5"/>
  <c r="I2019" i="5"/>
  <c r="J2019" i="5"/>
  <c r="K2019" i="5"/>
  <c r="M2019" i="5" s="1"/>
  <c r="H2019" i="5"/>
  <c r="I2013" i="5"/>
  <c r="J2013" i="5"/>
  <c r="K2013" i="5"/>
  <c r="M2013" i="5" s="1"/>
  <c r="O2013" i="5" s="1"/>
  <c r="H2013" i="5"/>
  <c r="I2007" i="5"/>
  <c r="J2007" i="5"/>
  <c r="K2007" i="5"/>
  <c r="M2007" i="5" s="1"/>
  <c r="O2007" i="5" s="1"/>
  <c r="H2007" i="5"/>
  <c r="I2001" i="5"/>
  <c r="J2001" i="5"/>
  <c r="K2001" i="5"/>
  <c r="M2001" i="5" s="1"/>
  <c r="H2001" i="5"/>
  <c r="I1995" i="5"/>
  <c r="J1995" i="5"/>
  <c r="K1995" i="5"/>
  <c r="M1995" i="5" s="1"/>
  <c r="H1995" i="5"/>
  <c r="I1989" i="5"/>
  <c r="J1989" i="5"/>
  <c r="K1989" i="5"/>
  <c r="M1989" i="5" s="1"/>
  <c r="H1989" i="5"/>
  <c r="I1983" i="5"/>
  <c r="J1983" i="5"/>
  <c r="K1983" i="5"/>
  <c r="M1983" i="5" s="1"/>
  <c r="H1983" i="5"/>
  <c r="I1977" i="5"/>
  <c r="J1977" i="5"/>
  <c r="K1977" i="5"/>
  <c r="M1977" i="5" s="1"/>
  <c r="H1977" i="5"/>
  <c r="I1971" i="5"/>
  <c r="J1971" i="5"/>
  <c r="K1971" i="5"/>
  <c r="M1971" i="5" s="1"/>
  <c r="O1971" i="5" s="1"/>
  <c r="H1971" i="5"/>
  <c r="I1965" i="5"/>
  <c r="J1965" i="5"/>
  <c r="K1965" i="5"/>
  <c r="M1965" i="5" s="1"/>
  <c r="H1965" i="5"/>
  <c r="I1959" i="5"/>
  <c r="J1959" i="5"/>
  <c r="K1959" i="5"/>
  <c r="M1959" i="5" s="1"/>
  <c r="O1959" i="5" s="1"/>
  <c r="H1959" i="5"/>
  <c r="I1953" i="5"/>
  <c r="J1953" i="5"/>
  <c r="K1953" i="5"/>
  <c r="M1953" i="5" s="1"/>
  <c r="H1953" i="5"/>
  <c r="I1947" i="5"/>
  <c r="J1947" i="5"/>
  <c r="K1947" i="5"/>
  <c r="M1947" i="5" s="1"/>
  <c r="O1947" i="5" s="1"/>
  <c r="H1947" i="5"/>
  <c r="I1941" i="5"/>
  <c r="J1941" i="5"/>
  <c r="K1941" i="5"/>
  <c r="M1941" i="5" s="1"/>
  <c r="O1941" i="5" s="1"/>
  <c r="H1941" i="5"/>
  <c r="I1935" i="5"/>
  <c r="J1935" i="5"/>
  <c r="K1935" i="5"/>
  <c r="M1935" i="5" s="1"/>
  <c r="O1935" i="5" s="1"/>
  <c r="H1935" i="5"/>
  <c r="I1929" i="5"/>
  <c r="J1929" i="5"/>
  <c r="K1929" i="5"/>
  <c r="M1929" i="5" s="1"/>
  <c r="H1929" i="5"/>
  <c r="I1923" i="5"/>
  <c r="J1923" i="5"/>
  <c r="K1923" i="5"/>
  <c r="M1923" i="5" s="1"/>
  <c r="O1923" i="5" s="1"/>
  <c r="H1923" i="5"/>
  <c r="I1917" i="5"/>
  <c r="J1917" i="5"/>
  <c r="K1917" i="5"/>
  <c r="M1917" i="5" s="1"/>
  <c r="H1917" i="5"/>
  <c r="I1911" i="5"/>
  <c r="J1911" i="5"/>
  <c r="K1911" i="5"/>
  <c r="M1911" i="5" s="1"/>
  <c r="O1911" i="5" s="1"/>
  <c r="H1911" i="5"/>
  <c r="I1905" i="5"/>
  <c r="J1905" i="5"/>
  <c r="K1905" i="5"/>
  <c r="M1905" i="5" s="1"/>
  <c r="H1905" i="5"/>
  <c r="I1899" i="5"/>
  <c r="J1899" i="5"/>
  <c r="K1899" i="5"/>
  <c r="M1899" i="5" s="1"/>
  <c r="O1899" i="5" s="1"/>
  <c r="H1899" i="5"/>
  <c r="I1893" i="5"/>
  <c r="J1893" i="5"/>
  <c r="K1893" i="5"/>
  <c r="M1893" i="5" s="1"/>
  <c r="H1893" i="5"/>
  <c r="I1887" i="5"/>
  <c r="J1887" i="5"/>
  <c r="K1887" i="5"/>
  <c r="M1887" i="5" s="1"/>
  <c r="H1887" i="5"/>
  <c r="I1881" i="5"/>
  <c r="J1881" i="5"/>
  <c r="K1881" i="5"/>
  <c r="M1881" i="5" s="1"/>
  <c r="H1881" i="5"/>
  <c r="I1875" i="5"/>
  <c r="J1875" i="5"/>
  <c r="K1875" i="5"/>
  <c r="M1875" i="5" s="1"/>
  <c r="H1875" i="5"/>
  <c r="I1869" i="5"/>
  <c r="J1869" i="5"/>
  <c r="K1869" i="5"/>
  <c r="M1869" i="5" s="1"/>
  <c r="O1869" i="5" s="1"/>
  <c r="H1869" i="5"/>
  <c r="I1863" i="5"/>
  <c r="J1863" i="5"/>
  <c r="K1863" i="5"/>
  <c r="M1863" i="5" s="1"/>
  <c r="O1863" i="5" s="1"/>
  <c r="H1863" i="5"/>
  <c r="I1857" i="5"/>
  <c r="J1857" i="5"/>
  <c r="K1857" i="5"/>
  <c r="M1857" i="5" s="1"/>
  <c r="H1857" i="5"/>
  <c r="I1851" i="5"/>
  <c r="J1851" i="5"/>
  <c r="K1851" i="5"/>
  <c r="M1851" i="5" s="1"/>
  <c r="H1851" i="5"/>
  <c r="I1845" i="5"/>
  <c r="J1845" i="5"/>
  <c r="K1845" i="5"/>
  <c r="M1845" i="5" s="1"/>
  <c r="O1845" i="5" s="1"/>
  <c r="H1845" i="5"/>
  <c r="I1839" i="5"/>
  <c r="J1839" i="5"/>
  <c r="K1839" i="5"/>
  <c r="M1839" i="5" s="1"/>
  <c r="H1839" i="5"/>
  <c r="I1833" i="5"/>
  <c r="J1833" i="5"/>
  <c r="K1833" i="5"/>
  <c r="M1833" i="5" s="1"/>
  <c r="H1833" i="5"/>
  <c r="I1827" i="5"/>
  <c r="J1827" i="5"/>
  <c r="K1827" i="5"/>
  <c r="M1827" i="5" s="1"/>
  <c r="O1827" i="5" s="1"/>
  <c r="H1827" i="5"/>
  <c r="I1821" i="5"/>
  <c r="J1821" i="5"/>
  <c r="K1821" i="5"/>
  <c r="M1821" i="5" s="1"/>
  <c r="O1821" i="5" s="1"/>
  <c r="H1821" i="5"/>
  <c r="I1815" i="5"/>
  <c r="J1815" i="5"/>
  <c r="K1815" i="5"/>
  <c r="M1815" i="5" s="1"/>
  <c r="H1815" i="5"/>
  <c r="I1809" i="5"/>
  <c r="J1809" i="5"/>
  <c r="K1809" i="5"/>
  <c r="M1809" i="5" s="1"/>
  <c r="O1809" i="5" s="1"/>
  <c r="H1809" i="5"/>
  <c r="I1803" i="5"/>
  <c r="J1803" i="5"/>
  <c r="K1803" i="5"/>
  <c r="M1803" i="5" s="1"/>
  <c r="O1803" i="5" s="1"/>
  <c r="H1803" i="5"/>
  <c r="I1797" i="5"/>
  <c r="J1797" i="5"/>
  <c r="K1797" i="5"/>
  <c r="M1797" i="5" s="1"/>
  <c r="O1797" i="5" s="1"/>
  <c r="H1797" i="5"/>
  <c r="I1791" i="5"/>
  <c r="J1791" i="5"/>
  <c r="K1791" i="5"/>
  <c r="M1791" i="5" s="1"/>
  <c r="O1791" i="5" s="1"/>
  <c r="H1791" i="5"/>
  <c r="I1785" i="5"/>
  <c r="J1785" i="5"/>
  <c r="K1785" i="5"/>
  <c r="M1785" i="5" s="1"/>
  <c r="O1785" i="5" s="1"/>
  <c r="H1785" i="5"/>
  <c r="I1779" i="5"/>
  <c r="J1779" i="5"/>
  <c r="K1779" i="5"/>
  <c r="M1779" i="5" s="1"/>
  <c r="H1779" i="5"/>
  <c r="I1773" i="5"/>
  <c r="J1773" i="5"/>
  <c r="K1773" i="5"/>
  <c r="M1773" i="5" s="1"/>
  <c r="O1773" i="5" s="1"/>
  <c r="H1773" i="5"/>
  <c r="I1767" i="5"/>
  <c r="J1767" i="5"/>
  <c r="K1767" i="5"/>
  <c r="M1767" i="5" s="1"/>
  <c r="H1767" i="5"/>
  <c r="I1761" i="5"/>
  <c r="J1761" i="5"/>
  <c r="K1761" i="5"/>
  <c r="M1761" i="5" s="1"/>
  <c r="O1761" i="5" s="1"/>
  <c r="H1761" i="5"/>
  <c r="I1755" i="5"/>
  <c r="J1755" i="5"/>
  <c r="K1755" i="5"/>
  <c r="M1755" i="5" s="1"/>
  <c r="H1755" i="5"/>
  <c r="I1749" i="5"/>
  <c r="J1749" i="5"/>
  <c r="K1749" i="5"/>
  <c r="M1749" i="5" s="1"/>
  <c r="O1749" i="5" s="1"/>
  <c r="H1749" i="5"/>
  <c r="I1743" i="5"/>
  <c r="J1743" i="5"/>
  <c r="K1743" i="5"/>
  <c r="M1743" i="5" s="1"/>
  <c r="H1743" i="5"/>
  <c r="I1737" i="5"/>
  <c r="J1737" i="5"/>
  <c r="K1737" i="5"/>
  <c r="M1737" i="5" s="1"/>
  <c r="O1737" i="5" s="1"/>
  <c r="H1737" i="5"/>
  <c r="H1731" i="5"/>
  <c r="J1731" i="5"/>
  <c r="K1731" i="5"/>
  <c r="M1731" i="5" s="1"/>
  <c r="I1731" i="5"/>
  <c r="H1725" i="5"/>
  <c r="J1725" i="5"/>
  <c r="K1725" i="5"/>
  <c r="M1725" i="5" s="1"/>
  <c r="O1725" i="5" s="1"/>
  <c r="I1725" i="5"/>
  <c r="H1719" i="5"/>
  <c r="J1719" i="5"/>
  <c r="K1719" i="5"/>
  <c r="M1719" i="5" s="1"/>
  <c r="O1719" i="5" s="1"/>
  <c r="I1719" i="5"/>
  <c r="H1713" i="5"/>
  <c r="J1713" i="5"/>
  <c r="K1713" i="5"/>
  <c r="M1713" i="5" s="1"/>
  <c r="O1713" i="5" s="1"/>
  <c r="I1713" i="5"/>
  <c r="H1707" i="5"/>
  <c r="J1707" i="5"/>
  <c r="K1707" i="5"/>
  <c r="M1707" i="5" s="1"/>
  <c r="I1707" i="5"/>
  <c r="H1701" i="5"/>
  <c r="J1701" i="5"/>
  <c r="K1701" i="5"/>
  <c r="M1701" i="5" s="1"/>
  <c r="O1701" i="5" s="1"/>
  <c r="I1701" i="5"/>
  <c r="H1695" i="5"/>
  <c r="J1695" i="5"/>
  <c r="K1695" i="5"/>
  <c r="M1695" i="5" s="1"/>
  <c r="O1695" i="5" s="1"/>
  <c r="I1695" i="5"/>
  <c r="H1689" i="5"/>
  <c r="J1689" i="5"/>
  <c r="K1689" i="5"/>
  <c r="M1689" i="5" s="1"/>
  <c r="I1689" i="5"/>
  <c r="H1683" i="5"/>
  <c r="J1683" i="5"/>
  <c r="K1683" i="5"/>
  <c r="M1683" i="5" s="1"/>
  <c r="O1683" i="5" s="1"/>
  <c r="I1683" i="5"/>
  <c r="H1677" i="5"/>
  <c r="J1677" i="5"/>
  <c r="K1677" i="5"/>
  <c r="M1677" i="5" s="1"/>
  <c r="I1677" i="5"/>
  <c r="H1671" i="5"/>
  <c r="J1671" i="5"/>
  <c r="K1671" i="5"/>
  <c r="M1671" i="5" s="1"/>
  <c r="O1671" i="5" s="1"/>
  <c r="I1671" i="5"/>
  <c r="H1665" i="5"/>
  <c r="J1665" i="5"/>
  <c r="K1665" i="5"/>
  <c r="M1665" i="5" s="1"/>
  <c r="O1665" i="5" s="1"/>
  <c r="I1665" i="5"/>
  <c r="H1659" i="5"/>
  <c r="J1659" i="5"/>
  <c r="K1659" i="5"/>
  <c r="M1659" i="5" s="1"/>
  <c r="O1659" i="5" s="1"/>
  <c r="I1659" i="5"/>
  <c r="H1653" i="5"/>
  <c r="J1653" i="5"/>
  <c r="K1653" i="5"/>
  <c r="M1653" i="5" s="1"/>
  <c r="O1653" i="5" s="1"/>
  <c r="I1653" i="5"/>
  <c r="H1647" i="5"/>
  <c r="J1647" i="5"/>
  <c r="K1647" i="5"/>
  <c r="M1647" i="5" s="1"/>
  <c r="I1647" i="5"/>
  <c r="H1641" i="5"/>
  <c r="J1641" i="5"/>
  <c r="K1641" i="5"/>
  <c r="M1641" i="5" s="1"/>
  <c r="I1641" i="5"/>
  <c r="H1635" i="5"/>
  <c r="J1635" i="5"/>
  <c r="K1635" i="5"/>
  <c r="M1635" i="5" s="1"/>
  <c r="I1635" i="5"/>
  <c r="H1629" i="5"/>
  <c r="J1629" i="5"/>
  <c r="K1629" i="5"/>
  <c r="M1629" i="5" s="1"/>
  <c r="O1629" i="5" s="1"/>
  <c r="I1629" i="5"/>
  <c r="H1623" i="5"/>
  <c r="J1623" i="5"/>
  <c r="K1623" i="5"/>
  <c r="M1623" i="5" s="1"/>
  <c r="O1623" i="5" s="1"/>
  <c r="I1623" i="5"/>
  <c r="H1617" i="5"/>
  <c r="J1617" i="5"/>
  <c r="K1617" i="5"/>
  <c r="M1617" i="5" s="1"/>
  <c r="I1617" i="5"/>
  <c r="H1611" i="5"/>
  <c r="J1611" i="5"/>
  <c r="K1611" i="5"/>
  <c r="M1611" i="5" s="1"/>
  <c r="I1611" i="5"/>
  <c r="H1605" i="5"/>
  <c r="J1605" i="5"/>
  <c r="K1605" i="5"/>
  <c r="M1605" i="5" s="1"/>
  <c r="O1605" i="5" s="1"/>
  <c r="I1605" i="5"/>
  <c r="H1599" i="5"/>
  <c r="J1599" i="5"/>
  <c r="K1599" i="5"/>
  <c r="M1599" i="5" s="1"/>
  <c r="I1599" i="5"/>
  <c r="H1593" i="5"/>
  <c r="J1593" i="5"/>
  <c r="K1593" i="5"/>
  <c r="M1593" i="5" s="1"/>
  <c r="O1593" i="5" s="1"/>
  <c r="I1593" i="5"/>
  <c r="H1587" i="5"/>
  <c r="J1587" i="5"/>
  <c r="K1587" i="5"/>
  <c r="M1587" i="5" s="1"/>
  <c r="I1587" i="5"/>
  <c r="H1581" i="5"/>
  <c r="J1581" i="5"/>
  <c r="K1581" i="5"/>
  <c r="M1581" i="5" s="1"/>
  <c r="O1581" i="5" s="1"/>
  <c r="I1581" i="5"/>
  <c r="H1575" i="5"/>
  <c r="J1575" i="5"/>
  <c r="K1575" i="5"/>
  <c r="M1575" i="5" s="1"/>
  <c r="O1575" i="5" s="1"/>
  <c r="I1575" i="5"/>
  <c r="H1569" i="5"/>
  <c r="J1569" i="5"/>
  <c r="K1569" i="5"/>
  <c r="M1569" i="5" s="1"/>
  <c r="I1569" i="5"/>
  <c r="H1563" i="5"/>
  <c r="J1563" i="5"/>
  <c r="K1563" i="5"/>
  <c r="M1563" i="5" s="1"/>
  <c r="I1563" i="5"/>
  <c r="H1557" i="5"/>
  <c r="J1557" i="5"/>
  <c r="K1557" i="5"/>
  <c r="M1557" i="5" s="1"/>
  <c r="I1557" i="5"/>
  <c r="H1551" i="5"/>
  <c r="I1551" i="5"/>
  <c r="J1551" i="5"/>
  <c r="K1551" i="5"/>
  <c r="M1551" i="5" s="1"/>
  <c r="O1551" i="5" s="1"/>
  <c r="H1545" i="5"/>
  <c r="I1545" i="5"/>
  <c r="J1545" i="5"/>
  <c r="K1545" i="5"/>
  <c r="M1545" i="5" s="1"/>
  <c r="H1539" i="5"/>
  <c r="I1539" i="5"/>
  <c r="J1539" i="5"/>
  <c r="K1539" i="5"/>
  <c r="M1539" i="5" s="1"/>
  <c r="O1539" i="5" s="1"/>
  <c r="H1533" i="5"/>
  <c r="I1533" i="5"/>
  <c r="J1533" i="5"/>
  <c r="K1533" i="5"/>
  <c r="M1533" i="5" s="1"/>
  <c r="O1533" i="5" s="1"/>
  <c r="H1527" i="5"/>
  <c r="I1527" i="5"/>
  <c r="J1527" i="5"/>
  <c r="K1527" i="5"/>
  <c r="M1527" i="5" s="1"/>
  <c r="O1527" i="5" s="1"/>
  <c r="H1521" i="5"/>
  <c r="I1521" i="5"/>
  <c r="J1521" i="5"/>
  <c r="K1521" i="5"/>
  <c r="M1521" i="5" s="1"/>
  <c r="O1521" i="5" s="1"/>
  <c r="H1515" i="5"/>
  <c r="I1515" i="5"/>
  <c r="J1515" i="5"/>
  <c r="K1515" i="5"/>
  <c r="M1515" i="5" s="1"/>
  <c r="H1509" i="5"/>
  <c r="I1509" i="5"/>
  <c r="J1509" i="5"/>
  <c r="K1509" i="5"/>
  <c r="M1509" i="5" s="1"/>
  <c r="H1503" i="5"/>
  <c r="I1503" i="5"/>
  <c r="J1503" i="5"/>
  <c r="K1503" i="5"/>
  <c r="M1503" i="5" s="1"/>
  <c r="H1497" i="5"/>
  <c r="I1497" i="5"/>
  <c r="J1497" i="5"/>
  <c r="K1497" i="5"/>
  <c r="M1497" i="5" s="1"/>
  <c r="O1497" i="5" s="1"/>
  <c r="H1491" i="5"/>
  <c r="I1491" i="5"/>
  <c r="J1491" i="5"/>
  <c r="K1491" i="5"/>
  <c r="M1491" i="5" s="1"/>
  <c r="O1491" i="5" s="1"/>
  <c r="H1485" i="5"/>
  <c r="I1485" i="5"/>
  <c r="J1485" i="5"/>
  <c r="K1485" i="5"/>
  <c r="M1485" i="5" s="1"/>
  <c r="H1479" i="5"/>
  <c r="I1479" i="5"/>
  <c r="J1479" i="5"/>
  <c r="K1479" i="5"/>
  <c r="M1479" i="5" s="1"/>
  <c r="O1479" i="5" s="1"/>
  <c r="H1473" i="5"/>
  <c r="I1473" i="5"/>
  <c r="J1473" i="5"/>
  <c r="K1473" i="5"/>
  <c r="M1473" i="5" s="1"/>
  <c r="O1473" i="5" s="1"/>
  <c r="H1467" i="5"/>
  <c r="I1467" i="5"/>
  <c r="J1467" i="5"/>
  <c r="K1467" i="5"/>
  <c r="M1467" i="5" s="1"/>
  <c r="O1467" i="5" s="1"/>
  <c r="H1461" i="5"/>
  <c r="I1461" i="5"/>
  <c r="J1461" i="5"/>
  <c r="K1461" i="5"/>
  <c r="M1461" i="5" s="1"/>
  <c r="O1461" i="5" s="1"/>
  <c r="H1455" i="5"/>
  <c r="I1455" i="5"/>
  <c r="J1455" i="5"/>
  <c r="K1455" i="5"/>
  <c r="M1455" i="5" s="1"/>
  <c r="O1455" i="5" s="1"/>
  <c r="H1449" i="5"/>
  <c r="I1449" i="5"/>
  <c r="J1449" i="5"/>
  <c r="K1449" i="5"/>
  <c r="M1449" i="5" s="1"/>
  <c r="H1443" i="5"/>
  <c r="I1443" i="5"/>
  <c r="J1443" i="5"/>
  <c r="K1443" i="5"/>
  <c r="M1443" i="5" s="1"/>
  <c r="O1443" i="5" s="1"/>
  <c r="I1437" i="5"/>
  <c r="K1437" i="5"/>
  <c r="M1437" i="5" s="1"/>
  <c r="H1437" i="5"/>
  <c r="J1437" i="5"/>
  <c r="I1431" i="5"/>
  <c r="K1431" i="5"/>
  <c r="M1431" i="5" s="1"/>
  <c r="O1431" i="5" s="1"/>
  <c r="H1431" i="5"/>
  <c r="J1431" i="5"/>
  <c r="I1425" i="5"/>
  <c r="K1425" i="5"/>
  <c r="M1425" i="5" s="1"/>
  <c r="O1425" i="5" s="1"/>
  <c r="H1425" i="5"/>
  <c r="J1425" i="5"/>
  <c r="I1419" i="5"/>
  <c r="K1419" i="5"/>
  <c r="M1419" i="5" s="1"/>
  <c r="H1419" i="5"/>
  <c r="J1419" i="5"/>
  <c r="I1413" i="5"/>
  <c r="K1413" i="5"/>
  <c r="M1413" i="5" s="1"/>
  <c r="O1413" i="5" s="1"/>
  <c r="H1413" i="5"/>
  <c r="J1413" i="5"/>
  <c r="H1407" i="5"/>
  <c r="I1407" i="5"/>
  <c r="K1407" i="5"/>
  <c r="M1407" i="5" s="1"/>
  <c r="O1407" i="5" s="1"/>
  <c r="J1407" i="5"/>
  <c r="H1401" i="5"/>
  <c r="I1401" i="5"/>
  <c r="K1401" i="5"/>
  <c r="M1401" i="5" s="1"/>
  <c r="O1401" i="5" s="1"/>
  <c r="J1401" i="5"/>
  <c r="H1395" i="5"/>
  <c r="I1395" i="5"/>
  <c r="K1395" i="5"/>
  <c r="M1395" i="5" s="1"/>
  <c r="J1395" i="5"/>
  <c r="H1389" i="5"/>
  <c r="I1389" i="5"/>
  <c r="K1389" i="5"/>
  <c r="M1389" i="5" s="1"/>
  <c r="J1389" i="5"/>
  <c r="H1383" i="5"/>
  <c r="I1383" i="5"/>
  <c r="K1383" i="5"/>
  <c r="M1383" i="5" s="1"/>
  <c r="O1383" i="5" s="1"/>
  <c r="J1383" i="5"/>
  <c r="H1377" i="5"/>
  <c r="I1377" i="5"/>
  <c r="K1377" i="5"/>
  <c r="M1377" i="5" s="1"/>
  <c r="O1377" i="5" s="1"/>
  <c r="J1377" i="5"/>
  <c r="H1371" i="5"/>
  <c r="I1371" i="5"/>
  <c r="K1371" i="5"/>
  <c r="M1371" i="5" s="1"/>
  <c r="O1371" i="5" s="1"/>
  <c r="J1371" i="5"/>
  <c r="H1365" i="5"/>
  <c r="I1365" i="5"/>
  <c r="K1365" i="5"/>
  <c r="M1365" i="5" s="1"/>
  <c r="O1365" i="5" s="1"/>
  <c r="J1365" i="5"/>
  <c r="H1359" i="5"/>
  <c r="I1359" i="5"/>
  <c r="K1359" i="5"/>
  <c r="M1359" i="5" s="1"/>
  <c r="O1359" i="5" s="1"/>
  <c r="J1359" i="5"/>
  <c r="H1353" i="5"/>
  <c r="I1353" i="5"/>
  <c r="K1353" i="5"/>
  <c r="M1353" i="5" s="1"/>
  <c r="O1353" i="5" s="1"/>
  <c r="J1353" i="5"/>
  <c r="H1347" i="5"/>
  <c r="I1347" i="5"/>
  <c r="K1347" i="5"/>
  <c r="M1347" i="5" s="1"/>
  <c r="O1347" i="5" s="1"/>
  <c r="J1347" i="5"/>
  <c r="H1341" i="5"/>
  <c r="I1341" i="5"/>
  <c r="K1341" i="5"/>
  <c r="M1341" i="5" s="1"/>
  <c r="O1341" i="5" s="1"/>
  <c r="J1341" i="5"/>
  <c r="H1335" i="5"/>
  <c r="I1335" i="5"/>
  <c r="K1335" i="5"/>
  <c r="M1335" i="5" s="1"/>
  <c r="O1335" i="5" s="1"/>
  <c r="J1335" i="5"/>
  <c r="H1329" i="5"/>
  <c r="I1329" i="5"/>
  <c r="K1329" i="5"/>
  <c r="M1329" i="5" s="1"/>
  <c r="O1329" i="5" s="1"/>
  <c r="J1329" i="5"/>
  <c r="H1323" i="5"/>
  <c r="I1323" i="5"/>
  <c r="K1323" i="5"/>
  <c r="M1323" i="5" s="1"/>
  <c r="J1323" i="5"/>
  <c r="H1317" i="5"/>
  <c r="I1317" i="5"/>
  <c r="K1317" i="5"/>
  <c r="M1317" i="5" s="1"/>
  <c r="J1317" i="5"/>
  <c r="H1311" i="5"/>
  <c r="I1311" i="5"/>
  <c r="K1311" i="5"/>
  <c r="M1311" i="5" s="1"/>
  <c r="O1311" i="5" s="1"/>
  <c r="J1311" i="5"/>
  <c r="H1305" i="5"/>
  <c r="I1305" i="5"/>
  <c r="K1305" i="5"/>
  <c r="M1305" i="5" s="1"/>
  <c r="O1305" i="5" s="1"/>
  <c r="J1305" i="5"/>
  <c r="H1299" i="5"/>
  <c r="I1299" i="5"/>
  <c r="K1299" i="5"/>
  <c r="M1299" i="5" s="1"/>
  <c r="O1299" i="5" s="1"/>
  <c r="J1299" i="5"/>
  <c r="H1293" i="5"/>
  <c r="I1293" i="5"/>
  <c r="K1293" i="5"/>
  <c r="M1293" i="5" s="1"/>
  <c r="O1293" i="5" s="1"/>
  <c r="J1293" i="5"/>
  <c r="H1287" i="5"/>
  <c r="I1287" i="5"/>
  <c r="K1287" i="5"/>
  <c r="M1287" i="5" s="1"/>
  <c r="J1287" i="5"/>
  <c r="H1281" i="5"/>
  <c r="I1281" i="5"/>
  <c r="K1281" i="5"/>
  <c r="M1281" i="5" s="1"/>
  <c r="O1281" i="5" s="1"/>
  <c r="J1281" i="5"/>
  <c r="H1275" i="5"/>
  <c r="I1275" i="5"/>
  <c r="K1275" i="5"/>
  <c r="M1275" i="5" s="1"/>
  <c r="J1275" i="5"/>
  <c r="H1269" i="5"/>
  <c r="I1269" i="5"/>
  <c r="J1269" i="5"/>
  <c r="K1269" i="5"/>
  <c r="M1269" i="5" s="1"/>
  <c r="O1269" i="5" s="1"/>
  <c r="H1263" i="5"/>
  <c r="I1263" i="5"/>
  <c r="J1263" i="5"/>
  <c r="K1263" i="5"/>
  <c r="M1263" i="5" s="1"/>
  <c r="H1257" i="5"/>
  <c r="I1257" i="5"/>
  <c r="J1257" i="5"/>
  <c r="K1257" i="5"/>
  <c r="M1257" i="5" s="1"/>
  <c r="O1257" i="5" s="1"/>
  <c r="H1251" i="5"/>
  <c r="I1251" i="5"/>
  <c r="J1251" i="5"/>
  <c r="K1251" i="5"/>
  <c r="M1251" i="5" s="1"/>
  <c r="O1251" i="5" s="1"/>
  <c r="H1245" i="5"/>
  <c r="I1245" i="5"/>
  <c r="J1245" i="5"/>
  <c r="K1245" i="5"/>
  <c r="M1245" i="5" s="1"/>
  <c r="H1239" i="5"/>
  <c r="I1239" i="5"/>
  <c r="J1239" i="5"/>
  <c r="K1239" i="5"/>
  <c r="M1239" i="5" s="1"/>
  <c r="H1233" i="5"/>
  <c r="I1233" i="5"/>
  <c r="J1233" i="5"/>
  <c r="K1233" i="5"/>
  <c r="M1233" i="5" s="1"/>
  <c r="O1233" i="5" s="1"/>
  <c r="H1227" i="5"/>
  <c r="I1227" i="5"/>
  <c r="J1227" i="5"/>
  <c r="K1227" i="5"/>
  <c r="M1227" i="5" s="1"/>
  <c r="O1227" i="5" s="1"/>
  <c r="H1221" i="5"/>
  <c r="I1221" i="5"/>
  <c r="J1221" i="5"/>
  <c r="K1221" i="5"/>
  <c r="M1221" i="5" s="1"/>
  <c r="O1221" i="5" s="1"/>
  <c r="H1215" i="5"/>
  <c r="I1215" i="5"/>
  <c r="J1215" i="5"/>
  <c r="K1215" i="5"/>
  <c r="M1215" i="5" s="1"/>
  <c r="O1215" i="5" s="1"/>
  <c r="H1209" i="5"/>
  <c r="I1209" i="5"/>
  <c r="J1209" i="5"/>
  <c r="K1209" i="5"/>
  <c r="M1209" i="5" s="1"/>
  <c r="H1203" i="5"/>
  <c r="I1203" i="5"/>
  <c r="J1203" i="5"/>
  <c r="K1203" i="5"/>
  <c r="M1203" i="5" s="1"/>
  <c r="O1203" i="5" s="1"/>
  <c r="H1197" i="5"/>
  <c r="I1197" i="5"/>
  <c r="J1197" i="5"/>
  <c r="K1197" i="5"/>
  <c r="M1197" i="5" s="1"/>
  <c r="O1197" i="5" s="1"/>
  <c r="H1191" i="5"/>
  <c r="I1191" i="5"/>
  <c r="J1191" i="5"/>
  <c r="K1191" i="5"/>
  <c r="M1191" i="5" s="1"/>
  <c r="H1185" i="5"/>
  <c r="I1185" i="5"/>
  <c r="J1185" i="5"/>
  <c r="K1185" i="5"/>
  <c r="M1185" i="5" s="1"/>
  <c r="H1179" i="5"/>
  <c r="I1179" i="5"/>
  <c r="J1179" i="5"/>
  <c r="K1179" i="5"/>
  <c r="M1179" i="5" s="1"/>
  <c r="O1179" i="5" s="1"/>
  <c r="H1173" i="5"/>
  <c r="I1173" i="5"/>
  <c r="J1173" i="5"/>
  <c r="K1173" i="5"/>
  <c r="M1173" i="5" s="1"/>
  <c r="O1173" i="5" s="1"/>
  <c r="H1167" i="5"/>
  <c r="I1167" i="5"/>
  <c r="J1167" i="5"/>
  <c r="K1167" i="5"/>
  <c r="M1167" i="5" s="1"/>
  <c r="H1161" i="5"/>
  <c r="I1161" i="5"/>
  <c r="J1161" i="5"/>
  <c r="K1161" i="5"/>
  <c r="M1161" i="5" s="1"/>
  <c r="O1161" i="5" s="1"/>
  <c r="H1155" i="5"/>
  <c r="I1155" i="5"/>
  <c r="J1155" i="5"/>
  <c r="K1155" i="5"/>
  <c r="M1155" i="5" s="1"/>
  <c r="O1155" i="5" s="1"/>
  <c r="H1149" i="5"/>
  <c r="I1149" i="5"/>
  <c r="J1149" i="5"/>
  <c r="K1149" i="5"/>
  <c r="M1149" i="5" s="1"/>
  <c r="O1149" i="5" s="1"/>
  <c r="H1143" i="5"/>
  <c r="I1143" i="5"/>
  <c r="J1143" i="5"/>
  <c r="K1143" i="5"/>
  <c r="M1143" i="5" s="1"/>
  <c r="O1143" i="5" s="1"/>
  <c r="H1137" i="5"/>
  <c r="I1137" i="5"/>
  <c r="J1137" i="5"/>
  <c r="K1137" i="5"/>
  <c r="M1137" i="5" s="1"/>
  <c r="O1137" i="5" s="1"/>
  <c r="H1131" i="5"/>
  <c r="I1131" i="5"/>
  <c r="J1131" i="5"/>
  <c r="K1131" i="5"/>
  <c r="M1131" i="5" s="1"/>
  <c r="O1131" i="5" s="1"/>
  <c r="H1125" i="5"/>
  <c r="I1125" i="5"/>
  <c r="J1125" i="5"/>
  <c r="K1125" i="5"/>
  <c r="M1125" i="5" s="1"/>
  <c r="O1125" i="5" s="1"/>
  <c r="H1119" i="5"/>
  <c r="I1119" i="5"/>
  <c r="J1119" i="5"/>
  <c r="K1119" i="5"/>
  <c r="M1119" i="5" s="1"/>
  <c r="H1113" i="5"/>
  <c r="I1113" i="5"/>
  <c r="J1113" i="5"/>
  <c r="K1113" i="5"/>
  <c r="M1113" i="5" s="1"/>
  <c r="O1113" i="5" s="1"/>
  <c r="H1107" i="5"/>
  <c r="I1107" i="5"/>
  <c r="J1107" i="5"/>
  <c r="K1107" i="5"/>
  <c r="M1107" i="5" s="1"/>
  <c r="O1107" i="5" s="1"/>
  <c r="H1101" i="5"/>
  <c r="I1101" i="5"/>
  <c r="J1101" i="5"/>
  <c r="K1101" i="5"/>
  <c r="M1101" i="5" s="1"/>
  <c r="H1095" i="5"/>
  <c r="I1095" i="5"/>
  <c r="J1095" i="5"/>
  <c r="K1095" i="5"/>
  <c r="M1095" i="5" s="1"/>
  <c r="O1095" i="5" s="1"/>
  <c r="H1089" i="5"/>
  <c r="I1089" i="5"/>
  <c r="J1089" i="5"/>
  <c r="K1089" i="5"/>
  <c r="M1089" i="5" s="1"/>
  <c r="H1083" i="5"/>
  <c r="I1083" i="5"/>
  <c r="J1083" i="5"/>
  <c r="K1083" i="5"/>
  <c r="M1083" i="5" s="1"/>
  <c r="H1077" i="5"/>
  <c r="I1077" i="5"/>
  <c r="J1077" i="5"/>
  <c r="K1077" i="5"/>
  <c r="M1077" i="5" s="1"/>
  <c r="H1071" i="5"/>
  <c r="I1071" i="5"/>
  <c r="J1071" i="5"/>
  <c r="K1071" i="5"/>
  <c r="M1071" i="5" s="1"/>
  <c r="O1071" i="5" s="1"/>
  <c r="H1065" i="5"/>
  <c r="I1065" i="5"/>
  <c r="J1065" i="5"/>
  <c r="K1065" i="5"/>
  <c r="M1065" i="5" s="1"/>
  <c r="O1065" i="5" s="1"/>
  <c r="H1059" i="5"/>
  <c r="I1059" i="5"/>
  <c r="J1059" i="5"/>
  <c r="K1059" i="5"/>
  <c r="M1059" i="5" s="1"/>
  <c r="O1059" i="5" s="1"/>
  <c r="H1053" i="5"/>
  <c r="I1053" i="5"/>
  <c r="J1053" i="5"/>
  <c r="K1053" i="5"/>
  <c r="M1053" i="5" s="1"/>
  <c r="H1047" i="5"/>
  <c r="I1047" i="5"/>
  <c r="J1047" i="5"/>
  <c r="K1047" i="5"/>
  <c r="M1047" i="5" s="1"/>
  <c r="O1047" i="5" s="1"/>
  <c r="H1041" i="5"/>
  <c r="I1041" i="5"/>
  <c r="J1041" i="5"/>
  <c r="K1041" i="5"/>
  <c r="M1041" i="5" s="1"/>
  <c r="O1041" i="5" s="1"/>
  <c r="H1035" i="5"/>
  <c r="I1035" i="5"/>
  <c r="J1035" i="5"/>
  <c r="K1035" i="5"/>
  <c r="M1035" i="5" s="1"/>
  <c r="O1035" i="5" s="1"/>
  <c r="H1029" i="5"/>
  <c r="I1029" i="5"/>
  <c r="J1029" i="5"/>
  <c r="K1029" i="5"/>
  <c r="M1029" i="5" s="1"/>
  <c r="H1023" i="5"/>
  <c r="I1023" i="5"/>
  <c r="J1023" i="5"/>
  <c r="K1023" i="5"/>
  <c r="M1023" i="5" s="1"/>
  <c r="O1023" i="5" s="1"/>
  <c r="H1017" i="5"/>
  <c r="I1017" i="5"/>
  <c r="J1017" i="5"/>
  <c r="K1017" i="5"/>
  <c r="M1017" i="5" s="1"/>
  <c r="O1017" i="5" s="1"/>
  <c r="H1011" i="5"/>
  <c r="I1011" i="5"/>
  <c r="J1011" i="5"/>
  <c r="K1011" i="5"/>
  <c r="M1011" i="5" s="1"/>
  <c r="H1005" i="5"/>
  <c r="I1005" i="5"/>
  <c r="J1005" i="5"/>
  <c r="K1005" i="5"/>
  <c r="M1005" i="5" s="1"/>
  <c r="H999" i="5"/>
  <c r="I999" i="5"/>
  <c r="J999" i="5"/>
  <c r="K999" i="5"/>
  <c r="M999" i="5" s="1"/>
  <c r="O999" i="5" s="1"/>
  <c r="H993" i="5"/>
  <c r="I993" i="5"/>
  <c r="J993" i="5"/>
  <c r="K993" i="5"/>
  <c r="M993" i="5" s="1"/>
  <c r="H987" i="5"/>
  <c r="I987" i="5"/>
  <c r="J987" i="5"/>
  <c r="K987" i="5"/>
  <c r="M987" i="5" s="1"/>
  <c r="H981" i="5"/>
  <c r="I981" i="5"/>
  <c r="J981" i="5"/>
  <c r="K981" i="5"/>
  <c r="M981" i="5" s="1"/>
  <c r="O981" i="5" s="1"/>
  <c r="H975" i="5"/>
  <c r="I975" i="5"/>
  <c r="J975" i="5"/>
  <c r="K975" i="5"/>
  <c r="M975" i="5" s="1"/>
  <c r="O975" i="5" s="1"/>
  <c r="H969" i="5"/>
  <c r="I969" i="5"/>
  <c r="J969" i="5"/>
  <c r="K969" i="5"/>
  <c r="M969" i="5" s="1"/>
  <c r="H963" i="5"/>
  <c r="I963" i="5"/>
  <c r="J963" i="5"/>
  <c r="K963" i="5"/>
  <c r="M963" i="5" s="1"/>
  <c r="O963" i="5" s="1"/>
  <c r="H957" i="5"/>
  <c r="I957" i="5"/>
  <c r="J957" i="5"/>
  <c r="K957" i="5"/>
  <c r="M957" i="5" s="1"/>
  <c r="O957" i="5" s="1"/>
  <c r="H951" i="5"/>
  <c r="I951" i="5"/>
  <c r="J951" i="5"/>
  <c r="K951" i="5"/>
  <c r="M951" i="5" s="1"/>
  <c r="O951" i="5" s="1"/>
  <c r="H945" i="5"/>
  <c r="I945" i="5"/>
  <c r="J945" i="5"/>
  <c r="K945" i="5"/>
  <c r="M945" i="5" s="1"/>
  <c r="O945" i="5" s="1"/>
  <c r="H939" i="5"/>
  <c r="I939" i="5"/>
  <c r="J939" i="5"/>
  <c r="K939" i="5"/>
  <c r="M939" i="5" s="1"/>
  <c r="O939" i="5" s="1"/>
  <c r="H933" i="5"/>
  <c r="I933" i="5"/>
  <c r="J933" i="5"/>
  <c r="K933" i="5"/>
  <c r="M933" i="5" s="1"/>
  <c r="H927" i="5"/>
  <c r="I927" i="5"/>
  <c r="J927" i="5"/>
  <c r="K927" i="5"/>
  <c r="M927" i="5" s="1"/>
  <c r="O927" i="5" s="1"/>
  <c r="H921" i="5"/>
  <c r="I921" i="5"/>
  <c r="J921" i="5"/>
  <c r="K921" i="5"/>
  <c r="M921" i="5" s="1"/>
  <c r="H915" i="5"/>
  <c r="I915" i="5"/>
  <c r="J915" i="5"/>
  <c r="K915" i="5"/>
  <c r="M915" i="5" s="1"/>
  <c r="O915" i="5" s="1"/>
  <c r="H909" i="5"/>
  <c r="I909" i="5"/>
  <c r="J909" i="5"/>
  <c r="K909" i="5"/>
  <c r="M909" i="5" s="1"/>
  <c r="O909" i="5" s="1"/>
  <c r="H903" i="5"/>
  <c r="I903" i="5"/>
  <c r="J903" i="5"/>
  <c r="K903" i="5"/>
  <c r="M903" i="5" s="1"/>
  <c r="H897" i="5"/>
  <c r="I897" i="5"/>
  <c r="J897" i="5"/>
  <c r="K897" i="5"/>
  <c r="M897" i="5" s="1"/>
  <c r="O897" i="5" s="1"/>
  <c r="H891" i="5"/>
  <c r="I891" i="5"/>
  <c r="J891" i="5"/>
  <c r="K891" i="5"/>
  <c r="M891" i="5" s="1"/>
  <c r="H885" i="5"/>
  <c r="I885" i="5"/>
  <c r="J885" i="5"/>
  <c r="K885" i="5"/>
  <c r="M885" i="5" s="1"/>
  <c r="O885" i="5" s="1"/>
  <c r="H879" i="5"/>
  <c r="I879" i="5"/>
  <c r="J879" i="5"/>
  <c r="K879" i="5"/>
  <c r="M879" i="5" s="1"/>
  <c r="O879" i="5" s="1"/>
  <c r="H873" i="5"/>
  <c r="I873" i="5"/>
  <c r="J873" i="5"/>
  <c r="K873" i="5"/>
  <c r="M873" i="5" s="1"/>
  <c r="O873" i="5" s="1"/>
  <c r="H867" i="5"/>
  <c r="I867" i="5"/>
  <c r="J867" i="5"/>
  <c r="K867" i="5"/>
  <c r="M867" i="5" s="1"/>
  <c r="H861" i="5"/>
  <c r="I861" i="5"/>
  <c r="J861" i="5"/>
  <c r="K861" i="5"/>
  <c r="M861" i="5" s="1"/>
  <c r="I855" i="5"/>
  <c r="K855" i="5"/>
  <c r="M855" i="5" s="1"/>
  <c r="O855" i="5" s="1"/>
  <c r="H855" i="5"/>
  <c r="J855" i="5"/>
  <c r="I849" i="5"/>
  <c r="K849" i="5"/>
  <c r="M849" i="5" s="1"/>
  <c r="H849" i="5"/>
  <c r="J849" i="5"/>
  <c r="I843" i="5"/>
  <c r="K843" i="5"/>
  <c r="M843" i="5" s="1"/>
  <c r="O843" i="5" s="1"/>
  <c r="H843" i="5"/>
  <c r="J843" i="5"/>
  <c r="I837" i="5"/>
  <c r="K837" i="5"/>
  <c r="M837" i="5" s="1"/>
  <c r="O837" i="5" s="1"/>
  <c r="H837" i="5"/>
  <c r="J837" i="5"/>
  <c r="I831" i="5"/>
  <c r="K831" i="5"/>
  <c r="M831" i="5" s="1"/>
  <c r="H831" i="5"/>
  <c r="J831" i="5"/>
  <c r="I825" i="5"/>
  <c r="K825" i="5"/>
  <c r="M825" i="5" s="1"/>
  <c r="O825" i="5" s="1"/>
  <c r="H825" i="5"/>
  <c r="J825" i="5"/>
  <c r="I819" i="5"/>
  <c r="K819" i="5"/>
  <c r="M819" i="5" s="1"/>
  <c r="H819" i="5"/>
  <c r="J819" i="5"/>
  <c r="I813" i="5"/>
  <c r="K813" i="5"/>
  <c r="M813" i="5" s="1"/>
  <c r="H813" i="5"/>
  <c r="J813" i="5"/>
  <c r="I807" i="5"/>
  <c r="K807" i="5"/>
  <c r="M807" i="5" s="1"/>
  <c r="O807" i="5" s="1"/>
  <c r="H807" i="5"/>
  <c r="J807" i="5"/>
  <c r="I801" i="5"/>
  <c r="J801" i="5"/>
  <c r="K801" i="5"/>
  <c r="M801" i="5" s="1"/>
  <c r="H801" i="5"/>
  <c r="I795" i="5"/>
  <c r="J795" i="5"/>
  <c r="K795" i="5"/>
  <c r="M795" i="5" s="1"/>
  <c r="H795" i="5"/>
  <c r="I789" i="5"/>
  <c r="J789" i="5"/>
  <c r="K789" i="5"/>
  <c r="M789" i="5" s="1"/>
  <c r="H789" i="5"/>
  <c r="I783" i="5"/>
  <c r="J783" i="5"/>
  <c r="K783" i="5"/>
  <c r="M783" i="5" s="1"/>
  <c r="O783" i="5" s="1"/>
  <c r="H783" i="5"/>
  <c r="I777" i="5"/>
  <c r="J777" i="5"/>
  <c r="K777" i="5"/>
  <c r="M777" i="5" s="1"/>
  <c r="H777" i="5"/>
  <c r="I771" i="5"/>
  <c r="J771" i="5"/>
  <c r="K771" i="5"/>
  <c r="M771" i="5" s="1"/>
  <c r="H771" i="5"/>
  <c r="I765" i="5"/>
  <c r="J765" i="5"/>
  <c r="K765" i="5"/>
  <c r="M765" i="5" s="1"/>
  <c r="O765" i="5" s="1"/>
  <c r="H765" i="5"/>
  <c r="I759" i="5"/>
  <c r="J759" i="5"/>
  <c r="K759" i="5"/>
  <c r="M759" i="5" s="1"/>
  <c r="H759" i="5"/>
  <c r="I753" i="5"/>
  <c r="J753" i="5"/>
  <c r="K753" i="5"/>
  <c r="M753" i="5" s="1"/>
  <c r="O753" i="5" s="1"/>
  <c r="H753" i="5"/>
  <c r="I747" i="5"/>
  <c r="J747" i="5"/>
  <c r="K747" i="5"/>
  <c r="M747" i="5" s="1"/>
  <c r="H747" i="5"/>
  <c r="I741" i="5"/>
  <c r="J741" i="5"/>
  <c r="K741" i="5"/>
  <c r="M741" i="5" s="1"/>
  <c r="H741" i="5"/>
  <c r="I735" i="5"/>
  <c r="J735" i="5"/>
  <c r="K735" i="5"/>
  <c r="M735" i="5" s="1"/>
  <c r="O735" i="5" s="1"/>
  <c r="H735" i="5"/>
  <c r="I729" i="5"/>
  <c r="J729" i="5"/>
  <c r="K729" i="5"/>
  <c r="M729" i="5" s="1"/>
  <c r="O729" i="5" s="1"/>
  <c r="H729" i="5"/>
  <c r="I723" i="5"/>
  <c r="J723" i="5"/>
  <c r="K723" i="5"/>
  <c r="M723" i="5" s="1"/>
  <c r="H723" i="5"/>
  <c r="I717" i="5"/>
  <c r="J717" i="5"/>
  <c r="K717" i="5"/>
  <c r="M717" i="5" s="1"/>
  <c r="H717" i="5"/>
  <c r="I711" i="5"/>
  <c r="J711" i="5"/>
  <c r="K711" i="5"/>
  <c r="M711" i="5" s="1"/>
  <c r="H711" i="5"/>
  <c r="I705" i="5"/>
  <c r="J705" i="5"/>
  <c r="K705" i="5"/>
  <c r="M705" i="5" s="1"/>
  <c r="O705" i="5" s="1"/>
  <c r="H705" i="5"/>
  <c r="I699" i="5"/>
  <c r="J699" i="5"/>
  <c r="K699" i="5"/>
  <c r="M699" i="5" s="1"/>
  <c r="O699" i="5" s="1"/>
  <c r="H699" i="5"/>
  <c r="I693" i="5"/>
  <c r="J693" i="5"/>
  <c r="K693" i="5"/>
  <c r="M693" i="5" s="1"/>
  <c r="O693" i="5" s="1"/>
  <c r="H693" i="5"/>
  <c r="I687" i="5"/>
  <c r="J687" i="5"/>
  <c r="K687" i="5"/>
  <c r="M687" i="5" s="1"/>
  <c r="H687" i="5"/>
  <c r="I681" i="5"/>
  <c r="J681" i="5"/>
  <c r="K681" i="5"/>
  <c r="M681" i="5" s="1"/>
  <c r="H681" i="5"/>
  <c r="I675" i="5"/>
  <c r="J675" i="5"/>
  <c r="K675" i="5"/>
  <c r="M675" i="5" s="1"/>
  <c r="H675" i="5"/>
  <c r="I669" i="5"/>
  <c r="J669" i="5"/>
  <c r="K669" i="5"/>
  <c r="M669" i="5" s="1"/>
  <c r="H669" i="5"/>
  <c r="I663" i="5"/>
  <c r="J663" i="5"/>
  <c r="K663" i="5"/>
  <c r="M663" i="5" s="1"/>
  <c r="H663" i="5"/>
  <c r="I657" i="5"/>
  <c r="J657" i="5"/>
  <c r="K657" i="5"/>
  <c r="M657" i="5" s="1"/>
  <c r="H657" i="5"/>
  <c r="I651" i="5"/>
  <c r="J651" i="5"/>
  <c r="K651" i="5"/>
  <c r="M651" i="5" s="1"/>
  <c r="H651" i="5"/>
  <c r="I645" i="5"/>
  <c r="J645" i="5"/>
  <c r="K645" i="5"/>
  <c r="M645" i="5" s="1"/>
  <c r="H645" i="5"/>
  <c r="I639" i="5"/>
  <c r="J639" i="5"/>
  <c r="K639" i="5"/>
  <c r="M639" i="5" s="1"/>
  <c r="H639" i="5"/>
  <c r="I633" i="5"/>
  <c r="J633" i="5"/>
  <c r="K633" i="5"/>
  <c r="M633" i="5" s="1"/>
  <c r="H633" i="5"/>
  <c r="I627" i="5"/>
  <c r="J627" i="5"/>
  <c r="K627" i="5"/>
  <c r="M627" i="5" s="1"/>
  <c r="O627" i="5" s="1"/>
  <c r="H627" i="5"/>
  <c r="I621" i="5"/>
  <c r="J621" i="5"/>
  <c r="K621" i="5"/>
  <c r="M621" i="5" s="1"/>
  <c r="O621" i="5" s="1"/>
  <c r="H621" i="5"/>
  <c r="I615" i="5"/>
  <c r="J615" i="5"/>
  <c r="K615" i="5"/>
  <c r="M615" i="5" s="1"/>
  <c r="H615" i="5"/>
  <c r="I609" i="5"/>
  <c r="J609" i="5"/>
  <c r="K609" i="5"/>
  <c r="M609" i="5" s="1"/>
  <c r="H609" i="5"/>
  <c r="I603" i="5"/>
  <c r="J603" i="5"/>
  <c r="K603" i="5"/>
  <c r="M603" i="5" s="1"/>
  <c r="O603" i="5" s="1"/>
  <c r="H603" i="5"/>
  <c r="I597" i="5"/>
  <c r="J597" i="5"/>
  <c r="K597" i="5"/>
  <c r="M597" i="5" s="1"/>
  <c r="H597" i="5"/>
  <c r="I591" i="5"/>
  <c r="J591" i="5"/>
  <c r="K591" i="5"/>
  <c r="M591" i="5" s="1"/>
  <c r="H591" i="5"/>
  <c r="I585" i="5"/>
  <c r="J585" i="5"/>
  <c r="K585" i="5"/>
  <c r="M585" i="5" s="1"/>
  <c r="O585" i="5" s="1"/>
  <c r="H585" i="5"/>
  <c r="I579" i="5"/>
  <c r="J579" i="5"/>
  <c r="K579" i="5"/>
  <c r="M579" i="5" s="1"/>
  <c r="O579" i="5" s="1"/>
  <c r="H579" i="5"/>
  <c r="I573" i="5"/>
  <c r="J573" i="5"/>
  <c r="K573" i="5"/>
  <c r="M573" i="5" s="1"/>
  <c r="O573" i="5" s="1"/>
  <c r="H573" i="5"/>
  <c r="I567" i="5"/>
  <c r="J567" i="5"/>
  <c r="K567" i="5"/>
  <c r="M567" i="5" s="1"/>
  <c r="H567" i="5"/>
  <c r="I561" i="5"/>
  <c r="J561" i="5"/>
  <c r="K561" i="5"/>
  <c r="M561" i="5" s="1"/>
  <c r="O561" i="5" s="1"/>
  <c r="H561" i="5"/>
  <c r="I555" i="5"/>
  <c r="J555" i="5"/>
  <c r="K555" i="5"/>
  <c r="M555" i="5" s="1"/>
  <c r="H555" i="5"/>
  <c r="I549" i="5"/>
  <c r="J549" i="5"/>
  <c r="K549" i="5"/>
  <c r="M549" i="5" s="1"/>
  <c r="O549" i="5" s="1"/>
  <c r="H549" i="5"/>
  <c r="I543" i="5"/>
  <c r="J543" i="5"/>
  <c r="K543" i="5"/>
  <c r="M543" i="5" s="1"/>
  <c r="H543" i="5"/>
  <c r="I537" i="5"/>
  <c r="J537" i="5"/>
  <c r="K537" i="5"/>
  <c r="M537" i="5" s="1"/>
  <c r="H537" i="5"/>
  <c r="I531" i="5"/>
  <c r="J531" i="5"/>
  <c r="K531" i="5"/>
  <c r="M531" i="5" s="1"/>
  <c r="O531" i="5" s="1"/>
  <c r="H531" i="5"/>
  <c r="I525" i="5"/>
  <c r="J525" i="5"/>
  <c r="K525" i="5"/>
  <c r="M525" i="5" s="1"/>
  <c r="O525" i="5" s="1"/>
  <c r="H525" i="5"/>
  <c r="I519" i="5"/>
  <c r="J519" i="5"/>
  <c r="K519" i="5"/>
  <c r="M519" i="5" s="1"/>
  <c r="H519" i="5"/>
  <c r="I513" i="5"/>
  <c r="J513" i="5"/>
  <c r="K513" i="5"/>
  <c r="M513" i="5" s="1"/>
  <c r="H513" i="5"/>
  <c r="I507" i="5"/>
  <c r="J507" i="5"/>
  <c r="K507" i="5"/>
  <c r="M507" i="5" s="1"/>
  <c r="O507" i="5" s="1"/>
  <c r="H507" i="5"/>
  <c r="I501" i="5"/>
  <c r="J501" i="5"/>
  <c r="K501" i="5"/>
  <c r="M501" i="5" s="1"/>
  <c r="H501" i="5"/>
  <c r="I495" i="5"/>
  <c r="J495" i="5"/>
  <c r="K495" i="5"/>
  <c r="M495" i="5" s="1"/>
  <c r="O495" i="5" s="1"/>
  <c r="H495" i="5"/>
  <c r="I489" i="5"/>
  <c r="J489" i="5"/>
  <c r="K489" i="5"/>
  <c r="M489" i="5" s="1"/>
  <c r="H489" i="5"/>
  <c r="I483" i="5"/>
  <c r="J483" i="5"/>
  <c r="K483" i="5"/>
  <c r="M483" i="5" s="1"/>
  <c r="H483" i="5"/>
  <c r="I477" i="5"/>
  <c r="J477" i="5"/>
  <c r="K477" i="5"/>
  <c r="M477" i="5" s="1"/>
  <c r="O477" i="5" s="1"/>
  <c r="H477" i="5"/>
  <c r="I471" i="5"/>
  <c r="J471" i="5"/>
  <c r="K471" i="5"/>
  <c r="M471" i="5" s="1"/>
  <c r="O471" i="5" s="1"/>
  <c r="H471" i="5"/>
  <c r="I465" i="5"/>
  <c r="J465" i="5"/>
  <c r="K465" i="5"/>
  <c r="M465" i="5" s="1"/>
  <c r="H465" i="5"/>
  <c r="I459" i="5"/>
  <c r="J459" i="5"/>
  <c r="K459" i="5"/>
  <c r="M459" i="5" s="1"/>
  <c r="H459" i="5"/>
  <c r="I453" i="5"/>
  <c r="J453" i="5"/>
  <c r="K453" i="5"/>
  <c r="M453" i="5" s="1"/>
  <c r="O453" i="5" s="1"/>
  <c r="H453" i="5"/>
  <c r="I447" i="5"/>
  <c r="J447" i="5"/>
  <c r="K447" i="5"/>
  <c r="M447" i="5" s="1"/>
  <c r="O447" i="5" s="1"/>
  <c r="H447" i="5"/>
  <c r="I441" i="5"/>
  <c r="J441" i="5"/>
  <c r="K441" i="5"/>
  <c r="M441" i="5" s="1"/>
  <c r="H441" i="5"/>
  <c r="I435" i="5"/>
  <c r="J435" i="5"/>
  <c r="K435" i="5"/>
  <c r="M435" i="5" s="1"/>
  <c r="O435" i="5" s="1"/>
  <c r="H435" i="5"/>
  <c r="I429" i="5"/>
  <c r="J429" i="5"/>
  <c r="K429" i="5"/>
  <c r="M429" i="5" s="1"/>
  <c r="O429" i="5" s="1"/>
  <c r="H429" i="5"/>
  <c r="I423" i="5"/>
  <c r="J423" i="5"/>
  <c r="K423" i="5"/>
  <c r="M423" i="5" s="1"/>
  <c r="O423" i="5" s="1"/>
  <c r="H423" i="5"/>
  <c r="I417" i="5"/>
  <c r="J417" i="5"/>
  <c r="K417" i="5"/>
  <c r="M417" i="5" s="1"/>
  <c r="H417" i="5"/>
  <c r="I411" i="5"/>
  <c r="J411" i="5"/>
  <c r="K411" i="5"/>
  <c r="M411" i="5" s="1"/>
  <c r="H411" i="5"/>
  <c r="I405" i="5"/>
  <c r="J405" i="5"/>
  <c r="K405" i="5"/>
  <c r="M405" i="5" s="1"/>
  <c r="H405" i="5"/>
  <c r="I399" i="5"/>
  <c r="J399" i="5"/>
  <c r="K399" i="5"/>
  <c r="M399" i="5" s="1"/>
  <c r="H399" i="5"/>
  <c r="I393" i="5"/>
  <c r="J393" i="5"/>
  <c r="K393" i="5"/>
  <c r="M393" i="5" s="1"/>
  <c r="O393" i="5" s="1"/>
  <c r="H393" i="5"/>
  <c r="I387" i="5"/>
  <c r="J387" i="5"/>
  <c r="K387" i="5"/>
  <c r="M387" i="5" s="1"/>
  <c r="H387" i="5"/>
  <c r="I381" i="5"/>
  <c r="J381" i="5"/>
  <c r="K381" i="5"/>
  <c r="M381" i="5" s="1"/>
  <c r="O381" i="5" s="1"/>
  <c r="H381" i="5"/>
  <c r="I375" i="5"/>
  <c r="J375" i="5"/>
  <c r="K375" i="5"/>
  <c r="M375" i="5" s="1"/>
  <c r="H375" i="5"/>
  <c r="I369" i="5"/>
  <c r="J369" i="5"/>
  <c r="K369" i="5"/>
  <c r="M369" i="5" s="1"/>
  <c r="O369" i="5" s="1"/>
  <c r="H369" i="5"/>
  <c r="I363" i="5"/>
  <c r="J363" i="5"/>
  <c r="K363" i="5"/>
  <c r="M363" i="5" s="1"/>
  <c r="O363" i="5" s="1"/>
  <c r="H363" i="5"/>
  <c r="J357" i="5"/>
  <c r="H357" i="5"/>
  <c r="I357" i="5"/>
  <c r="K357" i="5"/>
  <c r="M357" i="5" s="1"/>
  <c r="O357" i="5" s="1"/>
  <c r="J351" i="5"/>
  <c r="H351" i="5"/>
  <c r="I351" i="5"/>
  <c r="K351" i="5"/>
  <c r="M351" i="5" s="1"/>
  <c r="J345" i="5"/>
  <c r="H345" i="5"/>
  <c r="K345" i="5"/>
  <c r="M345" i="5" s="1"/>
  <c r="O345" i="5" s="1"/>
  <c r="I345" i="5"/>
  <c r="J339" i="5"/>
  <c r="H339" i="5"/>
  <c r="I339" i="5"/>
  <c r="K339" i="5"/>
  <c r="M339" i="5" s="1"/>
  <c r="J333" i="5"/>
  <c r="H333" i="5"/>
  <c r="I333" i="5"/>
  <c r="K333" i="5"/>
  <c r="M333" i="5" s="1"/>
  <c r="J327" i="5"/>
  <c r="H327" i="5"/>
  <c r="I327" i="5"/>
  <c r="K327" i="5"/>
  <c r="M327" i="5" s="1"/>
  <c r="J321" i="5"/>
  <c r="H321" i="5"/>
  <c r="I321" i="5"/>
  <c r="K321" i="5"/>
  <c r="M321" i="5" s="1"/>
  <c r="O321" i="5" s="1"/>
  <c r="J315" i="5"/>
  <c r="H315" i="5"/>
  <c r="I315" i="5"/>
  <c r="K315" i="5"/>
  <c r="M315" i="5" s="1"/>
  <c r="J309" i="5"/>
  <c r="H309" i="5"/>
  <c r="K309" i="5"/>
  <c r="M309" i="5" s="1"/>
  <c r="I309" i="5"/>
  <c r="J303" i="5"/>
  <c r="H303" i="5"/>
  <c r="I303" i="5"/>
  <c r="K303" i="5"/>
  <c r="M303" i="5" s="1"/>
  <c r="J297" i="5"/>
  <c r="K297" i="5"/>
  <c r="M297" i="5" s="1"/>
  <c r="H297" i="5"/>
  <c r="I297" i="5"/>
  <c r="J291" i="5"/>
  <c r="K291" i="5"/>
  <c r="M291" i="5" s="1"/>
  <c r="O291" i="5" s="1"/>
  <c r="H291" i="5"/>
  <c r="I291" i="5"/>
  <c r="J285" i="5"/>
  <c r="K285" i="5"/>
  <c r="M285" i="5" s="1"/>
  <c r="H285" i="5"/>
  <c r="I285" i="5"/>
  <c r="J279" i="5"/>
  <c r="K279" i="5"/>
  <c r="M279" i="5" s="1"/>
  <c r="H279" i="5"/>
  <c r="I279" i="5"/>
  <c r="J273" i="5"/>
  <c r="K273" i="5"/>
  <c r="M273" i="5" s="1"/>
  <c r="H273" i="5"/>
  <c r="I273" i="5"/>
  <c r="J267" i="5"/>
  <c r="K267" i="5"/>
  <c r="M267" i="5" s="1"/>
  <c r="O267" i="5" s="1"/>
  <c r="H267" i="5"/>
  <c r="I267" i="5"/>
  <c r="J261" i="5"/>
  <c r="K261" i="5"/>
  <c r="M261" i="5" s="1"/>
  <c r="H261" i="5"/>
  <c r="I261" i="5"/>
  <c r="J255" i="5"/>
  <c r="K255" i="5"/>
  <c r="M255" i="5" s="1"/>
  <c r="O255" i="5" s="1"/>
  <c r="H255" i="5"/>
  <c r="I255" i="5"/>
  <c r="J249" i="5"/>
  <c r="K249" i="5"/>
  <c r="M249" i="5" s="1"/>
  <c r="O249" i="5" s="1"/>
  <c r="H249" i="5"/>
  <c r="I249" i="5"/>
  <c r="J243" i="5"/>
  <c r="K243" i="5"/>
  <c r="M243" i="5" s="1"/>
  <c r="H243" i="5"/>
  <c r="I243" i="5"/>
  <c r="J237" i="5"/>
  <c r="K237" i="5"/>
  <c r="M237" i="5" s="1"/>
  <c r="H237" i="5"/>
  <c r="I237" i="5"/>
  <c r="J231" i="5"/>
  <c r="K231" i="5"/>
  <c r="M231" i="5" s="1"/>
  <c r="O231" i="5" s="1"/>
  <c r="H231" i="5"/>
  <c r="I231" i="5"/>
  <c r="J225" i="5"/>
  <c r="K225" i="5"/>
  <c r="M225" i="5" s="1"/>
  <c r="H225" i="5"/>
  <c r="I225" i="5"/>
  <c r="J219" i="5"/>
  <c r="K219" i="5"/>
  <c r="M219" i="5" s="1"/>
  <c r="O219" i="5" s="1"/>
  <c r="H219" i="5"/>
  <c r="I219" i="5"/>
  <c r="J213" i="5"/>
  <c r="K213" i="5"/>
  <c r="M213" i="5" s="1"/>
  <c r="O213" i="5" s="1"/>
  <c r="H213" i="5"/>
  <c r="I213" i="5"/>
  <c r="J207" i="5"/>
  <c r="K207" i="5"/>
  <c r="M207" i="5" s="1"/>
  <c r="H207" i="5"/>
  <c r="I207" i="5"/>
  <c r="J201" i="5"/>
  <c r="K201" i="5"/>
  <c r="M201" i="5" s="1"/>
  <c r="H201" i="5"/>
  <c r="I201" i="5"/>
  <c r="J195" i="5"/>
  <c r="K195" i="5"/>
  <c r="M195" i="5" s="1"/>
  <c r="O195" i="5" s="1"/>
  <c r="H195" i="5"/>
  <c r="I195" i="5"/>
  <c r="J189" i="5"/>
  <c r="K189" i="5"/>
  <c r="M189" i="5" s="1"/>
  <c r="O189" i="5" s="1"/>
  <c r="H189" i="5"/>
  <c r="I189" i="5"/>
  <c r="J183" i="5"/>
  <c r="K183" i="5"/>
  <c r="M183" i="5" s="1"/>
  <c r="H183" i="5"/>
  <c r="I183" i="5"/>
  <c r="J177" i="5"/>
  <c r="K177" i="5"/>
  <c r="M177" i="5" s="1"/>
  <c r="O177" i="5" s="1"/>
  <c r="H177" i="5"/>
  <c r="I177" i="5"/>
  <c r="J171" i="5"/>
  <c r="K171" i="5"/>
  <c r="M171" i="5" s="1"/>
  <c r="O171" i="5" s="1"/>
  <c r="H171" i="5"/>
  <c r="I171" i="5"/>
  <c r="J165" i="5"/>
  <c r="K165" i="5"/>
  <c r="M165" i="5" s="1"/>
  <c r="O165" i="5" s="1"/>
  <c r="H165" i="5"/>
  <c r="I165" i="5"/>
  <c r="J159" i="5"/>
  <c r="K159" i="5"/>
  <c r="M159" i="5" s="1"/>
  <c r="O159" i="5" s="1"/>
  <c r="H159" i="5"/>
  <c r="I159" i="5"/>
  <c r="J153" i="5"/>
  <c r="K153" i="5"/>
  <c r="M153" i="5" s="1"/>
  <c r="O153" i="5" s="1"/>
  <c r="H153" i="5"/>
  <c r="I153" i="5"/>
  <c r="J147" i="5"/>
  <c r="K147" i="5"/>
  <c r="M147" i="5" s="1"/>
  <c r="O147" i="5" s="1"/>
  <c r="H147" i="5"/>
  <c r="I147" i="5"/>
  <c r="J141" i="5"/>
  <c r="K141" i="5"/>
  <c r="M141" i="5" s="1"/>
  <c r="H141" i="5"/>
  <c r="I141" i="5"/>
  <c r="J135" i="5"/>
  <c r="K135" i="5"/>
  <c r="M135" i="5" s="1"/>
  <c r="O135" i="5" s="1"/>
  <c r="H135" i="5"/>
  <c r="I135" i="5"/>
  <c r="J129" i="5"/>
  <c r="K129" i="5"/>
  <c r="M129" i="5" s="1"/>
  <c r="O129" i="5" s="1"/>
  <c r="H129" i="5"/>
  <c r="I129" i="5"/>
  <c r="J123" i="5"/>
  <c r="K123" i="5"/>
  <c r="M123" i="5" s="1"/>
  <c r="H123" i="5"/>
  <c r="I123" i="5"/>
  <c r="J117" i="5"/>
  <c r="K117" i="5"/>
  <c r="M117" i="5" s="1"/>
  <c r="O117" i="5" s="1"/>
  <c r="H117" i="5"/>
  <c r="I117" i="5"/>
  <c r="J111" i="5"/>
  <c r="K111" i="5"/>
  <c r="M111" i="5" s="1"/>
  <c r="O111" i="5" s="1"/>
  <c r="H111" i="5"/>
  <c r="I111" i="5"/>
  <c r="J105" i="5"/>
  <c r="K105" i="5"/>
  <c r="M105" i="5" s="1"/>
  <c r="O105" i="5" s="1"/>
  <c r="H105" i="5"/>
  <c r="I105" i="5"/>
  <c r="J99" i="5"/>
  <c r="K99" i="5"/>
  <c r="M99" i="5" s="1"/>
  <c r="H99" i="5"/>
  <c r="I99" i="5"/>
  <c r="J93" i="5"/>
  <c r="K93" i="5"/>
  <c r="M93" i="5" s="1"/>
  <c r="O93" i="5" s="1"/>
  <c r="H93" i="5"/>
  <c r="I93" i="5"/>
  <c r="J87" i="5"/>
  <c r="K87" i="5"/>
  <c r="M87" i="5" s="1"/>
  <c r="O87" i="5" s="1"/>
  <c r="H87" i="5"/>
  <c r="I87" i="5"/>
  <c r="J81" i="5"/>
  <c r="K81" i="5"/>
  <c r="M81" i="5" s="1"/>
  <c r="O81" i="5" s="1"/>
  <c r="H81" i="5"/>
  <c r="I81" i="5"/>
  <c r="J75" i="5"/>
  <c r="K75" i="5"/>
  <c r="M75" i="5" s="1"/>
  <c r="H75" i="5"/>
  <c r="I75" i="5"/>
  <c r="J69" i="5"/>
  <c r="K69" i="5"/>
  <c r="M69" i="5" s="1"/>
  <c r="O69" i="5" s="1"/>
  <c r="H69" i="5"/>
  <c r="I69" i="5"/>
  <c r="J63" i="5"/>
  <c r="K63" i="5"/>
  <c r="M63" i="5" s="1"/>
  <c r="H63" i="5"/>
  <c r="I63" i="5"/>
  <c r="J57" i="5"/>
  <c r="K57" i="5"/>
  <c r="M57" i="5" s="1"/>
  <c r="H57" i="5"/>
  <c r="I57" i="5"/>
  <c r="J51" i="5"/>
  <c r="K51" i="5"/>
  <c r="M51" i="5" s="1"/>
  <c r="H51" i="5"/>
  <c r="I51" i="5"/>
  <c r="J45" i="5"/>
  <c r="K45" i="5"/>
  <c r="M45" i="5" s="1"/>
  <c r="O45" i="5" s="1"/>
  <c r="H45" i="5"/>
  <c r="I45" i="5"/>
  <c r="J39" i="5"/>
  <c r="K39" i="5"/>
  <c r="M39" i="5" s="1"/>
  <c r="O39" i="5" s="1"/>
  <c r="H39" i="5"/>
  <c r="I39" i="5"/>
  <c r="J33" i="5"/>
  <c r="K33" i="5"/>
  <c r="M33" i="5" s="1"/>
  <c r="H33" i="5"/>
  <c r="I33" i="5"/>
  <c r="J27" i="5"/>
  <c r="K27" i="5"/>
  <c r="M27" i="5" s="1"/>
  <c r="O27" i="5" s="1"/>
  <c r="H27" i="5"/>
  <c r="I27" i="5"/>
  <c r="J21" i="5"/>
  <c r="K21" i="5"/>
  <c r="M21" i="5" s="1"/>
  <c r="O21" i="5" s="1"/>
  <c r="H21" i="5"/>
  <c r="I21" i="5"/>
  <c r="J2443" i="5"/>
  <c r="J2440" i="5"/>
  <c r="J2437" i="5"/>
  <c r="J2434" i="5"/>
  <c r="J2431" i="5"/>
  <c r="I2428" i="5"/>
  <c r="K2424" i="5"/>
  <c r="M2424" i="5" s="1"/>
  <c r="H2421" i="5"/>
  <c r="J2417" i="5"/>
  <c r="I2410" i="5"/>
  <c r="K2406" i="5"/>
  <c r="M2406" i="5" s="1"/>
  <c r="O2406" i="5" s="1"/>
  <c r="H2403" i="5"/>
  <c r="J2399" i="5"/>
  <c r="K2391" i="5"/>
  <c r="M2391" i="5" s="1"/>
  <c r="O2391" i="5" s="1"/>
  <c r="I2387" i="5"/>
  <c r="J2381" i="5"/>
  <c r="J2375" i="5"/>
  <c r="J2369" i="5"/>
  <c r="J2363" i="5"/>
  <c r="J2357" i="5"/>
  <c r="J2351" i="5"/>
  <c r="J2345" i="5"/>
  <c r="J2339" i="5"/>
  <c r="J2333" i="5"/>
  <c r="J2327" i="5"/>
  <c r="J2321" i="5"/>
  <c r="H2313" i="5"/>
  <c r="I2303" i="5"/>
  <c r="I2291" i="5"/>
  <c r="I2279" i="5"/>
  <c r="I2267" i="5"/>
  <c r="I2255" i="5"/>
  <c r="I2243" i="5"/>
  <c r="I2231" i="5"/>
  <c r="I2219" i="5"/>
  <c r="I2207" i="5"/>
  <c r="I2195" i="5"/>
  <c r="I2183" i="5"/>
  <c r="H2428" i="5"/>
  <c r="J2424" i="5"/>
  <c r="J2413" i="5"/>
  <c r="H2410" i="5"/>
  <c r="J2406" i="5"/>
  <c r="J2395" i="5"/>
  <c r="J2391" i="5"/>
  <c r="I2312" i="5"/>
  <c r="K2301" i="5"/>
  <c r="M2301" i="5" s="1"/>
  <c r="K2289" i="5"/>
  <c r="M2289" i="5" s="1"/>
  <c r="O2289" i="5" s="1"/>
  <c r="K2277" i="5"/>
  <c r="M2277" i="5" s="1"/>
  <c r="K2265" i="5"/>
  <c r="M2265" i="5" s="1"/>
  <c r="K2253" i="5"/>
  <c r="M2253" i="5" s="1"/>
  <c r="K2241" i="5"/>
  <c r="M2241" i="5" s="1"/>
  <c r="O2241" i="5" s="1"/>
  <c r="K2229" i="5"/>
  <c r="M2229" i="5" s="1"/>
  <c r="O2229" i="5" s="1"/>
  <c r="K2217" i="5"/>
  <c r="M2217" i="5" s="1"/>
  <c r="K2205" i="5"/>
  <c r="M2205" i="5" s="1"/>
  <c r="K2193" i="5"/>
  <c r="M2193" i="5" s="1"/>
  <c r="O2193" i="5" s="1"/>
  <c r="K2181" i="5"/>
  <c r="M2181" i="5" s="1"/>
  <c r="O2181" i="5" s="1"/>
  <c r="H6" i="5"/>
  <c r="M4" i="5"/>
  <c r="K6" i="5"/>
  <c r="M6" i="5" s="1"/>
  <c r="O6" i="5" s="1"/>
  <c r="O2443" i="5" l="1"/>
  <c r="AC2443" i="5"/>
  <c r="O1798" i="5"/>
  <c r="O1816" i="5"/>
  <c r="O1870" i="5"/>
  <c r="O1906" i="5"/>
  <c r="O1924" i="5"/>
  <c r="O1960" i="5"/>
  <c r="O1996" i="5"/>
  <c r="O2014" i="5"/>
  <c r="O2032" i="5"/>
  <c r="O2068" i="5"/>
  <c r="O2104" i="5"/>
  <c r="O2230" i="5"/>
  <c r="O2248" i="5"/>
  <c r="O2266" i="5"/>
  <c r="O2284" i="5"/>
  <c r="O2356" i="5"/>
  <c r="O2392" i="5"/>
  <c r="O2393" i="5"/>
  <c r="O2435" i="5"/>
  <c r="O414" i="5"/>
  <c r="O432" i="5"/>
  <c r="O486" i="5"/>
  <c r="O540" i="5"/>
  <c r="O576" i="5"/>
  <c r="O594" i="5"/>
  <c r="O630" i="5"/>
  <c r="O666" i="5"/>
  <c r="O684" i="5"/>
  <c r="O702" i="5"/>
  <c r="O738" i="5"/>
  <c r="O756" i="5"/>
  <c r="O774" i="5"/>
  <c r="O792" i="5"/>
  <c r="O1278" i="5"/>
  <c r="O1314" i="5"/>
  <c r="O1386" i="5"/>
  <c r="O1404" i="5"/>
  <c r="O1566" i="5"/>
  <c r="O1584" i="5"/>
  <c r="O1602" i="5"/>
  <c r="O1656" i="5"/>
  <c r="O1674" i="5"/>
  <c r="O1746" i="5"/>
  <c r="O1764" i="5"/>
  <c r="O1782" i="5"/>
  <c r="O1800" i="5"/>
  <c r="O1836" i="5"/>
  <c r="O1908" i="5"/>
  <c r="O1962" i="5"/>
  <c r="O2034" i="5"/>
  <c r="O2106" i="5"/>
  <c r="O2142" i="5"/>
  <c r="O2160" i="5"/>
  <c r="O2250" i="5"/>
  <c r="O2412" i="5"/>
  <c r="O1423" i="5"/>
  <c r="O2442" i="5"/>
  <c r="O32" i="5"/>
  <c r="O176" i="5"/>
  <c r="O212" i="5"/>
  <c r="O230" i="5"/>
  <c r="O320" i="5"/>
  <c r="O392" i="5"/>
  <c r="O428" i="5"/>
  <c r="O482" i="5"/>
  <c r="O500" i="5"/>
  <c r="O536" i="5"/>
  <c r="O554" i="5"/>
  <c r="O608" i="5"/>
  <c r="O932" i="5"/>
  <c r="O950" i="5"/>
  <c r="O986" i="5"/>
  <c r="O1022" i="5"/>
  <c r="O1058" i="5"/>
  <c r="O1148" i="5"/>
  <c r="O1166" i="5"/>
  <c r="O1220" i="5"/>
  <c r="O1238" i="5"/>
  <c r="O1256" i="5"/>
  <c r="O1688" i="5"/>
  <c r="O1706" i="5"/>
  <c r="O1724" i="5"/>
  <c r="O1742" i="5"/>
  <c r="O1796" i="5"/>
  <c r="O1850" i="5"/>
  <c r="O1868" i="5"/>
  <c r="O1886" i="5"/>
  <c r="O1958" i="5"/>
  <c r="O2012" i="5"/>
  <c r="O2102" i="5"/>
  <c r="O2156" i="5"/>
  <c r="O178" i="5"/>
  <c r="O375" i="5"/>
  <c r="O411" i="5"/>
  <c r="O465" i="5"/>
  <c r="O483" i="5"/>
  <c r="O501" i="5"/>
  <c r="O519" i="5"/>
  <c r="O537" i="5"/>
  <c r="O555" i="5"/>
  <c r="O591" i="5"/>
  <c r="O609" i="5"/>
  <c r="O645" i="5"/>
  <c r="O663" i="5"/>
  <c r="O681" i="5"/>
  <c r="O717" i="5"/>
  <c r="O771" i="5"/>
  <c r="O789" i="5"/>
  <c r="O1275" i="5"/>
  <c r="O1563" i="5"/>
  <c r="O1599" i="5"/>
  <c r="O1617" i="5"/>
  <c r="O1635" i="5"/>
  <c r="O1689" i="5"/>
  <c r="O1707" i="5"/>
  <c r="O1743" i="5"/>
  <c r="O1779" i="5"/>
  <c r="O1815" i="5"/>
  <c r="O1833" i="5"/>
  <c r="O1851" i="5"/>
  <c r="O1887" i="5"/>
  <c r="O1905" i="5"/>
  <c r="O1977" i="5"/>
  <c r="O1995" i="5"/>
  <c r="O2031" i="5"/>
  <c r="O2049" i="5"/>
  <c r="O2085" i="5"/>
  <c r="O2103" i="5"/>
  <c r="O2121" i="5"/>
  <c r="O2157" i="5"/>
  <c r="O2175" i="5"/>
  <c r="O2437" i="5"/>
  <c r="O2292" i="5"/>
  <c r="O304" i="5"/>
  <c r="O628" i="5"/>
  <c r="O646" i="5"/>
  <c r="O664" i="5"/>
  <c r="O682" i="5"/>
  <c r="O736" i="5"/>
  <c r="O790" i="5"/>
  <c r="O826" i="5"/>
  <c r="O862" i="5"/>
  <c r="O880" i="5"/>
  <c r="O898" i="5"/>
  <c r="O1006" i="5"/>
  <c r="O1024" i="5"/>
  <c r="O1042" i="5"/>
  <c r="O1060" i="5"/>
  <c r="O1150" i="5"/>
  <c r="O1330" i="5"/>
  <c r="O1366" i="5"/>
  <c r="O17" i="5"/>
  <c r="O71" i="5"/>
  <c r="O89" i="5"/>
  <c r="O107" i="5"/>
  <c r="O125" i="5"/>
  <c r="O143" i="5"/>
  <c r="O179" i="5"/>
  <c r="O215" i="5"/>
  <c r="O233" i="5"/>
  <c r="O251" i="5"/>
  <c r="O287" i="5"/>
  <c r="O305" i="5"/>
  <c r="O359" i="5"/>
  <c r="O377" i="5"/>
  <c r="O413" i="5"/>
  <c r="O467" i="5"/>
  <c r="O485" i="5"/>
  <c r="O521" i="5"/>
  <c r="O575" i="5"/>
  <c r="O593" i="5"/>
  <c r="O881" i="5"/>
  <c r="O899" i="5"/>
  <c r="O953" i="5"/>
  <c r="O989" i="5"/>
  <c r="O1025" i="5"/>
  <c r="O1043" i="5"/>
  <c r="O1061" i="5"/>
  <c r="O1079" i="5"/>
  <c r="O1133" i="5"/>
  <c r="O1259" i="5"/>
  <c r="O1637" i="5"/>
  <c r="O1655" i="5"/>
  <c r="O1709" i="5"/>
  <c r="O1781" i="5"/>
  <c r="O1853" i="5"/>
  <c r="O1871" i="5"/>
  <c r="O1961" i="5"/>
  <c r="O1997" i="5"/>
  <c r="O2015" i="5"/>
  <c r="O2033" i="5"/>
  <c r="O2087" i="5"/>
  <c r="O2141" i="5"/>
  <c r="O2177" i="5"/>
  <c r="I9" i="7"/>
  <c r="K9" i="7" s="1"/>
  <c r="O2199" i="5"/>
  <c r="O36" i="5"/>
  <c r="O72" i="5"/>
  <c r="O90" i="5"/>
  <c r="O108" i="5"/>
  <c r="O126" i="5"/>
  <c r="O144" i="5"/>
  <c r="O180" i="5"/>
  <c r="O234" i="5"/>
  <c r="O252" i="5"/>
  <c r="O270" i="5"/>
  <c r="O288" i="5"/>
  <c r="I51" i="7"/>
  <c r="K51" i="7" s="1"/>
  <c r="O2262" i="5"/>
  <c r="O2405" i="5"/>
  <c r="O302" i="5"/>
  <c r="O644" i="5"/>
  <c r="O680" i="5"/>
  <c r="O716" i="5"/>
  <c r="O752" i="5"/>
  <c r="O770" i="5"/>
  <c r="O788" i="5"/>
  <c r="O1328" i="5"/>
  <c r="O2318" i="5"/>
  <c r="O1077" i="5"/>
  <c r="O520" i="5"/>
  <c r="O1546" i="5"/>
  <c r="O1419" i="5"/>
  <c r="O1437" i="5"/>
  <c r="O2333" i="5"/>
  <c r="O1420" i="5"/>
  <c r="O1438" i="5"/>
  <c r="O647" i="5"/>
  <c r="O1277" i="5"/>
  <c r="O1313" i="5"/>
  <c r="O1385" i="5"/>
  <c r="O1421" i="5"/>
  <c r="O2201" i="5"/>
  <c r="O2225" i="5"/>
  <c r="O2249" i="5"/>
  <c r="O61" i="5"/>
  <c r="O79" i="5"/>
  <c r="O97" i="5"/>
  <c r="O133" i="5"/>
  <c r="O223" i="5"/>
  <c r="O277" i="5"/>
  <c r="O367" i="5"/>
  <c r="O385" i="5"/>
  <c r="O421" i="5"/>
  <c r="O457" i="5"/>
  <c r="O511" i="5"/>
  <c r="O583" i="5"/>
  <c r="O1483" i="5"/>
  <c r="O1555" i="5"/>
  <c r="O1573" i="5"/>
  <c r="O1591" i="5"/>
  <c r="O1627" i="5"/>
  <c r="O1663" i="5"/>
  <c r="O1735" i="5"/>
  <c r="O1753" i="5"/>
  <c r="O1771" i="5"/>
  <c r="O1789" i="5"/>
  <c r="O1807" i="5"/>
  <c r="O1843" i="5"/>
  <c r="O1897" i="5"/>
  <c r="O1951" i="5"/>
  <c r="O1969" i="5"/>
  <c r="O1987" i="5"/>
  <c r="O2005" i="5"/>
  <c r="O2077" i="5"/>
  <c r="O2113" i="5"/>
  <c r="O2131" i="5"/>
  <c r="O2203" i="5"/>
  <c r="O2221" i="5"/>
  <c r="O2239" i="5"/>
  <c r="O2275" i="5"/>
  <c r="O2293" i="5"/>
  <c r="O2365" i="5"/>
  <c r="O806" i="5"/>
  <c r="O1472" i="5"/>
  <c r="O1490" i="5"/>
  <c r="O1526" i="5"/>
  <c r="O1544" i="5"/>
  <c r="O2246" i="5"/>
  <c r="O2270" i="5"/>
  <c r="O448" i="5"/>
  <c r="O1636" i="5"/>
  <c r="O141" i="5"/>
  <c r="O285" i="5"/>
  <c r="O2277" i="5"/>
  <c r="O2398" i="5"/>
  <c r="O2358" i="5"/>
  <c r="O809" i="5"/>
  <c r="O827" i="5"/>
  <c r="O1475" i="5"/>
  <c r="O1511" i="5"/>
  <c r="O1565" i="5"/>
  <c r="O330" i="5"/>
  <c r="O870" i="5"/>
  <c r="O888" i="5"/>
  <c r="O906" i="5"/>
  <c r="O1014" i="5"/>
  <c r="O1032" i="5"/>
  <c r="O1050" i="5"/>
  <c r="O1104" i="5"/>
  <c r="O1122" i="5"/>
  <c r="O1140" i="5"/>
  <c r="O1248" i="5"/>
  <c r="O1446" i="5"/>
  <c r="O1482" i="5"/>
  <c r="O313" i="5"/>
  <c r="O619" i="5"/>
  <c r="O655" i="5"/>
  <c r="O673" i="5"/>
  <c r="O691" i="5"/>
  <c r="O709" i="5"/>
  <c r="O745" i="5"/>
  <c r="O781" i="5"/>
  <c r="O835" i="5"/>
  <c r="O853" i="5"/>
  <c r="O925" i="5"/>
  <c r="O961" i="5"/>
  <c r="O1015" i="5"/>
  <c r="O1033" i="5"/>
  <c r="O1051" i="5"/>
  <c r="O1087" i="5"/>
  <c r="O1141" i="5"/>
  <c r="O1267" i="5"/>
  <c r="O214" i="5"/>
  <c r="O1456" i="5"/>
  <c r="O1492" i="5"/>
  <c r="O1510" i="5"/>
  <c r="O33" i="5"/>
  <c r="O867" i="5"/>
  <c r="O903" i="5"/>
  <c r="O921" i="5"/>
  <c r="O993" i="5"/>
  <c r="O1011" i="5"/>
  <c r="O1029" i="5"/>
  <c r="O1083" i="5"/>
  <c r="O1101" i="5"/>
  <c r="O1119" i="5"/>
  <c r="O1191" i="5"/>
  <c r="O1209" i="5"/>
  <c r="O1245" i="5"/>
  <c r="O1263" i="5"/>
  <c r="O1515" i="5"/>
  <c r="O2345" i="5"/>
  <c r="O40" i="5"/>
  <c r="O58" i="5"/>
  <c r="O112" i="5"/>
  <c r="O184" i="5"/>
  <c r="O238" i="5"/>
  <c r="O274" i="5"/>
  <c r="O364" i="5"/>
  <c r="O400" i="5"/>
  <c r="O472" i="5"/>
  <c r="O490" i="5"/>
  <c r="O508" i="5"/>
  <c r="O526" i="5"/>
  <c r="O544" i="5"/>
  <c r="O562" i="5"/>
  <c r="O580" i="5"/>
  <c r="O1444" i="5"/>
  <c r="O1498" i="5"/>
  <c r="O1534" i="5"/>
  <c r="O1570" i="5"/>
  <c r="O1588" i="5"/>
  <c r="O1624" i="5"/>
  <c r="O1642" i="5"/>
  <c r="O1678" i="5"/>
  <c r="O1714" i="5"/>
  <c r="O1732" i="5"/>
  <c r="O1768" i="5"/>
  <c r="O1822" i="5"/>
  <c r="O1840" i="5"/>
  <c r="O1876" i="5"/>
  <c r="O1930" i="5"/>
  <c r="O2038" i="5"/>
  <c r="O2092" i="5"/>
  <c r="O2128" i="5"/>
  <c r="O2200" i="5"/>
  <c r="O2290" i="5"/>
  <c r="O2308" i="5"/>
  <c r="O2362" i="5"/>
  <c r="O2364" i="5"/>
  <c r="O2235" i="5"/>
  <c r="O2397" i="5"/>
  <c r="O384" i="5"/>
  <c r="O438" i="5"/>
  <c r="O474" i="5"/>
  <c r="O492" i="5"/>
  <c r="O510" i="5"/>
  <c r="O564" i="5"/>
  <c r="O582" i="5"/>
  <c r="O708" i="5"/>
  <c r="O744" i="5"/>
  <c r="O762" i="5"/>
  <c r="O1302" i="5"/>
  <c r="O1374" i="5"/>
  <c r="O1392" i="5"/>
  <c r="O1554" i="5"/>
  <c r="O1572" i="5"/>
  <c r="O1698" i="5"/>
  <c r="O1734" i="5"/>
  <c r="O1770" i="5"/>
  <c r="O1806" i="5"/>
  <c r="O1824" i="5"/>
  <c r="O1878" i="5"/>
  <c r="O1896" i="5"/>
  <c r="O1950" i="5"/>
  <c r="O2004" i="5"/>
  <c r="O2022" i="5"/>
  <c r="O2040" i="5"/>
  <c r="O2076" i="5"/>
  <c r="O2094" i="5"/>
  <c r="O2112" i="5"/>
  <c r="O2130" i="5"/>
  <c r="O2166" i="5"/>
  <c r="O20" i="5"/>
  <c r="O128" i="5"/>
  <c r="O164" i="5"/>
  <c r="O182" i="5"/>
  <c r="O200" i="5"/>
  <c r="O254" i="5"/>
  <c r="O290" i="5"/>
  <c r="O452" i="5"/>
  <c r="O506" i="5"/>
  <c r="O560" i="5"/>
  <c r="O596" i="5"/>
  <c r="O866" i="5"/>
  <c r="O884" i="5"/>
  <c r="O956" i="5"/>
  <c r="O974" i="5"/>
  <c r="O1010" i="5"/>
  <c r="O1064" i="5"/>
  <c r="O1190" i="5"/>
  <c r="O1208" i="5"/>
  <c r="O1226" i="5"/>
  <c r="O1604" i="5"/>
  <c r="O1640" i="5"/>
  <c r="O1712" i="5"/>
  <c r="O1766" i="5"/>
  <c r="O1784" i="5"/>
  <c r="O1820" i="5"/>
  <c r="O1838" i="5"/>
  <c r="O1856" i="5"/>
  <c r="O1892" i="5"/>
  <c r="O1946" i="5"/>
  <c r="O2000" i="5"/>
  <c r="O2036" i="5"/>
  <c r="O2054" i="5"/>
  <c r="O2090" i="5"/>
  <c r="O2180" i="5"/>
  <c r="O1005" i="5"/>
  <c r="O1239" i="5"/>
  <c r="O466" i="5"/>
  <c r="O309" i="5"/>
  <c r="O399" i="5"/>
  <c r="O417" i="5"/>
  <c r="O489" i="5"/>
  <c r="O543" i="5"/>
  <c r="O597" i="5"/>
  <c r="O615" i="5"/>
  <c r="O633" i="5"/>
  <c r="O651" i="5"/>
  <c r="O669" i="5"/>
  <c r="O687" i="5"/>
  <c r="O723" i="5"/>
  <c r="O741" i="5"/>
  <c r="O759" i="5"/>
  <c r="O777" i="5"/>
  <c r="O795" i="5"/>
  <c r="O1317" i="5"/>
  <c r="O1389" i="5"/>
  <c r="O1569" i="5"/>
  <c r="O1587" i="5"/>
  <c r="O1641" i="5"/>
  <c r="O1677" i="5"/>
  <c r="O1731" i="5"/>
  <c r="O1767" i="5"/>
  <c r="O1839" i="5"/>
  <c r="O1857" i="5"/>
  <c r="O1875" i="5"/>
  <c r="O1893" i="5"/>
  <c r="O1929" i="5"/>
  <c r="O1965" i="5"/>
  <c r="O1983" i="5"/>
  <c r="O2001" i="5"/>
  <c r="O2019" i="5"/>
  <c r="O2037" i="5"/>
  <c r="O2091" i="5"/>
  <c r="O2109" i="5"/>
  <c r="O2127" i="5"/>
  <c r="O2145" i="5"/>
  <c r="O292" i="5"/>
  <c r="O346" i="5"/>
  <c r="O616" i="5"/>
  <c r="O634" i="5"/>
  <c r="O652" i="5"/>
  <c r="O670" i="5"/>
  <c r="O760" i="5"/>
  <c r="O796" i="5"/>
  <c r="O832" i="5"/>
  <c r="O850" i="5"/>
  <c r="O868" i="5"/>
  <c r="O886" i="5"/>
  <c r="O904" i="5"/>
  <c r="O940" i="5"/>
  <c r="O958" i="5"/>
  <c r="O994" i="5"/>
  <c r="O1066" i="5"/>
  <c r="O1102" i="5"/>
  <c r="O1120" i="5"/>
  <c r="O1192" i="5"/>
  <c r="O1228" i="5"/>
  <c r="O1246" i="5"/>
  <c r="O1282" i="5"/>
  <c r="O1300" i="5"/>
  <c r="O1336" i="5"/>
  <c r="O1354" i="5"/>
  <c r="O1390" i="5"/>
  <c r="O2410" i="5"/>
  <c r="O23" i="5"/>
  <c r="O113" i="5"/>
  <c r="O167" i="5"/>
  <c r="O203" i="5"/>
  <c r="O221" i="5"/>
  <c r="O293" i="5"/>
  <c r="O365" i="5"/>
  <c r="O401" i="5"/>
  <c r="O419" i="5"/>
  <c r="O455" i="5"/>
  <c r="O563" i="5"/>
  <c r="O869" i="5"/>
  <c r="O905" i="5"/>
  <c r="O923" i="5"/>
  <c r="O959" i="5"/>
  <c r="O995" i="5"/>
  <c r="O1049" i="5"/>
  <c r="O1067" i="5"/>
  <c r="O1103" i="5"/>
  <c r="O1139" i="5"/>
  <c r="O1175" i="5"/>
  <c r="O1193" i="5"/>
  <c r="O1229" i="5"/>
  <c r="O1247" i="5"/>
  <c r="O1265" i="5"/>
  <c r="O1643" i="5"/>
  <c r="I21" i="7"/>
  <c r="K21" i="7" s="1"/>
  <c r="O1661" i="5"/>
  <c r="O1679" i="5"/>
  <c r="O1697" i="5"/>
  <c r="O1733" i="5"/>
  <c r="I18" i="7"/>
  <c r="O1751" i="5"/>
  <c r="O1769" i="5"/>
  <c r="O1787" i="5"/>
  <c r="O1805" i="5"/>
  <c r="O1859" i="5"/>
  <c r="O1895" i="5"/>
  <c r="O1931" i="5"/>
  <c r="O1949" i="5"/>
  <c r="O1967" i="5"/>
  <c r="O1985" i="5"/>
  <c r="O2021" i="5"/>
  <c r="O2075" i="5"/>
  <c r="O2147" i="5"/>
  <c r="O2165" i="5"/>
  <c r="O2279" i="5"/>
  <c r="O2303" i="5"/>
  <c r="O132" i="5"/>
  <c r="O168" i="5"/>
  <c r="O204" i="5"/>
  <c r="O222" i="5"/>
  <c r="O240" i="5"/>
  <c r="O294" i="5"/>
  <c r="O2367" i="5"/>
  <c r="O614" i="5"/>
  <c r="O632" i="5"/>
  <c r="O668" i="5"/>
  <c r="O722" i="5"/>
  <c r="O740" i="5"/>
  <c r="O758" i="5"/>
  <c r="O794" i="5"/>
  <c r="O1316" i="5"/>
  <c r="O1406" i="5"/>
  <c r="O1622" i="5"/>
  <c r="O1658" i="5"/>
  <c r="O1694" i="5"/>
  <c r="O2252" i="5"/>
  <c r="O1545" i="5"/>
  <c r="O124" i="5"/>
  <c r="O1690" i="5"/>
  <c r="O57" i="5"/>
  <c r="O75" i="5"/>
  <c r="O183" i="5"/>
  <c r="O201" i="5"/>
  <c r="O237" i="5"/>
  <c r="O273" i="5"/>
  <c r="O813" i="5"/>
  <c r="O831" i="5"/>
  <c r="O849" i="5"/>
  <c r="O2357" i="5"/>
  <c r="O2208" i="5"/>
  <c r="O2403" i="5"/>
  <c r="O1426" i="5"/>
  <c r="O2416" i="5"/>
  <c r="O2418" i="5"/>
  <c r="O725" i="5"/>
  <c r="O743" i="5"/>
  <c r="O797" i="5"/>
  <c r="O1301" i="5"/>
  <c r="O1319" i="5"/>
  <c r="O1337" i="5"/>
  <c r="O1355" i="5"/>
  <c r="O1373" i="5"/>
  <c r="O49" i="5"/>
  <c r="O67" i="5"/>
  <c r="O103" i="5"/>
  <c r="O157" i="5"/>
  <c r="O211" i="5"/>
  <c r="O265" i="5"/>
  <c r="O373" i="5"/>
  <c r="O391" i="5"/>
  <c r="O427" i="5"/>
  <c r="O445" i="5"/>
  <c r="O463" i="5"/>
  <c r="O481" i="5"/>
  <c r="O499" i="5"/>
  <c r="O535" i="5"/>
  <c r="O553" i="5"/>
  <c r="O571" i="5"/>
  <c r="O589" i="5"/>
  <c r="O1453" i="5"/>
  <c r="O1489" i="5"/>
  <c r="O1525" i="5"/>
  <c r="O1579" i="5"/>
  <c r="O1705" i="5"/>
  <c r="O1741" i="5"/>
  <c r="O1759" i="5"/>
  <c r="O1795" i="5"/>
  <c r="O1849" i="5"/>
  <c r="O1903" i="5"/>
  <c r="O1921" i="5"/>
  <c r="O1939" i="5"/>
  <c r="O1957" i="5"/>
  <c r="O1975" i="5"/>
  <c r="O1993" i="5"/>
  <c r="O2029" i="5"/>
  <c r="O2065" i="5"/>
  <c r="O2137" i="5"/>
  <c r="O2245" i="5"/>
  <c r="O2317" i="5"/>
  <c r="O2335" i="5"/>
  <c r="O2353" i="5"/>
  <c r="O2389" i="5"/>
  <c r="O2423" i="5"/>
  <c r="O812" i="5"/>
  <c r="O830" i="5"/>
  <c r="O1478" i="5"/>
  <c r="O1514" i="5"/>
  <c r="O1532" i="5"/>
  <c r="O1568" i="5"/>
  <c r="O1586" i="5"/>
  <c r="O303" i="5"/>
  <c r="O1185" i="5"/>
  <c r="O2434" i="5"/>
  <c r="O538" i="5"/>
  <c r="O2253" i="5"/>
  <c r="O2265" i="5"/>
  <c r="O123" i="5"/>
  <c r="O327" i="5"/>
  <c r="O2301" i="5"/>
  <c r="O2363" i="5"/>
  <c r="O2220" i="5"/>
  <c r="O1445" i="5"/>
  <c r="O1481" i="5"/>
  <c r="O1517" i="5"/>
  <c r="O1535" i="5"/>
  <c r="O1553" i="5"/>
  <c r="O1589" i="5"/>
  <c r="O354" i="5"/>
  <c r="O858" i="5"/>
  <c r="O876" i="5"/>
  <c r="O894" i="5"/>
  <c r="O930" i="5"/>
  <c r="O1056" i="5"/>
  <c r="O1092" i="5"/>
  <c r="O1110" i="5"/>
  <c r="O1146" i="5"/>
  <c r="O1164" i="5"/>
  <c r="O1182" i="5"/>
  <c r="O1218" i="5"/>
  <c r="O1488" i="5"/>
  <c r="O2394" i="5"/>
  <c r="O319" i="5"/>
  <c r="O337" i="5"/>
  <c r="O355" i="5"/>
  <c r="O643" i="5"/>
  <c r="O679" i="5"/>
  <c r="O733" i="5"/>
  <c r="O751" i="5"/>
  <c r="O787" i="5"/>
  <c r="O913" i="5"/>
  <c r="O931" i="5"/>
  <c r="O967" i="5"/>
  <c r="O1003" i="5"/>
  <c r="O1039" i="5"/>
  <c r="O1057" i="5"/>
  <c r="O1075" i="5"/>
  <c r="O1111" i="5"/>
  <c r="O1129" i="5"/>
  <c r="O1165" i="5"/>
  <c r="O1219" i="5"/>
  <c r="O1255" i="5"/>
  <c r="O1273" i="5"/>
  <c r="O1291" i="5"/>
  <c r="O1363" i="5"/>
  <c r="O1399" i="5"/>
  <c r="O1615" i="5"/>
  <c r="O1687" i="5"/>
  <c r="O1509" i="5"/>
  <c r="O70" i="5"/>
  <c r="O232" i="5"/>
  <c r="O412" i="5"/>
  <c r="O315" i="5"/>
  <c r="O333" i="5"/>
  <c r="O351" i="5"/>
  <c r="O891" i="5"/>
  <c r="O1053" i="5"/>
  <c r="O1089" i="5"/>
  <c r="O1449" i="5"/>
  <c r="O1485" i="5"/>
  <c r="O1503" i="5"/>
  <c r="O46" i="5"/>
  <c r="O82" i="5"/>
  <c r="O136" i="5"/>
  <c r="O190" i="5"/>
  <c r="O244" i="5"/>
  <c r="O406" i="5"/>
  <c r="O424" i="5"/>
  <c r="O460" i="5"/>
  <c r="O514" i="5"/>
  <c r="O550" i="5"/>
  <c r="O586" i="5"/>
  <c r="O1486" i="5"/>
  <c r="O1540" i="5"/>
  <c r="O1558" i="5"/>
  <c r="O1576" i="5"/>
  <c r="O1594" i="5"/>
  <c r="O1612" i="5"/>
  <c r="O1810" i="5"/>
  <c r="O1846" i="5"/>
  <c r="O1900" i="5"/>
  <c r="O1918" i="5"/>
  <c r="O1936" i="5"/>
  <c r="O1954" i="5"/>
  <c r="O1972" i="5"/>
  <c r="O1990" i="5"/>
  <c r="O2044" i="5"/>
  <c r="O2062" i="5"/>
  <c r="O2098" i="5"/>
  <c r="O2116" i="5"/>
  <c r="O2134" i="5"/>
  <c r="O2152" i="5"/>
  <c r="O2170" i="5"/>
  <c r="O2224" i="5"/>
  <c r="O2242" i="5"/>
  <c r="O2314" i="5"/>
  <c r="O2368" i="5"/>
  <c r="O851" i="5"/>
  <c r="O2213" i="5"/>
  <c r="O2237" i="5"/>
  <c r="O2309" i="5"/>
  <c r="O2283" i="5"/>
  <c r="O444" i="5"/>
  <c r="O462" i="5"/>
  <c r="O498" i="5"/>
  <c r="O534" i="5"/>
  <c r="O552" i="5"/>
  <c r="O570" i="5"/>
  <c r="O588" i="5"/>
  <c r="O660" i="5"/>
  <c r="O678" i="5"/>
  <c r="O732" i="5"/>
  <c r="O1272" i="5"/>
  <c r="O1290" i="5"/>
  <c r="O1380" i="5"/>
  <c r="I26" i="7"/>
  <c r="O1578" i="5"/>
  <c r="O1596" i="5"/>
  <c r="O1632" i="5"/>
  <c r="O1686" i="5"/>
  <c r="O1722" i="5"/>
  <c r="O1920" i="5"/>
  <c r="O1974" i="5"/>
  <c r="O1992" i="5"/>
  <c r="O2028" i="5"/>
  <c r="O2046" i="5"/>
  <c r="O2064" i="5"/>
  <c r="O2082" i="5"/>
  <c r="O2100" i="5"/>
  <c r="O2118" i="5"/>
  <c r="O2136" i="5"/>
  <c r="O2172" i="5"/>
  <c r="O2202" i="5"/>
  <c r="O1417" i="5"/>
  <c r="O2310" i="5"/>
  <c r="O26" i="5"/>
  <c r="O44" i="5"/>
  <c r="O62" i="5"/>
  <c r="O80" i="5"/>
  <c r="O152" i="5"/>
  <c r="O170" i="5"/>
  <c r="O242" i="5"/>
  <c r="O278" i="5"/>
  <c r="O332" i="5"/>
  <c r="O386" i="5"/>
  <c r="O422" i="5"/>
  <c r="O440" i="5"/>
  <c r="O494" i="5"/>
  <c r="O584" i="5"/>
  <c r="O602" i="5"/>
  <c r="O872" i="5"/>
  <c r="O890" i="5"/>
  <c r="O908" i="5"/>
  <c r="O926" i="5"/>
  <c r="O944" i="5"/>
  <c r="O962" i="5"/>
  <c r="O1016" i="5"/>
  <c r="O1034" i="5"/>
  <c r="O1052" i="5"/>
  <c r="O1088" i="5"/>
  <c r="O1106" i="5"/>
  <c r="O1124" i="5"/>
  <c r="O1178" i="5"/>
  <c r="O1214" i="5"/>
  <c r="O1232" i="5"/>
  <c r="O1250" i="5"/>
  <c r="O1592" i="5"/>
  <c r="O1646" i="5"/>
  <c r="O1700" i="5"/>
  <c r="O1718" i="5"/>
  <c r="O1754" i="5"/>
  <c r="O1862" i="5"/>
  <c r="O1898" i="5"/>
  <c r="O1970" i="5"/>
  <c r="O1988" i="5"/>
  <c r="O2042" i="5"/>
  <c r="O2060" i="5"/>
  <c r="O2150" i="5"/>
  <c r="O2186" i="5"/>
  <c r="O2210" i="5"/>
  <c r="O2306" i="5"/>
  <c r="O969" i="5"/>
  <c r="O196" i="5"/>
  <c r="O502" i="5"/>
  <c r="O2424" i="5"/>
  <c r="O405" i="5"/>
  <c r="O441" i="5"/>
  <c r="O459" i="5"/>
  <c r="O513" i="5"/>
  <c r="O567" i="5"/>
  <c r="O639" i="5"/>
  <c r="O657" i="5"/>
  <c r="O675" i="5"/>
  <c r="O711" i="5"/>
  <c r="O747" i="5"/>
  <c r="O801" i="5"/>
  <c r="O1287" i="5"/>
  <c r="O1323" i="5"/>
  <c r="O1395" i="5"/>
  <c r="O1557" i="5"/>
  <c r="O1611" i="5"/>
  <c r="O1647" i="5"/>
  <c r="O1755" i="5"/>
  <c r="O1881" i="5"/>
  <c r="O1917" i="5"/>
  <c r="O1953" i="5"/>
  <c r="O1989" i="5"/>
  <c r="O2025" i="5"/>
  <c r="O2375" i="5"/>
  <c r="O316" i="5"/>
  <c r="O352" i="5"/>
  <c r="O622" i="5"/>
  <c r="O658" i="5"/>
  <c r="O712" i="5"/>
  <c r="O748" i="5"/>
  <c r="O820" i="5"/>
  <c r="O838" i="5"/>
  <c r="O874" i="5"/>
  <c r="O892" i="5"/>
  <c r="O928" i="5"/>
  <c r="O1018" i="5"/>
  <c r="O1036" i="5"/>
  <c r="O1054" i="5"/>
  <c r="O1090" i="5"/>
  <c r="O1108" i="5"/>
  <c r="O1144" i="5"/>
  <c r="O1162" i="5"/>
  <c r="O1234" i="5"/>
  <c r="O1270" i="5"/>
  <c r="O1288" i="5"/>
  <c r="O1360" i="5"/>
  <c r="O2322" i="5"/>
  <c r="O47" i="5"/>
  <c r="O65" i="5"/>
  <c r="O101" i="5"/>
  <c r="O119" i="5"/>
  <c r="O137" i="5"/>
  <c r="O155" i="5"/>
  <c r="O173" i="5"/>
  <c r="O245" i="5"/>
  <c r="O281" i="5"/>
  <c r="O353" i="5"/>
  <c r="O371" i="5"/>
  <c r="O389" i="5"/>
  <c r="O407" i="5"/>
  <c r="O425" i="5"/>
  <c r="O443" i="5"/>
  <c r="O461" i="5"/>
  <c r="O515" i="5"/>
  <c r="O533" i="5"/>
  <c r="O551" i="5"/>
  <c r="O569" i="5"/>
  <c r="O587" i="5"/>
  <c r="O857" i="5"/>
  <c r="O893" i="5"/>
  <c r="O911" i="5"/>
  <c r="O947" i="5"/>
  <c r="O965" i="5"/>
  <c r="O1055" i="5"/>
  <c r="O1091" i="5"/>
  <c r="O1109" i="5"/>
  <c r="I33" i="7"/>
  <c r="K33" i="7" s="1"/>
  <c r="O1127" i="5"/>
  <c r="O1181" i="5"/>
  <c r="O1253" i="5"/>
  <c r="O1919" i="5"/>
  <c r="O2009" i="5"/>
  <c r="O2045" i="5"/>
  <c r="O2171" i="5"/>
  <c r="O2295" i="5"/>
  <c r="O48" i="5"/>
  <c r="O84" i="5"/>
  <c r="O138" i="5"/>
  <c r="O156" i="5"/>
  <c r="O210" i="5"/>
  <c r="O228" i="5"/>
  <c r="O264" i="5"/>
  <c r="O282" i="5"/>
  <c r="O804" i="5"/>
  <c r="O1434" i="5"/>
  <c r="O2330" i="5"/>
  <c r="O2214" i="5"/>
  <c r="O620" i="5"/>
  <c r="O638" i="5"/>
  <c r="O656" i="5"/>
  <c r="O674" i="5"/>
  <c r="O710" i="5"/>
  <c r="O728" i="5"/>
  <c r="O782" i="5"/>
  <c r="O800" i="5"/>
  <c r="O1286" i="5"/>
  <c r="O1340" i="5"/>
  <c r="O1358" i="5"/>
  <c r="O1376" i="5"/>
  <c r="I27" i="7"/>
  <c r="K27" i="7" s="1"/>
  <c r="O1430" i="5"/>
  <c r="O339" i="5"/>
  <c r="O861" i="5"/>
  <c r="O987" i="5"/>
  <c r="O142" i="5"/>
  <c r="O51" i="5"/>
  <c r="O387" i="5"/>
  <c r="O63" i="5"/>
  <c r="O99" i="5"/>
  <c r="O207" i="5"/>
  <c r="O225" i="5"/>
  <c r="O243" i="5"/>
  <c r="O261" i="5"/>
  <c r="O279" i="5"/>
  <c r="O297" i="5"/>
  <c r="O819" i="5"/>
  <c r="O2381" i="5"/>
  <c r="O2256" i="5"/>
  <c r="O1414" i="5"/>
  <c r="O2328" i="5"/>
  <c r="O2396" i="5"/>
  <c r="O623" i="5"/>
  <c r="O641" i="5"/>
  <c r="O659" i="5"/>
  <c r="O695" i="5"/>
  <c r="O713" i="5"/>
  <c r="O731" i="5"/>
  <c r="O785" i="5"/>
  <c r="O1361" i="5"/>
  <c r="O1415" i="5"/>
  <c r="O2336" i="5"/>
  <c r="O2226" i="5"/>
  <c r="O91" i="5"/>
  <c r="O127" i="5"/>
  <c r="O163" i="5"/>
  <c r="O361" i="5"/>
  <c r="O379" i="5"/>
  <c r="O415" i="5"/>
  <c r="O487" i="5"/>
  <c r="O523" i="5"/>
  <c r="O1459" i="5"/>
  <c r="O1567" i="5"/>
  <c r="O1621" i="5"/>
  <c r="O1639" i="5"/>
  <c r="O1657" i="5"/>
  <c r="O1675" i="5"/>
  <c r="O1711" i="5"/>
  <c r="O1729" i="5"/>
  <c r="O1873" i="5"/>
  <c r="O1927" i="5"/>
  <c r="O2035" i="5"/>
  <c r="O2125" i="5"/>
  <c r="O2143" i="5"/>
  <c r="O2197" i="5"/>
  <c r="O2251" i="5"/>
  <c r="O2305" i="5"/>
  <c r="O2323" i="5"/>
  <c r="O2341" i="5"/>
  <c r="O2359" i="5"/>
  <c r="O2377" i="5"/>
  <c r="O836" i="5"/>
  <c r="O1484" i="5"/>
  <c r="O1502" i="5"/>
  <c r="O1520" i="5"/>
  <c r="O933" i="5"/>
  <c r="O1167" i="5"/>
  <c r="O268" i="5"/>
  <c r="O2205" i="5"/>
  <c r="O2217" i="5"/>
  <c r="O2431" i="5"/>
  <c r="O2268" i="5"/>
  <c r="O2334" i="5"/>
  <c r="O821" i="5"/>
  <c r="O1451" i="5"/>
  <c r="O1505" i="5"/>
  <c r="O1541" i="5"/>
  <c r="O1559" i="5"/>
  <c r="O2243" i="5"/>
  <c r="O2432" i="5"/>
  <c r="O342" i="5"/>
  <c r="O954" i="5"/>
  <c r="O1008" i="5"/>
  <c r="O1026" i="5"/>
  <c r="O1044" i="5"/>
  <c r="O1062" i="5"/>
  <c r="O1098" i="5"/>
  <c r="O1116" i="5"/>
  <c r="O1134" i="5"/>
  <c r="O1152" i="5"/>
  <c r="O1170" i="5"/>
  <c r="O1188" i="5"/>
  <c r="O1224" i="5"/>
  <c r="O1242" i="5"/>
  <c r="O1458" i="5"/>
  <c r="O1476" i="5"/>
  <c r="O1512" i="5"/>
  <c r="O2342" i="5"/>
  <c r="O343" i="5"/>
  <c r="O613" i="5"/>
  <c r="O721" i="5"/>
  <c r="O775" i="5"/>
  <c r="O793" i="5"/>
  <c r="O847" i="5"/>
  <c r="O865" i="5"/>
  <c r="O937" i="5"/>
  <c r="O1027" i="5"/>
  <c r="O1063" i="5"/>
  <c r="O1081" i="5"/>
  <c r="O1117" i="5"/>
  <c r="O1135" i="5"/>
  <c r="O1153" i="5"/>
  <c r="O1207" i="5"/>
  <c r="O1279" i="5"/>
  <c r="O1297" i="5"/>
  <c r="O1333" i="5"/>
  <c r="O1351" i="5"/>
  <c r="O1369" i="5"/>
  <c r="O1387" i="5"/>
  <c r="O2192" i="5"/>
  <c r="O2216" i="5"/>
  <c r="O2264" i="5"/>
  <c r="O2288" i="5"/>
  <c r="O4" i="5"/>
  <c r="L813" i="5"/>
  <c r="AK813" i="5"/>
  <c r="L1389" i="5"/>
  <c r="AK1389" i="5"/>
  <c r="L1583" i="5"/>
  <c r="AK1583" i="5"/>
  <c r="L1032" i="5"/>
  <c r="AK1032" i="5"/>
  <c r="L1230" i="5"/>
  <c r="AK1230" i="5"/>
  <c r="L295" i="5"/>
  <c r="AK295" i="5"/>
  <c r="L727" i="5"/>
  <c r="AK727" i="5"/>
  <c r="L871" i="5"/>
  <c r="AK871" i="5"/>
  <c r="L1051" i="5"/>
  <c r="AK1051" i="5"/>
  <c r="L1231" i="5"/>
  <c r="AK1231" i="5"/>
  <c r="L1375" i="5"/>
  <c r="AK1375" i="5"/>
  <c r="L1717" i="5"/>
  <c r="AK1717" i="5"/>
  <c r="L2416" i="5"/>
  <c r="AK2416" i="5"/>
  <c r="L740" i="5"/>
  <c r="AK740" i="5"/>
  <c r="L885" i="5"/>
  <c r="AK885" i="5"/>
  <c r="L1155" i="5"/>
  <c r="AK1155" i="5"/>
  <c r="L202" i="5"/>
  <c r="AK202" i="5"/>
  <c r="L436" i="5"/>
  <c r="AK436" i="5"/>
  <c r="L1552" i="5"/>
  <c r="AK1552" i="5"/>
  <c r="L1894" i="5"/>
  <c r="AK1894" i="5"/>
  <c r="L2092" i="5"/>
  <c r="AK2092" i="5"/>
  <c r="L2272" i="5"/>
  <c r="AK2272" i="5"/>
  <c r="L671" i="5"/>
  <c r="AK671" i="5"/>
  <c r="L815" i="5"/>
  <c r="AK815" i="5"/>
  <c r="L510" i="5"/>
  <c r="AK510" i="5"/>
  <c r="L690" i="5"/>
  <c r="AK690" i="5"/>
  <c r="L1680" i="5"/>
  <c r="AK1680" i="5"/>
  <c r="L1860" i="5"/>
  <c r="AK1860" i="5"/>
  <c r="L2022" i="5"/>
  <c r="AK2022" i="5"/>
  <c r="L2190" i="5"/>
  <c r="AK2190" i="5"/>
  <c r="L2334" i="5"/>
  <c r="AK2334" i="5"/>
  <c r="L2402" i="5"/>
  <c r="AK2402" i="5"/>
  <c r="L20" i="5"/>
  <c r="AK20" i="5"/>
  <c r="L38" i="5"/>
  <c r="AK38" i="5"/>
  <c r="L56" i="5"/>
  <c r="AK56" i="5"/>
  <c r="L74" i="5"/>
  <c r="AK74" i="5"/>
  <c r="L92" i="5"/>
  <c r="AK92" i="5"/>
  <c r="L110" i="5"/>
  <c r="AK110" i="5"/>
  <c r="L128" i="5"/>
  <c r="AK128" i="5"/>
  <c r="L146" i="5"/>
  <c r="AK146" i="5"/>
  <c r="L164" i="5"/>
  <c r="AK164" i="5"/>
  <c r="L182" i="5"/>
  <c r="AK182" i="5"/>
  <c r="L200" i="5"/>
  <c r="AK200" i="5"/>
  <c r="L218" i="5"/>
  <c r="AK218" i="5"/>
  <c r="L236" i="5"/>
  <c r="AK236" i="5"/>
  <c r="L254" i="5"/>
  <c r="AK254" i="5"/>
  <c r="L272" i="5"/>
  <c r="AK272" i="5"/>
  <c r="L290" i="5"/>
  <c r="AK290" i="5"/>
  <c r="L362" i="5"/>
  <c r="AK362" i="5"/>
  <c r="L380" i="5"/>
  <c r="AK380" i="5"/>
  <c r="L398" i="5"/>
  <c r="AK398" i="5"/>
  <c r="L416" i="5"/>
  <c r="AK416" i="5"/>
  <c r="L434" i="5"/>
  <c r="AK434" i="5"/>
  <c r="L452" i="5"/>
  <c r="AK452" i="5"/>
  <c r="L470" i="5"/>
  <c r="AK470" i="5"/>
  <c r="L488" i="5"/>
  <c r="AK488" i="5"/>
  <c r="L506" i="5"/>
  <c r="AK506" i="5"/>
  <c r="L524" i="5"/>
  <c r="AK524" i="5"/>
  <c r="L542" i="5"/>
  <c r="AK542" i="5"/>
  <c r="L560" i="5"/>
  <c r="AK560" i="5"/>
  <c r="L578" i="5"/>
  <c r="AK578" i="5"/>
  <c r="L866" i="5"/>
  <c r="AK866" i="5"/>
  <c r="L884" i="5"/>
  <c r="AK884" i="5"/>
  <c r="L902" i="5"/>
  <c r="AK902" i="5"/>
  <c r="L920" i="5"/>
  <c r="AK920" i="5"/>
  <c r="L938" i="5"/>
  <c r="AK938" i="5"/>
  <c r="L974" i="5"/>
  <c r="AK974" i="5"/>
  <c r="L1028" i="5"/>
  <c r="AK1028" i="5"/>
  <c r="L1100" i="5"/>
  <c r="AK1100" i="5"/>
  <c r="L1118" i="5"/>
  <c r="AK1118" i="5"/>
  <c r="L1136" i="5"/>
  <c r="AK1136" i="5"/>
  <c r="L1154" i="5"/>
  <c r="AK1154" i="5"/>
  <c r="L1172" i="5"/>
  <c r="AK1172" i="5"/>
  <c r="L1190" i="5"/>
  <c r="AK1190" i="5"/>
  <c r="L1208" i="5"/>
  <c r="AK1208" i="5"/>
  <c r="L1226" i="5"/>
  <c r="AK1226" i="5"/>
  <c r="L1244" i="5"/>
  <c r="AK1244" i="5"/>
  <c r="L1262" i="5"/>
  <c r="AK1262" i="5"/>
  <c r="L1748" i="5"/>
  <c r="AK1748" i="5"/>
  <c r="L1766" i="5"/>
  <c r="AK1766" i="5"/>
  <c r="L1784" i="5"/>
  <c r="AK1784" i="5"/>
  <c r="L1802" i="5"/>
  <c r="AK1802" i="5"/>
  <c r="L1820" i="5"/>
  <c r="AK1820" i="5"/>
  <c r="L1838" i="5"/>
  <c r="AK1838" i="5"/>
  <c r="L1856" i="5"/>
  <c r="AK1856" i="5"/>
  <c r="L1874" i="5"/>
  <c r="AK1874" i="5"/>
  <c r="L1892" i="5"/>
  <c r="AK1892" i="5"/>
  <c r="L1910" i="5"/>
  <c r="H15" i="7" s="1"/>
  <c r="K15" i="7" s="1"/>
  <c r="AK1910" i="5"/>
  <c r="L1928" i="5"/>
  <c r="AK1928" i="5"/>
  <c r="L1946" i="5"/>
  <c r="AK1946" i="5"/>
  <c r="L1964" i="5"/>
  <c r="AK1964" i="5"/>
  <c r="L1982" i="5"/>
  <c r="AK1982" i="5"/>
  <c r="L2000" i="5"/>
  <c r="AK2000" i="5"/>
  <c r="L2018" i="5"/>
  <c r="AK2018" i="5"/>
  <c r="L2036" i="5"/>
  <c r="AK2036" i="5"/>
  <c r="L2054" i="5"/>
  <c r="AK2054" i="5"/>
  <c r="L2072" i="5"/>
  <c r="AK2072" i="5"/>
  <c r="L2090" i="5"/>
  <c r="AK2090" i="5"/>
  <c r="L2108" i="5"/>
  <c r="AK2108" i="5"/>
  <c r="L2126" i="5"/>
  <c r="AK2126" i="5"/>
  <c r="L2144" i="5"/>
  <c r="AK2144" i="5"/>
  <c r="L2162" i="5"/>
  <c r="AK2162" i="5"/>
  <c r="L2180" i="5"/>
  <c r="AK2180" i="5"/>
  <c r="P2394" i="5"/>
  <c r="N2394" i="5"/>
  <c r="Q2394" i="5" s="1"/>
  <c r="L2425" i="5"/>
  <c r="AK2425" i="5"/>
  <c r="L1619" i="5"/>
  <c r="AK1619" i="5"/>
  <c r="L906" i="5"/>
  <c r="AK906" i="5"/>
  <c r="L1122" i="5"/>
  <c r="AK1122" i="5"/>
  <c r="L1536" i="5"/>
  <c r="AK1536" i="5"/>
  <c r="L349" i="5"/>
  <c r="AK349" i="5"/>
  <c r="L763" i="5"/>
  <c r="AK763" i="5"/>
  <c r="L961" i="5"/>
  <c r="AK961" i="5"/>
  <c r="L1105" i="5"/>
  <c r="AK1105" i="5"/>
  <c r="L1249" i="5"/>
  <c r="AK1249" i="5"/>
  <c r="L1699" i="5"/>
  <c r="AK1699" i="5"/>
  <c r="L650" i="5"/>
  <c r="AK650" i="5"/>
  <c r="L975" i="5"/>
  <c r="AK975" i="5"/>
  <c r="L1137" i="5"/>
  <c r="AK1137" i="5"/>
  <c r="L1515" i="5"/>
  <c r="AK1515" i="5"/>
  <c r="L2325" i="5"/>
  <c r="AK2325" i="5"/>
  <c r="L130" i="5"/>
  <c r="AK130" i="5"/>
  <c r="L274" i="5"/>
  <c r="AK274" i="5"/>
  <c r="L490" i="5"/>
  <c r="AK490" i="5"/>
  <c r="L1516" i="5"/>
  <c r="AK1516" i="5"/>
  <c r="L1858" i="5"/>
  <c r="AK1858" i="5"/>
  <c r="L2074" i="5"/>
  <c r="AK2074" i="5"/>
  <c r="L2218" i="5"/>
  <c r="AK2218" i="5"/>
  <c r="L2344" i="5"/>
  <c r="AK2344" i="5"/>
  <c r="L779" i="5"/>
  <c r="AK779" i="5"/>
  <c r="L420" i="5"/>
  <c r="AK420" i="5"/>
  <c r="L618" i="5"/>
  <c r="AK618" i="5"/>
  <c r="L1608" i="5"/>
  <c r="AK1608" i="5"/>
  <c r="L1734" i="5"/>
  <c r="AK1734" i="5"/>
  <c r="L1932" i="5"/>
  <c r="AK1932" i="5"/>
  <c r="L2130" i="5"/>
  <c r="AK2130" i="5"/>
  <c r="L956" i="5"/>
  <c r="AK956" i="5"/>
  <c r="L453" i="5"/>
  <c r="AK453" i="5"/>
  <c r="L471" i="5"/>
  <c r="AK471" i="5"/>
  <c r="L489" i="5"/>
  <c r="AK489" i="5"/>
  <c r="L507" i="5"/>
  <c r="AK507" i="5"/>
  <c r="L525" i="5"/>
  <c r="AK525" i="5"/>
  <c r="L543" i="5"/>
  <c r="AK543" i="5"/>
  <c r="L561" i="5"/>
  <c r="AK561" i="5"/>
  <c r="L579" i="5"/>
  <c r="AK579" i="5"/>
  <c r="L597" i="5"/>
  <c r="AK597" i="5"/>
  <c r="L615" i="5"/>
  <c r="AK615" i="5"/>
  <c r="L633" i="5"/>
  <c r="AK633" i="5"/>
  <c r="L651" i="5"/>
  <c r="AK651" i="5"/>
  <c r="L669" i="5"/>
  <c r="AK669" i="5"/>
  <c r="L687" i="5"/>
  <c r="AK687" i="5"/>
  <c r="L705" i="5"/>
  <c r="AK705" i="5"/>
  <c r="L723" i="5"/>
  <c r="AK723" i="5"/>
  <c r="L741" i="5"/>
  <c r="AK741" i="5"/>
  <c r="L759" i="5"/>
  <c r="AK759" i="5"/>
  <c r="L777" i="5"/>
  <c r="AK777" i="5"/>
  <c r="L795" i="5"/>
  <c r="AK795" i="5"/>
  <c r="L1569" i="5"/>
  <c r="AK1569" i="5"/>
  <c r="L1587" i="5"/>
  <c r="AK1587" i="5"/>
  <c r="L1605" i="5"/>
  <c r="AK1605" i="5"/>
  <c r="L1623" i="5"/>
  <c r="AK1623" i="5"/>
  <c r="L1641" i="5"/>
  <c r="AK1641" i="5"/>
  <c r="L1659" i="5"/>
  <c r="AK1659" i="5"/>
  <c r="L1677" i="5"/>
  <c r="AK1677" i="5"/>
  <c r="L1695" i="5"/>
  <c r="AK1695" i="5"/>
  <c r="L1713" i="5"/>
  <c r="AK1713" i="5"/>
  <c r="L1731" i="5"/>
  <c r="AK1731" i="5"/>
  <c r="L1749" i="5"/>
  <c r="AK1749" i="5"/>
  <c r="L1767" i="5"/>
  <c r="AK1767" i="5"/>
  <c r="L1785" i="5"/>
  <c r="AK1785" i="5"/>
  <c r="L1803" i="5"/>
  <c r="AK1803" i="5"/>
  <c r="L1821" i="5"/>
  <c r="AK1821" i="5"/>
  <c r="L1839" i="5"/>
  <c r="AK1839" i="5"/>
  <c r="L1857" i="5"/>
  <c r="AK1857" i="5"/>
  <c r="L1875" i="5"/>
  <c r="AK1875" i="5"/>
  <c r="L1893" i="5"/>
  <c r="AK1893" i="5"/>
  <c r="L1911" i="5"/>
  <c r="AK1911" i="5"/>
  <c r="L1929" i="5"/>
  <c r="AK1929" i="5"/>
  <c r="L1947" i="5"/>
  <c r="AK1947" i="5"/>
  <c r="L1965" i="5"/>
  <c r="AK1965" i="5"/>
  <c r="L1983" i="5"/>
  <c r="AK1983" i="5"/>
  <c r="L2001" i="5"/>
  <c r="AK2001" i="5"/>
  <c r="L2019" i="5"/>
  <c r="AK2019" i="5"/>
  <c r="L2037" i="5"/>
  <c r="AK2037" i="5"/>
  <c r="L2055" i="5"/>
  <c r="AK2055" i="5"/>
  <c r="L2073" i="5"/>
  <c r="AK2073" i="5"/>
  <c r="L2091" i="5"/>
  <c r="AK2091" i="5"/>
  <c r="L2109" i="5"/>
  <c r="AK2109" i="5"/>
  <c r="L2127" i="5"/>
  <c r="AK2127" i="5"/>
  <c r="L2145" i="5"/>
  <c r="AK2145" i="5"/>
  <c r="L2163" i="5"/>
  <c r="AK2163" i="5"/>
  <c r="L292" i="5"/>
  <c r="AK292" i="5"/>
  <c r="L310" i="5"/>
  <c r="AK310" i="5"/>
  <c r="L328" i="5"/>
  <c r="AK328" i="5"/>
  <c r="L346" i="5"/>
  <c r="AK346" i="5"/>
  <c r="L616" i="5"/>
  <c r="AK616" i="5"/>
  <c r="L634" i="5"/>
  <c r="AK634" i="5"/>
  <c r="L652" i="5"/>
  <c r="AK652" i="5"/>
  <c r="L670" i="5"/>
  <c r="AK670" i="5"/>
  <c r="L688" i="5"/>
  <c r="AK688" i="5"/>
  <c r="L706" i="5"/>
  <c r="AK706" i="5"/>
  <c r="L724" i="5"/>
  <c r="AK724" i="5"/>
  <c r="L742" i="5"/>
  <c r="AK742" i="5"/>
  <c r="L760" i="5"/>
  <c r="AK760" i="5"/>
  <c r="L778" i="5"/>
  <c r="AK778" i="5"/>
  <c r="L796" i="5"/>
  <c r="AK796" i="5"/>
  <c r="L814" i="5"/>
  <c r="AK814" i="5"/>
  <c r="L832" i="5"/>
  <c r="AK832" i="5"/>
  <c r="L850" i="5"/>
  <c r="AK850" i="5"/>
  <c r="L868" i="5"/>
  <c r="AK868" i="5"/>
  <c r="L886" i="5"/>
  <c r="AK886" i="5"/>
  <c r="L904" i="5"/>
  <c r="AK904" i="5"/>
  <c r="L922" i="5"/>
  <c r="AK922" i="5"/>
  <c r="L940" i="5"/>
  <c r="AK940" i="5"/>
  <c r="L958" i="5"/>
  <c r="AK958" i="5"/>
  <c r="L976" i="5"/>
  <c r="AK976" i="5"/>
  <c r="L994" i="5"/>
  <c r="AK994" i="5"/>
  <c r="L1012" i="5"/>
  <c r="AK1012" i="5"/>
  <c r="L1030" i="5"/>
  <c r="AK1030" i="5"/>
  <c r="L1048" i="5"/>
  <c r="AK1048" i="5"/>
  <c r="L1066" i="5"/>
  <c r="AK1066" i="5"/>
  <c r="L1084" i="5"/>
  <c r="AK1084" i="5"/>
  <c r="L1102" i="5"/>
  <c r="AK1102" i="5"/>
  <c r="L1120" i="5"/>
  <c r="AK1120" i="5"/>
  <c r="L1138" i="5"/>
  <c r="AK1138" i="5"/>
  <c r="L1156" i="5"/>
  <c r="AK1156" i="5"/>
  <c r="L1174" i="5"/>
  <c r="AK1174" i="5"/>
  <c r="L1192" i="5"/>
  <c r="AK1192" i="5"/>
  <c r="L1210" i="5"/>
  <c r="AK1210" i="5"/>
  <c r="L1228" i="5"/>
  <c r="AK1228" i="5"/>
  <c r="L1246" i="5"/>
  <c r="AK1246" i="5"/>
  <c r="L1264" i="5"/>
  <c r="AK1264" i="5"/>
  <c r="L1282" i="5"/>
  <c r="AK1282" i="5"/>
  <c r="L1300" i="5"/>
  <c r="AK1300" i="5"/>
  <c r="L1318" i="5"/>
  <c r="AK1318" i="5"/>
  <c r="L1336" i="5"/>
  <c r="AK1336" i="5"/>
  <c r="L1354" i="5"/>
  <c r="AK1354" i="5"/>
  <c r="L1372" i="5"/>
  <c r="AK1372" i="5"/>
  <c r="L1390" i="5"/>
  <c r="AK1390" i="5"/>
  <c r="L1408" i="5"/>
  <c r="AK1408" i="5"/>
  <c r="L1606" i="5"/>
  <c r="AK1606" i="5"/>
  <c r="L1624" i="5"/>
  <c r="AK1624" i="5"/>
  <c r="L1642" i="5"/>
  <c r="AK1642" i="5"/>
  <c r="L1660" i="5"/>
  <c r="AK1660" i="5"/>
  <c r="L1678" i="5"/>
  <c r="AK1678" i="5"/>
  <c r="L1696" i="5"/>
  <c r="AK1696" i="5"/>
  <c r="L1714" i="5"/>
  <c r="AK1714" i="5"/>
  <c r="L1732" i="5"/>
  <c r="AK1732" i="5"/>
  <c r="L23" i="5"/>
  <c r="AK23" i="5"/>
  <c r="L41" i="5"/>
  <c r="AK41" i="5"/>
  <c r="L59" i="5"/>
  <c r="AK59" i="5"/>
  <c r="L77" i="5"/>
  <c r="AK77" i="5"/>
  <c r="L95" i="5"/>
  <c r="AK95" i="5"/>
  <c r="L113" i="5"/>
  <c r="AK113" i="5"/>
  <c r="L131" i="5"/>
  <c r="AK131" i="5"/>
  <c r="L149" i="5"/>
  <c r="AK149" i="5"/>
  <c r="L167" i="5"/>
  <c r="AK167" i="5"/>
  <c r="L185" i="5"/>
  <c r="AK185" i="5"/>
  <c r="L203" i="5"/>
  <c r="AK203" i="5"/>
  <c r="L221" i="5"/>
  <c r="AK221" i="5"/>
  <c r="L239" i="5"/>
  <c r="AK239" i="5"/>
  <c r="L257" i="5"/>
  <c r="AK257" i="5"/>
  <c r="L275" i="5"/>
  <c r="AK275" i="5"/>
  <c r="L293" i="5"/>
  <c r="AK293" i="5"/>
  <c r="L365" i="5"/>
  <c r="AK365" i="5"/>
  <c r="L383" i="5"/>
  <c r="AK383" i="5"/>
  <c r="L401" i="5"/>
  <c r="AK401" i="5"/>
  <c r="L419" i="5"/>
  <c r="AK419" i="5"/>
  <c r="L437" i="5"/>
  <c r="AK437" i="5"/>
  <c r="L455" i="5"/>
  <c r="AK455" i="5"/>
  <c r="L473" i="5"/>
  <c r="AK473" i="5"/>
  <c r="L491" i="5"/>
  <c r="AK491" i="5"/>
  <c r="L509" i="5"/>
  <c r="AK509" i="5"/>
  <c r="L527" i="5"/>
  <c r="AK527" i="5"/>
  <c r="L545" i="5"/>
  <c r="AK545" i="5"/>
  <c r="L563" i="5"/>
  <c r="AK563" i="5"/>
  <c r="L581" i="5"/>
  <c r="AK581" i="5"/>
  <c r="L599" i="5"/>
  <c r="AK599" i="5"/>
  <c r="L869" i="5"/>
  <c r="AK869" i="5"/>
  <c r="L887" i="5"/>
  <c r="AK887" i="5"/>
  <c r="L905" i="5"/>
  <c r="AK905" i="5"/>
  <c r="L923" i="5"/>
  <c r="AK923" i="5"/>
  <c r="L941" i="5"/>
  <c r="AK941" i="5"/>
  <c r="L959" i="5"/>
  <c r="AK959" i="5"/>
  <c r="L977" i="5"/>
  <c r="AK977" i="5"/>
  <c r="L995" i="5"/>
  <c r="AK995" i="5"/>
  <c r="L1013" i="5"/>
  <c r="AK1013" i="5"/>
  <c r="L1031" i="5"/>
  <c r="AK1031" i="5"/>
  <c r="L1049" i="5"/>
  <c r="AK1049" i="5"/>
  <c r="L1067" i="5"/>
  <c r="AK1067" i="5"/>
  <c r="L1085" i="5"/>
  <c r="AK1085" i="5"/>
  <c r="L1103" i="5"/>
  <c r="AK1103" i="5"/>
  <c r="L1121" i="5"/>
  <c r="AK1121" i="5"/>
  <c r="L1139" i="5"/>
  <c r="AK1139" i="5"/>
  <c r="L1157" i="5"/>
  <c r="AK1157" i="5"/>
  <c r="L1175" i="5"/>
  <c r="AK1175" i="5"/>
  <c r="L1193" i="5"/>
  <c r="AK1193" i="5"/>
  <c r="L1211" i="5"/>
  <c r="AK1211" i="5"/>
  <c r="L1229" i="5"/>
  <c r="AK1229" i="5"/>
  <c r="L1247" i="5"/>
  <c r="AK1247" i="5"/>
  <c r="L1265" i="5"/>
  <c r="AK1265" i="5"/>
  <c r="L1751" i="5"/>
  <c r="AK1751" i="5"/>
  <c r="L1769" i="5"/>
  <c r="AK1769" i="5"/>
  <c r="L1787" i="5"/>
  <c r="AK1787" i="5"/>
  <c r="L1805" i="5"/>
  <c r="AK1805" i="5"/>
  <c r="L1823" i="5"/>
  <c r="AK1823" i="5"/>
  <c r="L1841" i="5"/>
  <c r="AK1841" i="5"/>
  <c r="L1859" i="5"/>
  <c r="AK1859" i="5"/>
  <c r="L1877" i="5"/>
  <c r="AK1877" i="5"/>
  <c r="L1895" i="5"/>
  <c r="AK1895" i="5"/>
  <c r="L1913" i="5"/>
  <c r="AK1913" i="5"/>
  <c r="L1931" i="5"/>
  <c r="AK1931" i="5"/>
  <c r="L1949" i="5"/>
  <c r="AK1949" i="5"/>
  <c r="L1967" i="5"/>
  <c r="AK1967" i="5"/>
  <c r="L1985" i="5"/>
  <c r="AK1985" i="5"/>
  <c r="L2003" i="5"/>
  <c r="AK2003" i="5"/>
  <c r="L2021" i="5"/>
  <c r="AK2021" i="5"/>
  <c r="L2039" i="5"/>
  <c r="AK2039" i="5"/>
  <c r="L2057" i="5"/>
  <c r="AK2057" i="5"/>
  <c r="L2075" i="5"/>
  <c r="AK2075" i="5"/>
  <c r="L2093" i="5"/>
  <c r="AK2093" i="5"/>
  <c r="L2111" i="5"/>
  <c r="AK2111" i="5"/>
  <c r="L2129" i="5"/>
  <c r="AK2129" i="5"/>
  <c r="L2147" i="5"/>
  <c r="AK2147" i="5"/>
  <c r="L2165" i="5"/>
  <c r="AK2165" i="5"/>
  <c r="L2183" i="5"/>
  <c r="AK2183" i="5"/>
  <c r="L2207" i="5"/>
  <c r="AK2207" i="5"/>
  <c r="L2231" i="5"/>
  <c r="AK2231" i="5"/>
  <c r="L2255" i="5"/>
  <c r="AK2255" i="5"/>
  <c r="L2279" i="5"/>
  <c r="AK2279" i="5"/>
  <c r="L2303" i="5"/>
  <c r="AK2303" i="5"/>
  <c r="L2415" i="5"/>
  <c r="AK2415" i="5"/>
  <c r="L2336" i="5"/>
  <c r="AK2336" i="5"/>
  <c r="L2408" i="5"/>
  <c r="AK2408" i="5"/>
  <c r="L24" i="5"/>
  <c r="AK24" i="5"/>
  <c r="L42" i="5"/>
  <c r="AK42" i="5"/>
  <c r="L60" i="5"/>
  <c r="AK60" i="5"/>
  <c r="L78" i="5"/>
  <c r="AK78" i="5"/>
  <c r="L96" i="5"/>
  <c r="AK96" i="5"/>
  <c r="L114" i="5"/>
  <c r="AK114" i="5"/>
  <c r="L132" i="5"/>
  <c r="AK132" i="5"/>
  <c r="L150" i="5"/>
  <c r="AK150" i="5"/>
  <c r="L168" i="5"/>
  <c r="AK168" i="5"/>
  <c r="L186" i="5"/>
  <c r="AK186" i="5"/>
  <c r="L204" i="5"/>
  <c r="AK204" i="5"/>
  <c r="L222" i="5"/>
  <c r="AK222" i="5"/>
  <c r="L240" i="5"/>
  <c r="AK240" i="5"/>
  <c r="L258" i="5"/>
  <c r="AK258" i="5"/>
  <c r="L276" i="5"/>
  <c r="AK276" i="5"/>
  <c r="L294" i="5"/>
  <c r="AK294" i="5"/>
  <c r="L312" i="5"/>
  <c r="AK312" i="5"/>
  <c r="L330" i="5"/>
  <c r="AK330" i="5"/>
  <c r="L348" i="5"/>
  <c r="AK348" i="5"/>
  <c r="L2390" i="5"/>
  <c r="AK2390" i="5"/>
  <c r="L2433" i="5"/>
  <c r="AK2433" i="5"/>
  <c r="L1417" i="5"/>
  <c r="AK1417" i="5"/>
  <c r="L1435" i="5"/>
  <c r="AK1435" i="5"/>
  <c r="L308" i="5"/>
  <c r="AK308" i="5"/>
  <c r="L326" i="5"/>
  <c r="AK326" i="5"/>
  <c r="L344" i="5"/>
  <c r="AK344" i="5"/>
  <c r="L1280" i="5"/>
  <c r="AK1280" i="5"/>
  <c r="L1298" i="5"/>
  <c r="AK1298" i="5"/>
  <c r="L1316" i="5"/>
  <c r="AK1316" i="5"/>
  <c r="L1334" i="5"/>
  <c r="AK1334" i="5"/>
  <c r="L1352" i="5"/>
  <c r="AK1352" i="5"/>
  <c r="L1370" i="5"/>
  <c r="AK1370" i="5"/>
  <c r="L1388" i="5"/>
  <c r="AK1388" i="5"/>
  <c r="L1406" i="5"/>
  <c r="AK1406" i="5"/>
  <c r="L1424" i="5"/>
  <c r="AK1424" i="5"/>
  <c r="L2204" i="5"/>
  <c r="AK2204" i="5"/>
  <c r="L2228" i="5"/>
  <c r="AK2228" i="5"/>
  <c r="L2252" i="5"/>
  <c r="AK2252" i="5"/>
  <c r="L2276" i="5"/>
  <c r="AK2276" i="5"/>
  <c r="L2300" i="5"/>
  <c r="AK2300" i="5"/>
  <c r="L1335" i="5"/>
  <c r="AK1335" i="5"/>
  <c r="L1493" i="5"/>
  <c r="AK1493" i="5"/>
  <c r="L1673" i="5"/>
  <c r="AK1673" i="5"/>
  <c r="L924" i="5"/>
  <c r="AK924" i="5"/>
  <c r="L1086" i="5"/>
  <c r="AK1086" i="5"/>
  <c r="L1446" i="5"/>
  <c r="AK1446" i="5"/>
  <c r="L637" i="5"/>
  <c r="AK637" i="5"/>
  <c r="L835" i="5"/>
  <c r="AK835" i="5"/>
  <c r="L1033" i="5"/>
  <c r="AK1033" i="5"/>
  <c r="L1213" i="5"/>
  <c r="AK1213" i="5"/>
  <c r="L1339" i="5"/>
  <c r="AK1339" i="5"/>
  <c r="L1663" i="5"/>
  <c r="AK1663" i="5"/>
  <c r="L1011" i="5"/>
  <c r="AK1011" i="5"/>
  <c r="L1173" i="5"/>
  <c r="AK1173" i="5"/>
  <c r="L1461" i="5"/>
  <c r="AK1461" i="5"/>
  <c r="L2217" i="5"/>
  <c r="AK2217" i="5"/>
  <c r="L22" i="5"/>
  <c r="AK22" i="5"/>
  <c r="L472" i="5"/>
  <c r="AK472" i="5"/>
  <c r="L598" i="5"/>
  <c r="AK598" i="5"/>
  <c r="L1534" i="5"/>
  <c r="AK1534" i="5"/>
  <c r="L1840" i="5"/>
  <c r="AK1840" i="5"/>
  <c r="L2002" i="5"/>
  <c r="AK2002" i="5"/>
  <c r="L2146" i="5"/>
  <c r="AK2146" i="5"/>
  <c r="L2308" i="5"/>
  <c r="AK2308" i="5"/>
  <c r="L761" i="5"/>
  <c r="AK761" i="5"/>
  <c r="L833" i="5"/>
  <c r="AK833" i="5"/>
  <c r="L402" i="5"/>
  <c r="AK402" i="5"/>
  <c r="L582" i="5"/>
  <c r="AK582" i="5"/>
  <c r="L744" i="5"/>
  <c r="AK744" i="5"/>
  <c r="L1644" i="5"/>
  <c r="AK1644" i="5"/>
  <c r="L1788" i="5"/>
  <c r="AK1788" i="5"/>
  <c r="L1950" i="5"/>
  <c r="AK1950" i="5"/>
  <c r="L2148" i="5"/>
  <c r="AK2148" i="5"/>
  <c r="L2370" i="5"/>
  <c r="AK2370" i="5"/>
  <c r="L1064" i="5"/>
  <c r="AK1064" i="5"/>
  <c r="L2345" i="5"/>
  <c r="AK2345" i="5"/>
  <c r="L2391" i="5"/>
  <c r="AK2391" i="5"/>
  <c r="L2351" i="5"/>
  <c r="AK2351" i="5"/>
  <c r="L2417" i="5"/>
  <c r="AK2417" i="5"/>
  <c r="L21" i="5"/>
  <c r="AK21" i="5"/>
  <c r="L39" i="5"/>
  <c r="AK39" i="5"/>
  <c r="L57" i="5"/>
  <c r="AK57" i="5"/>
  <c r="L75" i="5"/>
  <c r="AK75" i="5"/>
  <c r="L93" i="5"/>
  <c r="AK93" i="5"/>
  <c r="L111" i="5"/>
  <c r="AK111" i="5"/>
  <c r="L129" i="5"/>
  <c r="AK129" i="5"/>
  <c r="L147" i="5"/>
  <c r="AK147" i="5"/>
  <c r="L165" i="5"/>
  <c r="AK165" i="5"/>
  <c r="L183" i="5"/>
  <c r="AK183" i="5"/>
  <c r="L201" i="5"/>
  <c r="AK201" i="5"/>
  <c r="L219" i="5"/>
  <c r="AK219" i="5"/>
  <c r="L237" i="5"/>
  <c r="AK237" i="5"/>
  <c r="L255" i="5"/>
  <c r="AK255" i="5"/>
  <c r="L273" i="5"/>
  <c r="AK273" i="5"/>
  <c r="L291" i="5"/>
  <c r="AK291" i="5"/>
  <c r="L309" i="5"/>
  <c r="AK309" i="5"/>
  <c r="L327" i="5"/>
  <c r="AK327" i="5"/>
  <c r="L345" i="5"/>
  <c r="AK345" i="5"/>
  <c r="L2187" i="5"/>
  <c r="AK2187" i="5"/>
  <c r="L2223" i="5"/>
  <c r="AK2223" i="5"/>
  <c r="L2259" i="5"/>
  <c r="AK2259" i="5"/>
  <c r="L2295" i="5"/>
  <c r="AK2295" i="5"/>
  <c r="L2331" i="5"/>
  <c r="AK2331" i="5"/>
  <c r="L2367" i="5"/>
  <c r="AK2367" i="5"/>
  <c r="L311" i="5"/>
  <c r="AK311" i="5"/>
  <c r="L329" i="5"/>
  <c r="AK329" i="5"/>
  <c r="L347" i="5"/>
  <c r="AK347" i="5"/>
  <c r="L1283" i="5"/>
  <c r="AK1283" i="5"/>
  <c r="L1301" i="5"/>
  <c r="AK1301" i="5"/>
  <c r="L1319" i="5"/>
  <c r="AK1319" i="5"/>
  <c r="L1337" i="5"/>
  <c r="AK1337" i="5"/>
  <c r="L1355" i="5"/>
  <c r="AK1355" i="5"/>
  <c r="L1373" i="5"/>
  <c r="AK1373" i="5"/>
  <c r="L1391" i="5"/>
  <c r="AK1391" i="5"/>
  <c r="L1409" i="5"/>
  <c r="AK1409" i="5"/>
  <c r="L1427" i="5"/>
  <c r="AK1427" i="5"/>
  <c r="L2342" i="5"/>
  <c r="AK2342" i="5"/>
  <c r="L804" i="5"/>
  <c r="AK804" i="5"/>
  <c r="L822" i="5"/>
  <c r="AK822" i="5"/>
  <c r="L840" i="5"/>
  <c r="AK840" i="5"/>
  <c r="L1272" i="5"/>
  <c r="AK1272" i="5"/>
  <c r="L1290" i="5"/>
  <c r="AK1290" i="5"/>
  <c r="L1308" i="5"/>
  <c r="AK1308" i="5"/>
  <c r="L1326" i="5"/>
  <c r="AK1326" i="5"/>
  <c r="L1344" i="5"/>
  <c r="AK1344" i="5"/>
  <c r="L1362" i="5"/>
  <c r="AK1362" i="5"/>
  <c r="L1380" i="5"/>
  <c r="AK1380" i="5"/>
  <c r="L1398" i="5"/>
  <c r="AK1398" i="5"/>
  <c r="L1416" i="5"/>
  <c r="AK1416" i="5"/>
  <c r="L1434" i="5"/>
  <c r="AK1434" i="5"/>
  <c r="L2196" i="5"/>
  <c r="AK2196" i="5"/>
  <c r="L2232" i="5"/>
  <c r="AK2232" i="5"/>
  <c r="L2268" i="5"/>
  <c r="AK2268" i="5"/>
  <c r="L2304" i="5"/>
  <c r="AK2304" i="5"/>
  <c r="L2340" i="5"/>
  <c r="AK2340" i="5"/>
  <c r="L2376" i="5"/>
  <c r="AK2376" i="5"/>
  <c r="L2436" i="5"/>
  <c r="AK2436" i="5"/>
  <c r="L31" i="5"/>
  <c r="AK31" i="5"/>
  <c r="L49" i="5"/>
  <c r="AK49" i="5"/>
  <c r="L67" i="5"/>
  <c r="AK67" i="5"/>
  <c r="L85" i="5"/>
  <c r="AK85" i="5"/>
  <c r="L103" i="5"/>
  <c r="AK103" i="5"/>
  <c r="L121" i="5"/>
  <c r="AK121" i="5"/>
  <c r="L139" i="5"/>
  <c r="AK139" i="5"/>
  <c r="L157" i="5"/>
  <c r="AK157" i="5"/>
  <c r="L175" i="5"/>
  <c r="AK175" i="5"/>
  <c r="L193" i="5"/>
  <c r="AK193" i="5"/>
  <c r="L211" i="5"/>
  <c r="AK211" i="5"/>
  <c r="L229" i="5"/>
  <c r="AK229" i="5"/>
  <c r="L247" i="5"/>
  <c r="AK247" i="5"/>
  <c r="L265" i="5"/>
  <c r="AK265" i="5"/>
  <c r="L373" i="5"/>
  <c r="AK373" i="5"/>
  <c r="L391" i="5"/>
  <c r="AK391" i="5"/>
  <c r="L409" i="5"/>
  <c r="AK409" i="5"/>
  <c r="L427" i="5"/>
  <c r="AK427" i="5"/>
  <c r="L445" i="5"/>
  <c r="AK445" i="5"/>
  <c r="L463" i="5"/>
  <c r="AK463" i="5"/>
  <c r="L481" i="5"/>
  <c r="AK481" i="5"/>
  <c r="L499" i="5"/>
  <c r="AK499" i="5"/>
  <c r="L517" i="5"/>
  <c r="AK517" i="5"/>
  <c r="L535" i="5"/>
  <c r="AK535" i="5"/>
  <c r="L553" i="5"/>
  <c r="AK553" i="5"/>
  <c r="L571" i="5"/>
  <c r="AK571" i="5"/>
  <c r="L589" i="5"/>
  <c r="AK589" i="5"/>
  <c r="L607" i="5"/>
  <c r="AK607" i="5"/>
  <c r="L1453" i="5"/>
  <c r="AK1453" i="5"/>
  <c r="L1471" i="5"/>
  <c r="AK1471" i="5"/>
  <c r="L1489" i="5"/>
  <c r="AK1489" i="5"/>
  <c r="L1507" i="5"/>
  <c r="AK1507" i="5"/>
  <c r="L1525" i="5"/>
  <c r="AK1525" i="5"/>
  <c r="L1543" i="5"/>
  <c r="AK1543" i="5"/>
  <c r="L1561" i="5"/>
  <c r="AK1561" i="5"/>
  <c r="L1579" i="5"/>
  <c r="AK1579" i="5"/>
  <c r="L1741" i="5"/>
  <c r="AK1741" i="5"/>
  <c r="L1759" i="5"/>
  <c r="AK1759" i="5"/>
  <c r="L1777" i="5"/>
  <c r="AK1777" i="5"/>
  <c r="L1795" i="5"/>
  <c r="AK1795" i="5"/>
  <c r="L1813" i="5"/>
  <c r="AK1813" i="5"/>
  <c r="L1831" i="5"/>
  <c r="AK1831" i="5"/>
  <c r="L1849" i="5"/>
  <c r="AK1849" i="5"/>
  <c r="L1867" i="5"/>
  <c r="AK1867" i="5"/>
  <c r="L1885" i="5"/>
  <c r="AK1885" i="5"/>
  <c r="L1903" i="5"/>
  <c r="AK1903" i="5"/>
  <c r="L1921" i="5"/>
  <c r="AK1921" i="5"/>
  <c r="L1939" i="5"/>
  <c r="AK1939" i="5"/>
  <c r="L1957" i="5"/>
  <c r="AK1957" i="5"/>
  <c r="L1975" i="5"/>
  <c r="AK1975" i="5"/>
  <c r="L1993" i="5"/>
  <c r="AK1993" i="5"/>
  <c r="L2011" i="5"/>
  <c r="AK2011" i="5"/>
  <c r="L2029" i="5"/>
  <c r="AK2029" i="5"/>
  <c r="L2047" i="5"/>
  <c r="AK2047" i="5"/>
  <c r="L2065" i="5"/>
  <c r="AK2065" i="5"/>
  <c r="L2083" i="5"/>
  <c r="AK2083" i="5"/>
  <c r="L2101" i="5"/>
  <c r="AK2101" i="5"/>
  <c r="L2119" i="5"/>
  <c r="AK2119" i="5"/>
  <c r="L2137" i="5"/>
  <c r="AK2137" i="5"/>
  <c r="L2155" i="5"/>
  <c r="AK2155" i="5"/>
  <c r="L2173" i="5"/>
  <c r="AK2173" i="5"/>
  <c r="L2191" i="5"/>
  <c r="AK2191" i="5"/>
  <c r="L2209" i="5"/>
  <c r="AK2209" i="5"/>
  <c r="L2227" i="5"/>
  <c r="AK2227" i="5"/>
  <c r="L2245" i="5"/>
  <c r="AK2245" i="5"/>
  <c r="L2263" i="5"/>
  <c r="AK2263" i="5"/>
  <c r="L2281" i="5"/>
  <c r="AK2281" i="5"/>
  <c r="L2299" i="5"/>
  <c r="AK2299" i="5"/>
  <c r="L2317" i="5"/>
  <c r="AK2317" i="5"/>
  <c r="L2335" i="5"/>
  <c r="AK2335" i="5"/>
  <c r="L2353" i="5"/>
  <c r="AK2353" i="5"/>
  <c r="L2371" i="5"/>
  <c r="AK2371" i="5"/>
  <c r="L2389" i="5"/>
  <c r="AK2389" i="5"/>
  <c r="L2427" i="5"/>
  <c r="AK2427" i="5"/>
  <c r="L1442" i="5"/>
  <c r="AK1442" i="5"/>
  <c r="L1460" i="5"/>
  <c r="AK1460" i="5"/>
  <c r="L1478" i="5"/>
  <c r="AK1478" i="5"/>
  <c r="L1496" i="5"/>
  <c r="AK1496" i="5"/>
  <c r="L1514" i="5"/>
  <c r="AK1514" i="5"/>
  <c r="L1532" i="5"/>
  <c r="AK1532" i="5"/>
  <c r="L1550" i="5"/>
  <c r="AK1550" i="5"/>
  <c r="L1568" i="5"/>
  <c r="AK1568" i="5"/>
  <c r="L1586" i="5"/>
  <c r="AK1586" i="5"/>
  <c r="L1604" i="5"/>
  <c r="AK1604" i="5"/>
  <c r="L1622" i="5"/>
  <c r="AK1622" i="5"/>
  <c r="L1640" i="5"/>
  <c r="AK1640" i="5"/>
  <c r="L1658" i="5"/>
  <c r="AK1658" i="5"/>
  <c r="L1676" i="5"/>
  <c r="AK1676" i="5"/>
  <c r="L1694" i="5"/>
  <c r="AK1694" i="5"/>
  <c r="L1712" i="5"/>
  <c r="AK1712" i="5"/>
  <c r="L1730" i="5"/>
  <c r="AK1730" i="5"/>
  <c r="N2412" i="5"/>
  <c r="Q2412" i="5" s="1"/>
  <c r="P2412" i="5"/>
  <c r="L1371" i="5"/>
  <c r="AK1371" i="5"/>
  <c r="L1511" i="5"/>
  <c r="AK1511" i="5"/>
  <c r="L1709" i="5"/>
  <c r="AK1709" i="5"/>
  <c r="L942" i="5"/>
  <c r="AK942" i="5"/>
  <c r="L1140" i="5"/>
  <c r="AK1140" i="5"/>
  <c r="L1482" i="5"/>
  <c r="AK1482" i="5"/>
  <c r="L331" i="5"/>
  <c r="AK331" i="5"/>
  <c r="L709" i="5"/>
  <c r="AK709" i="5"/>
  <c r="L889" i="5"/>
  <c r="AK889" i="5"/>
  <c r="L1087" i="5"/>
  <c r="AK1087" i="5"/>
  <c r="L1267" i="5"/>
  <c r="AK1267" i="5"/>
  <c r="L1681" i="5"/>
  <c r="AK1681" i="5"/>
  <c r="L704" i="5"/>
  <c r="AK704" i="5"/>
  <c r="L830" i="5"/>
  <c r="AK830" i="5"/>
  <c r="I6" i="5"/>
  <c r="L957" i="5"/>
  <c r="AK957" i="5"/>
  <c r="L1101" i="5"/>
  <c r="AK1101" i="5"/>
  <c r="L1209" i="5"/>
  <c r="AK1209" i="5"/>
  <c r="L2410" i="5"/>
  <c r="AK2410" i="5"/>
  <c r="L148" i="5"/>
  <c r="AK148" i="5"/>
  <c r="L1750" i="5"/>
  <c r="AK1750" i="5"/>
  <c r="L1930" i="5"/>
  <c r="AK1930" i="5"/>
  <c r="L2164" i="5"/>
  <c r="AK2164" i="5"/>
  <c r="L707" i="5"/>
  <c r="AK707" i="5"/>
  <c r="L492" i="5"/>
  <c r="AK492" i="5"/>
  <c r="L1590" i="5"/>
  <c r="AK1590" i="5"/>
  <c r="L1842" i="5"/>
  <c r="AK1842" i="5"/>
  <c r="L2076" i="5"/>
  <c r="AK2076" i="5"/>
  <c r="L1082" i="5"/>
  <c r="AK1082" i="5"/>
  <c r="L381" i="5"/>
  <c r="AK381" i="5"/>
  <c r="L2395" i="5"/>
  <c r="AK2395" i="5"/>
  <c r="L2357" i="5"/>
  <c r="AK2357" i="5"/>
  <c r="L819" i="5"/>
  <c r="AK819" i="5"/>
  <c r="L837" i="5"/>
  <c r="AK837" i="5"/>
  <c r="L855" i="5"/>
  <c r="AK855" i="5"/>
  <c r="L1287" i="5"/>
  <c r="AK1287" i="5"/>
  <c r="L1305" i="5"/>
  <c r="AK1305" i="5"/>
  <c r="L1323" i="5"/>
  <c r="AK1323" i="5"/>
  <c r="L1341" i="5"/>
  <c r="AK1341" i="5"/>
  <c r="L1359" i="5"/>
  <c r="AK1359" i="5"/>
  <c r="L1377" i="5"/>
  <c r="AK1377" i="5"/>
  <c r="L1395" i="5"/>
  <c r="AK1395" i="5"/>
  <c r="L1413" i="5"/>
  <c r="AK1413" i="5"/>
  <c r="L1431" i="5"/>
  <c r="AK1431" i="5"/>
  <c r="L2421" i="5"/>
  <c r="AK2421" i="5"/>
  <c r="L2414" i="5"/>
  <c r="AK2414" i="5"/>
  <c r="L1414" i="5"/>
  <c r="AK1414" i="5"/>
  <c r="L1432" i="5"/>
  <c r="AK1432" i="5"/>
  <c r="L2429" i="5"/>
  <c r="AK2429" i="5"/>
  <c r="L1445" i="5"/>
  <c r="AK1445" i="5"/>
  <c r="L1463" i="5"/>
  <c r="AK1463" i="5"/>
  <c r="L1481" i="5"/>
  <c r="AK1481" i="5"/>
  <c r="L1499" i="5"/>
  <c r="AK1499" i="5"/>
  <c r="L1517" i="5"/>
  <c r="AK1517" i="5"/>
  <c r="L1535" i="5"/>
  <c r="AK1535" i="5"/>
  <c r="L1553" i="5"/>
  <c r="AK1553" i="5"/>
  <c r="L1571" i="5"/>
  <c r="AK1571" i="5"/>
  <c r="L1589" i="5"/>
  <c r="AK1589" i="5"/>
  <c r="L1607" i="5"/>
  <c r="AK1607" i="5"/>
  <c r="L1625" i="5"/>
  <c r="AK1625" i="5"/>
  <c r="L1643" i="5"/>
  <c r="AK1643" i="5"/>
  <c r="L1661" i="5"/>
  <c r="AK1661" i="5"/>
  <c r="L1679" i="5"/>
  <c r="AK1679" i="5"/>
  <c r="L1697" i="5"/>
  <c r="AK1697" i="5"/>
  <c r="L1715" i="5"/>
  <c r="AK1715" i="5"/>
  <c r="L1733" i="5"/>
  <c r="AK1733" i="5"/>
  <c r="L2422" i="5"/>
  <c r="AK2422" i="5"/>
  <c r="L2348" i="5"/>
  <c r="AK2348" i="5"/>
  <c r="L858" i="5"/>
  <c r="AK858" i="5"/>
  <c r="L876" i="5"/>
  <c r="AK876" i="5"/>
  <c r="L894" i="5"/>
  <c r="AK894" i="5"/>
  <c r="L912" i="5"/>
  <c r="AK912" i="5"/>
  <c r="L930" i="5"/>
  <c r="AK930" i="5"/>
  <c r="L948" i="5"/>
  <c r="AK948" i="5"/>
  <c r="L966" i="5"/>
  <c r="AK966" i="5"/>
  <c r="L984" i="5"/>
  <c r="AK984" i="5"/>
  <c r="L1002" i="5"/>
  <c r="AK1002" i="5"/>
  <c r="L1020" i="5"/>
  <c r="AK1020" i="5"/>
  <c r="L1038" i="5"/>
  <c r="AK1038" i="5"/>
  <c r="L1056" i="5"/>
  <c r="AK1056" i="5"/>
  <c r="L1074" i="5"/>
  <c r="AK1074" i="5"/>
  <c r="L1092" i="5"/>
  <c r="AK1092" i="5"/>
  <c r="L1110" i="5"/>
  <c r="AK1110" i="5"/>
  <c r="L1128" i="5"/>
  <c r="AK1128" i="5"/>
  <c r="L1146" i="5"/>
  <c r="AK1146" i="5"/>
  <c r="L1164" i="5"/>
  <c r="AK1164" i="5"/>
  <c r="L1182" i="5"/>
  <c r="AK1182" i="5"/>
  <c r="L1200" i="5"/>
  <c r="AK1200" i="5"/>
  <c r="L1218" i="5"/>
  <c r="AK1218" i="5"/>
  <c r="L1236" i="5"/>
  <c r="AK1236" i="5"/>
  <c r="L1254" i="5"/>
  <c r="AK1254" i="5"/>
  <c r="L1452" i="5"/>
  <c r="AK1452" i="5"/>
  <c r="L1470" i="5"/>
  <c r="AK1470" i="5"/>
  <c r="L1488" i="5"/>
  <c r="AK1488" i="5"/>
  <c r="L1506" i="5"/>
  <c r="AK1506" i="5"/>
  <c r="L1524" i="5"/>
  <c r="AK1524" i="5"/>
  <c r="L1542" i="5"/>
  <c r="AK1542" i="5"/>
  <c r="L2401" i="5"/>
  <c r="AK2401" i="5"/>
  <c r="L2439" i="5"/>
  <c r="AK2439" i="5"/>
  <c r="L283" i="5"/>
  <c r="AK283" i="5"/>
  <c r="L301" i="5"/>
  <c r="AK301" i="5"/>
  <c r="L319" i="5"/>
  <c r="AK319" i="5"/>
  <c r="L337" i="5"/>
  <c r="AK337" i="5"/>
  <c r="L355" i="5"/>
  <c r="AK355" i="5"/>
  <c r="L625" i="5"/>
  <c r="AK625" i="5"/>
  <c r="L643" i="5"/>
  <c r="AK643" i="5"/>
  <c r="L661" i="5"/>
  <c r="AK661" i="5"/>
  <c r="L679" i="5"/>
  <c r="AK679" i="5"/>
  <c r="L697" i="5"/>
  <c r="AK697" i="5"/>
  <c r="L715" i="5"/>
  <c r="AK715" i="5"/>
  <c r="L733" i="5"/>
  <c r="AK733" i="5"/>
  <c r="L751" i="5"/>
  <c r="AK751" i="5"/>
  <c r="L769" i="5"/>
  <c r="AK769" i="5"/>
  <c r="L787" i="5"/>
  <c r="AK787" i="5"/>
  <c r="L805" i="5"/>
  <c r="AK805" i="5"/>
  <c r="L823" i="5"/>
  <c r="AK823" i="5"/>
  <c r="L841" i="5"/>
  <c r="AK841" i="5"/>
  <c r="L859" i="5"/>
  <c r="AK859" i="5"/>
  <c r="L877" i="5"/>
  <c r="AK877" i="5"/>
  <c r="L895" i="5"/>
  <c r="AK895" i="5"/>
  <c r="L913" i="5"/>
  <c r="AK913" i="5"/>
  <c r="L931" i="5"/>
  <c r="AK931" i="5"/>
  <c r="L949" i="5"/>
  <c r="AK949" i="5"/>
  <c r="L967" i="5"/>
  <c r="AK967" i="5"/>
  <c r="L985" i="5"/>
  <c r="AK985" i="5"/>
  <c r="L1003" i="5"/>
  <c r="AK1003" i="5"/>
  <c r="L1021" i="5"/>
  <c r="AK1021" i="5"/>
  <c r="L1039" i="5"/>
  <c r="AK1039" i="5"/>
  <c r="L1057" i="5"/>
  <c r="AK1057" i="5"/>
  <c r="L1075" i="5"/>
  <c r="AK1075" i="5"/>
  <c r="L1093" i="5"/>
  <c r="AK1093" i="5"/>
  <c r="L1111" i="5"/>
  <c r="AK1111" i="5"/>
  <c r="L1129" i="5"/>
  <c r="AK1129" i="5"/>
  <c r="L1147" i="5"/>
  <c r="AK1147" i="5"/>
  <c r="L1165" i="5"/>
  <c r="AK1165" i="5"/>
  <c r="L1183" i="5"/>
  <c r="AK1183" i="5"/>
  <c r="L1201" i="5"/>
  <c r="AK1201" i="5"/>
  <c r="L1219" i="5"/>
  <c r="AK1219" i="5"/>
  <c r="L1237" i="5"/>
  <c r="AK1237" i="5"/>
  <c r="L1255" i="5"/>
  <c r="AK1255" i="5"/>
  <c r="L1273" i="5"/>
  <c r="AK1273" i="5"/>
  <c r="L1291" i="5"/>
  <c r="AK1291" i="5"/>
  <c r="L1309" i="5"/>
  <c r="AK1309" i="5"/>
  <c r="L1327" i="5"/>
  <c r="AK1327" i="5"/>
  <c r="L1345" i="5"/>
  <c r="AK1345" i="5"/>
  <c r="L1363" i="5"/>
  <c r="AK1363" i="5"/>
  <c r="L1381" i="5"/>
  <c r="AK1381" i="5"/>
  <c r="L1399" i="5"/>
  <c r="AK1399" i="5"/>
  <c r="L1597" i="5"/>
  <c r="AK1597" i="5"/>
  <c r="L1615" i="5"/>
  <c r="AK1615" i="5"/>
  <c r="L1633" i="5"/>
  <c r="AK1633" i="5"/>
  <c r="L1651" i="5"/>
  <c r="AK1651" i="5"/>
  <c r="L1669" i="5"/>
  <c r="AK1669" i="5"/>
  <c r="L1687" i="5"/>
  <c r="AK1687" i="5"/>
  <c r="L1705" i="5"/>
  <c r="AK1705" i="5"/>
  <c r="L1723" i="5"/>
  <c r="AK1723" i="5"/>
  <c r="L2385" i="5"/>
  <c r="AK2385" i="5"/>
  <c r="L620" i="5"/>
  <c r="AK620" i="5"/>
  <c r="L638" i="5"/>
  <c r="AK638" i="5"/>
  <c r="L656" i="5"/>
  <c r="AK656" i="5"/>
  <c r="L674" i="5"/>
  <c r="AK674" i="5"/>
  <c r="L692" i="5"/>
  <c r="AK692" i="5"/>
  <c r="L710" i="5"/>
  <c r="AK710" i="5"/>
  <c r="L728" i="5"/>
  <c r="AK728" i="5"/>
  <c r="L746" i="5"/>
  <c r="AK746" i="5"/>
  <c r="L764" i="5"/>
  <c r="AK764" i="5"/>
  <c r="L782" i="5"/>
  <c r="AK782" i="5"/>
  <c r="L800" i="5"/>
  <c r="AK800" i="5"/>
  <c r="L818" i="5"/>
  <c r="AK818" i="5"/>
  <c r="L836" i="5"/>
  <c r="AK836" i="5"/>
  <c r="L854" i="5"/>
  <c r="AK854" i="5"/>
  <c r="L849" i="5"/>
  <c r="AK849" i="5"/>
  <c r="L1407" i="5"/>
  <c r="AK1407" i="5"/>
  <c r="L2396" i="5"/>
  <c r="AK2396" i="5"/>
  <c r="L1457" i="5"/>
  <c r="AK1457" i="5"/>
  <c r="L1655" i="5"/>
  <c r="AK1655" i="5"/>
  <c r="L978" i="5"/>
  <c r="AK978" i="5"/>
  <c r="L1158" i="5"/>
  <c r="AK1158" i="5"/>
  <c r="L1248" i="5"/>
  <c r="AK1248" i="5"/>
  <c r="L799" i="5"/>
  <c r="AK799" i="5"/>
  <c r="L997" i="5"/>
  <c r="AK997" i="5"/>
  <c r="L1177" i="5"/>
  <c r="AK1177" i="5"/>
  <c r="L1357" i="5"/>
  <c r="AK1357" i="5"/>
  <c r="L668" i="5"/>
  <c r="AK668" i="5"/>
  <c r="L848" i="5"/>
  <c r="AK848" i="5"/>
  <c r="L993" i="5"/>
  <c r="AK993" i="5"/>
  <c r="L1083" i="5"/>
  <c r="AK1083" i="5"/>
  <c r="L1227" i="5"/>
  <c r="AK1227" i="5"/>
  <c r="L1533" i="5"/>
  <c r="AK1533" i="5"/>
  <c r="L2361" i="5"/>
  <c r="AK2361" i="5"/>
  <c r="L112" i="5"/>
  <c r="AK112" i="5"/>
  <c r="L238" i="5"/>
  <c r="AK238" i="5"/>
  <c r="L400" i="5"/>
  <c r="AK400" i="5"/>
  <c r="L544" i="5"/>
  <c r="AK544" i="5"/>
  <c r="L1480" i="5"/>
  <c r="AK1480" i="5"/>
  <c r="L1768" i="5"/>
  <c r="AK1768" i="5"/>
  <c r="L1966" i="5"/>
  <c r="AK1966" i="5"/>
  <c r="L2182" i="5"/>
  <c r="AK2182" i="5"/>
  <c r="L2380" i="5"/>
  <c r="AK2380" i="5"/>
  <c r="L653" i="5"/>
  <c r="AK653" i="5"/>
  <c r="L851" i="5"/>
  <c r="AK851" i="5"/>
  <c r="L2330" i="5"/>
  <c r="AK2330" i="5"/>
  <c r="L366" i="5"/>
  <c r="AK366" i="5"/>
  <c r="L546" i="5"/>
  <c r="AK546" i="5"/>
  <c r="L762" i="5"/>
  <c r="AK762" i="5"/>
  <c r="L1554" i="5"/>
  <c r="AK1554" i="5"/>
  <c r="L1698" i="5"/>
  <c r="AK1698" i="5"/>
  <c r="L1896" i="5"/>
  <c r="AK1896" i="5"/>
  <c r="L2040" i="5"/>
  <c r="AK2040" i="5"/>
  <c r="L2298" i="5"/>
  <c r="AK2298" i="5"/>
  <c r="L992" i="5"/>
  <c r="AK992" i="5"/>
  <c r="L435" i="5"/>
  <c r="AK435" i="5"/>
  <c r="L2406" i="5"/>
  <c r="AK2406" i="5"/>
  <c r="L2363" i="5"/>
  <c r="AK2363" i="5"/>
  <c r="L873" i="5"/>
  <c r="AK873" i="5"/>
  <c r="L891" i="5"/>
  <c r="AK891" i="5"/>
  <c r="L909" i="5"/>
  <c r="AK909" i="5"/>
  <c r="L927" i="5"/>
  <c r="AK927" i="5"/>
  <c r="L945" i="5"/>
  <c r="AK945" i="5"/>
  <c r="L963" i="5"/>
  <c r="AK963" i="5"/>
  <c r="L981" i="5"/>
  <c r="AK981" i="5"/>
  <c r="L999" i="5"/>
  <c r="AK999" i="5"/>
  <c r="L1017" i="5"/>
  <c r="AK1017" i="5"/>
  <c r="L1035" i="5"/>
  <c r="AK1035" i="5"/>
  <c r="L1053" i="5"/>
  <c r="AK1053" i="5"/>
  <c r="L1071" i="5"/>
  <c r="AK1071" i="5"/>
  <c r="L1089" i="5"/>
  <c r="AK1089" i="5"/>
  <c r="L1107" i="5"/>
  <c r="AK1107" i="5"/>
  <c r="L1125" i="5"/>
  <c r="AK1125" i="5"/>
  <c r="L1143" i="5"/>
  <c r="AK1143" i="5"/>
  <c r="L1161" i="5"/>
  <c r="AK1161" i="5"/>
  <c r="L1179" i="5"/>
  <c r="AK1179" i="5"/>
  <c r="L1197" i="5"/>
  <c r="AK1197" i="5"/>
  <c r="L1215" i="5"/>
  <c r="AK1215" i="5"/>
  <c r="L1233" i="5"/>
  <c r="AK1233" i="5"/>
  <c r="L1251" i="5"/>
  <c r="AK1251" i="5"/>
  <c r="L1269" i="5"/>
  <c r="AK1269" i="5"/>
  <c r="L1449" i="5"/>
  <c r="AK1449" i="5"/>
  <c r="L1467" i="5"/>
  <c r="AK1467" i="5"/>
  <c r="L1485" i="5"/>
  <c r="AK1485" i="5"/>
  <c r="L1503" i="5"/>
  <c r="AK1503" i="5"/>
  <c r="L1521" i="5"/>
  <c r="AK1521" i="5"/>
  <c r="L1539" i="5"/>
  <c r="AK1539" i="5"/>
  <c r="L2193" i="5"/>
  <c r="AK2193" i="5"/>
  <c r="L2229" i="5"/>
  <c r="AK2229" i="5"/>
  <c r="L2265" i="5"/>
  <c r="AK2265" i="5"/>
  <c r="L2301" i="5"/>
  <c r="AK2301" i="5"/>
  <c r="L2337" i="5"/>
  <c r="AK2337" i="5"/>
  <c r="L2373" i="5"/>
  <c r="AK2373" i="5"/>
  <c r="L28" i="5"/>
  <c r="AK28" i="5"/>
  <c r="L46" i="5"/>
  <c r="AK46" i="5"/>
  <c r="L64" i="5"/>
  <c r="AK64" i="5"/>
  <c r="L82" i="5"/>
  <c r="AK82" i="5"/>
  <c r="L100" i="5"/>
  <c r="AK100" i="5"/>
  <c r="L118" i="5"/>
  <c r="AK118" i="5"/>
  <c r="L136" i="5"/>
  <c r="AK136" i="5"/>
  <c r="L154" i="5"/>
  <c r="AK154" i="5"/>
  <c r="L172" i="5"/>
  <c r="AK172" i="5"/>
  <c r="L190" i="5"/>
  <c r="AK190" i="5"/>
  <c r="L208" i="5"/>
  <c r="AK208" i="5"/>
  <c r="L226" i="5"/>
  <c r="AK226" i="5"/>
  <c r="L244" i="5"/>
  <c r="AK244" i="5"/>
  <c r="L262" i="5"/>
  <c r="AK262" i="5"/>
  <c r="L370" i="5"/>
  <c r="AK370" i="5"/>
  <c r="L388" i="5"/>
  <c r="AK388" i="5"/>
  <c r="L406" i="5"/>
  <c r="AK406" i="5"/>
  <c r="L424" i="5"/>
  <c r="AK424" i="5"/>
  <c r="L442" i="5"/>
  <c r="AK442" i="5"/>
  <c r="L460" i="5"/>
  <c r="AK460" i="5"/>
  <c r="L478" i="5"/>
  <c r="AK478" i="5"/>
  <c r="L496" i="5"/>
  <c r="AK496" i="5"/>
  <c r="L514" i="5"/>
  <c r="AK514" i="5"/>
  <c r="L532" i="5"/>
  <c r="AK532" i="5"/>
  <c r="L550" i="5"/>
  <c r="AK550" i="5"/>
  <c r="L568" i="5"/>
  <c r="AK568" i="5"/>
  <c r="L586" i="5"/>
  <c r="AK586" i="5"/>
  <c r="L604" i="5"/>
  <c r="AK604" i="5"/>
  <c r="L1450" i="5"/>
  <c r="AK1450" i="5"/>
  <c r="L1468" i="5"/>
  <c r="AK1468" i="5"/>
  <c r="L1486" i="5"/>
  <c r="AK1486" i="5"/>
  <c r="L1504" i="5"/>
  <c r="AK1504" i="5"/>
  <c r="L1522" i="5"/>
  <c r="AK1522" i="5"/>
  <c r="L1540" i="5"/>
  <c r="AK1540" i="5"/>
  <c r="L1558" i="5"/>
  <c r="AK1558" i="5"/>
  <c r="L1576" i="5"/>
  <c r="AK1576" i="5"/>
  <c r="L1738" i="5"/>
  <c r="AK1738" i="5"/>
  <c r="L1756" i="5"/>
  <c r="AK1756" i="5"/>
  <c r="L1774" i="5"/>
  <c r="AK1774" i="5"/>
  <c r="L1792" i="5"/>
  <c r="AK1792" i="5"/>
  <c r="L1810" i="5"/>
  <c r="AK1810" i="5"/>
  <c r="L1828" i="5"/>
  <c r="AK1828" i="5"/>
  <c r="L1846" i="5"/>
  <c r="AK1846" i="5"/>
  <c r="L1864" i="5"/>
  <c r="AK1864" i="5"/>
  <c r="L1882" i="5"/>
  <c r="AK1882" i="5"/>
  <c r="L1900" i="5"/>
  <c r="AK1900" i="5"/>
  <c r="L1918" i="5"/>
  <c r="AK1918" i="5"/>
  <c r="L1936" i="5"/>
  <c r="AK1936" i="5"/>
  <c r="L1954" i="5"/>
  <c r="AK1954" i="5"/>
  <c r="L1972" i="5"/>
  <c r="AK1972" i="5"/>
  <c r="L1990" i="5"/>
  <c r="AK1990" i="5"/>
  <c r="L2008" i="5"/>
  <c r="AK2008" i="5"/>
  <c r="L2026" i="5"/>
  <c r="AK2026" i="5"/>
  <c r="L2044" i="5"/>
  <c r="AK2044" i="5"/>
  <c r="L2062" i="5"/>
  <c r="AK2062" i="5"/>
  <c r="L2080" i="5"/>
  <c r="AK2080" i="5"/>
  <c r="L2098" i="5"/>
  <c r="AK2098" i="5"/>
  <c r="L2116" i="5"/>
  <c r="AK2116" i="5"/>
  <c r="L2134" i="5"/>
  <c r="AK2134" i="5"/>
  <c r="L2152" i="5"/>
  <c r="AK2152" i="5"/>
  <c r="L2170" i="5"/>
  <c r="AK2170" i="5"/>
  <c r="L2188" i="5"/>
  <c r="AK2188" i="5"/>
  <c r="L2206" i="5"/>
  <c r="AK2206" i="5"/>
  <c r="L2224" i="5"/>
  <c r="AK2224" i="5"/>
  <c r="L2242" i="5"/>
  <c r="AK2242" i="5"/>
  <c r="L2260" i="5"/>
  <c r="AK2260" i="5"/>
  <c r="L2278" i="5"/>
  <c r="AK2278" i="5"/>
  <c r="L2296" i="5"/>
  <c r="AK2296" i="5"/>
  <c r="L2314" i="5"/>
  <c r="AK2314" i="5"/>
  <c r="L2332" i="5"/>
  <c r="AK2332" i="5"/>
  <c r="L2350" i="5"/>
  <c r="AK2350" i="5"/>
  <c r="L2368" i="5"/>
  <c r="AK2368" i="5"/>
  <c r="L2386" i="5"/>
  <c r="AK2386" i="5"/>
  <c r="L2432" i="5"/>
  <c r="AK2432" i="5"/>
  <c r="L623" i="5"/>
  <c r="AK623" i="5"/>
  <c r="L641" i="5"/>
  <c r="AK641" i="5"/>
  <c r="L659" i="5"/>
  <c r="AK659" i="5"/>
  <c r="L677" i="5"/>
  <c r="AK677" i="5"/>
  <c r="L695" i="5"/>
  <c r="AK695" i="5"/>
  <c r="L713" i="5"/>
  <c r="AK713" i="5"/>
  <c r="L731" i="5"/>
  <c r="AK731" i="5"/>
  <c r="L749" i="5"/>
  <c r="AK749" i="5"/>
  <c r="L767" i="5"/>
  <c r="AK767" i="5"/>
  <c r="L785" i="5"/>
  <c r="AK785" i="5"/>
  <c r="L803" i="5"/>
  <c r="AK803" i="5"/>
  <c r="L821" i="5"/>
  <c r="AK821" i="5"/>
  <c r="L839" i="5"/>
  <c r="AK839" i="5"/>
  <c r="L2189" i="5"/>
  <c r="AK2189" i="5"/>
  <c r="L2213" i="5"/>
  <c r="AK2213" i="5"/>
  <c r="L2237" i="5"/>
  <c r="AK2237" i="5"/>
  <c r="L2261" i="5"/>
  <c r="AK2261" i="5"/>
  <c r="L2285" i="5"/>
  <c r="AK2285" i="5"/>
  <c r="L2309" i="5"/>
  <c r="AK2309" i="5"/>
  <c r="L2354" i="5"/>
  <c r="AK2354" i="5"/>
  <c r="L372" i="5"/>
  <c r="AK372" i="5"/>
  <c r="L390" i="5"/>
  <c r="AK390" i="5"/>
  <c r="L408" i="5"/>
  <c r="AK408" i="5"/>
  <c r="L426" i="5"/>
  <c r="AK426" i="5"/>
  <c r="L444" i="5"/>
  <c r="AK444" i="5"/>
  <c r="L462" i="5"/>
  <c r="AK462" i="5"/>
  <c r="L480" i="5"/>
  <c r="AK480" i="5"/>
  <c r="L498" i="5"/>
  <c r="AK498" i="5"/>
  <c r="L516" i="5"/>
  <c r="AK516" i="5"/>
  <c r="L534" i="5"/>
  <c r="AK534" i="5"/>
  <c r="L552" i="5"/>
  <c r="AK552" i="5"/>
  <c r="L570" i="5"/>
  <c r="AK570" i="5"/>
  <c r="L588" i="5"/>
  <c r="AK588" i="5"/>
  <c r="L606" i="5"/>
  <c r="AK606" i="5"/>
  <c r="L624" i="5"/>
  <c r="AK624" i="5"/>
  <c r="L642" i="5"/>
  <c r="AK642" i="5"/>
  <c r="L660" i="5"/>
  <c r="AK660" i="5"/>
  <c r="L678" i="5"/>
  <c r="AK678" i="5"/>
  <c r="L696" i="5"/>
  <c r="AK696" i="5"/>
  <c r="L714" i="5"/>
  <c r="AK714" i="5"/>
  <c r="L732" i="5"/>
  <c r="AK732" i="5"/>
  <c r="L750" i="5"/>
  <c r="AK750" i="5"/>
  <c r="L768" i="5"/>
  <c r="AK768" i="5"/>
  <c r="L786" i="5"/>
  <c r="AK786" i="5"/>
  <c r="L1560" i="5"/>
  <c r="AK1560" i="5"/>
  <c r="L1578" i="5"/>
  <c r="AK1578" i="5"/>
  <c r="L1596" i="5"/>
  <c r="AK1596" i="5"/>
  <c r="L1614" i="5"/>
  <c r="AK1614" i="5"/>
  <c r="L1632" i="5"/>
  <c r="AK1632" i="5"/>
  <c r="L1650" i="5"/>
  <c r="AK1650" i="5"/>
  <c r="L1668" i="5"/>
  <c r="AK1668" i="5"/>
  <c r="L1686" i="5"/>
  <c r="AK1686" i="5"/>
  <c r="L1704" i="5"/>
  <c r="AK1704" i="5"/>
  <c r="L1722" i="5"/>
  <c r="AK1722" i="5"/>
  <c r="L1740" i="5"/>
  <c r="AK1740" i="5"/>
  <c r="L1758" i="5"/>
  <c r="AK1758" i="5"/>
  <c r="L1776" i="5"/>
  <c r="AK1776" i="5"/>
  <c r="L1794" i="5"/>
  <c r="AK1794" i="5"/>
  <c r="L1812" i="5"/>
  <c r="AK1812" i="5"/>
  <c r="L1830" i="5"/>
  <c r="AK1830" i="5"/>
  <c r="L1848" i="5"/>
  <c r="AK1848" i="5"/>
  <c r="L1866" i="5"/>
  <c r="AK1866" i="5"/>
  <c r="L1884" i="5"/>
  <c r="AK1884" i="5"/>
  <c r="L1902" i="5"/>
  <c r="AK1902" i="5"/>
  <c r="L1920" i="5"/>
  <c r="AK1920" i="5"/>
  <c r="L1938" i="5"/>
  <c r="AK1938" i="5"/>
  <c r="L1956" i="5"/>
  <c r="AK1956" i="5"/>
  <c r="L1974" i="5"/>
  <c r="AK1974" i="5"/>
  <c r="L1992" i="5"/>
  <c r="AK1992" i="5"/>
  <c r="L2010" i="5"/>
  <c r="AK2010" i="5"/>
  <c r="L2028" i="5"/>
  <c r="AK2028" i="5"/>
  <c r="L2046" i="5"/>
  <c r="AK2046" i="5"/>
  <c r="L2064" i="5"/>
  <c r="AK2064" i="5"/>
  <c r="L2082" i="5"/>
  <c r="AK2082" i="5"/>
  <c r="L2100" i="5"/>
  <c r="AK2100" i="5"/>
  <c r="L2118" i="5"/>
  <c r="AK2118" i="5"/>
  <c r="L2136" i="5"/>
  <c r="AK2136" i="5"/>
  <c r="L2154" i="5"/>
  <c r="AK2154" i="5"/>
  <c r="L2172" i="5"/>
  <c r="AK2172" i="5"/>
  <c r="L2202" i="5"/>
  <c r="AK2202" i="5"/>
  <c r="L2238" i="5"/>
  <c r="AK2238" i="5"/>
  <c r="L2274" i="5"/>
  <c r="AK2274" i="5"/>
  <c r="L2310" i="5"/>
  <c r="AK2310" i="5"/>
  <c r="L2346" i="5"/>
  <c r="AK2346" i="5"/>
  <c r="L2382" i="5"/>
  <c r="AK2382" i="5"/>
  <c r="L2442" i="5"/>
  <c r="AK2442" i="5"/>
  <c r="L2420" i="5"/>
  <c r="AK2420" i="5"/>
  <c r="L26" i="5"/>
  <c r="AK26" i="5"/>
  <c r="L44" i="5"/>
  <c r="AK44" i="5"/>
  <c r="L62" i="5"/>
  <c r="AK62" i="5"/>
  <c r="L80" i="5"/>
  <c r="AK80" i="5"/>
  <c r="L98" i="5"/>
  <c r="AK98" i="5"/>
  <c r="L116" i="5"/>
  <c r="AK116" i="5"/>
  <c r="L134" i="5"/>
  <c r="AK134" i="5"/>
  <c r="L152" i="5"/>
  <c r="AK152" i="5"/>
  <c r="L170" i="5"/>
  <c r="AK170" i="5"/>
  <c r="L188" i="5"/>
  <c r="AK188" i="5"/>
  <c r="L206" i="5"/>
  <c r="AK206" i="5"/>
  <c r="L224" i="5"/>
  <c r="AK224" i="5"/>
  <c r="L242" i="5"/>
  <c r="AK242" i="5"/>
  <c r="L260" i="5"/>
  <c r="AK260" i="5"/>
  <c r="L278" i="5"/>
  <c r="AK278" i="5"/>
  <c r="L296" i="5"/>
  <c r="AK296" i="5"/>
  <c r="L368" i="5"/>
  <c r="AK368" i="5"/>
  <c r="L386" i="5"/>
  <c r="AK386" i="5"/>
  <c r="L404" i="5"/>
  <c r="AK404" i="5"/>
  <c r="L422" i="5"/>
  <c r="AK422" i="5"/>
  <c r="L440" i="5"/>
  <c r="AK440" i="5"/>
  <c r="L458" i="5"/>
  <c r="AK458" i="5"/>
  <c r="L476" i="5"/>
  <c r="AK476" i="5"/>
  <c r="L494" i="5"/>
  <c r="AK494" i="5"/>
  <c r="L512" i="5"/>
  <c r="AK512" i="5"/>
  <c r="L530" i="5"/>
  <c r="AK530" i="5"/>
  <c r="L548" i="5"/>
  <c r="AK548" i="5"/>
  <c r="L566" i="5"/>
  <c r="AK566" i="5"/>
  <c r="L584" i="5"/>
  <c r="AK584" i="5"/>
  <c r="L602" i="5"/>
  <c r="AK602" i="5"/>
  <c r="L872" i="5"/>
  <c r="AK872" i="5"/>
  <c r="L890" i="5"/>
  <c r="AK890" i="5"/>
  <c r="L908" i="5"/>
  <c r="AK908" i="5"/>
  <c r="L926" i="5"/>
  <c r="AK926" i="5"/>
  <c r="L944" i="5"/>
  <c r="AK944" i="5"/>
  <c r="L962" i="5"/>
  <c r="AK962" i="5"/>
  <c r="L980" i="5"/>
  <c r="AK980" i="5"/>
  <c r="L998" i="5"/>
  <c r="AK998" i="5"/>
  <c r="L1016" i="5"/>
  <c r="AK1016" i="5"/>
  <c r="L1034" i="5"/>
  <c r="AK1034" i="5"/>
  <c r="L1052" i="5"/>
  <c r="AK1052" i="5"/>
  <c r="L1070" i="5"/>
  <c r="AK1070" i="5"/>
  <c r="L1088" i="5"/>
  <c r="AK1088" i="5"/>
  <c r="L1106" i="5"/>
  <c r="AK1106" i="5"/>
  <c r="L1124" i="5"/>
  <c r="AK1124" i="5"/>
  <c r="L1142" i="5"/>
  <c r="AK1142" i="5"/>
  <c r="L1160" i="5"/>
  <c r="AK1160" i="5"/>
  <c r="L1178" i="5"/>
  <c r="AK1178" i="5"/>
  <c r="L1196" i="5"/>
  <c r="AK1196" i="5"/>
  <c r="L1214" i="5"/>
  <c r="AK1214" i="5"/>
  <c r="L1232" i="5"/>
  <c r="AK1232" i="5"/>
  <c r="L1250" i="5"/>
  <c r="AK1250" i="5"/>
  <c r="L1268" i="5"/>
  <c r="AK1268" i="5"/>
  <c r="L1754" i="5"/>
  <c r="AK1754" i="5"/>
  <c r="L1772" i="5"/>
  <c r="AK1772" i="5"/>
  <c r="L1790" i="5"/>
  <c r="AK1790" i="5"/>
  <c r="L1808" i="5"/>
  <c r="AK1808" i="5"/>
  <c r="L1826" i="5"/>
  <c r="AK1826" i="5"/>
  <c r="L1844" i="5"/>
  <c r="AK1844" i="5"/>
  <c r="L1862" i="5"/>
  <c r="AK1862" i="5"/>
  <c r="L1880" i="5"/>
  <c r="AK1880" i="5"/>
  <c r="L1898" i="5"/>
  <c r="AK1898" i="5"/>
  <c r="L1916" i="5"/>
  <c r="AK1916" i="5"/>
  <c r="L1934" i="5"/>
  <c r="AK1934" i="5"/>
  <c r="L1952" i="5"/>
  <c r="AK1952" i="5"/>
  <c r="L1970" i="5"/>
  <c r="AK1970" i="5"/>
  <c r="L1988" i="5"/>
  <c r="AK1988" i="5"/>
  <c r="L2006" i="5"/>
  <c r="AK2006" i="5"/>
  <c r="L2024" i="5"/>
  <c r="AK2024" i="5"/>
  <c r="L2042" i="5"/>
  <c r="AK2042" i="5"/>
  <c r="L2060" i="5"/>
  <c r="AK2060" i="5"/>
  <c r="L2078" i="5"/>
  <c r="AK2078" i="5"/>
  <c r="L2096" i="5"/>
  <c r="AK2096" i="5"/>
  <c r="L2114" i="5"/>
  <c r="AK2114" i="5"/>
  <c r="L2132" i="5"/>
  <c r="AK2132" i="5"/>
  <c r="L2150" i="5"/>
  <c r="AK2150" i="5"/>
  <c r="L2168" i="5"/>
  <c r="AK2168" i="5"/>
  <c r="L2186" i="5"/>
  <c r="AK2186" i="5"/>
  <c r="L2210" i="5"/>
  <c r="AK2210" i="5"/>
  <c r="L2234" i="5"/>
  <c r="AK2234" i="5"/>
  <c r="L2258" i="5"/>
  <c r="AK2258" i="5"/>
  <c r="L2282" i="5"/>
  <c r="AK2282" i="5"/>
  <c r="L2306" i="5"/>
  <c r="AK2306" i="5"/>
  <c r="L2333" i="5"/>
  <c r="AK2333" i="5"/>
  <c r="L1281" i="5"/>
  <c r="AK1281" i="5"/>
  <c r="L1425" i="5"/>
  <c r="AK1425" i="5"/>
  <c r="L1547" i="5"/>
  <c r="AK1547" i="5"/>
  <c r="L1727" i="5"/>
  <c r="AK1727" i="5"/>
  <c r="L870" i="5"/>
  <c r="AK870" i="5"/>
  <c r="L1050" i="5"/>
  <c r="AK1050" i="5"/>
  <c r="L1194" i="5"/>
  <c r="AK1194" i="5"/>
  <c r="L691" i="5"/>
  <c r="AK691" i="5"/>
  <c r="L907" i="5"/>
  <c r="AK907" i="5"/>
  <c r="L1393" i="5"/>
  <c r="AK1393" i="5"/>
  <c r="L632" i="5"/>
  <c r="AK632" i="5"/>
  <c r="L903" i="5"/>
  <c r="AK903" i="5"/>
  <c r="L1119" i="5"/>
  <c r="AK1119" i="5"/>
  <c r="L1263" i="5"/>
  <c r="AK1263" i="5"/>
  <c r="L1551" i="5"/>
  <c r="AK1551" i="5"/>
  <c r="L76" i="5"/>
  <c r="AK76" i="5"/>
  <c r="L166" i="5"/>
  <c r="AK166" i="5"/>
  <c r="L382" i="5"/>
  <c r="AK382" i="5"/>
  <c r="L1570" i="5"/>
  <c r="AK1570" i="5"/>
  <c r="L1804" i="5"/>
  <c r="AK1804" i="5"/>
  <c r="L2020" i="5"/>
  <c r="AK2020" i="5"/>
  <c r="L2254" i="5"/>
  <c r="AK2254" i="5"/>
  <c r="L635" i="5"/>
  <c r="AK635" i="5"/>
  <c r="L600" i="5"/>
  <c r="AK600" i="5"/>
  <c r="L780" i="5"/>
  <c r="AK780" i="5"/>
  <c r="L1716" i="5"/>
  <c r="AK1716" i="5"/>
  <c r="L1914" i="5"/>
  <c r="AK1914" i="5"/>
  <c r="L2094" i="5"/>
  <c r="AK2094" i="5"/>
  <c r="L1010" i="5"/>
  <c r="AK1010" i="5"/>
  <c r="L363" i="5"/>
  <c r="AK363" i="5"/>
  <c r="L399" i="5"/>
  <c r="AK399" i="5"/>
  <c r="L2369" i="5"/>
  <c r="AK2369" i="5"/>
  <c r="L369" i="5"/>
  <c r="AK369" i="5"/>
  <c r="L387" i="5"/>
  <c r="AK387" i="5"/>
  <c r="L405" i="5"/>
  <c r="AK405" i="5"/>
  <c r="L423" i="5"/>
  <c r="AK423" i="5"/>
  <c r="L441" i="5"/>
  <c r="AK441" i="5"/>
  <c r="L459" i="5"/>
  <c r="AK459" i="5"/>
  <c r="L477" i="5"/>
  <c r="AK477" i="5"/>
  <c r="L495" i="5"/>
  <c r="AK495" i="5"/>
  <c r="L513" i="5"/>
  <c r="AK513" i="5"/>
  <c r="L531" i="5"/>
  <c r="AK531" i="5"/>
  <c r="L549" i="5"/>
  <c r="AK549" i="5"/>
  <c r="L567" i="5"/>
  <c r="AK567" i="5"/>
  <c r="L585" i="5"/>
  <c r="AK585" i="5"/>
  <c r="L603" i="5"/>
  <c r="AK603" i="5"/>
  <c r="L621" i="5"/>
  <c r="AK621" i="5"/>
  <c r="L639" i="5"/>
  <c r="AK639" i="5"/>
  <c r="L657" i="5"/>
  <c r="AK657" i="5"/>
  <c r="L675" i="5"/>
  <c r="AK675" i="5"/>
  <c r="L693" i="5"/>
  <c r="AK693" i="5"/>
  <c r="L711" i="5"/>
  <c r="AK711" i="5"/>
  <c r="L729" i="5"/>
  <c r="AK729" i="5"/>
  <c r="L747" i="5"/>
  <c r="AK747" i="5"/>
  <c r="L765" i="5"/>
  <c r="AK765" i="5"/>
  <c r="L783" i="5"/>
  <c r="AK783" i="5"/>
  <c r="L801" i="5"/>
  <c r="AK801" i="5"/>
  <c r="L1557" i="5"/>
  <c r="AK1557" i="5"/>
  <c r="L1575" i="5"/>
  <c r="AK1575" i="5"/>
  <c r="L1593" i="5"/>
  <c r="AK1593" i="5"/>
  <c r="L1611" i="5"/>
  <c r="AK1611" i="5"/>
  <c r="L1629" i="5"/>
  <c r="AK1629" i="5"/>
  <c r="L1647" i="5"/>
  <c r="AK1647" i="5"/>
  <c r="L1665" i="5"/>
  <c r="AK1665" i="5"/>
  <c r="L1683" i="5"/>
  <c r="AK1683" i="5"/>
  <c r="L1701" i="5"/>
  <c r="AK1701" i="5"/>
  <c r="L1719" i="5"/>
  <c r="AK1719" i="5"/>
  <c r="L1737" i="5"/>
  <c r="AK1737" i="5"/>
  <c r="L1755" i="5"/>
  <c r="AK1755" i="5"/>
  <c r="L1773" i="5"/>
  <c r="AK1773" i="5"/>
  <c r="L1791" i="5"/>
  <c r="AK1791" i="5"/>
  <c r="L1809" i="5"/>
  <c r="AK1809" i="5"/>
  <c r="L1827" i="5"/>
  <c r="AK1827" i="5"/>
  <c r="L1845" i="5"/>
  <c r="AK1845" i="5"/>
  <c r="L1863" i="5"/>
  <c r="AK1863" i="5"/>
  <c r="L1881" i="5"/>
  <c r="AK1881" i="5"/>
  <c r="L1899" i="5"/>
  <c r="AK1899" i="5"/>
  <c r="L1917" i="5"/>
  <c r="AK1917" i="5"/>
  <c r="L1935" i="5"/>
  <c r="AK1935" i="5"/>
  <c r="L1953" i="5"/>
  <c r="AK1953" i="5"/>
  <c r="L1971" i="5"/>
  <c r="AK1971" i="5"/>
  <c r="L1989" i="5"/>
  <c r="AK1989" i="5"/>
  <c r="L2007" i="5"/>
  <c r="AK2007" i="5"/>
  <c r="L2025" i="5"/>
  <c r="AK2025" i="5"/>
  <c r="L2043" i="5"/>
  <c r="AK2043" i="5"/>
  <c r="L2061" i="5"/>
  <c r="AK2061" i="5"/>
  <c r="L2079" i="5"/>
  <c r="AK2079" i="5"/>
  <c r="L2097" i="5"/>
  <c r="AK2097" i="5"/>
  <c r="L2115" i="5"/>
  <c r="AK2115" i="5"/>
  <c r="L2133" i="5"/>
  <c r="AK2133" i="5"/>
  <c r="L2151" i="5"/>
  <c r="AK2151" i="5"/>
  <c r="L2169" i="5"/>
  <c r="AK2169" i="5"/>
  <c r="L2428" i="5"/>
  <c r="AK2428" i="5"/>
  <c r="L280" i="5"/>
  <c r="AK280" i="5"/>
  <c r="L298" i="5"/>
  <c r="AK298" i="5"/>
  <c r="L316" i="5"/>
  <c r="AK316" i="5"/>
  <c r="L334" i="5"/>
  <c r="AK334" i="5"/>
  <c r="L352" i="5"/>
  <c r="AK352" i="5"/>
  <c r="L622" i="5"/>
  <c r="AK622" i="5"/>
  <c r="L640" i="5"/>
  <c r="AK640" i="5"/>
  <c r="L658" i="5"/>
  <c r="AK658" i="5"/>
  <c r="L676" i="5"/>
  <c r="AK676" i="5"/>
  <c r="L694" i="5"/>
  <c r="AK694" i="5"/>
  <c r="L712" i="5"/>
  <c r="AK712" i="5"/>
  <c r="L730" i="5"/>
  <c r="AK730" i="5"/>
  <c r="L748" i="5"/>
  <c r="AK748" i="5"/>
  <c r="L766" i="5"/>
  <c r="AK766" i="5"/>
  <c r="L784" i="5"/>
  <c r="AK784" i="5"/>
  <c r="L802" i="5"/>
  <c r="AK802" i="5"/>
  <c r="L820" i="5"/>
  <c r="AK820" i="5"/>
  <c r="L838" i="5"/>
  <c r="AK838" i="5"/>
  <c r="L856" i="5"/>
  <c r="AK856" i="5"/>
  <c r="L874" i="5"/>
  <c r="AK874" i="5"/>
  <c r="L892" i="5"/>
  <c r="AK892" i="5"/>
  <c r="L910" i="5"/>
  <c r="AK910" i="5"/>
  <c r="L928" i="5"/>
  <c r="AK928" i="5"/>
  <c r="L946" i="5"/>
  <c r="AK946" i="5"/>
  <c r="L964" i="5"/>
  <c r="AK964" i="5"/>
  <c r="L982" i="5"/>
  <c r="AK982" i="5"/>
  <c r="L1000" i="5"/>
  <c r="AK1000" i="5"/>
  <c r="L1018" i="5"/>
  <c r="AK1018" i="5"/>
  <c r="L1036" i="5"/>
  <c r="AK1036" i="5"/>
  <c r="L1054" i="5"/>
  <c r="AK1054" i="5"/>
  <c r="L1072" i="5"/>
  <c r="AK1072" i="5"/>
  <c r="L1090" i="5"/>
  <c r="AK1090" i="5"/>
  <c r="L1108" i="5"/>
  <c r="AK1108" i="5"/>
  <c r="L1126" i="5"/>
  <c r="AK1126" i="5"/>
  <c r="L1144" i="5"/>
  <c r="AK1144" i="5"/>
  <c r="L1162" i="5"/>
  <c r="AK1162" i="5"/>
  <c r="L1180" i="5"/>
  <c r="AK1180" i="5"/>
  <c r="L1198" i="5"/>
  <c r="AK1198" i="5"/>
  <c r="L1216" i="5"/>
  <c r="AK1216" i="5"/>
  <c r="L1234" i="5"/>
  <c r="AK1234" i="5"/>
  <c r="L1252" i="5"/>
  <c r="AK1252" i="5"/>
  <c r="L1270" i="5"/>
  <c r="AK1270" i="5"/>
  <c r="L1288" i="5"/>
  <c r="AK1288" i="5"/>
  <c r="L1306" i="5"/>
  <c r="AK1306" i="5"/>
  <c r="L1324" i="5"/>
  <c r="AK1324" i="5"/>
  <c r="L1342" i="5"/>
  <c r="AK1342" i="5"/>
  <c r="L1360" i="5"/>
  <c r="AK1360" i="5"/>
  <c r="L1378" i="5"/>
  <c r="AK1378" i="5"/>
  <c r="L1396" i="5"/>
  <c r="AK1396" i="5"/>
  <c r="L1594" i="5"/>
  <c r="AK1594" i="5"/>
  <c r="L1612" i="5"/>
  <c r="AK1612" i="5"/>
  <c r="L1630" i="5"/>
  <c r="AK1630" i="5"/>
  <c r="L1648" i="5"/>
  <c r="AK1648" i="5"/>
  <c r="L1666" i="5"/>
  <c r="AK1666" i="5"/>
  <c r="L1684" i="5"/>
  <c r="AK1684" i="5"/>
  <c r="L1702" i="5"/>
  <c r="AK1702" i="5"/>
  <c r="L1720" i="5"/>
  <c r="AK1720" i="5"/>
  <c r="L2435" i="5"/>
  <c r="AK2435" i="5"/>
  <c r="L29" i="5"/>
  <c r="AK29" i="5"/>
  <c r="L47" i="5"/>
  <c r="AK47" i="5"/>
  <c r="L65" i="5"/>
  <c r="AK65" i="5"/>
  <c r="L83" i="5"/>
  <c r="AK83" i="5"/>
  <c r="L101" i="5"/>
  <c r="AK101" i="5"/>
  <c r="L119" i="5"/>
  <c r="AK119" i="5"/>
  <c r="L137" i="5"/>
  <c r="AK137" i="5"/>
  <c r="L155" i="5"/>
  <c r="AK155" i="5"/>
  <c r="L173" i="5"/>
  <c r="AK173" i="5"/>
  <c r="L191" i="5"/>
  <c r="AK191" i="5"/>
  <c r="L209" i="5"/>
  <c r="AK209" i="5"/>
  <c r="L227" i="5"/>
  <c r="AK227" i="5"/>
  <c r="L245" i="5"/>
  <c r="AK245" i="5"/>
  <c r="L263" i="5"/>
  <c r="AK263" i="5"/>
  <c r="L281" i="5"/>
  <c r="AK281" i="5"/>
  <c r="L299" i="5"/>
  <c r="AK299" i="5"/>
  <c r="L371" i="5"/>
  <c r="AK371" i="5"/>
  <c r="L389" i="5"/>
  <c r="AK389" i="5"/>
  <c r="L407" i="5"/>
  <c r="AK407" i="5"/>
  <c r="L425" i="5"/>
  <c r="AK425" i="5"/>
  <c r="L443" i="5"/>
  <c r="AK443" i="5"/>
  <c r="L461" i="5"/>
  <c r="AK461" i="5"/>
  <c r="L479" i="5"/>
  <c r="AK479" i="5"/>
  <c r="L497" i="5"/>
  <c r="AK497" i="5"/>
  <c r="L515" i="5"/>
  <c r="AK515" i="5"/>
  <c r="L533" i="5"/>
  <c r="AK533" i="5"/>
  <c r="L551" i="5"/>
  <c r="AK551" i="5"/>
  <c r="L569" i="5"/>
  <c r="AK569" i="5"/>
  <c r="L587" i="5"/>
  <c r="AK587" i="5"/>
  <c r="L605" i="5"/>
  <c r="AK605" i="5"/>
  <c r="L857" i="5"/>
  <c r="AK857" i="5"/>
  <c r="L875" i="5"/>
  <c r="AK875" i="5"/>
  <c r="L893" i="5"/>
  <c r="AK893" i="5"/>
  <c r="L911" i="5"/>
  <c r="AK911" i="5"/>
  <c r="L929" i="5"/>
  <c r="AK929" i="5"/>
  <c r="L947" i="5"/>
  <c r="AK947" i="5"/>
  <c r="L965" i="5"/>
  <c r="AK965" i="5"/>
  <c r="L983" i="5"/>
  <c r="AK983" i="5"/>
  <c r="L1001" i="5"/>
  <c r="AK1001" i="5"/>
  <c r="L1019" i="5"/>
  <c r="AK1019" i="5"/>
  <c r="L1037" i="5"/>
  <c r="AK1037" i="5"/>
  <c r="L1055" i="5"/>
  <c r="AK1055" i="5"/>
  <c r="L1073" i="5"/>
  <c r="AK1073" i="5"/>
  <c r="L1091" i="5"/>
  <c r="AK1091" i="5"/>
  <c r="L1109" i="5"/>
  <c r="AK1109" i="5"/>
  <c r="L1127" i="5"/>
  <c r="AK1127" i="5"/>
  <c r="L1145" i="5"/>
  <c r="AK1145" i="5"/>
  <c r="L1163" i="5"/>
  <c r="AK1163" i="5"/>
  <c r="L1181" i="5"/>
  <c r="AK1181" i="5"/>
  <c r="L1199" i="5"/>
  <c r="AK1199" i="5"/>
  <c r="L1217" i="5"/>
  <c r="AK1217" i="5"/>
  <c r="L1235" i="5"/>
  <c r="AK1235" i="5"/>
  <c r="L1253" i="5"/>
  <c r="AK1253" i="5"/>
  <c r="L1739" i="5"/>
  <c r="AK1739" i="5"/>
  <c r="L1757" i="5"/>
  <c r="AK1757" i="5"/>
  <c r="L1775" i="5"/>
  <c r="AK1775" i="5"/>
  <c r="L1793" i="5"/>
  <c r="AK1793" i="5"/>
  <c r="L1811" i="5"/>
  <c r="AK1811" i="5"/>
  <c r="L1829" i="5"/>
  <c r="AK1829" i="5"/>
  <c r="L1847" i="5"/>
  <c r="AK1847" i="5"/>
  <c r="L1865" i="5"/>
  <c r="AK1865" i="5"/>
  <c r="L1883" i="5"/>
  <c r="AK1883" i="5"/>
  <c r="L1901" i="5"/>
  <c r="AK1901" i="5"/>
  <c r="L1919" i="5"/>
  <c r="AK1919" i="5"/>
  <c r="L1937" i="5"/>
  <c r="AK1937" i="5"/>
  <c r="L1955" i="5"/>
  <c r="AK1955" i="5"/>
  <c r="L1973" i="5"/>
  <c r="AK1973" i="5"/>
  <c r="L1991" i="5"/>
  <c r="AK1991" i="5"/>
  <c r="L2009" i="5"/>
  <c r="AK2009" i="5"/>
  <c r="L2027" i="5"/>
  <c r="AK2027" i="5"/>
  <c r="L2045" i="5"/>
  <c r="AK2045" i="5"/>
  <c r="L2063" i="5"/>
  <c r="AK2063" i="5"/>
  <c r="L2081" i="5"/>
  <c r="AK2081" i="5"/>
  <c r="L2099" i="5"/>
  <c r="AK2099" i="5"/>
  <c r="L2117" i="5"/>
  <c r="AK2117" i="5"/>
  <c r="L2135" i="5"/>
  <c r="AK2135" i="5"/>
  <c r="L2153" i="5"/>
  <c r="AK2153" i="5"/>
  <c r="L2171" i="5"/>
  <c r="AK2171" i="5"/>
  <c r="L2360" i="5"/>
  <c r="AK2360" i="5"/>
  <c r="L2426" i="5"/>
  <c r="AK2426" i="5"/>
  <c r="L30" i="5"/>
  <c r="AK30" i="5"/>
  <c r="L48" i="5"/>
  <c r="AK48" i="5"/>
  <c r="L66" i="5"/>
  <c r="AK66" i="5"/>
  <c r="L84" i="5"/>
  <c r="AK84" i="5"/>
  <c r="L102" i="5"/>
  <c r="AK102" i="5"/>
  <c r="L120" i="5"/>
  <c r="AK120" i="5"/>
  <c r="L138" i="5"/>
  <c r="AK138" i="5"/>
  <c r="L156" i="5"/>
  <c r="AK156" i="5"/>
  <c r="L174" i="5"/>
  <c r="AK174" i="5"/>
  <c r="L192" i="5"/>
  <c r="AK192" i="5"/>
  <c r="L210" i="5"/>
  <c r="AK210" i="5"/>
  <c r="L228" i="5"/>
  <c r="AK228" i="5"/>
  <c r="L246" i="5"/>
  <c r="AK246" i="5"/>
  <c r="L264" i="5"/>
  <c r="AK264" i="5"/>
  <c r="L282" i="5"/>
  <c r="AK282" i="5"/>
  <c r="L300" i="5"/>
  <c r="AK300" i="5"/>
  <c r="L318" i="5"/>
  <c r="AK318" i="5"/>
  <c r="L336" i="5"/>
  <c r="AK336" i="5"/>
  <c r="L354" i="5"/>
  <c r="AK354" i="5"/>
  <c r="L2405" i="5"/>
  <c r="AK2405" i="5"/>
  <c r="L1423" i="5"/>
  <c r="AK1423" i="5"/>
  <c r="L314" i="5"/>
  <c r="AK314" i="5"/>
  <c r="L332" i="5"/>
  <c r="AK332" i="5"/>
  <c r="L350" i="5"/>
  <c r="AK350" i="5"/>
  <c r="L1286" i="5"/>
  <c r="AK1286" i="5"/>
  <c r="L1304" i="5"/>
  <c r="AK1304" i="5"/>
  <c r="L1322" i="5"/>
  <c r="AK1322" i="5"/>
  <c r="L1340" i="5"/>
  <c r="AK1340" i="5"/>
  <c r="L1358" i="5"/>
  <c r="AK1358" i="5"/>
  <c r="L1376" i="5"/>
  <c r="AK1376" i="5"/>
  <c r="L1394" i="5"/>
  <c r="AK1394" i="5"/>
  <c r="L1412" i="5"/>
  <c r="AK1412" i="5"/>
  <c r="L1430" i="5"/>
  <c r="AK1430" i="5"/>
  <c r="L1317" i="5"/>
  <c r="AK1317" i="5"/>
  <c r="L1565" i="5"/>
  <c r="AK1565" i="5"/>
  <c r="L2324" i="5"/>
  <c r="AK2324" i="5"/>
  <c r="L1014" i="5"/>
  <c r="AK1014" i="5"/>
  <c r="L1212" i="5"/>
  <c r="AK1212" i="5"/>
  <c r="L1518" i="5"/>
  <c r="AK1518" i="5"/>
  <c r="L781" i="5"/>
  <c r="AK781" i="5"/>
  <c r="L1015" i="5"/>
  <c r="AK1015" i="5"/>
  <c r="L1159" i="5"/>
  <c r="AK1159" i="5"/>
  <c r="L1645" i="5"/>
  <c r="AK1645" i="5"/>
  <c r="L686" i="5"/>
  <c r="AK686" i="5"/>
  <c r="L794" i="5"/>
  <c r="AK794" i="5"/>
  <c r="L921" i="5"/>
  <c r="AK921" i="5"/>
  <c r="L1065" i="5"/>
  <c r="AK1065" i="5"/>
  <c r="L1443" i="5"/>
  <c r="AK1443" i="5"/>
  <c r="L2253" i="5"/>
  <c r="AK2253" i="5"/>
  <c r="L40" i="5"/>
  <c r="AK40" i="5"/>
  <c r="L220" i="5"/>
  <c r="AK220" i="5"/>
  <c r="L418" i="5"/>
  <c r="AK418" i="5"/>
  <c r="L526" i="5"/>
  <c r="AK526" i="5"/>
  <c r="L1462" i="5"/>
  <c r="AK1462" i="5"/>
  <c r="L1912" i="5"/>
  <c r="AK1912" i="5"/>
  <c r="L2110" i="5"/>
  <c r="AK2110" i="5"/>
  <c r="L689" i="5"/>
  <c r="AK689" i="5"/>
  <c r="L528" i="5"/>
  <c r="AK528" i="5"/>
  <c r="L708" i="5"/>
  <c r="AK708" i="5"/>
  <c r="L1878" i="5"/>
  <c r="AK1878" i="5"/>
  <c r="L2112" i="5"/>
  <c r="AK2112" i="5"/>
  <c r="L1046" i="5"/>
  <c r="AK1046" i="5"/>
  <c r="L417" i="5"/>
  <c r="AK417" i="5"/>
  <c r="L2413" i="5"/>
  <c r="AK2413" i="5"/>
  <c r="L2375" i="5"/>
  <c r="AK2375" i="5"/>
  <c r="L2431" i="5"/>
  <c r="AK2431" i="5"/>
  <c r="L27" i="5"/>
  <c r="AK27" i="5"/>
  <c r="L45" i="5"/>
  <c r="AK45" i="5"/>
  <c r="L63" i="5"/>
  <c r="AK63" i="5"/>
  <c r="L81" i="5"/>
  <c r="AK81" i="5"/>
  <c r="L99" i="5"/>
  <c r="AK99" i="5"/>
  <c r="L117" i="5"/>
  <c r="AK117" i="5"/>
  <c r="L135" i="5"/>
  <c r="AK135" i="5"/>
  <c r="L153" i="5"/>
  <c r="AK153" i="5"/>
  <c r="L171" i="5"/>
  <c r="AK171" i="5"/>
  <c r="L189" i="5"/>
  <c r="AK189" i="5"/>
  <c r="L207" i="5"/>
  <c r="AK207" i="5"/>
  <c r="L225" i="5"/>
  <c r="AK225" i="5"/>
  <c r="L243" i="5"/>
  <c r="AK243" i="5"/>
  <c r="L261" i="5"/>
  <c r="AK261" i="5"/>
  <c r="L279" i="5"/>
  <c r="AK279" i="5"/>
  <c r="L297" i="5"/>
  <c r="AK297" i="5"/>
  <c r="L315" i="5"/>
  <c r="AK315" i="5"/>
  <c r="L333" i="5"/>
  <c r="AK333" i="5"/>
  <c r="L351" i="5"/>
  <c r="AK351" i="5"/>
  <c r="L2199" i="5"/>
  <c r="AK2199" i="5"/>
  <c r="L2235" i="5"/>
  <c r="AK2235" i="5"/>
  <c r="L2271" i="5"/>
  <c r="AK2271" i="5"/>
  <c r="L2307" i="5"/>
  <c r="AK2307" i="5"/>
  <c r="L2343" i="5"/>
  <c r="AK2343" i="5"/>
  <c r="L2379" i="5"/>
  <c r="AK2379" i="5"/>
  <c r="L2387" i="5"/>
  <c r="AK2387" i="5"/>
  <c r="L2400" i="5"/>
  <c r="AK2400" i="5"/>
  <c r="L2388" i="5"/>
  <c r="AK2388" i="5"/>
  <c r="L2438" i="5"/>
  <c r="AK2438" i="5"/>
  <c r="L317" i="5"/>
  <c r="AK317" i="5"/>
  <c r="L335" i="5"/>
  <c r="AK335" i="5"/>
  <c r="L353" i="5"/>
  <c r="AK353" i="5"/>
  <c r="L1271" i="5"/>
  <c r="AK1271" i="5"/>
  <c r="L1289" i="5"/>
  <c r="AK1289" i="5"/>
  <c r="L1307" i="5"/>
  <c r="AK1307" i="5"/>
  <c r="L1325" i="5"/>
  <c r="AK1325" i="5"/>
  <c r="L1343" i="5"/>
  <c r="AK1343" i="5"/>
  <c r="L1361" i="5"/>
  <c r="AK1361" i="5"/>
  <c r="L1379" i="5"/>
  <c r="AK1379" i="5"/>
  <c r="L1397" i="5"/>
  <c r="AK1397" i="5"/>
  <c r="L1415" i="5"/>
  <c r="AK1415" i="5"/>
  <c r="L1433" i="5"/>
  <c r="AK1433" i="5"/>
  <c r="L2315" i="5"/>
  <c r="AK2315" i="5"/>
  <c r="L2366" i="5"/>
  <c r="AK2366" i="5"/>
  <c r="L810" i="5"/>
  <c r="AK810" i="5"/>
  <c r="L828" i="5"/>
  <c r="AK828" i="5"/>
  <c r="L846" i="5"/>
  <c r="AK846" i="5"/>
  <c r="L1278" i="5"/>
  <c r="AK1278" i="5"/>
  <c r="L1296" i="5"/>
  <c r="AK1296" i="5"/>
  <c r="L1314" i="5"/>
  <c r="AK1314" i="5"/>
  <c r="L1332" i="5"/>
  <c r="AK1332" i="5"/>
  <c r="L1350" i="5"/>
  <c r="AK1350" i="5"/>
  <c r="L1368" i="5"/>
  <c r="AK1368" i="5"/>
  <c r="L1386" i="5"/>
  <c r="AK1386" i="5"/>
  <c r="L1404" i="5"/>
  <c r="AK1404" i="5"/>
  <c r="L1422" i="5"/>
  <c r="AK1422" i="5"/>
  <c r="L2208" i="5"/>
  <c r="AK2208" i="5"/>
  <c r="L2244" i="5"/>
  <c r="AK2244" i="5"/>
  <c r="L2280" i="5"/>
  <c r="AK2280" i="5"/>
  <c r="L2316" i="5"/>
  <c r="AK2316" i="5"/>
  <c r="L2352" i="5"/>
  <c r="AK2352" i="5"/>
  <c r="L2419" i="5"/>
  <c r="AK2419" i="5"/>
  <c r="L19" i="5"/>
  <c r="AK19" i="5"/>
  <c r="L37" i="5"/>
  <c r="AK37" i="5"/>
  <c r="L55" i="5"/>
  <c r="AK55" i="5"/>
  <c r="L73" i="5"/>
  <c r="AK73" i="5"/>
  <c r="L91" i="5"/>
  <c r="AK91" i="5"/>
  <c r="L109" i="5"/>
  <c r="AK109" i="5"/>
  <c r="L127" i="5"/>
  <c r="AK127" i="5"/>
  <c r="L145" i="5"/>
  <c r="AK145" i="5"/>
  <c r="L163" i="5"/>
  <c r="AK163" i="5"/>
  <c r="L181" i="5"/>
  <c r="AK181" i="5"/>
  <c r="L199" i="5"/>
  <c r="AK199" i="5"/>
  <c r="L217" i="5"/>
  <c r="AK217" i="5"/>
  <c r="L235" i="5"/>
  <c r="AK235" i="5"/>
  <c r="L253" i="5"/>
  <c r="AK253" i="5"/>
  <c r="L271" i="5"/>
  <c r="AK271" i="5"/>
  <c r="L361" i="5"/>
  <c r="AK361" i="5"/>
  <c r="L379" i="5"/>
  <c r="AK379" i="5"/>
  <c r="L397" i="5"/>
  <c r="AK397" i="5"/>
  <c r="L415" i="5"/>
  <c r="AK415" i="5"/>
  <c r="L433" i="5"/>
  <c r="AK433" i="5"/>
  <c r="L451" i="5"/>
  <c r="AK451" i="5"/>
  <c r="L469" i="5"/>
  <c r="AK469" i="5"/>
  <c r="L487" i="5"/>
  <c r="AK487" i="5"/>
  <c r="L505" i="5"/>
  <c r="AK505" i="5"/>
  <c r="L523" i="5"/>
  <c r="AK523" i="5"/>
  <c r="L541" i="5"/>
  <c r="AK541" i="5"/>
  <c r="L559" i="5"/>
  <c r="AK559" i="5"/>
  <c r="L577" i="5"/>
  <c r="AK577" i="5"/>
  <c r="L595" i="5"/>
  <c r="AK595" i="5"/>
  <c r="L1441" i="5"/>
  <c r="AK1441" i="5"/>
  <c r="L1459" i="5"/>
  <c r="AK1459" i="5"/>
  <c r="L1477" i="5"/>
  <c r="AK1477" i="5"/>
  <c r="L1495" i="5"/>
  <c r="AK1495" i="5"/>
  <c r="L1513" i="5"/>
  <c r="AK1513" i="5"/>
  <c r="L1531" i="5"/>
  <c r="AK1531" i="5"/>
  <c r="L1549" i="5"/>
  <c r="AK1549" i="5"/>
  <c r="L1567" i="5"/>
  <c r="AK1567" i="5"/>
  <c r="L1585" i="5"/>
  <c r="AK1585" i="5"/>
  <c r="L1747" i="5"/>
  <c r="AK1747" i="5"/>
  <c r="L1765" i="5"/>
  <c r="AK1765" i="5"/>
  <c r="L1783" i="5"/>
  <c r="AK1783" i="5"/>
  <c r="L1801" i="5"/>
  <c r="AK1801" i="5"/>
  <c r="L1819" i="5"/>
  <c r="AK1819" i="5"/>
  <c r="L1837" i="5"/>
  <c r="AK1837" i="5"/>
  <c r="L1855" i="5"/>
  <c r="AK1855" i="5"/>
  <c r="L1873" i="5"/>
  <c r="AK1873" i="5"/>
  <c r="L1891" i="5"/>
  <c r="AK1891" i="5"/>
  <c r="L1909" i="5"/>
  <c r="AK1909" i="5"/>
  <c r="L1927" i="5"/>
  <c r="AK1927" i="5"/>
  <c r="L1945" i="5"/>
  <c r="AK1945" i="5"/>
  <c r="L1963" i="5"/>
  <c r="AK1963" i="5"/>
  <c r="L1981" i="5"/>
  <c r="AK1981" i="5"/>
  <c r="L1999" i="5"/>
  <c r="AK1999" i="5"/>
  <c r="L2017" i="5"/>
  <c r="AK2017" i="5"/>
  <c r="L2035" i="5"/>
  <c r="AK2035" i="5"/>
  <c r="L2053" i="5"/>
  <c r="AK2053" i="5"/>
  <c r="L2071" i="5"/>
  <c r="AK2071" i="5"/>
  <c r="L2089" i="5"/>
  <c r="AK2089" i="5"/>
  <c r="L2107" i="5"/>
  <c r="AK2107" i="5"/>
  <c r="L2125" i="5"/>
  <c r="AK2125" i="5"/>
  <c r="L2143" i="5"/>
  <c r="AK2143" i="5"/>
  <c r="L2161" i="5"/>
  <c r="AK2161" i="5"/>
  <c r="L2179" i="5"/>
  <c r="AK2179" i="5"/>
  <c r="L2197" i="5"/>
  <c r="AK2197" i="5"/>
  <c r="L2215" i="5"/>
  <c r="AK2215" i="5"/>
  <c r="L2233" i="5"/>
  <c r="AK2233" i="5"/>
  <c r="L2251" i="5"/>
  <c r="AK2251" i="5"/>
  <c r="L2269" i="5"/>
  <c r="AK2269" i="5"/>
  <c r="L2287" i="5"/>
  <c r="AK2287" i="5"/>
  <c r="L2305" i="5"/>
  <c r="AK2305" i="5"/>
  <c r="L2323" i="5"/>
  <c r="AK2323" i="5"/>
  <c r="L2341" i="5"/>
  <c r="AK2341" i="5"/>
  <c r="L2359" i="5"/>
  <c r="AK2359" i="5"/>
  <c r="L2377" i="5"/>
  <c r="AK2377" i="5"/>
  <c r="L2398" i="5"/>
  <c r="AK2398" i="5"/>
  <c r="L1448" i="5"/>
  <c r="AK1448" i="5"/>
  <c r="L1466" i="5"/>
  <c r="AK1466" i="5"/>
  <c r="L1484" i="5"/>
  <c r="AK1484" i="5"/>
  <c r="L1502" i="5"/>
  <c r="AK1502" i="5"/>
  <c r="L1520" i="5"/>
  <c r="AK1520" i="5"/>
  <c r="L1538" i="5"/>
  <c r="AK1538" i="5"/>
  <c r="L1556" i="5"/>
  <c r="AK1556" i="5"/>
  <c r="L1574" i="5"/>
  <c r="AK1574" i="5"/>
  <c r="L1592" i="5"/>
  <c r="AK1592" i="5"/>
  <c r="L1610" i="5"/>
  <c r="AK1610" i="5"/>
  <c r="L1628" i="5"/>
  <c r="AK1628" i="5"/>
  <c r="L1646" i="5"/>
  <c r="AK1646" i="5"/>
  <c r="L1664" i="5"/>
  <c r="AK1664" i="5"/>
  <c r="L1682" i="5"/>
  <c r="AK1682" i="5"/>
  <c r="L1700" i="5"/>
  <c r="AK1700" i="5"/>
  <c r="L1718" i="5"/>
  <c r="AK1718" i="5"/>
  <c r="L1736" i="5"/>
  <c r="AK1736" i="5"/>
  <c r="L1637" i="5"/>
  <c r="AK1637" i="5"/>
  <c r="L1068" i="5"/>
  <c r="AK1068" i="5"/>
  <c r="L655" i="5"/>
  <c r="AK655" i="5"/>
  <c r="L853" i="5"/>
  <c r="AK853" i="5"/>
  <c r="L1069" i="5"/>
  <c r="AK1069" i="5"/>
  <c r="L1303" i="5"/>
  <c r="AK1303" i="5"/>
  <c r="L614" i="5"/>
  <c r="AK614" i="5"/>
  <c r="L812" i="5"/>
  <c r="AK812" i="5"/>
  <c r="L1047" i="5"/>
  <c r="AK1047" i="5"/>
  <c r="L1245" i="5"/>
  <c r="AK1245" i="5"/>
  <c r="L1479" i="5"/>
  <c r="AK1479" i="5"/>
  <c r="L1948" i="5"/>
  <c r="AK1948" i="5"/>
  <c r="L2236" i="5"/>
  <c r="AK2236" i="5"/>
  <c r="L725" i="5"/>
  <c r="AK725" i="5"/>
  <c r="L438" i="5"/>
  <c r="AK438" i="5"/>
  <c r="L672" i="5"/>
  <c r="AK672" i="5"/>
  <c r="L1770" i="5"/>
  <c r="AK1770" i="5"/>
  <c r="L2058" i="5"/>
  <c r="AK2058" i="5"/>
  <c r="L596" i="5"/>
  <c r="AK596" i="5"/>
  <c r="L2434" i="5"/>
  <c r="AK2434" i="5"/>
  <c r="L1293" i="5"/>
  <c r="AK1293" i="5"/>
  <c r="L1383" i="5"/>
  <c r="AK1383" i="5"/>
  <c r="L1437" i="5"/>
  <c r="AK1437" i="5"/>
  <c r="L1420" i="5"/>
  <c r="AK1420" i="5"/>
  <c r="L1438" i="5"/>
  <c r="AK1438" i="5"/>
  <c r="L2407" i="5"/>
  <c r="AK2407" i="5"/>
  <c r="L2393" i="5"/>
  <c r="AK2393" i="5"/>
  <c r="L2441" i="5"/>
  <c r="AK2441" i="5"/>
  <c r="L1451" i="5"/>
  <c r="AK1451" i="5"/>
  <c r="L1469" i="5"/>
  <c r="AK1469" i="5"/>
  <c r="L1487" i="5"/>
  <c r="AK1487" i="5"/>
  <c r="L1505" i="5"/>
  <c r="AK1505" i="5"/>
  <c r="L1523" i="5"/>
  <c r="AK1523" i="5"/>
  <c r="L1541" i="5"/>
  <c r="AK1541" i="5"/>
  <c r="L1559" i="5"/>
  <c r="AK1559" i="5"/>
  <c r="L1577" i="5"/>
  <c r="AK1577" i="5"/>
  <c r="L1595" i="5"/>
  <c r="AK1595" i="5"/>
  <c r="L1613" i="5"/>
  <c r="AK1613" i="5"/>
  <c r="L1631" i="5"/>
  <c r="AK1631" i="5"/>
  <c r="L1649" i="5"/>
  <c r="AK1649" i="5"/>
  <c r="L1667" i="5"/>
  <c r="AK1667" i="5"/>
  <c r="L1685" i="5"/>
  <c r="AK1685" i="5"/>
  <c r="L1703" i="5"/>
  <c r="AK1703" i="5"/>
  <c r="L1721" i="5"/>
  <c r="AK1721" i="5"/>
  <c r="L2195" i="5"/>
  <c r="AK2195" i="5"/>
  <c r="L2219" i="5"/>
  <c r="AK2219" i="5"/>
  <c r="L2243" i="5"/>
  <c r="AK2243" i="5"/>
  <c r="L2267" i="5"/>
  <c r="AK2267" i="5"/>
  <c r="L2291" i="5"/>
  <c r="AK2291" i="5"/>
  <c r="L2372" i="5"/>
  <c r="AK2372" i="5"/>
  <c r="L360" i="5"/>
  <c r="AK360" i="5"/>
  <c r="L864" i="5"/>
  <c r="AK864" i="5"/>
  <c r="L882" i="5"/>
  <c r="AK882" i="5"/>
  <c r="L900" i="5"/>
  <c r="AK900" i="5"/>
  <c r="L918" i="5"/>
  <c r="AK918" i="5"/>
  <c r="L936" i="5"/>
  <c r="AK936" i="5"/>
  <c r="L954" i="5"/>
  <c r="AK954" i="5"/>
  <c r="L972" i="5"/>
  <c r="AK972" i="5"/>
  <c r="L990" i="5"/>
  <c r="AK990" i="5"/>
  <c r="L1008" i="5"/>
  <c r="AK1008" i="5"/>
  <c r="L1026" i="5"/>
  <c r="AK1026" i="5"/>
  <c r="L1044" i="5"/>
  <c r="AK1044" i="5"/>
  <c r="L1062" i="5"/>
  <c r="AK1062" i="5"/>
  <c r="L1080" i="5"/>
  <c r="AK1080" i="5"/>
  <c r="L1098" i="5"/>
  <c r="AK1098" i="5"/>
  <c r="L1116" i="5"/>
  <c r="AK1116" i="5"/>
  <c r="L1134" i="5"/>
  <c r="AK1134" i="5"/>
  <c r="L1152" i="5"/>
  <c r="AK1152" i="5"/>
  <c r="L1170" i="5"/>
  <c r="AK1170" i="5"/>
  <c r="L1188" i="5"/>
  <c r="AK1188" i="5"/>
  <c r="L1206" i="5"/>
  <c r="AK1206" i="5"/>
  <c r="L1224" i="5"/>
  <c r="AK1224" i="5"/>
  <c r="L1242" i="5"/>
  <c r="AK1242" i="5"/>
  <c r="L1260" i="5"/>
  <c r="AK1260" i="5"/>
  <c r="L1440" i="5"/>
  <c r="AK1440" i="5"/>
  <c r="L1458" i="5"/>
  <c r="AK1458" i="5"/>
  <c r="L1476" i="5"/>
  <c r="AK1476" i="5"/>
  <c r="L1494" i="5"/>
  <c r="AK1494" i="5"/>
  <c r="L1512" i="5"/>
  <c r="AK1512" i="5"/>
  <c r="L1530" i="5"/>
  <c r="AK1530" i="5"/>
  <c r="L1548" i="5"/>
  <c r="AK1548" i="5"/>
  <c r="L289" i="5"/>
  <c r="AK289" i="5"/>
  <c r="L307" i="5"/>
  <c r="AK307" i="5"/>
  <c r="L325" i="5"/>
  <c r="AK325" i="5"/>
  <c r="L343" i="5"/>
  <c r="AK343" i="5"/>
  <c r="L613" i="5"/>
  <c r="AK613" i="5"/>
  <c r="L631" i="5"/>
  <c r="AK631" i="5"/>
  <c r="L649" i="5"/>
  <c r="AK649" i="5"/>
  <c r="L667" i="5"/>
  <c r="AK667" i="5"/>
  <c r="L685" i="5"/>
  <c r="AK685" i="5"/>
  <c r="L703" i="5"/>
  <c r="AK703" i="5"/>
  <c r="L721" i="5"/>
  <c r="AK721" i="5"/>
  <c r="L739" i="5"/>
  <c r="AK739" i="5"/>
  <c r="L757" i="5"/>
  <c r="AK757" i="5"/>
  <c r="L775" i="5"/>
  <c r="AK775" i="5"/>
  <c r="L793" i="5"/>
  <c r="AK793" i="5"/>
  <c r="L811" i="5"/>
  <c r="AK811" i="5"/>
  <c r="L829" i="5"/>
  <c r="AK829" i="5"/>
  <c r="L847" i="5"/>
  <c r="AK847" i="5"/>
  <c r="L865" i="5"/>
  <c r="AK865" i="5"/>
  <c r="L883" i="5"/>
  <c r="AK883" i="5"/>
  <c r="L901" i="5"/>
  <c r="AK901" i="5"/>
  <c r="L919" i="5"/>
  <c r="AK919" i="5"/>
  <c r="L937" i="5"/>
  <c r="AK937" i="5"/>
  <c r="L955" i="5"/>
  <c r="AK955" i="5"/>
  <c r="L973" i="5"/>
  <c r="AK973" i="5"/>
  <c r="L991" i="5"/>
  <c r="AK991" i="5"/>
  <c r="L1009" i="5"/>
  <c r="AK1009" i="5"/>
  <c r="L1027" i="5"/>
  <c r="AK1027" i="5"/>
  <c r="L1045" i="5"/>
  <c r="AK1045" i="5"/>
  <c r="L1063" i="5"/>
  <c r="AK1063" i="5"/>
  <c r="L1081" i="5"/>
  <c r="AK1081" i="5"/>
  <c r="L1099" i="5"/>
  <c r="AK1099" i="5"/>
  <c r="L1117" i="5"/>
  <c r="AK1117" i="5"/>
  <c r="L1135" i="5"/>
  <c r="AK1135" i="5"/>
  <c r="L1153" i="5"/>
  <c r="AK1153" i="5"/>
  <c r="L1171" i="5"/>
  <c r="AK1171" i="5"/>
  <c r="L1189" i="5"/>
  <c r="AK1189" i="5"/>
  <c r="L1207" i="5"/>
  <c r="AK1207" i="5"/>
  <c r="L1225" i="5"/>
  <c r="AK1225" i="5"/>
  <c r="L1243" i="5"/>
  <c r="AK1243" i="5"/>
  <c r="L1261" i="5"/>
  <c r="AK1261" i="5"/>
  <c r="L1279" i="5"/>
  <c r="AK1279" i="5"/>
  <c r="L1297" i="5"/>
  <c r="AK1297" i="5"/>
  <c r="L1315" i="5"/>
  <c r="AK1315" i="5"/>
  <c r="L1333" i="5"/>
  <c r="AK1333" i="5"/>
  <c r="L1351" i="5"/>
  <c r="AK1351" i="5"/>
  <c r="L1369" i="5"/>
  <c r="AK1369" i="5"/>
  <c r="L1387" i="5"/>
  <c r="AK1387" i="5"/>
  <c r="L1405" i="5"/>
  <c r="AK1405" i="5"/>
  <c r="L1603" i="5"/>
  <c r="AK1603" i="5"/>
  <c r="L1621" i="5"/>
  <c r="AK1621" i="5"/>
  <c r="L1639" i="5"/>
  <c r="AK1639" i="5"/>
  <c r="L1657" i="5"/>
  <c r="AK1657" i="5"/>
  <c r="L1675" i="5"/>
  <c r="AK1675" i="5"/>
  <c r="L1693" i="5"/>
  <c r="AK1693" i="5"/>
  <c r="L1711" i="5"/>
  <c r="AK1711" i="5"/>
  <c r="L1729" i="5"/>
  <c r="AK1729" i="5"/>
  <c r="L626" i="5"/>
  <c r="AK626" i="5"/>
  <c r="L644" i="5"/>
  <c r="AK644" i="5"/>
  <c r="L662" i="5"/>
  <c r="AK662" i="5"/>
  <c r="L680" i="5"/>
  <c r="AK680" i="5"/>
  <c r="L698" i="5"/>
  <c r="AK698" i="5"/>
  <c r="L716" i="5"/>
  <c r="AK716" i="5"/>
  <c r="L734" i="5"/>
  <c r="AK734" i="5"/>
  <c r="L752" i="5"/>
  <c r="AK752" i="5"/>
  <c r="L770" i="5"/>
  <c r="AK770" i="5"/>
  <c r="L788" i="5"/>
  <c r="AK788" i="5"/>
  <c r="L806" i="5"/>
  <c r="AK806" i="5"/>
  <c r="L824" i="5"/>
  <c r="AK824" i="5"/>
  <c r="L842" i="5"/>
  <c r="H39" i="7" s="1"/>
  <c r="K39" i="7" s="1"/>
  <c r="AK842" i="5"/>
  <c r="L2192" i="5"/>
  <c r="AK2192" i="5"/>
  <c r="L2216" i="5"/>
  <c r="AK2216" i="5"/>
  <c r="L2240" i="5"/>
  <c r="AK2240" i="5"/>
  <c r="L2264" i="5"/>
  <c r="AK2264" i="5"/>
  <c r="L2288" i="5"/>
  <c r="AK2288" i="5"/>
  <c r="L2312" i="5"/>
  <c r="AK2312" i="5"/>
  <c r="L1299" i="5"/>
  <c r="AK1299" i="5"/>
  <c r="L2411" i="5"/>
  <c r="AK2411" i="5"/>
  <c r="L1475" i="5"/>
  <c r="AK1475" i="5"/>
  <c r="L1691" i="5"/>
  <c r="AK1691" i="5"/>
  <c r="L888" i="5"/>
  <c r="AK888" i="5"/>
  <c r="L1104" i="5"/>
  <c r="AK1104" i="5"/>
  <c r="L1500" i="5"/>
  <c r="AK1500" i="5"/>
  <c r="L313" i="5"/>
  <c r="AK313" i="5"/>
  <c r="L619" i="5"/>
  <c r="AK619" i="5"/>
  <c r="L817" i="5"/>
  <c r="AK817" i="5"/>
  <c r="L979" i="5"/>
  <c r="AK979" i="5"/>
  <c r="L1123" i="5"/>
  <c r="AK1123" i="5"/>
  <c r="L1285" i="5"/>
  <c r="AK1285" i="5"/>
  <c r="L1735" i="5"/>
  <c r="AK1735" i="5"/>
  <c r="L722" i="5"/>
  <c r="AK722" i="5"/>
  <c r="L867" i="5"/>
  <c r="AK867" i="5"/>
  <c r="L1029" i="5"/>
  <c r="AK1029" i="5"/>
  <c r="L1191" i="5"/>
  <c r="AK1191" i="5"/>
  <c r="L1497" i="5"/>
  <c r="AK1497" i="5"/>
  <c r="L2289" i="5"/>
  <c r="AK2289" i="5"/>
  <c r="L58" i="5"/>
  <c r="AK58" i="5"/>
  <c r="L508" i="5"/>
  <c r="AK508" i="5"/>
  <c r="L1444" i="5"/>
  <c r="AK1444" i="5"/>
  <c r="L1822" i="5"/>
  <c r="AK1822" i="5"/>
  <c r="L2038" i="5"/>
  <c r="AK2038" i="5"/>
  <c r="L2200" i="5"/>
  <c r="AK2200" i="5"/>
  <c r="L2362" i="5"/>
  <c r="AK2362" i="5"/>
  <c r="L743" i="5"/>
  <c r="AK743" i="5"/>
  <c r="L384" i="5"/>
  <c r="AK384" i="5"/>
  <c r="L564" i="5"/>
  <c r="AK564" i="5"/>
  <c r="L1626" i="5"/>
  <c r="AK1626" i="5"/>
  <c r="L1806" i="5"/>
  <c r="AK1806" i="5"/>
  <c r="L1986" i="5"/>
  <c r="AK1986" i="5"/>
  <c r="L2262" i="5"/>
  <c r="AK2262" i="5"/>
  <c r="L807" i="5"/>
  <c r="AK807" i="5"/>
  <c r="L1275" i="5"/>
  <c r="AK1275" i="5"/>
  <c r="L1365" i="5"/>
  <c r="AK1365" i="5"/>
  <c r="L2437" i="5"/>
  <c r="AK2437" i="5"/>
  <c r="L861" i="5"/>
  <c r="AK861" i="5"/>
  <c r="L879" i="5"/>
  <c r="AK879" i="5"/>
  <c r="L897" i="5"/>
  <c r="AK897" i="5"/>
  <c r="L915" i="5"/>
  <c r="AK915" i="5"/>
  <c r="L933" i="5"/>
  <c r="AK933" i="5"/>
  <c r="L951" i="5"/>
  <c r="AK951" i="5"/>
  <c r="L969" i="5"/>
  <c r="AK969" i="5"/>
  <c r="L987" i="5"/>
  <c r="AK987" i="5"/>
  <c r="L1005" i="5"/>
  <c r="AK1005" i="5"/>
  <c r="L1023" i="5"/>
  <c r="AK1023" i="5"/>
  <c r="L1041" i="5"/>
  <c r="AK1041" i="5"/>
  <c r="L1059" i="5"/>
  <c r="AK1059" i="5"/>
  <c r="L1077" i="5"/>
  <c r="AK1077" i="5"/>
  <c r="L1095" i="5"/>
  <c r="AK1095" i="5"/>
  <c r="L1113" i="5"/>
  <c r="AK1113" i="5"/>
  <c r="L1131" i="5"/>
  <c r="AK1131" i="5"/>
  <c r="L1149" i="5"/>
  <c r="AK1149" i="5"/>
  <c r="L1167" i="5"/>
  <c r="AK1167" i="5"/>
  <c r="L1185" i="5"/>
  <c r="AK1185" i="5"/>
  <c r="L1203" i="5"/>
  <c r="AK1203" i="5"/>
  <c r="L1221" i="5"/>
  <c r="AK1221" i="5"/>
  <c r="L1239" i="5"/>
  <c r="AK1239" i="5"/>
  <c r="L1257" i="5"/>
  <c r="AK1257" i="5"/>
  <c r="L1455" i="5"/>
  <c r="AK1455" i="5"/>
  <c r="L1473" i="5"/>
  <c r="AK1473" i="5"/>
  <c r="L1491" i="5"/>
  <c r="AK1491" i="5"/>
  <c r="L1509" i="5"/>
  <c r="AK1509" i="5"/>
  <c r="L1527" i="5"/>
  <c r="AK1527" i="5"/>
  <c r="L1545" i="5"/>
  <c r="AK1545" i="5"/>
  <c r="L2205" i="5"/>
  <c r="AK2205" i="5"/>
  <c r="L2241" i="5"/>
  <c r="AK2241" i="5"/>
  <c r="L2277" i="5"/>
  <c r="AK2277" i="5"/>
  <c r="L2313" i="5"/>
  <c r="AK2313" i="5"/>
  <c r="L2349" i="5"/>
  <c r="AK2349" i="5"/>
  <c r="L16" i="5"/>
  <c r="AK16" i="5"/>
  <c r="L34" i="5"/>
  <c r="AK34" i="5"/>
  <c r="L52" i="5"/>
  <c r="AK52" i="5"/>
  <c r="L70" i="5"/>
  <c r="AK70" i="5"/>
  <c r="L88" i="5"/>
  <c r="AK88" i="5"/>
  <c r="L106" i="5"/>
  <c r="AK106" i="5"/>
  <c r="L124" i="5"/>
  <c r="AK124" i="5"/>
  <c r="L142" i="5"/>
  <c r="AK142" i="5"/>
  <c r="L160" i="5"/>
  <c r="AK160" i="5"/>
  <c r="L178" i="5"/>
  <c r="AK178" i="5"/>
  <c r="L196" i="5"/>
  <c r="AK196" i="5"/>
  <c r="L214" i="5"/>
  <c r="AK214" i="5"/>
  <c r="L232" i="5"/>
  <c r="AK232" i="5"/>
  <c r="L250" i="5"/>
  <c r="AK250" i="5"/>
  <c r="L268" i="5"/>
  <c r="AK268" i="5"/>
  <c r="L376" i="5"/>
  <c r="AK376" i="5"/>
  <c r="L394" i="5"/>
  <c r="AK394" i="5"/>
  <c r="L412" i="5"/>
  <c r="AK412" i="5"/>
  <c r="L430" i="5"/>
  <c r="AK430" i="5"/>
  <c r="L448" i="5"/>
  <c r="AK448" i="5"/>
  <c r="L466" i="5"/>
  <c r="AK466" i="5"/>
  <c r="L484" i="5"/>
  <c r="AK484" i="5"/>
  <c r="L502" i="5"/>
  <c r="AK502" i="5"/>
  <c r="L520" i="5"/>
  <c r="AK520" i="5"/>
  <c r="L538" i="5"/>
  <c r="AK538" i="5"/>
  <c r="L556" i="5"/>
  <c r="AK556" i="5"/>
  <c r="L574" i="5"/>
  <c r="AK574" i="5"/>
  <c r="L592" i="5"/>
  <c r="AK592" i="5"/>
  <c r="L610" i="5"/>
  <c r="AK610" i="5"/>
  <c r="L1456" i="5"/>
  <c r="AK1456" i="5"/>
  <c r="L1474" i="5"/>
  <c r="AK1474" i="5"/>
  <c r="L1492" i="5"/>
  <c r="AK1492" i="5"/>
  <c r="L1510" i="5"/>
  <c r="AK1510" i="5"/>
  <c r="L1528" i="5"/>
  <c r="AK1528" i="5"/>
  <c r="L1546" i="5"/>
  <c r="AK1546" i="5"/>
  <c r="L1564" i="5"/>
  <c r="AK1564" i="5"/>
  <c r="L1582" i="5"/>
  <c r="AK1582" i="5"/>
  <c r="L1744" i="5"/>
  <c r="AK1744" i="5"/>
  <c r="L1762" i="5"/>
  <c r="AK1762" i="5"/>
  <c r="L1780" i="5"/>
  <c r="AK1780" i="5"/>
  <c r="L1798" i="5"/>
  <c r="AK1798" i="5"/>
  <c r="L1816" i="5"/>
  <c r="AK1816" i="5"/>
  <c r="L1834" i="5"/>
  <c r="AK1834" i="5"/>
  <c r="L1852" i="5"/>
  <c r="AK1852" i="5"/>
  <c r="L1870" i="5"/>
  <c r="AK1870" i="5"/>
  <c r="L1888" i="5"/>
  <c r="AK1888" i="5"/>
  <c r="L1906" i="5"/>
  <c r="AK1906" i="5"/>
  <c r="L1924" i="5"/>
  <c r="AK1924" i="5"/>
  <c r="L1942" i="5"/>
  <c r="AK1942" i="5"/>
  <c r="L1960" i="5"/>
  <c r="AK1960" i="5"/>
  <c r="L1978" i="5"/>
  <c r="AK1978" i="5"/>
  <c r="L1996" i="5"/>
  <c r="AK1996" i="5"/>
  <c r="L2014" i="5"/>
  <c r="AK2014" i="5"/>
  <c r="L2032" i="5"/>
  <c r="AK2032" i="5"/>
  <c r="L2050" i="5"/>
  <c r="AK2050" i="5"/>
  <c r="L2068" i="5"/>
  <c r="AK2068" i="5"/>
  <c r="L2086" i="5"/>
  <c r="AK2086" i="5"/>
  <c r="L2104" i="5"/>
  <c r="AK2104" i="5"/>
  <c r="L2122" i="5"/>
  <c r="AK2122" i="5"/>
  <c r="L2140" i="5"/>
  <c r="AK2140" i="5"/>
  <c r="L2158" i="5"/>
  <c r="AK2158" i="5"/>
  <c r="L2176" i="5"/>
  <c r="AK2176" i="5"/>
  <c r="L2194" i="5"/>
  <c r="AK2194" i="5"/>
  <c r="L2212" i="5"/>
  <c r="AK2212" i="5"/>
  <c r="L2230" i="5"/>
  <c r="AK2230" i="5"/>
  <c r="L2248" i="5"/>
  <c r="AK2248" i="5"/>
  <c r="L2266" i="5"/>
  <c r="AK2266" i="5"/>
  <c r="L2284" i="5"/>
  <c r="AK2284" i="5"/>
  <c r="L2302" i="5"/>
  <c r="AK2302" i="5"/>
  <c r="L2320" i="5"/>
  <c r="AK2320" i="5"/>
  <c r="L2338" i="5"/>
  <c r="AK2338" i="5"/>
  <c r="L2356" i="5"/>
  <c r="AK2356" i="5"/>
  <c r="L2374" i="5"/>
  <c r="AK2374" i="5"/>
  <c r="L2392" i="5"/>
  <c r="AK2392" i="5"/>
  <c r="L629" i="5"/>
  <c r="AK629" i="5"/>
  <c r="L647" i="5"/>
  <c r="AK647" i="5"/>
  <c r="L665" i="5"/>
  <c r="AK665" i="5"/>
  <c r="L683" i="5"/>
  <c r="AK683" i="5"/>
  <c r="L701" i="5"/>
  <c r="AK701" i="5"/>
  <c r="L719" i="5"/>
  <c r="AK719" i="5"/>
  <c r="L737" i="5"/>
  <c r="AK737" i="5"/>
  <c r="L755" i="5"/>
  <c r="AK755" i="5"/>
  <c r="L773" i="5"/>
  <c r="AK773" i="5"/>
  <c r="L791" i="5"/>
  <c r="AK791" i="5"/>
  <c r="L809" i="5"/>
  <c r="AK809" i="5"/>
  <c r="L845" i="5"/>
  <c r="AK845" i="5"/>
  <c r="L2397" i="5"/>
  <c r="AK2397" i="5"/>
  <c r="L2378" i="5"/>
  <c r="AK2378" i="5"/>
  <c r="L378" i="5"/>
  <c r="AK378" i="5"/>
  <c r="L396" i="5"/>
  <c r="AK396" i="5"/>
  <c r="L414" i="5"/>
  <c r="AK414" i="5"/>
  <c r="L432" i="5"/>
  <c r="AK432" i="5"/>
  <c r="L450" i="5"/>
  <c r="AK450" i="5"/>
  <c r="L468" i="5"/>
  <c r="AK468" i="5"/>
  <c r="L486" i="5"/>
  <c r="AK486" i="5"/>
  <c r="L504" i="5"/>
  <c r="AK504" i="5"/>
  <c r="L522" i="5"/>
  <c r="AK522" i="5"/>
  <c r="L540" i="5"/>
  <c r="AK540" i="5"/>
  <c r="L558" i="5"/>
  <c r="AK558" i="5"/>
  <c r="L576" i="5"/>
  <c r="AK576" i="5"/>
  <c r="L594" i="5"/>
  <c r="AK594" i="5"/>
  <c r="L612" i="5"/>
  <c r="AK612" i="5"/>
  <c r="L630" i="5"/>
  <c r="AK630" i="5"/>
  <c r="L648" i="5"/>
  <c r="AK648" i="5"/>
  <c r="L666" i="5"/>
  <c r="AK666" i="5"/>
  <c r="L684" i="5"/>
  <c r="AK684" i="5"/>
  <c r="L702" i="5"/>
  <c r="AK702" i="5"/>
  <c r="L720" i="5"/>
  <c r="AK720" i="5"/>
  <c r="L738" i="5"/>
  <c r="AK738" i="5"/>
  <c r="L756" i="5"/>
  <c r="AK756" i="5"/>
  <c r="L774" i="5"/>
  <c r="AK774" i="5"/>
  <c r="L792" i="5"/>
  <c r="AK792" i="5"/>
  <c r="L1566" i="5"/>
  <c r="AK1566" i="5"/>
  <c r="L1584" i="5"/>
  <c r="AK1584" i="5"/>
  <c r="L1602" i="5"/>
  <c r="AK1602" i="5"/>
  <c r="L1620" i="5"/>
  <c r="AK1620" i="5"/>
  <c r="L1638" i="5"/>
  <c r="AK1638" i="5"/>
  <c r="L1656" i="5"/>
  <c r="AK1656" i="5"/>
  <c r="L1674" i="5"/>
  <c r="AK1674" i="5"/>
  <c r="L1692" i="5"/>
  <c r="AK1692" i="5"/>
  <c r="L1710" i="5"/>
  <c r="AK1710" i="5"/>
  <c r="L1728" i="5"/>
  <c r="AK1728" i="5"/>
  <c r="L1746" i="5"/>
  <c r="AK1746" i="5"/>
  <c r="L1764" i="5"/>
  <c r="AK1764" i="5"/>
  <c r="L1782" i="5"/>
  <c r="AK1782" i="5"/>
  <c r="L1800" i="5"/>
  <c r="AK1800" i="5"/>
  <c r="L1818" i="5"/>
  <c r="AK1818" i="5"/>
  <c r="L1836" i="5"/>
  <c r="AK1836" i="5"/>
  <c r="L1854" i="5"/>
  <c r="AK1854" i="5"/>
  <c r="L1872" i="5"/>
  <c r="AK1872" i="5"/>
  <c r="L1890" i="5"/>
  <c r="AK1890" i="5"/>
  <c r="L1908" i="5"/>
  <c r="AK1908" i="5"/>
  <c r="L1926" i="5"/>
  <c r="AK1926" i="5"/>
  <c r="L1944" i="5"/>
  <c r="AK1944" i="5"/>
  <c r="L1962" i="5"/>
  <c r="AK1962" i="5"/>
  <c r="L1980" i="5"/>
  <c r="AK1980" i="5"/>
  <c r="L1998" i="5"/>
  <c r="AK1998" i="5"/>
  <c r="L2016" i="5"/>
  <c r="AK2016" i="5"/>
  <c r="L2034" i="5"/>
  <c r="AK2034" i="5"/>
  <c r="L2052" i="5"/>
  <c r="AK2052" i="5"/>
  <c r="L2070" i="5"/>
  <c r="AK2070" i="5"/>
  <c r="L2088" i="5"/>
  <c r="AK2088" i="5"/>
  <c r="L2106" i="5"/>
  <c r="AK2106" i="5"/>
  <c r="L2124" i="5"/>
  <c r="AK2124" i="5"/>
  <c r="L2142" i="5"/>
  <c r="AK2142" i="5"/>
  <c r="L2160" i="5"/>
  <c r="AK2160" i="5"/>
  <c r="L2178" i="5"/>
  <c r="AK2178" i="5"/>
  <c r="L2214" i="5"/>
  <c r="AK2214" i="5"/>
  <c r="L2250" i="5"/>
  <c r="AK2250" i="5"/>
  <c r="L2286" i="5"/>
  <c r="AK2286" i="5"/>
  <c r="L2322" i="5"/>
  <c r="AK2322" i="5"/>
  <c r="L2358" i="5"/>
  <c r="AK2358" i="5"/>
  <c r="L32" i="5"/>
  <c r="AK32" i="5"/>
  <c r="L50" i="5"/>
  <c r="AK50" i="5"/>
  <c r="L68" i="5"/>
  <c r="AK68" i="5"/>
  <c r="L86" i="5"/>
  <c r="AK86" i="5"/>
  <c r="L104" i="5"/>
  <c r="AK104" i="5"/>
  <c r="L122" i="5"/>
  <c r="AK122" i="5"/>
  <c r="L140" i="5"/>
  <c r="AK140" i="5"/>
  <c r="L158" i="5"/>
  <c r="AK158" i="5"/>
  <c r="L176" i="5"/>
  <c r="AK176" i="5"/>
  <c r="L194" i="5"/>
  <c r="AK194" i="5"/>
  <c r="L212" i="5"/>
  <c r="AK212" i="5"/>
  <c r="L230" i="5"/>
  <c r="AK230" i="5"/>
  <c r="L248" i="5"/>
  <c r="AK248" i="5"/>
  <c r="L266" i="5"/>
  <c r="AK266" i="5"/>
  <c r="L284" i="5"/>
  <c r="AK284" i="5"/>
  <c r="L374" i="5"/>
  <c r="AK374" i="5"/>
  <c r="L392" i="5"/>
  <c r="AK392" i="5"/>
  <c r="L410" i="5"/>
  <c r="AK410" i="5"/>
  <c r="L428" i="5"/>
  <c r="AK428" i="5"/>
  <c r="L446" i="5"/>
  <c r="AK446" i="5"/>
  <c r="L464" i="5"/>
  <c r="AK464" i="5"/>
  <c r="L482" i="5"/>
  <c r="AK482" i="5"/>
  <c r="L500" i="5"/>
  <c r="AK500" i="5"/>
  <c r="L518" i="5"/>
  <c r="AK518" i="5"/>
  <c r="L536" i="5"/>
  <c r="AK536" i="5"/>
  <c r="L554" i="5"/>
  <c r="AK554" i="5"/>
  <c r="L572" i="5"/>
  <c r="AK572" i="5"/>
  <c r="L590" i="5"/>
  <c r="AK590" i="5"/>
  <c r="L608" i="5"/>
  <c r="AK608" i="5"/>
  <c r="L860" i="5"/>
  <c r="AK860" i="5"/>
  <c r="L878" i="5"/>
  <c r="AK878" i="5"/>
  <c r="L896" i="5"/>
  <c r="AK896" i="5"/>
  <c r="L914" i="5"/>
  <c r="AK914" i="5"/>
  <c r="L932" i="5"/>
  <c r="AK932" i="5"/>
  <c r="L950" i="5"/>
  <c r="AK950" i="5"/>
  <c r="L968" i="5"/>
  <c r="AK968" i="5"/>
  <c r="L986" i="5"/>
  <c r="AK986" i="5"/>
  <c r="L1004" i="5"/>
  <c r="AK1004" i="5"/>
  <c r="L1022" i="5"/>
  <c r="AK1022" i="5"/>
  <c r="L1040" i="5"/>
  <c r="AK1040" i="5"/>
  <c r="L1058" i="5"/>
  <c r="AK1058" i="5"/>
  <c r="L1076" i="5"/>
  <c r="AK1076" i="5"/>
  <c r="L1094" i="5"/>
  <c r="AK1094" i="5"/>
  <c r="L1112" i="5"/>
  <c r="AK1112" i="5"/>
  <c r="L1130" i="5"/>
  <c r="AK1130" i="5"/>
  <c r="L1148" i="5"/>
  <c r="AK1148" i="5"/>
  <c r="L1166" i="5"/>
  <c r="AK1166" i="5"/>
  <c r="L1184" i="5"/>
  <c r="AK1184" i="5"/>
  <c r="L1202" i="5"/>
  <c r="AK1202" i="5"/>
  <c r="L1220" i="5"/>
  <c r="AK1220" i="5"/>
  <c r="L1238" i="5"/>
  <c r="AK1238" i="5"/>
  <c r="L1256" i="5"/>
  <c r="AK1256" i="5"/>
  <c r="L1742" i="5"/>
  <c r="AK1742" i="5"/>
  <c r="L1760" i="5"/>
  <c r="AK1760" i="5"/>
  <c r="L1778" i="5"/>
  <c r="AK1778" i="5"/>
  <c r="L1796" i="5"/>
  <c r="AK1796" i="5"/>
  <c r="L1814" i="5"/>
  <c r="AK1814" i="5"/>
  <c r="L1832" i="5"/>
  <c r="AK1832" i="5"/>
  <c r="L1850" i="5"/>
  <c r="AK1850" i="5"/>
  <c r="L1868" i="5"/>
  <c r="AK1868" i="5"/>
  <c r="L1886" i="5"/>
  <c r="AK1886" i="5"/>
  <c r="L1904" i="5"/>
  <c r="AK1904" i="5"/>
  <c r="L1922" i="5"/>
  <c r="AK1922" i="5"/>
  <c r="L1940" i="5"/>
  <c r="AK1940" i="5"/>
  <c r="L1958" i="5"/>
  <c r="AK1958" i="5"/>
  <c r="L1976" i="5"/>
  <c r="AK1976" i="5"/>
  <c r="L1994" i="5"/>
  <c r="AK1994" i="5"/>
  <c r="L2012" i="5"/>
  <c r="AK2012" i="5"/>
  <c r="L2030" i="5"/>
  <c r="AK2030" i="5"/>
  <c r="L2048" i="5"/>
  <c r="AK2048" i="5"/>
  <c r="L2066" i="5"/>
  <c r="AK2066" i="5"/>
  <c r="L2084" i="5"/>
  <c r="AK2084" i="5"/>
  <c r="L2102" i="5"/>
  <c r="AK2102" i="5"/>
  <c r="L2120" i="5"/>
  <c r="AK2120" i="5"/>
  <c r="L2138" i="5"/>
  <c r="AK2138" i="5"/>
  <c r="L2156" i="5"/>
  <c r="AK2156" i="5"/>
  <c r="L2174" i="5"/>
  <c r="AK2174" i="5"/>
  <c r="L831" i="5"/>
  <c r="AK831" i="5"/>
  <c r="L1353" i="5"/>
  <c r="AK1353" i="5"/>
  <c r="L1529" i="5"/>
  <c r="AK1529" i="5"/>
  <c r="L960" i="5"/>
  <c r="AK960" i="5"/>
  <c r="L745" i="5"/>
  <c r="AK745" i="5"/>
  <c r="L943" i="5"/>
  <c r="AK943" i="5"/>
  <c r="L1141" i="5"/>
  <c r="AK1141" i="5"/>
  <c r="L1321" i="5"/>
  <c r="AK1321" i="5"/>
  <c r="L1627" i="5"/>
  <c r="AK1627" i="5"/>
  <c r="L776" i="5"/>
  <c r="AK776" i="5"/>
  <c r="L2339" i="5"/>
  <c r="AK2339" i="5"/>
  <c r="L939" i="5"/>
  <c r="AK939" i="5"/>
  <c r="L2181" i="5"/>
  <c r="AK2181" i="5"/>
  <c r="L184" i="5"/>
  <c r="AK184" i="5"/>
  <c r="L364" i="5"/>
  <c r="AK364" i="5"/>
  <c r="L580" i="5"/>
  <c r="AK580" i="5"/>
  <c r="L1588" i="5"/>
  <c r="AK1588" i="5"/>
  <c r="L1786" i="5"/>
  <c r="AK1786" i="5"/>
  <c r="L1984" i="5"/>
  <c r="AK1984" i="5"/>
  <c r="L2128" i="5"/>
  <c r="AK2128" i="5"/>
  <c r="L2326" i="5"/>
  <c r="AK2326" i="5"/>
  <c r="L474" i="5"/>
  <c r="AK474" i="5"/>
  <c r="L636" i="5"/>
  <c r="AK636" i="5"/>
  <c r="L726" i="5"/>
  <c r="AK726" i="5"/>
  <c r="L1662" i="5"/>
  <c r="AK1662" i="5"/>
  <c r="L1824" i="5"/>
  <c r="AK1824" i="5"/>
  <c r="L2004" i="5"/>
  <c r="AK2004" i="5"/>
  <c r="L2226" i="5"/>
  <c r="AK2226" i="5"/>
  <c r="L2424" i="5"/>
  <c r="AK2424" i="5"/>
  <c r="L825" i="5"/>
  <c r="AK825" i="5"/>
  <c r="L1329" i="5"/>
  <c r="AK1329" i="5"/>
  <c r="L1401" i="5"/>
  <c r="AK1401" i="5"/>
  <c r="L2321" i="5"/>
  <c r="AK2321" i="5"/>
  <c r="L2440" i="5"/>
  <c r="AK2440" i="5"/>
  <c r="L375" i="5"/>
  <c r="AK375" i="5"/>
  <c r="L393" i="5"/>
  <c r="AK393" i="5"/>
  <c r="L411" i="5"/>
  <c r="AK411" i="5"/>
  <c r="L429" i="5"/>
  <c r="AK429" i="5"/>
  <c r="L447" i="5"/>
  <c r="AK447" i="5"/>
  <c r="L465" i="5"/>
  <c r="AK465" i="5"/>
  <c r="L483" i="5"/>
  <c r="AK483" i="5"/>
  <c r="L501" i="5"/>
  <c r="AK501" i="5"/>
  <c r="L519" i="5"/>
  <c r="AK519" i="5"/>
  <c r="L537" i="5"/>
  <c r="AK537" i="5"/>
  <c r="L555" i="5"/>
  <c r="AK555" i="5"/>
  <c r="L573" i="5"/>
  <c r="H45" i="7" s="1"/>
  <c r="K45" i="7" s="1"/>
  <c r="AK573" i="5"/>
  <c r="L591" i="5"/>
  <c r="AK591" i="5"/>
  <c r="L609" i="5"/>
  <c r="AK609" i="5"/>
  <c r="L627" i="5"/>
  <c r="AK627" i="5"/>
  <c r="L645" i="5"/>
  <c r="AK645" i="5"/>
  <c r="L663" i="5"/>
  <c r="AK663" i="5"/>
  <c r="L681" i="5"/>
  <c r="AK681" i="5"/>
  <c r="L699" i="5"/>
  <c r="AK699" i="5"/>
  <c r="L717" i="5"/>
  <c r="AK717" i="5"/>
  <c r="L735" i="5"/>
  <c r="AK735" i="5"/>
  <c r="L753" i="5"/>
  <c r="AK753" i="5"/>
  <c r="L771" i="5"/>
  <c r="AK771" i="5"/>
  <c r="L789" i="5"/>
  <c r="AK789" i="5"/>
  <c r="L1563" i="5"/>
  <c r="AK1563" i="5"/>
  <c r="L1581" i="5"/>
  <c r="AK1581" i="5"/>
  <c r="L1599" i="5"/>
  <c r="AK1599" i="5"/>
  <c r="L1617" i="5"/>
  <c r="AK1617" i="5"/>
  <c r="L1635" i="5"/>
  <c r="AK1635" i="5"/>
  <c r="L1653" i="5"/>
  <c r="AK1653" i="5"/>
  <c r="L1671" i="5"/>
  <c r="AK1671" i="5"/>
  <c r="L1689" i="5"/>
  <c r="AK1689" i="5"/>
  <c r="L1707" i="5"/>
  <c r="AK1707" i="5"/>
  <c r="L1725" i="5"/>
  <c r="AK1725" i="5"/>
  <c r="L1743" i="5"/>
  <c r="AK1743" i="5"/>
  <c r="L1761" i="5"/>
  <c r="AK1761" i="5"/>
  <c r="L1779" i="5"/>
  <c r="AK1779" i="5"/>
  <c r="L1797" i="5"/>
  <c r="AK1797" i="5"/>
  <c r="L1815" i="5"/>
  <c r="AK1815" i="5"/>
  <c r="L1833" i="5"/>
  <c r="AK1833" i="5"/>
  <c r="L1851" i="5"/>
  <c r="AK1851" i="5"/>
  <c r="L1869" i="5"/>
  <c r="AK1869" i="5"/>
  <c r="L1887" i="5"/>
  <c r="AK1887" i="5"/>
  <c r="L1905" i="5"/>
  <c r="AK1905" i="5"/>
  <c r="L1923" i="5"/>
  <c r="AK1923" i="5"/>
  <c r="L1941" i="5"/>
  <c r="AK1941" i="5"/>
  <c r="L1959" i="5"/>
  <c r="AK1959" i="5"/>
  <c r="L1977" i="5"/>
  <c r="AK1977" i="5"/>
  <c r="L1995" i="5"/>
  <c r="AK1995" i="5"/>
  <c r="L2013" i="5"/>
  <c r="AK2013" i="5"/>
  <c r="L2031" i="5"/>
  <c r="AK2031" i="5"/>
  <c r="L2049" i="5"/>
  <c r="AK2049" i="5"/>
  <c r="L2067" i="5"/>
  <c r="AK2067" i="5"/>
  <c r="L2085" i="5"/>
  <c r="AK2085" i="5"/>
  <c r="L2103" i="5"/>
  <c r="AK2103" i="5"/>
  <c r="L2121" i="5"/>
  <c r="AK2121" i="5"/>
  <c r="L2139" i="5"/>
  <c r="AK2139" i="5"/>
  <c r="L2157" i="5"/>
  <c r="AK2157" i="5"/>
  <c r="L2175" i="5"/>
  <c r="AK2175" i="5"/>
  <c r="L286" i="5"/>
  <c r="AK286" i="5"/>
  <c r="L304" i="5"/>
  <c r="AK304" i="5"/>
  <c r="L322" i="5"/>
  <c r="AK322" i="5"/>
  <c r="L340" i="5"/>
  <c r="AK340" i="5"/>
  <c r="L358" i="5"/>
  <c r="AK358" i="5"/>
  <c r="L628" i="5"/>
  <c r="AK628" i="5"/>
  <c r="L646" i="5"/>
  <c r="AK646" i="5"/>
  <c r="L664" i="5"/>
  <c r="AK664" i="5"/>
  <c r="L682" i="5"/>
  <c r="AK682" i="5"/>
  <c r="L700" i="5"/>
  <c r="AK700" i="5"/>
  <c r="L718" i="5"/>
  <c r="AK718" i="5"/>
  <c r="L736" i="5"/>
  <c r="AK736" i="5"/>
  <c r="L754" i="5"/>
  <c r="AK754" i="5"/>
  <c r="L772" i="5"/>
  <c r="AK772" i="5"/>
  <c r="L790" i="5"/>
  <c r="AK790" i="5"/>
  <c r="L808" i="5"/>
  <c r="AK808" i="5"/>
  <c r="L826" i="5"/>
  <c r="AK826" i="5"/>
  <c r="L844" i="5"/>
  <c r="AK844" i="5"/>
  <c r="L862" i="5"/>
  <c r="AK862" i="5"/>
  <c r="L880" i="5"/>
  <c r="AK880" i="5"/>
  <c r="L898" i="5"/>
  <c r="AK898" i="5"/>
  <c r="L916" i="5"/>
  <c r="AK916" i="5"/>
  <c r="L934" i="5"/>
  <c r="H36" i="7" s="1"/>
  <c r="AK934" i="5"/>
  <c r="L952" i="5"/>
  <c r="AK952" i="5"/>
  <c r="L970" i="5"/>
  <c r="AK970" i="5"/>
  <c r="L988" i="5"/>
  <c r="AK988" i="5"/>
  <c r="L1006" i="5"/>
  <c r="AK1006" i="5"/>
  <c r="L1024" i="5"/>
  <c r="AK1024" i="5"/>
  <c r="L1042" i="5"/>
  <c r="AK1042" i="5"/>
  <c r="L1060" i="5"/>
  <c r="AK1060" i="5"/>
  <c r="L1078" i="5"/>
  <c r="AK1078" i="5"/>
  <c r="L1096" i="5"/>
  <c r="AK1096" i="5"/>
  <c r="L1114" i="5"/>
  <c r="AK1114" i="5"/>
  <c r="L1132" i="5"/>
  <c r="AK1132" i="5"/>
  <c r="L1150" i="5"/>
  <c r="AK1150" i="5"/>
  <c r="L1168" i="5"/>
  <c r="AK1168" i="5"/>
  <c r="L1186" i="5"/>
  <c r="AK1186" i="5"/>
  <c r="L1204" i="5"/>
  <c r="AK1204" i="5"/>
  <c r="L1222" i="5"/>
  <c r="AK1222" i="5"/>
  <c r="L1240" i="5"/>
  <c r="AK1240" i="5"/>
  <c r="L1258" i="5"/>
  <c r="AK1258" i="5"/>
  <c r="L1276" i="5"/>
  <c r="AK1276" i="5"/>
  <c r="L1294" i="5"/>
  <c r="AK1294" i="5"/>
  <c r="L1312" i="5"/>
  <c r="AK1312" i="5"/>
  <c r="L1330" i="5"/>
  <c r="AK1330" i="5"/>
  <c r="L1348" i="5"/>
  <c r="AK1348" i="5"/>
  <c r="L1366" i="5"/>
  <c r="AK1366" i="5"/>
  <c r="L1384" i="5"/>
  <c r="AK1384" i="5"/>
  <c r="L1402" i="5"/>
  <c r="AK1402" i="5"/>
  <c r="L1600" i="5"/>
  <c r="AK1600" i="5"/>
  <c r="L1618" i="5"/>
  <c r="AK1618" i="5"/>
  <c r="L1636" i="5"/>
  <c r="AK1636" i="5"/>
  <c r="L1654" i="5"/>
  <c r="AK1654" i="5"/>
  <c r="L1672" i="5"/>
  <c r="AK1672" i="5"/>
  <c r="L1690" i="5"/>
  <c r="AK1690" i="5"/>
  <c r="L1708" i="5"/>
  <c r="AK1708" i="5"/>
  <c r="L1726" i="5"/>
  <c r="AK1726" i="5"/>
  <c r="L17" i="5"/>
  <c r="AK17" i="5"/>
  <c r="L35" i="5"/>
  <c r="AK35" i="5"/>
  <c r="L53" i="5"/>
  <c r="AK53" i="5"/>
  <c r="L71" i="5"/>
  <c r="AK71" i="5"/>
  <c r="L89" i="5"/>
  <c r="AK89" i="5"/>
  <c r="L107" i="5"/>
  <c r="AK107" i="5"/>
  <c r="L125" i="5"/>
  <c r="AK125" i="5"/>
  <c r="L143" i="5"/>
  <c r="AK143" i="5"/>
  <c r="L161" i="5"/>
  <c r="AK161" i="5"/>
  <c r="L179" i="5"/>
  <c r="AK179" i="5"/>
  <c r="L197" i="5"/>
  <c r="AK197" i="5"/>
  <c r="L215" i="5"/>
  <c r="AK215" i="5"/>
  <c r="L233" i="5"/>
  <c r="AK233" i="5"/>
  <c r="L251" i="5"/>
  <c r="AK251" i="5"/>
  <c r="L269" i="5"/>
  <c r="AK269" i="5"/>
  <c r="L287" i="5"/>
  <c r="AK287" i="5"/>
  <c r="L377" i="5"/>
  <c r="AK377" i="5"/>
  <c r="L395" i="5"/>
  <c r="AK395" i="5"/>
  <c r="L413" i="5"/>
  <c r="AK413" i="5"/>
  <c r="L431" i="5"/>
  <c r="AK431" i="5"/>
  <c r="L449" i="5"/>
  <c r="AK449" i="5"/>
  <c r="L467" i="5"/>
  <c r="AK467" i="5"/>
  <c r="L485" i="5"/>
  <c r="AK485" i="5"/>
  <c r="L503" i="5"/>
  <c r="AK503" i="5"/>
  <c r="L521" i="5"/>
  <c r="AK521" i="5"/>
  <c r="L539" i="5"/>
  <c r="AK539" i="5"/>
  <c r="L557" i="5"/>
  <c r="AK557" i="5"/>
  <c r="L575" i="5"/>
  <c r="AK575" i="5"/>
  <c r="L593" i="5"/>
  <c r="AK593" i="5"/>
  <c r="L611" i="5"/>
  <c r="AK611" i="5"/>
  <c r="L827" i="5"/>
  <c r="AK827" i="5"/>
  <c r="L863" i="5"/>
  <c r="AK863" i="5"/>
  <c r="L881" i="5"/>
  <c r="AK881" i="5"/>
  <c r="L899" i="5"/>
  <c r="AK899" i="5"/>
  <c r="L917" i="5"/>
  <c r="AK917" i="5"/>
  <c r="L935" i="5"/>
  <c r="AK935" i="5"/>
  <c r="L953" i="5"/>
  <c r="AK953" i="5"/>
  <c r="L971" i="5"/>
  <c r="AK971" i="5"/>
  <c r="L989" i="5"/>
  <c r="AK989" i="5"/>
  <c r="L1007" i="5"/>
  <c r="AK1007" i="5"/>
  <c r="L1025" i="5"/>
  <c r="AK1025" i="5"/>
  <c r="L1043" i="5"/>
  <c r="AK1043" i="5"/>
  <c r="L1061" i="5"/>
  <c r="AK1061" i="5"/>
  <c r="L1079" i="5"/>
  <c r="AK1079" i="5"/>
  <c r="L1097" i="5"/>
  <c r="AK1097" i="5"/>
  <c r="L1115" i="5"/>
  <c r="AK1115" i="5"/>
  <c r="L1133" i="5"/>
  <c r="AK1133" i="5"/>
  <c r="L1151" i="5"/>
  <c r="AK1151" i="5"/>
  <c r="L1169" i="5"/>
  <c r="AK1169" i="5"/>
  <c r="L1187" i="5"/>
  <c r="AK1187" i="5"/>
  <c r="L1205" i="5"/>
  <c r="AK1205" i="5"/>
  <c r="L1223" i="5"/>
  <c r="AK1223" i="5"/>
  <c r="L1241" i="5"/>
  <c r="AK1241" i="5"/>
  <c r="L1259" i="5"/>
  <c r="AK1259" i="5"/>
  <c r="L1745" i="5"/>
  <c r="AK1745" i="5"/>
  <c r="L1763" i="5"/>
  <c r="AK1763" i="5"/>
  <c r="L1781" i="5"/>
  <c r="AK1781" i="5"/>
  <c r="L1799" i="5"/>
  <c r="AK1799" i="5"/>
  <c r="L1817" i="5"/>
  <c r="AK1817" i="5"/>
  <c r="L1835" i="5"/>
  <c r="AK1835" i="5"/>
  <c r="L1853" i="5"/>
  <c r="AK1853" i="5"/>
  <c r="L1871" i="5"/>
  <c r="AK1871" i="5"/>
  <c r="L1889" i="5"/>
  <c r="AK1889" i="5"/>
  <c r="L1907" i="5"/>
  <c r="AK1907" i="5"/>
  <c r="L1925" i="5"/>
  <c r="AK1925" i="5"/>
  <c r="L1943" i="5"/>
  <c r="AK1943" i="5"/>
  <c r="L1961" i="5"/>
  <c r="AK1961" i="5"/>
  <c r="L1979" i="5"/>
  <c r="AK1979" i="5"/>
  <c r="L1997" i="5"/>
  <c r="AK1997" i="5"/>
  <c r="L2015" i="5"/>
  <c r="AK2015" i="5"/>
  <c r="L2033" i="5"/>
  <c r="AK2033" i="5"/>
  <c r="L2051" i="5"/>
  <c r="AK2051" i="5"/>
  <c r="L2069" i="5"/>
  <c r="AK2069" i="5"/>
  <c r="L2087" i="5"/>
  <c r="AK2087" i="5"/>
  <c r="L2105" i="5"/>
  <c r="AK2105" i="5"/>
  <c r="L2123" i="5"/>
  <c r="AK2123" i="5"/>
  <c r="L2141" i="5"/>
  <c r="AK2141" i="5"/>
  <c r="L2159" i="5"/>
  <c r="AK2159" i="5"/>
  <c r="L2177" i="5"/>
  <c r="AK2177" i="5"/>
  <c r="L2384" i="5"/>
  <c r="AK2384" i="5"/>
  <c r="L18" i="5"/>
  <c r="AK18" i="5"/>
  <c r="L36" i="5"/>
  <c r="AK36" i="5"/>
  <c r="L54" i="5"/>
  <c r="AK54" i="5"/>
  <c r="L72" i="5"/>
  <c r="AK72" i="5"/>
  <c r="L90" i="5"/>
  <c r="AK90" i="5"/>
  <c r="L108" i="5"/>
  <c r="AK108" i="5"/>
  <c r="L126" i="5"/>
  <c r="AK126" i="5"/>
  <c r="L144" i="5"/>
  <c r="AK144" i="5"/>
  <c r="L162" i="5"/>
  <c r="AK162" i="5"/>
  <c r="L180" i="5"/>
  <c r="AK180" i="5"/>
  <c r="L198" i="5"/>
  <c r="AK198" i="5"/>
  <c r="L216" i="5"/>
  <c r="AK216" i="5"/>
  <c r="L234" i="5"/>
  <c r="AK234" i="5"/>
  <c r="L252" i="5"/>
  <c r="AK252" i="5"/>
  <c r="L270" i="5"/>
  <c r="AK270" i="5"/>
  <c r="L288" i="5"/>
  <c r="AK288" i="5"/>
  <c r="L306" i="5"/>
  <c r="AK306" i="5"/>
  <c r="L324" i="5"/>
  <c r="AK324" i="5"/>
  <c r="L342" i="5"/>
  <c r="AK342" i="5"/>
  <c r="L1429" i="5"/>
  <c r="AK1429" i="5"/>
  <c r="L2409" i="5"/>
  <c r="AK2409" i="5"/>
  <c r="L302" i="5"/>
  <c r="AK302" i="5"/>
  <c r="L320" i="5"/>
  <c r="AK320" i="5"/>
  <c r="L338" i="5"/>
  <c r="AK338" i="5"/>
  <c r="L356" i="5"/>
  <c r="AK356" i="5"/>
  <c r="L1274" i="5"/>
  <c r="AK1274" i="5"/>
  <c r="L1292" i="5"/>
  <c r="AK1292" i="5"/>
  <c r="L1310" i="5"/>
  <c r="AK1310" i="5"/>
  <c r="L1328" i="5"/>
  <c r="AK1328" i="5"/>
  <c r="L1346" i="5"/>
  <c r="AK1346" i="5"/>
  <c r="L1364" i="5"/>
  <c r="AK1364" i="5"/>
  <c r="L1382" i="5"/>
  <c r="AK1382" i="5"/>
  <c r="L1400" i="5"/>
  <c r="AK1400" i="5"/>
  <c r="L1418" i="5"/>
  <c r="AK1418" i="5"/>
  <c r="L1436" i="5"/>
  <c r="AK1436" i="5"/>
  <c r="L2318" i="5"/>
  <c r="AK2318" i="5"/>
  <c r="L1426" i="5"/>
  <c r="AK1426" i="5"/>
  <c r="L1439" i="5"/>
  <c r="AK1439" i="5"/>
  <c r="L1601" i="5"/>
  <c r="AK1601" i="5"/>
  <c r="L834" i="5"/>
  <c r="AK834" i="5"/>
  <c r="L996" i="5"/>
  <c r="AK996" i="5"/>
  <c r="L1176" i="5"/>
  <c r="AK1176" i="5"/>
  <c r="L1266" i="5"/>
  <c r="AK1266" i="5"/>
  <c r="L1464" i="5"/>
  <c r="AK1464" i="5"/>
  <c r="L673" i="5"/>
  <c r="AK673" i="5"/>
  <c r="L925" i="5"/>
  <c r="AK925" i="5"/>
  <c r="L1195" i="5"/>
  <c r="AK1195" i="5"/>
  <c r="L1609" i="5"/>
  <c r="AK1609" i="5"/>
  <c r="L758" i="5"/>
  <c r="AK758" i="5"/>
  <c r="L94" i="5"/>
  <c r="AK94" i="5"/>
  <c r="L256" i="5"/>
  <c r="AK256" i="5"/>
  <c r="L454" i="5"/>
  <c r="AK454" i="5"/>
  <c r="L562" i="5"/>
  <c r="AK562" i="5"/>
  <c r="L1498" i="5"/>
  <c r="AK1498" i="5"/>
  <c r="L1876" i="5"/>
  <c r="AK1876" i="5"/>
  <c r="L2056" i="5"/>
  <c r="AK2056" i="5"/>
  <c r="L2290" i="5"/>
  <c r="AK2290" i="5"/>
  <c r="L617" i="5"/>
  <c r="AK617" i="5"/>
  <c r="L797" i="5"/>
  <c r="AK797" i="5"/>
  <c r="L456" i="5"/>
  <c r="AK456" i="5"/>
  <c r="L654" i="5"/>
  <c r="AK654" i="5"/>
  <c r="L798" i="5"/>
  <c r="AK798" i="5"/>
  <c r="L1572" i="5"/>
  <c r="AK1572" i="5"/>
  <c r="L1752" i="5"/>
  <c r="AK1752" i="5"/>
  <c r="L1968" i="5"/>
  <c r="AK1968" i="5"/>
  <c r="L2166" i="5"/>
  <c r="AK2166" i="5"/>
  <c r="L2430" i="5"/>
  <c r="AK2430" i="5"/>
  <c r="L2381" i="5"/>
  <c r="AK2381" i="5"/>
  <c r="L843" i="5"/>
  <c r="AK843" i="5"/>
  <c r="L1311" i="5"/>
  <c r="AK1311" i="5"/>
  <c r="L1347" i="5"/>
  <c r="AK1347" i="5"/>
  <c r="L1419" i="5"/>
  <c r="AK1419" i="5"/>
  <c r="J6" i="5"/>
  <c r="L2327" i="5"/>
  <c r="AK2327" i="5"/>
  <c r="L2399" i="5"/>
  <c r="AK2399" i="5"/>
  <c r="L2443" i="5"/>
  <c r="AB2443" i="5" s="1"/>
  <c r="AK2443" i="5"/>
  <c r="L33" i="5"/>
  <c r="AK33" i="5"/>
  <c r="L51" i="5"/>
  <c r="AK51" i="5"/>
  <c r="L69" i="5"/>
  <c r="AK69" i="5"/>
  <c r="L87" i="5"/>
  <c r="AK87" i="5"/>
  <c r="L105" i="5"/>
  <c r="AK105" i="5"/>
  <c r="L123" i="5"/>
  <c r="AK123" i="5"/>
  <c r="L141" i="5"/>
  <c r="AK141" i="5"/>
  <c r="L159" i="5"/>
  <c r="AK159" i="5"/>
  <c r="L177" i="5"/>
  <c r="AK177" i="5"/>
  <c r="L195" i="5"/>
  <c r="AK195" i="5"/>
  <c r="L213" i="5"/>
  <c r="AK213" i="5"/>
  <c r="L231" i="5"/>
  <c r="AK231" i="5"/>
  <c r="L249" i="5"/>
  <c r="AK249" i="5"/>
  <c r="L267" i="5"/>
  <c r="AK267" i="5"/>
  <c r="L285" i="5"/>
  <c r="AK285" i="5"/>
  <c r="L303" i="5"/>
  <c r="AK303" i="5"/>
  <c r="L321" i="5"/>
  <c r="AK321" i="5"/>
  <c r="L339" i="5"/>
  <c r="AK339" i="5"/>
  <c r="L357" i="5"/>
  <c r="AK357" i="5"/>
  <c r="L2211" i="5"/>
  <c r="AK2211" i="5"/>
  <c r="L2247" i="5"/>
  <c r="AK2247" i="5"/>
  <c r="L2283" i="5"/>
  <c r="AK2283" i="5"/>
  <c r="L2319" i="5"/>
  <c r="AK2319" i="5"/>
  <c r="L2355" i="5"/>
  <c r="AK2355" i="5"/>
  <c r="L2403" i="5"/>
  <c r="AK2403" i="5"/>
  <c r="L2418" i="5"/>
  <c r="AK2418" i="5"/>
  <c r="L305" i="5"/>
  <c r="AK305" i="5"/>
  <c r="L323" i="5"/>
  <c r="AK323" i="5"/>
  <c r="L341" i="5"/>
  <c r="AK341" i="5"/>
  <c r="L359" i="5"/>
  <c r="AK359" i="5"/>
  <c r="L1277" i="5"/>
  <c r="AK1277" i="5"/>
  <c r="L1295" i="5"/>
  <c r="AK1295" i="5"/>
  <c r="L1313" i="5"/>
  <c r="AK1313" i="5"/>
  <c r="L1331" i="5"/>
  <c r="AK1331" i="5"/>
  <c r="L1349" i="5"/>
  <c r="AK1349" i="5"/>
  <c r="L1367" i="5"/>
  <c r="AK1367" i="5"/>
  <c r="L1385" i="5"/>
  <c r="AK1385" i="5"/>
  <c r="L1403" i="5"/>
  <c r="AK1403" i="5"/>
  <c r="L1421" i="5"/>
  <c r="AK1421" i="5"/>
  <c r="L2201" i="5"/>
  <c r="AK2201" i="5"/>
  <c r="L2225" i="5"/>
  <c r="AK2225" i="5"/>
  <c r="L2249" i="5"/>
  <c r="AK2249" i="5"/>
  <c r="L2273" i="5"/>
  <c r="AK2273" i="5"/>
  <c r="L2297" i="5"/>
  <c r="AK2297" i="5"/>
  <c r="L2404" i="5"/>
  <c r="AK2404" i="5"/>
  <c r="L816" i="5"/>
  <c r="AK816" i="5"/>
  <c r="L852" i="5"/>
  <c r="AK852" i="5"/>
  <c r="L1284" i="5"/>
  <c r="AK1284" i="5"/>
  <c r="L1302" i="5"/>
  <c r="AK1302" i="5"/>
  <c r="L1320" i="5"/>
  <c r="AK1320" i="5"/>
  <c r="L1338" i="5"/>
  <c r="AK1338" i="5"/>
  <c r="L1356" i="5"/>
  <c r="AK1356" i="5"/>
  <c r="L1374" i="5"/>
  <c r="AK1374" i="5"/>
  <c r="L1392" i="5"/>
  <c r="AK1392" i="5"/>
  <c r="L1410" i="5"/>
  <c r="AK1410" i="5"/>
  <c r="L1428" i="5"/>
  <c r="AK1428" i="5"/>
  <c r="L2184" i="5"/>
  <c r="AK2184" i="5"/>
  <c r="L2220" i="5"/>
  <c r="AK2220" i="5"/>
  <c r="L2256" i="5"/>
  <c r="AK2256" i="5"/>
  <c r="L2292" i="5"/>
  <c r="AK2292" i="5"/>
  <c r="L2328" i="5"/>
  <c r="AK2328" i="5"/>
  <c r="L2364" i="5"/>
  <c r="AK2364" i="5"/>
  <c r="L2423" i="5"/>
  <c r="AK2423" i="5"/>
  <c r="L25" i="5"/>
  <c r="AK25" i="5"/>
  <c r="L43" i="5"/>
  <c r="AK43" i="5"/>
  <c r="L61" i="5"/>
  <c r="AK61" i="5"/>
  <c r="L79" i="5"/>
  <c r="AK79" i="5"/>
  <c r="L97" i="5"/>
  <c r="AK97" i="5"/>
  <c r="L115" i="5"/>
  <c r="AK115" i="5"/>
  <c r="L133" i="5"/>
  <c r="AK133" i="5"/>
  <c r="L151" i="5"/>
  <c r="AK151" i="5"/>
  <c r="L169" i="5"/>
  <c r="AK169" i="5"/>
  <c r="L187" i="5"/>
  <c r="AK187" i="5"/>
  <c r="L205" i="5"/>
  <c r="AK205" i="5"/>
  <c r="L223" i="5"/>
  <c r="AK223" i="5"/>
  <c r="L241" i="5"/>
  <c r="AK241" i="5"/>
  <c r="L259" i="5"/>
  <c r="AK259" i="5"/>
  <c r="L277" i="5"/>
  <c r="AK277" i="5"/>
  <c r="L367" i="5"/>
  <c r="AK367" i="5"/>
  <c r="L385" i="5"/>
  <c r="AK385" i="5"/>
  <c r="L403" i="5"/>
  <c r="AK403" i="5"/>
  <c r="L421" i="5"/>
  <c r="AK421" i="5"/>
  <c r="L439" i="5"/>
  <c r="AK439" i="5"/>
  <c r="L457" i="5"/>
  <c r="AK457" i="5"/>
  <c r="L475" i="5"/>
  <c r="AK475" i="5"/>
  <c r="L493" i="5"/>
  <c r="AK493" i="5"/>
  <c r="L511" i="5"/>
  <c r="AK511" i="5"/>
  <c r="L529" i="5"/>
  <c r="AK529" i="5"/>
  <c r="L547" i="5"/>
  <c r="AK547" i="5"/>
  <c r="L565" i="5"/>
  <c r="AK565" i="5"/>
  <c r="L583" i="5"/>
  <c r="AK583" i="5"/>
  <c r="L601" i="5"/>
  <c r="AK601" i="5"/>
  <c r="L1411" i="5"/>
  <c r="AK1411" i="5"/>
  <c r="L1447" i="5"/>
  <c r="AK1447" i="5"/>
  <c r="L1465" i="5"/>
  <c r="AK1465" i="5"/>
  <c r="L1483" i="5"/>
  <c r="AK1483" i="5"/>
  <c r="L1501" i="5"/>
  <c r="AK1501" i="5"/>
  <c r="L1519" i="5"/>
  <c r="AK1519" i="5"/>
  <c r="L1537" i="5"/>
  <c r="AK1537" i="5"/>
  <c r="L1555" i="5"/>
  <c r="AK1555" i="5"/>
  <c r="L1573" i="5"/>
  <c r="AK1573" i="5"/>
  <c r="L1591" i="5"/>
  <c r="AK1591" i="5"/>
  <c r="L1753" i="5"/>
  <c r="AK1753" i="5"/>
  <c r="L1771" i="5"/>
  <c r="AK1771" i="5"/>
  <c r="L1789" i="5"/>
  <c r="AK1789" i="5"/>
  <c r="L1807" i="5"/>
  <c r="AK1807" i="5"/>
  <c r="L1825" i="5"/>
  <c r="AK1825" i="5"/>
  <c r="L1843" i="5"/>
  <c r="AK1843" i="5"/>
  <c r="L1861" i="5"/>
  <c r="H16" i="7" s="1"/>
  <c r="AK1861" i="5"/>
  <c r="L1879" i="5"/>
  <c r="AK1879" i="5"/>
  <c r="L1897" i="5"/>
  <c r="AK1897" i="5"/>
  <c r="L1915" i="5"/>
  <c r="AK1915" i="5"/>
  <c r="L1933" i="5"/>
  <c r="AK1933" i="5"/>
  <c r="L1951" i="5"/>
  <c r="AK1951" i="5"/>
  <c r="L1969" i="5"/>
  <c r="AK1969" i="5"/>
  <c r="L1987" i="5"/>
  <c r="AK1987" i="5"/>
  <c r="L2005" i="5"/>
  <c r="AK2005" i="5"/>
  <c r="L2023" i="5"/>
  <c r="AK2023" i="5"/>
  <c r="L2041" i="5"/>
  <c r="AK2041" i="5"/>
  <c r="L2059" i="5"/>
  <c r="AK2059" i="5"/>
  <c r="L2077" i="5"/>
  <c r="AK2077" i="5"/>
  <c r="L2095" i="5"/>
  <c r="AK2095" i="5"/>
  <c r="L2113" i="5"/>
  <c r="AK2113" i="5"/>
  <c r="L2131" i="5"/>
  <c r="AK2131" i="5"/>
  <c r="L2149" i="5"/>
  <c r="AK2149" i="5"/>
  <c r="L2167" i="5"/>
  <c r="AK2167" i="5"/>
  <c r="L2185" i="5"/>
  <c r="AK2185" i="5"/>
  <c r="L2203" i="5"/>
  <c r="AK2203" i="5"/>
  <c r="L2221" i="5"/>
  <c r="AK2221" i="5"/>
  <c r="L2239" i="5"/>
  <c r="AK2239" i="5"/>
  <c r="L2257" i="5"/>
  <c r="AK2257" i="5"/>
  <c r="L2275" i="5"/>
  <c r="AK2275" i="5"/>
  <c r="L2293" i="5"/>
  <c r="AK2293" i="5"/>
  <c r="L2311" i="5"/>
  <c r="AK2311" i="5"/>
  <c r="L2329" i="5"/>
  <c r="AK2329" i="5"/>
  <c r="L2347" i="5"/>
  <c r="AK2347" i="5"/>
  <c r="L2365" i="5"/>
  <c r="AK2365" i="5"/>
  <c r="L2383" i="5"/>
  <c r="H4" i="7" s="1"/>
  <c r="AK2383" i="5"/>
  <c r="L1454" i="5"/>
  <c r="AK1454" i="5"/>
  <c r="L1472" i="5"/>
  <c r="AK1472" i="5"/>
  <c r="L1490" i="5"/>
  <c r="AK1490" i="5"/>
  <c r="L1508" i="5"/>
  <c r="AK1508" i="5"/>
  <c r="L1526" i="5"/>
  <c r="AK1526" i="5"/>
  <c r="L1544" i="5"/>
  <c r="AK1544" i="5"/>
  <c r="L1562" i="5"/>
  <c r="AK1562" i="5"/>
  <c r="L1580" i="5"/>
  <c r="AK1580" i="5"/>
  <c r="L1598" i="5"/>
  <c r="AK1598" i="5"/>
  <c r="L1616" i="5"/>
  <c r="AK1616" i="5"/>
  <c r="L1634" i="5"/>
  <c r="AK1634" i="5"/>
  <c r="L1652" i="5"/>
  <c r="AK1652" i="5"/>
  <c r="L1670" i="5"/>
  <c r="H19" i="7" s="1"/>
  <c r="AK1670" i="5"/>
  <c r="L1688" i="5"/>
  <c r="AK1688" i="5"/>
  <c r="L1706" i="5"/>
  <c r="AK1706" i="5"/>
  <c r="L1724" i="5"/>
  <c r="AK1724" i="5"/>
  <c r="L2198" i="5"/>
  <c r="AK2198" i="5"/>
  <c r="L2222" i="5"/>
  <c r="AK2222" i="5"/>
  <c r="L2246" i="5"/>
  <c r="AK2246" i="5"/>
  <c r="L2270" i="5"/>
  <c r="AK2270" i="5"/>
  <c r="L2294" i="5"/>
  <c r="AK2294" i="5"/>
  <c r="J12" i="5"/>
  <c r="K12" i="5"/>
  <c r="M12" i="5" s="1"/>
  <c r="O12" i="5" s="1"/>
  <c r="H12" i="5"/>
  <c r="I12" i="5"/>
  <c r="H11" i="5"/>
  <c r="I11" i="5"/>
  <c r="J11" i="5"/>
  <c r="K11" i="5"/>
  <c r="M11" i="5" s="1"/>
  <c r="H10" i="5"/>
  <c r="I10" i="5"/>
  <c r="J10" i="5"/>
  <c r="K10" i="5"/>
  <c r="M10" i="5" s="1"/>
  <c r="O10" i="5" s="1"/>
  <c r="J15" i="5"/>
  <c r="K15" i="5"/>
  <c r="M15" i="5" s="1"/>
  <c r="O15" i="5" s="1"/>
  <c r="H15" i="5"/>
  <c r="I15" i="5"/>
  <c r="J9" i="5"/>
  <c r="K9" i="5"/>
  <c r="M9" i="5" s="1"/>
  <c r="O9" i="5" s="1"/>
  <c r="H9" i="5"/>
  <c r="I9" i="5"/>
  <c r="H14" i="5"/>
  <c r="I14" i="5"/>
  <c r="J14" i="5"/>
  <c r="K14" i="5"/>
  <c r="M14" i="5" s="1"/>
  <c r="O14" i="5" s="1"/>
  <c r="H8" i="5"/>
  <c r="I8" i="5"/>
  <c r="J8" i="5"/>
  <c r="K8" i="5"/>
  <c r="M8" i="5" s="1"/>
  <c r="H13" i="5"/>
  <c r="I13" i="5"/>
  <c r="J13" i="5"/>
  <c r="K13" i="5"/>
  <c r="M13" i="5" s="1"/>
  <c r="H7" i="5"/>
  <c r="I7" i="5"/>
  <c r="J7" i="5"/>
  <c r="K7" i="5"/>
  <c r="M7" i="5" s="1"/>
  <c r="O7" i="5" s="1"/>
  <c r="I36" i="7" l="1"/>
  <c r="K36" i="7" s="1"/>
  <c r="I4" i="7"/>
  <c r="K4" i="7" s="1"/>
  <c r="I40" i="7"/>
  <c r="I11" i="7"/>
  <c r="I47" i="7"/>
  <c r="I19" i="7"/>
  <c r="K19" i="7" s="1"/>
  <c r="H32" i="7"/>
  <c r="H55" i="7"/>
  <c r="H28" i="7"/>
  <c r="H42" i="7"/>
  <c r="H13" i="7"/>
  <c r="H25" i="7"/>
  <c r="I14" i="7"/>
  <c r="I49" i="7"/>
  <c r="I29" i="7"/>
  <c r="I34" i="7"/>
  <c r="I50" i="7"/>
  <c r="I46" i="7"/>
  <c r="I28" i="7"/>
  <c r="H8" i="7"/>
  <c r="H41" i="7"/>
  <c r="H44" i="7"/>
  <c r="H50" i="7"/>
  <c r="K50" i="7" s="1"/>
  <c r="H54" i="7"/>
  <c r="H34" i="7"/>
  <c r="K34" i="7" s="1"/>
  <c r="H12" i="7"/>
  <c r="H47" i="7"/>
  <c r="K47" i="7" s="1"/>
  <c r="I38" i="7"/>
  <c r="I20" i="7"/>
  <c r="I43" i="7"/>
  <c r="I23" i="7"/>
  <c r="O13" i="5"/>
  <c r="O11" i="5"/>
  <c r="H24" i="7"/>
  <c r="H43" i="7"/>
  <c r="H6" i="7"/>
  <c r="H23" i="7"/>
  <c r="K23" i="7" s="1"/>
  <c r="R2412" i="5"/>
  <c r="T2412" i="5" s="1"/>
  <c r="H10" i="7"/>
  <c r="H31" i="7"/>
  <c r="H46" i="7"/>
  <c r="K46" i="7" s="1"/>
  <c r="I55" i="7"/>
  <c r="I32" i="7"/>
  <c r="I17" i="7"/>
  <c r="I52" i="7"/>
  <c r="I53" i="7"/>
  <c r="I31" i="7"/>
  <c r="I8" i="7"/>
  <c r="I10" i="7"/>
  <c r="I24" i="7"/>
  <c r="I42" i="7"/>
  <c r="H48" i="7"/>
  <c r="H29" i="7"/>
  <c r="K29" i="7" s="1"/>
  <c r="H5" i="7"/>
  <c r="H30" i="7"/>
  <c r="H7" i="7"/>
  <c r="H26" i="7"/>
  <c r="K26" i="7" s="1"/>
  <c r="I7" i="7"/>
  <c r="I5" i="7"/>
  <c r="I16" i="7"/>
  <c r="K16" i="7" s="1"/>
  <c r="I22" i="7"/>
  <c r="I12" i="7"/>
  <c r="I48" i="7"/>
  <c r="I44" i="7"/>
  <c r="O8" i="5"/>
  <c r="I56" i="7"/>
  <c r="H38" i="7"/>
  <c r="K38" i="7" s="1"/>
  <c r="H35" i="7"/>
  <c r="H22" i="7"/>
  <c r="H11" i="7"/>
  <c r="K11" i="7" s="1"/>
  <c r="H17" i="7"/>
  <c r="H52" i="7"/>
  <c r="K52" i="7" s="1"/>
  <c r="H14" i="7"/>
  <c r="K14" i="7" s="1"/>
  <c r="I25" i="7"/>
  <c r="I30" i="7"/>
  <c r="I35" i="7"/>
  <c r="I6" i="7"/>
  <c r="I13" i="7"/>
  <c r="I37" i="7"/>
  <c r="I54" i="7"/>
  <c r="I41" i="7"/>
  <c r="H40" i="7"/>
  <c r="K40" i="7" s="1"/>
  <c r="H18" i="7"/>
  <c r="K18" i="7" s="1"/>
  <c r="H49" i="7"/>
  <c r="K49" i="7" s="1"/>
  <c r="H37" i="7"/>
  <c r="K37" i="7" s="1"/>
  <c r="H53" i="7"/>
  <c r="K53" i="7" s="1"/>
  <c r="H20" i="7"/>
  <c r="K20" i="7" s="1"/>
  <c r="I57" i="7"/>
  <c r="K57" i="7" s="1"/>
  <c r="P654" i="5"/>
  <c r="N654" i="5"/>
  <c r="Q654" i="5" s="1"/>
  <c r="R654" i="5" s="1"/>
  <c r="T654" i="5" s="1"/>
  <c r="P126" i="5"/>
  <c r="N126" i="5"/>
  <c r="Q126" i="5" s="1"/>
  <c r="R126" i="5" s="1"/>
  <c r="T126" i="5" s="1"/>
  <c r="N557" i="5"/>
  <c r="Q557" i="5" s="1"/>
  <c r="P557" i="5"/>
  <c r="N844" i="5"/>
  <c r="P844" i="5"/>
  <c r="P771" i="5"/>
  <c r="N771" i="5"/>
  <c r="Q771" i="5" s="1"/>
  <c r="R771" i="5" s="1"/>
  <c r="T771" i="5" s="1"/>
  <c r="N2120" i="5"/>
  <c r="Q2120" i="5" s="1"/>
  <c r="R2120" i="5" s="1"/>
  <c r="T2120" i="5" s="1"/>
  <c r="P2120" i="5"/>
  <c r="P446" i="5"/>
  <c r="N446" i="5"/>
  <c r="N792" i="5"/>
  <c r="P792" i="5"/>
  <c r="R1996" i="5"/>
  <c r="T1996" i="5" s="1"/>
  <c r="N1996" i="5"/>
  <c r="Q1996" i="5" s="1"/>
  <c r="P1996" i="5"/>
  <c r="N2277" i="5"/>
  <c r="Q2277" i="5" s="1"/>
  <c r="R2277" i="5" s="1"/>
  <c r="T2277" i="5" s="1"/>
  <c r="P2277" i="5"/>
  <c r="N817" i="5"/>
  <c r="P817" i="5"/>
  <c r="P1099" i="5"/>
  <c r="N1099" i="5"/>
  <c r="Q1099" i="5" s="1"/>
  <c r="R1099" i="5" s="1"/>
  <c r="T1099" i="5" s="1"/>
  <c r="P2243" i="5"/>
  <c r="N2243" i="5"/>
  <c r="Q2243" i="5" s="1"/>
  <c r="R2243" i="5" s="1"/>
  <c r="T2243" i="5" s="1"/>
  <c r="P1502" i="5"/>
  <c r="N1502" i="5"/>
  <c r="P523" i="5"/>
  <c r="N523" i="5"/>
  <c r="P2235" i="5"/>
  <c r="N2235" i="5"/>
  <c r="Q2235" i="5" s="1"/>
  <c r="P282" i="5"/>
  <c r="N282" i="5"/>
  <c r="Q282" i="5" s="1"/>
  <c r="N929" i="5"/>
  <c r="P929" i="5"/>
  <c r="N1108" i="5"/>
  <c r="P1108" i="5"/>
  <c r="N1809" i="5"/>
  <c r="P1809" i="5"/>
  <c r="N1050" i="5"/>
  <c r="Q1050" i="5" s="1"/>
  <c r="R1050" i="5" s="1"/>
  <c r="T1050" i="5" s="1"/>
  <c r="P1050" i="5"/>
  <c r="P602" i="5"/>
  <c r="N602" i="5"/>
  <c r="Q602" i="5" s="1"/>
  <c r="N1776" i="5"/>
  <c r="P1776" i="5"/>
  <c r="P659" i="5"/>
  <c r="N659" i="5"/>
  <c r="Q659" i="5" s="1"/>
  <c r="R659" i="5" s="1"/>
  <c r="T659" i="5" s="1"/>
  <c r="P514" i="5"/>
  <c r="N514" i="5"/>
  <c r="Q514" i="5" s="1"/>
  <c r="R514" i="5" s="1"/>
  <c r="T514" i="5" s="1"/>
  <c r="P927" i="5"/>
  <c r="N927" i="5"/>
  <c r="N836" i="5"/>
  <c r="Q836" i="5" s="1"/>
  <c r="P836" i="5"/>
  <c r="P823" i="5"/>
  <c r="N823" i="5"/>
  <c r="N1661" i="5"/>
  <c r="P1661" i="5"/>
  <c r="N1568" i="5"/>
  <c r="P1568" i="5"/>
  <c r="P2342" i="5"/>
  <c r="N2342" i="5"/>
  <c r="Q2342" i="5" s="1"/>
  <c r="R2342" i="5" s="1"/>
  <c r="T2342" i="5" s="1"/>
  <c r="P1339" i="5"/>
  <c r="N1339" i="5"/>
  <c r="N2057" i="5"/>
  <c r="Q2057" i="5" s="1"/>
  <c r="R2057" i="5" s="1"/>
  <c r="T2057" i="5" s="1"/>
  <c r="P2057" i="5"/>
  <c r="P1210" i="5"/>
  <c r="N1210" i="5"/>
  <c r="P579" i="5"/>
  <c r="N579" i="5"/>
  <c r="Q579" i="5" s="1"/>
  <c r="R579" i="5" s="1"/>
  <c r="T579" i="5" s="1"/>
  <c r="L7" i="5"/>
  <c r="AK7" i="5"/>
  <c r="L14" i="5"/>
  <c r="AK14" i="5"/>
  <c r="L10" i="5"/>
  <c r="AK10" i="5"/>
  <c r="P2294" i="5"/>
  <c r="N2294" i="5"/>
  <c r="Q2294" i="5" s="1"/>
  <c r="N1706" i="5"/>
  <c r="P1706" i="5"/>
  <c r="P1598" i="5"/>
  <c r="N1598" i="5"/>
  <c r="Q1598" i="5" s="1"/>
  <c r="R1598" i="5" s="1"/>
  <c r="T1598" i="5" s="1"/>
  <c r="P1490" i="5"/>
  <c r="N1490" i="5"/>
  <c r="Q1490" i="5" s="1"/>
  <c r="R1490" i="5" s="1"/>
  <c r="T1490" i="5" s="1"/>
  <c r="N2329" i="5"/>
  <c r="Q2329" i="5" s="1"/>
  <c r="P2329" i="5"/>
  <c r="N2221" i="5"/>
  <c r="Q2221" i="5" s="1"/>
  <c r="R2221" i="5" s="1"/>
  <c r="T2221" i="5" s="1"/>
  <c r="P2221" i="5"/>
  <c r="N2113" i="5"/>
  <c r="Q2113" i="5" s="1"/>
  <c r="R2113" i="5" s="1"/>
  <c r="T2113" i="5" s="1"/>
  <c r="P2113" i="5"/>
  <c r="N2005" i="5"/>
  <c r="Q2005" i="5" s="1"/>
  <c r="R2005" i="5" s="1"/>
  <c r="T2005" i="5" s="1"/>
  <c r="P2005" i="5"/>
  <c r="N1897" i="5"/>
  <c r="Q1897" i="5" s="1"/>
  <c r="P1897" i="5"/>
  <c r="N1789" i="5"/>
  <c r="Q1789" i="5" s="1"/>
  <c r="R1789" i="5" s="1"/>
  <c r="T1789" i="5" s="1"/>
  <c r="P1789" i="5"/>
  <c r="N1537" i="5"/>
  <c r="P1537" i="5"/>
  <c r="P1411" i="5"/>
  <c r="N1411" i="5"/>
  <c r="P511" i="5"/>
  <c r="N511" i="5"/>
  <c r="Q511" i="5" s="1"/>
  <c r="P403" i="5"/>
  <c r="N403" i="5"/>
  <c r="P223" i="5"/>
  <c r="N223" i="5"/>
  <c r="P115" i="5"/>
  <c r="N115" i="5"/>
  <c r="P2423" i="5"/>
  <c r="N2423" i="5"/>
  <c r="Q2423" i="5" s="1"/>
  <c r="R2423" i="5" s="1"/>
  <c r="T2423" i="5" s="1"/>
  <c r="N2184" i="5"/>
  <c r="Q2184" i="5" s="1"/>
  <c r="R2184" i="5" s="1"/>
  <c r="T2184" i="5" s="1"/>
  <c r="P2184" i="5"/>
  <c r="P1338" i="5"/>
  <c r="N1338" i="5"/>
  <c r="Q1338" i="5" s="1"/>
  <c r="N2404" i="5"/>
  <c r="Q2404" i="5" s="1"/>
  <c r="P2404" i="5"/>
  <c r="N1421" i="5"/>
  <c r="P1421" i="5"/>
  <c r="N1313" i="5"/>
  <c r="P1313" i="5"/>
  <c r="N305" i="5"/>
  <c r="P305" i="5"/>
  <c r="P2247" i="5"/>
  <c r="N2247" i="5"/>
  <c r="Q2247" i="5" s="1"/>
  <c r="R285" i="5"/>
  <c r="T285" i="5" s="1"/>
  <c r="N285" i="5"/>
  <c r="Q285" i="5" s="1"/>
  <c r="P285" i="5"/>
  <c r="N177" i="5"/>
  <c r="Q177" i="5" s="1"/>
  <c r="R177" i="5" s="1"/>
  <c r="T177" i="5" s="1"/>
  <c r="P177" i="5"/>
  <c r="N69" i="5"/>
  <c r="P69" i="5"/>
  <c r="N704" i="5"/>
  <c r="Q704" i="5" s="1"/>
  <c r="P704" i="5"/>
  <c r="P331" i="5"/>
  <c r="N331" i="5"/>
  <c r="P1371" i="5"/>
  <c r="N1371" i="5"/>
  <c r="N2162" i="5"/>
  <c r="Q2162" i="5" s="1"/>
  <c r="R2162" i="5" s="1"/>
  <c r="T2162" i="5" s="1"/>
  <c r="P2162" i="5"/>
  <c r="P2054" i="5"/>
  <c r="N2054" i="5"/>
  <c r="Q2054" i="5" s="1"/>
  <c r="R2054" i="5" s="1"/>
  <c r="T2054" i="5" s="1"/>
  <c r="P1946" i="5"/>
  <c r="N1946" i="5"/>
  <c r="Q1946" i="5" s="1"/>
  <c r="R1946" i="5" s="1"/>
  <c r="T1946" i="5" s="1"/>
  <c r="N1838" i="5"/>
  <c r="P1838" i="5"/>
  <c r="P1262" i="5"/>
  <c r="N1262" i="5"/>
  <c r="P1154" i="5"/>
  <c r="N1154" i="5"/>
  <c r="P938" i="5"/>
  <c r="N938" i="5"/>
  <c r="N560" i="5"/>
  <c r="P560" i="5"/>
  <c r="N452" i="5"/>
  <c r="Q452" i="5" s="1"/>
  <c r="P452" i="5"/>
  <c r="P290" i="5"/>
  <c r="N290" i="5"/>
  <c r="R182" i="5"/>
  <c r="T182" i="5" s="1"/>
  <c r="P182" i="5"/>
  <c r="N182" i="5"/>
  <c r="Q182" i="5" s="1"/>
  <c r="P74" i="5"/>
  <c r="N74" i="5"/>
  <c r="R2190" i="5"/>
  <c r="T2190" i="5" s="1"/>
  <c r="P2190" i="5"/>
  <c r="N2190" i="5"/>
  <c r="Q2190" i="5" s="1"/>
  <c r="P815" i="5"/>
  <c r="N815" i="5"/>
  <c r="N436" i="5"/>
  <c r="P436" i="5"/>
  <c r="N1717" i="5"/>
  <c r="P1717" i="5"/>
  <c r="P295" i="5"/>
  <c r="N295" i="5"/>
  <c r="Q295" i="5" s="1"/>
  <c r="R295" i="5" s="1"/>
  <c r="T295" i="5" s="1"/>
  <c r="R1266" i="5"/>
  <c r="T1266" i="5" s="1"/>
  <c r="P1266" i="5"/>
  <c r="N1266" i="5"/>
  <c r="Q1266" i="5" s="1"/>
  <c r="R2105" i="5"/>
  <c r="T2105" i="5" s="1"/>
  <c r="N2105" i="5"/>
  <c r="Q2105" i="5" s="1"/>
  <c r="P2105" i="5"/>
  <c r="N449" i="5"/>
  <c r="P449" i="5"/>
  <c r="N736" i="5"/>
  <c r="Q736" i="5" s="1"/>
  <c r="R736" i="5" s="1"/>
  <c r="T736" i="5" s="1"/>
  <c r="P736" i="5"/>
  <c r="P555" i="5"/>
  <c r="N555" i="5"/>
  <c r="N1796" i="5"/>
  <c r="P1796" i="5"/>
  <c r="N2088" i="5"/>
  <c r="Q2088" i="5" s="1"/>
  <c r="R2088" i="5" s="1"/>
  <c r="T2088" i="5" s="1"/>
  <c r="P2088" i="5"/>
  <c r="R755" i="5"/>
  <c r="T755" i="5" s="1"/>
  <c r="P755" i="5"/>
  <c r="N755" i="5"/>
  <c r="Q755" i="5" s="1"/>
  <c r="N484" i="5"/>
  <c r="P484" i="5"/>
  <c r="P743" i="5"/>
  <c r="N743" i="5"/>
  <c r="Q743" i="5" s="1"/>
  <c r="R743" i="5" s="1"/>
  <c r="T743" i="5" s="1"/>
  <c r="P1603" i="5"/>
  <c r="N1603" i="5"/>
  <c r="Q1603" i="5" s="1"/>
  <c r="R1603" i="5" s="1"/>
  <c r="T1603" i="5" s="1"/>
  <c r="P1098" i="5"/>
  <c r="N1098" i="5"/>
  <c r="P1770" i="5"/>
  <c r="N1770" i="5"/>
  <c r="P1927" i="5"/>
  <c r="N1927" i="5"/>
  <c r="Q1927" i="5" s="1"/>
  <c r="R1927" i="5" s="1"/>
  <c r="T1927" i="5" s="1"/>
  <c r="N2208" i="5"/>
  <c r="Q2208" i="5" s="1"/>
  <c r="R2208" i="5" s="1"/>
  <c r="T2208" i="5" s="1"/>
  <c r="P2208" i="5"/>
  <c r="P171" i="5"/>
  <c r="N171" i="5"/>
  <c r="Q171" i="5" s="1"/>
  <c r="R171" i="5" s="1"/>
  <c r="T171" i="5" s="1"/>
  <c r="P1423" i="5"/>
  <c r="N1423" i="5"/>
  <c r="N1145" i="5"/>
  <c r="Q1145" i="5" s="1"/>
  <c r="R1145" i="5" s="1"/>
  <c r="T1145" i="5" s="1"/>
  <c r="P1145" i="5"/>
  <c r="N1612" i="5"/>
  <c r="P1612" i="5"/>
  <c r="N2133" i="5"/>
  <c r="Q2133" i="5" s="1"/>
  <c r="P2133" i="5"/>
  <c r="N600" i="5"/>
  <c r="Q600" i="5" s="1"/>
  <c r="R600" i="5" s="1"/>
  <c r="T600" i="5" s="1"/>
  <c r="P600" i="5"/>
  <c r="R1754" i="5"/>
  <c r="T1754" i="5" s="1"/>
  <c r="P1754" i="5"/>
  <c r="N1754" i="5"/>
  <c r="Q1754" i="5" s="1"/>
  <c r="P2238" i="5"/>
  <c r="N2238" i="5"/>
  <c r="Q2238" i="5" s="1"/>
  <c r="R2238" i="5" s="1"/>
  <c r="T2238" i="5" s="1"/>
  <c r="N588" i="5"/>
  <c r="Q588" i="5" s="1"/>
  <c r="R588" i="5" s="1"/>
  <c r="T588" i="5" s="1"/>
  <c r="P588" i="5"/>
  <c r="N1918" i="5"/>
  <c r="Q1918" i="5" s="1"/>
  <c r="R1918" i="5" s="1"/>
  <c r="T1918" i="5" s="1"/>
  <c r="P1918" i="5"/>
  <c r="R1521" i="5"/>
  <c r="T1521" i="5" s="1"/>
  <c r="N1521" i="5"/>
  <c r="Q1521" i="5" s="1"/>
  <c r="P1521" i="5"/>
  <c r="N653" i="5"/>
  <c r="P653" i="5"/>
  <c r="P1255" i="5"/>
  <c r="N1255" i="5"/>
  <c r="Q1255" i="5" s="1"/>
  <c r="N1164" i="5"/>
  <c r="Q1164" i="5" s="1"/>
  <c r="P1164" i="5"/>
  <c r="N148" i="5"/>
  <c r="Q148" i="5" s="1"/>
  <c r="R148" i="5" s="1"/>
  <c r="T148" i="5" s="1"/>
  <c r="P148" i="5"/>
  <c r="P2011" i="5"/>
  <c r="N2011" i="5"/>
  <c r="Q2011" i="5" s="1"/>
  <c r="R1337" i="5"/>
  <c r="T1337" i="5" s="1"/>
  <c r="N1337" i="5"/>
  <c r="Q1337" i="5" s="1"/>
  <c r="P1337" i="5"/>
  <c r="N22" i="5"/>
  <c r="P22" i="5"/>
  <c r="N168" i="5"/>
  <c r="P168" i="5"/>
  <c r="N473" i="5"/>
  <c r="P473" i="5"/>
  <c r="P778" i="5"/>
  <c r="N778" i="5"/>
  <c r="N2074" i="5"/>
  <c r="Q2074" i="5" s="1"/>
  <c r="R2074" i="5" s="1"/>
  <c r="T2074" i="5" s="1"/>
  <c r="P2074" i="5"/>
  <c r="P1419" i="5"/>
  <c r="N1419" i="5"/>
  <c r="Q1419" i="5" s="1"/>
  <c r="R1419" i="5" s="1"/>
  <c r="T1419" i="5" s="1"/>
  <c r="P2166" i="5"/>
  <c r="N2166" i="5"/>
  <c r="Q2166" i="5" s="1"/>
  <c r="R2166" i="5" s="1"/>
  <c r="T2166" i="5" s="1"/>
  <c r="N456" i="5"/>
  <c r="Q456" i="5" s="1"/>
  <c r="R456" i="5" s="1"/>
  <c r="T456" i="5" s="1"/>
  <c r="P456" i="5"/>
  <c r="P1498" i="5"/>
  <c r="N1498" i="5"/>
  <c r="N1609" i="5"/>
  <c r="P1609" i="5"/>
  <c r="N1176" i="5"/>
  <c r="P1176" i="5"/>
  <c r="P2318" i="5"/>
  <c r="N2318" i="5"/>
  <c r="Q2318" i="5" s="1"/>
  <c r="R2318" i="5" s="1"/>
  <c r="T2318" i="5" s="1"/>
  <c r="N1346" i="5"/>
  <c r="Q1346" i="5" s="1"/>
  <c r="R1346" i="5" s="1"/>
  <c r="T1346" i="5" s="1"/>
  <c r="P1346" i="5"/>
  <c r="N338" i="5"/>
  <c r="P338" i="5"/>
  <c r="N324" i="5"/>
  <c r="Q324" i="5" s="1"/>
  <c r="P324" i="5"/>
  <c r="N216" i="5"/>
  <c r="Q216" i="5" s="1"/>
  <c r="R216" i="5" s="1"/>
  <c r="T216" i="5" s="1"/>
  <c r="P216" i="5"/>
  <c r="N108" i="5"/>
  <c r="P108" i="5"/>
  <c r="R2384" i="5"/>
  <c r="T2384" i="5" s="1"/>
  <c r="N2384" i="5"/>
  <c r="Q2384" i="5" s="1"/>
  <c r="P2384" i="5"/>
  <c r="P2087" i="5"/>
  <c r="N2087" i="5"/>
  <c r="Q2087" i="5" s="1"/>
  <c r="R2087" i="5" s="1"/>
  <c r="T2087" i="5" s="1"/>
  <c r="R1979" i="5"/>
  <c r="T1979" i="5" s="1"/>
  <c r="P1979" i="5"/>
  <c r="N1979" i="5"/>
  <c r="Q1979" i="5" s="1"/>
  <c r="P1871" i="5"/>
  <c r="N1871" i="5"/>
  <c r="P1763" i="5"/>
  <c r="N1763" i="5"/>
  <c r="P1187" i="5"/>
  <c r="N1187" i="5"/>
  <c r="P1079" i="5"/>
  <c r="N1079" i="5"/>
  <c r="Q1079" i="5" s="1"/>
  <c r="P971" i="5"/>
  <c r="N971" i="5"/>
  <c r="P863" i="5"/>
  <c r="N863" i="5"/>
  <c r="Q863" i="5" s="1"/>
  <c r="R863" i="5" s="1"/>
  <c r="T863" i="5" s="1"/>
  <c r="P539" i="5"/>
  <c r="N539" i="5"/>
  <c r="Q539" i="5" s="1"/>
  <c r="P431" i="5"/>
  <c r="N431" i="5"/>
  <c r="Q431" i="5" s="1"/>
  <c r="R431" i="5" s="1"/>
  <c r="T431" i="5" s="1"/>
  <c r="P251" i="5"/>
  <c r="N251" i="5"/>
  <c r="P143" i="5"/>
  <c r="N143" i="5"/>
  <c r="Q143" i="5" s="1"/>
  <c r="P35" i="5"/>
  <c r="N35" i="5"/>
  <c r="P1654" i="5"/>
  <c r="N1654" i="5"/>
  <c r="P1366" i="5"/>
  <c r="N1366" i="5"/>
  <c r="Q1366" i="5" s="1"/>
  <c r="R1366" i="5" s="1"/>
  <c r="T1366" i="5" s="1"/>
  <c r="P1258" i="5"/>
  <c r="N1258" i="5"/>
  <c r="Q1258" i="5" s="1"/>
  <c r="R1258" i="5" s="1"/>
  <c r="T1258" i="5" s="1"/>
  <c r="P1150" i="5"/>
  <c r="N1150" i="5"/>
  <c r="Q1150" i="5" s="1"/>
  <c r="P1042" i="5"/>
  <c r="N1042" i="5"/>
  <c r="P934" i="5"/>
  <c r="N934" i="5"/>
  <c r="P826" i="5"/>
  <c r="N826" i="5"/>
  <c r="Q826" i="5" s="1"/>
  <c r="R826" i="5" s="1"/>
  <c r="T826" i="5" s="1"/>
  <c r="P718" i="5"/>
  <c r="N718" i="5"/>
  <c r="Q718" i="5" s="1"/>
  <c r="R718" i="5" s="1"/>
  <c r="T718" i="5" s="1"/>
  <c r="R358" i="5"/>
  <c r="T358" i="5" s="1"/>
  <c r="N358" i="5"/>
  <c r="Q358" i="5" s="1"/>
  <c r="P358" i="5"/>
  <c r="N2157" i="5"/>
  <c r="Q2157" i="5" s="1"/>
  <c r="P2157" i="5"/>
  <c r="N2049" i="5"/>
  <c r="Q2049" i="5" s="1"/>
  <c r="P2049" i="5"/>
  <c r="R1941" i="5"/>
  <c r="T1941" i="5" s="1"/>
  <c r="N1941" i="5"/>
  <c r="Q1941" i="5" s="1"/>
  <c r="P1941" i="5"/>
  <c r="N1833" i="5"/>
  <c r="P1833" i="5"/>
  <c r="N1725" i="5"/>
  <c r="P1725" i="5"/>
  <c r="N1617" i="5"/>
  <c r="Q1617" i="5" s="1"/>
  <c r="P1617" i="5"/>
  <c r="N753" i="5"/>
  <c r="Q753" i="5" s="1"/>
  <c r="R753" i="5" s="1"/>
  <c r="T753" i="5" s="1"/>
  <c r="P753" i="5"/>
  <c r="N645" i="5"/>
  <c r="P645" i="5"/>
  <c r="N537" i="5"/>
  <c r="P537" i="5"/>
  <c r="N429" i="5"/>
  <c r="Q429" i="5" s="1"/>
  <c r="P429" i="5"/>
  <c r="N1401" i="5"/>
  <c r="P1401" i="5"/>
  <c r="N1824" i="5"/>
  <c r="P1824" i="5"/>
  <c r="R2128" i="5"/>
  <c r="T2128" i="5" s="1"/>
  <c r="N2128" i="5"/>
  <c r="Q2128" i="5" s="1"/>
  <c r="P2128" i="5"/>
  <c r="N184" i="5"/>
  <c r="Q184" i="5" s="1"/>
  <c r="R184" i="5" s="1"/>
  <c r="T184" i="5" s="1"/>
  <c r="P184" i="5"/>
  <c r="N1321" i="5"/>
  <c r="P1321" i="5"/>
  <c r="N1353" i="5"/>
  <c r="P1353" i="5"/>
  <c r="P2102" i="5"/>
  <c r="N2102" i="5"/>
  <c r="Q2102" i="5" s="1"/>
  <c r="R2102" i="5" s="1"/>
  <c r="T2102" i="5" s="1"/>
  <c r="P1994" i="5"/>
  <c r="N1994" i="5"/>
  <c r="Q1994" i="5" s="1"/>
  <c r="R1994" i="5" s="1"/>
  <c r="T1994" i="5" s="1"/>
  <c r="P1886" i="5"/>
  <c r="N1886" i="5"/>
  <c r="Q1886" i="5" s="1"/>
  <c r="R1886" i="5" s="1"/>
  <c r="T1886" i="5" s="1"/>
  <c r="P1778" i="5"/>
  <c r="N1778" i="5"/>
  <c r="N1202" i="5"/>
  <c r="P1202" i="5"/>
  <c r="P1094" i="5"/>
  <c r="N1094" i="5"/>
  <c r="P986" i="5"/>
  <c r="N986" i="5"/>
  <c r="P878" i="5"/>
  <c r="N878" i="5"/>
  <c r="N536" i="5"/>
  <c r="Q536" i="5" s="1"/>
  <c r="R536" i="5" s="1"/>
  <c r="T536" i="5" s="1"/>
  <c r="P536" i="5"/>
  <c r="N428" i="5"/>
  <c r="Q428" i="5" s="1"/>
  <c r="R428" i="5" s="1"/>
  <c r="T428" i="5" s="1"/>
  <c r="P428" i="5"/>
  <c r="N248" i="5"/>
  <c r="Q248" i="5" s="1"/>
  <c r="P248" i="5"/>
  <c r="N140" i="5"/>
  <c r="Q140" i="5" s="1"/>
  <c r="R140" i="5" s="1"/>
  <c r="T140" i="5" s="1"/>
  <c r="P140" i="5"/>
  <c r="N32" i="5"/>
  <c r="Q32" i="5" s="1"/>
  <c r="R32" i="5" s="1"/>
  <c r="T32" i="5" s="1"/>
  <c r="P32" i="5"/>
  <c r="P2178" i="5"/>
  <c r="N2178" i="5"/>
  <c r="Q2178" i="5" s="1"/>
  <c r="R2178" i="5" s="1"/>
  <c r="T2178" i="5" s="1"/>
  <c r="R2070" i="5"/>
  <c r="T2070" i="5" s="1"/>
  <c r="P2070" i="5"/>
  <c r="N2070" i="5"/>
  <c r="Q2070" i="5" s="1"/>
  <c r="P1962" i="5"/>
  <c r="N1962" i="5"/>
  <c r="Q1962" i="5" s="1"/>
  <c r="R1962" i="5" s="1"/>
  <c r="T1962" i="5" s="1"/>
  <c r="P1854" i="5"/>
  <c r="N1854" i="5"/>
  <c r="P1746" i="5"/>
  <c r="N1746" i="5"/>
  <c r="Q1746" i="5" s="1"/>
  <c r="R1746" i="5" s="1"/>
  <c r="T1746" i="5" s="1"/>
  <c r="R1638" i="5"/>
  <c r="T1638" i="5" s="1"/>
  <c r="P1638" i="5"/>
  <c r="N1638" i="5"/>
  <c r="Q1638" i="5" s="1"/>
  <c r="P774" i="5"/>
  <c r="N774" i="5"/>
  <c r="P666" i="5"/>
  <c r="N666" i="5"/>
  <c r="Q666" i="5" s="1"/>
  <c r="R666" i="5" s="1"/>
  <c r="T666" i="5" s="1"/>
  <c r="P558" i="5"/>
  <c r="N558" i="5"/>
  <c r="N450" i="5"/>
  <c r="P450" i="5"/>
  <c r="N2397" i="5"/>
  <c r="Q2397" i="5" s="1"/>
  <c r="R2397" i="5" s="1"/>
  <c r="T2397" i="5" s="1"/>
  <c r="P2397" i="5"/>
  <c r="N737" i="5"/>
  <c r="P737" i="5"/>
  <c r="N629" i="5"/>
  <c r="P629" i="5"/>
  <c r="N2302" i="5"/>
  <c r="Q2302" i="5" s="1"/>
  <c r="P2302" i="5"/>
  <c r="N2194" i="5"/>
  <c r="Q2194" i="5" s="1"/>
  <c r="R2194" i="5" s="1"/>
  <c r="T2194" i="5" s="1"/>
  <c r="P2194" i="5"/>
  <c r="P2086" i="5"/>
  <c r="N2086" i="5"/>
  <c r="Q2086" i="5" s="1"/>
  <c r="R2086" i="5" s="1"/>
  <c r="T2086" i="5" s="1"/>
  <c r="P1978" i="5"/>
  <c r="N1978" i="5"/>
  <c r="Q1978" i="5" s="1"/>
  <c r="R1978" i="5" s="1"/>
  <c r="T1978" i="5" s="1"/>
  <c r="P1870" i="5"/>
  <c r="N1870" i="5"/>
  <c r="P1762" i="5"/>
  <c r="N1762" i="5"/>
  <c r="P1510" i="5"/>
  <c r="N1510" i="5"/>
  <c r="P574" i="5"/>
  <c r="N574" i="5"/>
  <c r="P466" i="5"/>
  <c r="N466" i="5"/>
  <c r="N268" i="5"/>
  <c r="P268" i="5"/>
  <c r="N160" i="5"/>
  <c r="P160" i="5"/>
  <c r="N52" i="5"/>
  <c r="P52" i="5"/>
  <c r="R2241" i="5"/>
  <c r="T2241" i="5" s="1"/>
  <c r="N2241" i="5"/>
  <c r="Q2241" i="5" s="1"/>
  <c r="P2241" i="5"/>
  <c r="N1473" i="5"/>
  <c r="P1473" i="5"/>
  <c r="N1185" i="5"/>
  <c r="P1185" i="5"/>
  <c r="N1077" i="5"/>
  <c r="Q1077" i="5" s="1"/>
  <c r="R1077" i="5" s="1"/>
  <c r="T1077" i="5" s="1"/>
  <c r="P1077" i="5"/>
  <c r="N969" i="5"/>
  <c r="Q969" i="5" s="1"/>
  <c r="P969" i="5"/>
  <c r="N861" i="5"/>
  <c r="Q861" i="5" s="1"/>
  <c r="R861" i="5" s="1"/>
  <c r="T861" i="5" s="1"/>
  <c r="P861" i="5"/>
  <c r="R1986" i="5"/>
  <c r="T1986" i="5" s="1"/>
  <c r="P1986" i="5"/>
  <c r="N1986" i="5"/>
  <c r="Q1986" i="5" s="1"/>
  <c r="P2362" i="5"/>
  <c r="N2362" i="5"/>
  <c r="Q2362" i="5" s="1"/>
  <c r="P58" i="5"/>
  <c r="N58" i="5"/>
  <c r="P722" i="5"/>
  <c r="N722" i="5"/>
  <c r="P619" i="5"/>
  <c r="N619" i="5"/>
  <c r="P1475" i="5"/>
  <c r="N1475" i="5"/>
  <c r="N2240" i="5"/>
  <c r="Q2240" i="5" s="1"/>
  <c r="R2240" i="5" s="1"/>
  <c r="T2240" i="5" s="1"/>
  <c r="P2240" i="5"/>
  <c r="N788" i="5"/>
  <c r="Q788" i="5" s="1"/>
  <c r="P788" i="5"/>
  <c r="N680" i="5"/>
  <c r="P680" i="5"/>
  <c r="N1693" i="5"/>
  <c r="P1693" i="5"/>
  <c r="N1405" i="5"/>
  <c r="P1405" i="5"/>
  <c r="N1297" i="5"/>
  <c r="P1297" i="5"/>
  <c r="N1189" i="5"/>
  <c r="P1189" i="5"/>
  <c r="N1081" i="5"/>
  <c r="Q1081" i="5" s="1"/>
  <c r="R1081" i="5" s="1"/>
  <c r="T1081" i="5" s="1"/>
  <c r="P1081" i="5"/>
  <c r="N973" i="5"/>
  <c r="Q973" i="5" s="1"/>
  <c r="R973" i="5" s="1"/>
  <c r="T973" i="5" s="1"/>
  <c r="P973" i="5"/>
  <c r="N865" i="5"/>
  <c r="Q865" i="5" s="1"/>
  <c r="R865" i="5" s="1"/>
  <c r="T865" i="5" s="1"/>
  <c r="P865" i="5"/>
  <c r="N757" i="5"/>
  <c r="P757" i="5"/>
  <c r="N649" i="5"/>
  <c r="Q649" i="5" s="1"/>
  <c r="R649" i="5" s="1"/>
  <c r="T649" i="5" s="1"/>
  <c r="P649" i="5"/>
  <c r="N289" i="5"/>
  <c r="P289" i="5"/>
  <c r="P1458" i="5"/>
  <c r="N1458" i="5"/>
  <c r="Q1458" i="5" s="1"/>
  <c r="R1458" i="5" s="1"/>
  <c r="T1458" i="5" s="1"/>
  <c r="N1188" i="5"/>
  <c r="P1188" i="5"/>
  <c r="R1080" i="5"/>
  <c r="T1080" i="5" s="1"/>
  <c r="N1080" i="5"/>
  <c r="Q1080" i="5" s="1"/>
  <c r="P1080" i="5"/>
  <c r="N972" i="5"/>
  <c r="P972" i="5"/>
  <c r="N864" i="5"/>
  <c r="Q864" i="5" s="1"/>
  <c r="R864" i="5" s="1"/>
  <c r="T864" i="5" s="1"/>
  <c r="P864" i="5"/>
  <c r="P2219" i="5"/>
  <c r="N2219" i="5"/>
  <c r="Q2219" i="5" s="1"/>
  <c r="R2219" i="5" s="1"/>
  <c r="T2219" i="5" s="1"/>
  <c r="N1649" i="5"/>
  <c r="P1649" i="5"/>
  <c r="N1541" i="5"/>
  <c r="Q1541" i="5" s="1"/>
  <c r="R1541" i="5" s="1"/>
  <c r="T1541" i="5" s="1"/>
  <c r="P1541" i="5"/>
  <c r="N2441" i="5"/>
  <c r="Q2441" i="5" s="1"/>
  <c r="P2441" i="5"/>
  <c r="P1383" i="5"/>
  <c r="N1383" i="5"/>
  <c r="Q1383" i="5" s="1"/>
  <c r="R1383" i="5" s="1"/>
  <c r="T1383" i="5" s="1"/>
  <c r="N672" i="5"/>
  <c r="P672" i="5"/>
  <c r="N1245" i="5"/>
  <c r="Q1245" i="5" s="1"/>
  <c r="R1245" i="5" s="1"/>
  <c r="T1245" i="5" s="1"/>
  <c r="P1245" i="5"/>
  <c r="R853" i="5"/>
  <c r="T853" i="5" s="1"/>
  <c r="N853" i="5"/>
  <c r="Q853" i="5" s="1"/>
  <c r="P853" i="5"/>
  <c r="N1700" i="5"/>
  <c r="Q1700" i="5" s="1"/>
  <c r="P1700" i="5"/>
  <c r="N1592" i="5"/>
  <c r="P1592" i="5"/>
  <c r="N1484" i="5"/>
  <c r="P1484" i="5"/>
  <c r="N2341" i="5"/>
  <c r="Q2341" i="5" s="1"/>
  <c r="R2341" i="5" s="1"/>
  <c r="T2341" i="5" s="1"/>
  <c r="P2341" i="5"/>
  <c r="R2233" i="5"/>
  <c r="T2233" i="5" s="1"/>
  <c r="N2233" i="5"/>
  <c r="Q2233" i="5" s="1"/>
  <c r="P2233" i="5"/>
  <c r="N2125" i="5"/>
  <c r="Q2125" i="5" s="1"/>
  <c r="R2125" i="5" s="1"/>
  <c r="T2125" i="5" s="1"/>
  <c r="P2125" i="5"/>
  <c r="N2017" i="5"/>
  <c r="Q2017" i="5" s="1"/>
  <c r="R2017" i="5" s="1"/>
  <c r="T2017" i="5" s="1"/>
  <c r="P2017" i="5"/>
  <c r="N1909" i="5"/>
  <c r="Q1909" i="5" s="1"/>
  <c r="R1909" i="5" s="1"/>
  <c r="T1909" i="5" s="1"/>
  <c r="P1909" i="5"/>
  <c r="N1801" i="5"/>
  <c r="P1801" i="5"/>
  <c r="N1549" i="5"/>
  <c r="P1549" i="5"/>
  <c r="N1441" i="5"/>
  <c r="Q1441" i="5" s="1"/>
  <c r="R1441" i="5" s="1"/>
  <c r="T1441" i="5" s="1"/>
  <c r="P1441" i="5"/>
  <c r="N505" i="5"/>
  <c r="Q505" i="5" s="1"/>
  <c r="R505" i="5" s="1"/>
  <c r="T505" i="5" s="1"/>
  <c r="P505" i="5"/>
  <c r="N397" i="5"/>
  <c r="P397" i="5"/>
  <c r="N217" i="5"/>
  <c r="Q217" i="5" s="1"/>
  <c r="R217" i="5" s="1"/>
  <c r="T217" i="5" s="1"/>
  <c r="P217" i="5"/>
  <c r="N109" i="5"/>
  <c r="P109" i="5"/>
  <c r="P2419" i="5"/>
  <c r="N2419" i="5"/>
  <c r="Q2419" i="5" s="1"/>
  <c r="P1422" i="5"/>
  <c r="N1422" i="5"/>
  <c r="Q1422" i="5" s="1"/>
  <c r="R1422" i="5" s="1"/>
  <c r="T1422" i="5" s="1"/>
  <c r="P1314" i="5"/>
  <c r="N1314" i="5"/>
  <c r="Q1314" i="5" s="1"/>
  <c r="N2366" i="5"/>
  <c r="Q2366" i="5" s="1"/>
  <c r="R2366" i="5" s="1"/>
  <c r="T2366" i="5" s="1"/>
  <c r="P2366" i="5"/>
  <c r="R1361" i="5"/>
  <c r="T1361" i="5" s="1"/>
  <c r="N1361" i="5"/>
  <c r="Q1361" i="5" s="1"/>
  <c r="P1361" i="5"/>
  <c r="N353" i="5"/>
  <c r="Q353" i="5" s="1"/>
  <c r="R353" i="5" s="1"/>
  <c r="T353" i="5" s="1"/>
  <c r="P353" i="5"/>
  <c r="P2387" i="5"/>
  <c r="N2387" i="5"/>
  <c r="Q2387" i="5" s="1"/>
  <c r="R2387" i="5" s="1"/>
  <c r="T2387" i="5" s="1"/>
  <c r="P2199" i="5"/>
  <c r="N2199" i="5"/>
  <c r="Q2199" i="5" s="1"/>
  <c r="N261" i="5"/>
  <c r="Q261" i="5" s="1"/>
  <c r="R261" i="5" s="1"/>
  <c r="T261" i="5" s="1"/>
  <c r="P261" i="5"/>
  <c r="N153" i="5"/>
  <c r="P153" i="5"/>
  <c r="N45" i="5"/>
  <c r="Q45" i="5" s="1"/>
  <c r="R45" i="5" s="1"/>
  <c r="T45" i="5" s="1"/>
  <c r="P45" i="5"/>
  <c r="P1046" i="5"/>
  <c r="N1046" i="5"/>
  <c r="P2110" i="5"/>
  <c r="N2110" i="5"/>
  <c r="Q2110" i="5" s="1"/>
  <c r="R2110" i="5" s="1"/>
  <c r="T2110" i="5" s="1"/>
  <c r="N40" i="5"/>
  <c r="P40" i="5"/>
  <c r="R686" i="5"/>
  <c r="T686" i="5" s="1"/>
  <c r="P686" i="5"/>
  <c r="N686" i="5"/>
  <c r="Q686" i="5" s="1"/>
  <c r="N1212" i="5"/>
  <c r="P1212" i="5"/>
  <c r="N1412" i="5"/>
  <c r="P1412" i="5"/>
  <c r="N1304" i="5"/>
  <c r="Q1304" i="5" s="1"/>
  <c r="R1304" i="5" s="1"/>
  <c r="T1304" i="5" s="1"/>
  <c r="P1304" i="5"/>
  <c r="N2405" i="5"/>
  <c r="Q2405" i="5" s="1"/>
  <c r="P2405" i="5"/>
  <c r="N264" i="5"/>
  <c r="Q264" i="5" s="1"/>
  <c r="R264" i="5" s="1"/>
  <c r="T264" i="5" s="1"/>
  <c r="P264" i="5"/>
  <c r="N156" i="5"/>
  <c r="Q156" i="5" s="1"/>
  <c r="P156" i="5"/>
  <c r="N48" i="5"/>
  <c r="Q48" i="5" s="1"/>
  <c r="P48" i="5"/>
  <c r="R2135" i="5"/>
  <c r="T2135" i="5" s="1"/>
  <c r="P2135" i="5"/>
  <c r="N2135" i="5"/>
  <c r="Q2135" i="5" s="1"/>
  <c r="P2027" i="5"/>
  <c r="N2027" i="5"/>
  <c r="Q2027" i="5" s="1"/>
  <c r="R2027" i="5" s="1"/>
  <c r="T2027" i="5" s="1"/>
  <c r="P1919" i="5"/>
  <c r="N1919" i="5"/>
  <c r="Q1919" i="5" s="1"/>
  <c r="P1811" i="5"/>
  <c r="N1811" i="5"/>
  <c r="P1235" i="5"/>
  <c r="N1235" i="5"/>
  <c r="R1127" i="5"/>
  <c r="T1127" i="5" s="1"/>
  <c r="P1127" i="5"/>
  <c r="N1127" i="5"/>
  <c r="Q1127" i="5" s="1"/>
  <c r="P1019" i="5"/>
  <c r="N1019" i="5"/>
  <c r="Q1019" i="5" s="1"/>
  <c r="P911" i="5"/>
  <c r="N911" i="5"/>
  <c r="N569" i="5"/>
  <c r="P569" i="5"/>
  <c r="N461" i="5"/>
  <c r="P461" i="5"/>
  <c r="P299" i="5"/>
  <c r="N299" i="5"/>
  <c r="R191" i="5"/>
  <c r="T191" i="5" s="1"/>
  <c r="P191" i="5"/>
  <c r="N191" i="5"/>
  <c r="Q191" i="5" s="1"/>
  <c r="P83" i="5"/>
  <c r="N83" i="5"/>
  <c r="Q83" i="5" s="1"/>
  <c r="R83" i="5" s="1"/>
  <c r="T83" i="5" s="1"/>
  <c r="P1702" i="5"/>
  <c r="N1702" i="5"/>
  <c r="R1594" i="5"/>
  <c r="T1594" i="5" s="1"/>
  <c r="P1594" i="5"/>
  <c r="N1594" i="5"/>
  <c r="Q1594" i="5" s="1"/>
  <c r="P1306" i="5"/>
  <c r="N1306" i="5"/>
  <c r="Q1306" i="5" s="1"/>
  <c r="R1306" i="5" s="1"/>
  <c r="T1306" i="5" s="1"/>
  <c r="P1198" i="5"/>
  <c r="N1198" i="5"/>
  <c r="P1090" i="5"/>
  <c r="N1090" i="5"/>
  <c r="Q1090" i="5" s="1"/>
  <c r="R1090" i="5" s="1"/>
  <c r="T1090" i="5" s="1"/>
  <c r="P982" i="5"/>
  <c r="N982" i="5"/>
  <c r="P874" i="5"/>
  <c r="N874" i="5"/>
  <c r="N766" i="5"/>
  <c r="Q766" i="5" s="1"/>
  <c r="R766" i="5" s="1"/>
  <c r="T766" i="5" s="1"/>
  <c r="P766" i="5"/>
  <c r="P658" i="5"/>
  <c r="N658" i="5"/>
  <c r="P298" i="5"/>
  <c r="N298" i="5"/>
  <c r="P2115" i="5"/>
  <c r="N2115" i="5"/>
  <c r="Q2115" i="5" s="1"/>
  <c r="P2007" i="5"/>
  <c r="N2007" i="5"/>
  <c r="Q2007" i="5" s="1"/>
  <c r="P1899" i="5"/>
  <c r="N1899" i="5"/>
  <c r="Q1899" i="5" s="1"/>
  <c r="R1899" i="5" s="1"/>
  <c r="T1899" i="5" s="1"/>
  <c r="P1791" i="5"/>
  <c r="N1791" i="5"/>
  <c r="P1683" i="5"/>
  <c r="N1683" i="5"/>
  <c r="Q1683" i="5" s="1"/>
  <c r="R1683" i="5" s="1"/>
  <c r="T1683" i="5" s="1"/>
  <c r="P1575" i="5"/>
  <c r="N1575" i="5"/>
  <c r="N729" i="5"/>
  <c r="Q729" i="5" s="1"/>
  <c r="R729" i="5" s="1"/>
  <c r="T729" i="5" s="1"/>
  <c r="P729" i="5"/>
  <c r="N621" i="5"/>
  <c r="Q621" i="5" s="1"/>
  <c r="R621" i="5" s="1"/>
  <c r="T621" i="5" s="1"/>
  <c r="P621" i="5"/>
  <c r="N513" i="5"/>
  <c r="Q513" i="5" s="1"/>
  <c r="P513" i="5"/>
  <c r="N405" i="5"/>
  <c r="P405" i="5"/>
  <c r="P1010" i="5"/>
  <c r="N1010" i="5"/>
  <c r="R635" i="5"/>
  <c r="T635" i="5" s="1"/>
  <c r="P635" i="5"/>
  <c r="N635" i="5"/>
  <c r="Q635" i="5" s="1"/>
  <c r="P166" i="5"/>
  <c r="N166" i="5"/>
  <c r="N632" i="5"/>
  <c r="P632" i="5"/>
  <c r="R870" i="5"/>
  <c r="T870" i="5" s="1"/>
  <c r="P870" i="5"/>
  <c r="N870" i="5"/>
  <c r="Q870" i="5" s="1"/>
  <c r="R2306" i="5"/>
  <c r="T2306" i="5" s="1"/>
  <c r="P2306" i="5"/>
  <c r="N2306" i="5"/>
  <c r="Q2306" i="5" s="1"/>
  <c r="N2168" i="5"/>
  <c r="Q2168" i="5" s="1"/>
  <c r="P2168" i="5"/>
  <c r="N2060" i="5"/>
  <c r="Q2060" i="5" s="1"/>
  <c r="R2060" i="5" s="1"/>
  <c r="T2060" i="5" s="1"/>
  <c r="P2060" i="5"/>
  <c r="N1952" i="5"/>
  <c r="Q1952" i="5" s="1"/>
  <c r="R1952" i="5" s="1"/>
  <c r="T1952" i="5" s="1"/>
  <c r="P1952" i="5"/>
  <c r="N1844" i="5"/>
  <c r="P1844" i="5"/>
  <c r="N1268" i="5"/>
  <c r="Q1268" i="5" s="1"/>
  <c r="R1268" i="5" s="1"/>
  <c r="T1268" i="5" s="1"/>
  <c r="P1268" i="5"/>
  <c r="N1160" i="5"/>
  <c r="Q1160" i="5" s="1"/>
  <c r="R1160" i="5" s="1"/>
  <c r="T1160" i="5" s="1"/>
  <c r="P1160" i="5"/>
  <c r="N1052" i="5"/>
  <c r="P1052" i="5"/>
  <c r="N944" i="5"/>
  <c r="P944" i="5"/>
  <c r="N584" i="5"/>
  <c r="P584" i="5"/>
  <c r="N476" i="5"/>
  <c r="Q476" i="5" s="1"/>
  <c r="P476" i="5"/>
  <c r="N368" i="5"/>
  <c r="P368" i="5"/>
  <c r="P206" i="5"/>
  <c r="N206" i="5"/>
  <c r="P98" i="5"/>
  <c r="N98" i="5"/>
  <c r="Q98" i="5" s="1"/>
  <c r="R98" i="5" s="1"/>
  <c r="T98" i="5" s="1"/>
  <c r="R2442" i="5"/>
  <c r="T2442" i="5" s="1"/>
  <c r="P2442" i="5"/>
  <c r="N2442" i="5"/>
  <c r="Q2442" i="5" s="1"/>
  <c r="R2202" i="5"/>
  <c r="T2202" i="5" s="1"/>
  <c r="P2202" i="5"/>
  <c r="N2202" i="5"/>
  <c r="Q2202" i="5" s="1"/>
  <c r="P2082" i="5"/>
  <c r="N2082" i="5"/>
  <c r="Q2082" i="5" s="1"/>
  <c r="R1974" i="5"/>
  <c r="T1974" i="5" s="1"/>
  <c r="P1974" i="5"/>
  <c r="N1974" i="5"/>
  <c r="Q1974" i="5" s="1"/>
  <c r="P1866" i="5"/>
  <c r="N1866" i="5"/>
  <c r="R1758" i="5"/>
  <c r="T1758" i="5" s="1"/>
  <c r="P1758" i="5"/>
  <c r="N1758" i="5"/>
  <c r="Q1758" i="5" s="1"/>
  <c r="N1650" i="5"/>
  <c r="Q1650" i="5" s="1"/>
  <c r="R1650" i="5" s="1"/>
  <c r="T1650" i="5" s="1"/>
  <c r="P1650" i="5"/>
  <c r="R786" i="5"/>
  <c r="T786" i="5" s="1"/>
  <c r="P786" i="5"/>
  <c r="N786" i="5"/>
  <c r="Q786" i="5" s="1"/>
  <c r="P678" i="5"/>
  <c r="N678" i="5"/>
  <c r="N570" i="5"/>
  <c r="Q570" i="5" s="1"/>
  <c r="R570" i="5" s="1"/>
  <c r="T570" i="5" s="1"/>
  <c r="P570" i="5"/>
  <c r="P462" i="5"/>
  <c r="N462" i="5"/>
  <c r="Q462" i="5" s="1"/>
  <c r="R462" i="5" s="1"/>
  <c r="T462" i="5" s="1"/>
  <c r="P2354" i="5"/>
  <c r="N2354" i="5"/>
  <c r="Q2354" i="5" s="1"/>
  <c r="R2354" i="5" s="1"/>
  <c r="T2354" i="5" s="1"/>
  <c r="N2189" i="5"/>
  <c r="Q2189" i="5" s="1"/>
  <c r="P2189" i="5"/>
  <c r="N749" i="5"/>
  <c r="Q749" i="5" s="1"/>
  <c r="P749" i="5"/>
  <c r="N641" i="5"/>
  <c r="P641" i="5"/>
  <c r="N2332" i="5"/>
  <c r="Q2332" i="5" s="1"/>
  <c r="R2332" i="5" s="1"/>
  <c r="T2332" i="5" s="1"/>
  <c r="P2332" i="5"/>
  <c r="N2224" i="5"/>
  <c r="Q2224" i="5" s="1"/>
  <c r="R2224" i="5" s="1"/>
  <c r="T2224" i="5" s="1"/>
  <c r="P2224" i="5"/>
  <c r="N2116" i="5"/>
  <c r="Q2116" i="5" s="1"/>
  <c r="P2116" i="5"/>
  <c r="N2008" i="5"/>
  <c r="Q2008" i="5" s="1"/>
  <c r="R2008" i="5" s="1"/>
  <c r="T2008" i="5" s="1"/>
  <c r="P2008" i="5"/>
  <c r="N1900" i="5"/>
  <c r="Q1900" i="5" s="1"/>
  <c r="R1900" i="5" s="1"/>
  <c r="T1900" i="5" s="1"/>
  <c r="P1900" i="5"/>
  <c r="N1792" i="5"/>
  <c r="Q1792" i="5" s="1"/>
  <c r="R1792" i="5" s="1"/>
  <c r="T1792" i="5" s="1"/>
  <c r="P1792" i="5"/>
  <c r="N1540" i="5"/>
  <c r="Q1540" i="5" s="1"/>
  <c r="R1540" i="5" s="1"/>
  <c r="T1540" i="5" s="1"/>
  <c r="P1540" i="5"/>
  <c r="N604" i="5"/>
  <c r="P604" i="5"/>
  <c r="N496" i="5"/>
  <c r="P496" i="5"/>
  <c r="N388" i="5"/>
  <c r="Q388" i="5" s="1"/>
  <c r="P388" i="5"/>
  <c r="P190" i="5"/>
  <c r="N190" i="5"/>
  <c r="P82" i="5"/>
  <c r="N82" i="5"/>
  <c r="Q82" i="5" s="1"/>
  <c r="R82" i="5" s="1"/>
  <c r="T82" i="5" s="1"/>
  <c r="N2301" i="5"/>
  <c r="Q2301" i="5" s="1"/>
  <c r="R2301" i="5" s="1"/>
  <c r="T2301" i="5" s="1"/>
  <c r="P2301" i="5"/>
  <c r="P1503" i="5"/>
  <c r="N1503" i="5"/>
  <c r="N1233" i="5"/>
  <c r="Q1233" i="5" s="1"/>
  <c r="R1233" i="5" s="1"/>
  <c r="T1233" i="5" s="1"/>
  <c r="P1233" i="5"/>
  <c r="N1125" i="5"/>
  <c r="P1125" i="5"/>
  <c r="R1017" i="5"/>
  <c r="T1017" i="5" s="1"/>
  <c r="N1017" i="5"/>
  <c r="Q1017" i="5" s="1"/>
  <c r="P1017" i="5"/>
  <c r="N909" i="5"/>
  <c r="P909" i="5"/>
  <c r="N992" i="5"/>
  <c r="Q992" i="5" s="1"/>
  <c r="R992" i="5" s="1"/>
  <c r="T992" i="5" s="1"/>
  <c r="P992" i="5"/>
  <c r="N762" i="5"/>
  <c r="P762" i="5"/>
  <c r="N2380" i="5"/>
  <c r="Q2380" i="5" s="1"/>
  <c r="P2380" i="5"/>
  <c r="N400" i="5"/>
  <c r="Q400" i="5" s="1"/>
  <c r="R400" i="5" s="1"/>
  <c r="T400" i="5" s="1"/>
  <c r="P400" i="5"/>
  <c r="P1083" i="5"/>
  <c r="N1083" i="5"/>
  <c r="N997" i="5"/>
  <c r="P997" i="5"/>
  <c r="N1457" i="5"/>
  <c r="P1457" i="5"/>
  <c r="P818" i="5"/>
  <c r="N818" i="5"/>
  <c r="R710" i="5"/>
  <c r="T710" i="5" s="1"/>
  <c r="P710" i="5"/>
  <c r="N710" i="5"/>
  <c r="Q710" i="5" s="1"/>
  <c r="N2385" i="5"/>
  <c r="Q2385" i="5" s="1"/>
  <c r="P2385" i="5"/>
  <c r="N1633" i="5"/>
  <c r="P1633" i="5"/>
  <c r="N1345" i="5"/>
  <c r="Q1345" i="5" s="1"/>
  <c r="R1345" i="5" s="1"/>
  <c r="T1345" i="5" s="1"/>
  <c r="P1345" i="5"/>
  <c r="N1237" i="5"/>
  <c r="P1237" i="5"/>
  <c r="N1129" i="5"/>
  <c r="P1129" i="5"/>
  <c r="N1021" i="5"/>
  <c r="Q1021" i="5" s="1"/>
  <c r="R1021" i="5" s="1"/>
  <c r="T1021" i="5" s="1"/>
  <c r="P1021" i="5"/>
  <c r="N913" i="5"/>
  <c r="Q913" i="5" s="1"/>
  <c r="P913" i="5"/>
  <c r="N805" i="5"/>
  <c r="P805" i="5"/>
  <c r="N697" i="5"/>
  <c r="P697" i="5"/>
  <c r="N337" i="5"/>
  <c r="P337" i="5"/>
  <c r="P1542" i="5"/>
  <c r="N1542" i="5"/>
  <c r="Q1542" i="5" s="1"/>
  <c r="R1542" i="5" s="1"/>
  <c r="T1542" i="5" s="1"/>
  <c r="P1254" i="5"/>
  <c r="N1254" i="5"/>
  <c r="Q1254" i="5" s="1"/>
  <c r="P1146" i="5"/>
  <c r="N1146" i="5"/>
  <c r="Q1146" i="5" s="1"/>
  <c r="R1146" i="5" s="1"/>
  <c r="T1146" i="5" s="1"/>
  <c r="P1038" i="5"/>
  <c r="N1038" i="5"/>
  <c r="Q1038" i="5" s="1"/>
  <c r="R1038" i="5" s="1"/>
  <c r="T1038" i="5" s="1"/>
  <c r="N930" i="5"/>
  <c r="P930" i="5"/>
  <c r="N2422" i="5"/>
  <c r="Q2422" i="5" s="1"/>
  <c r="P2422" i="5"/>
  <c r="P1643" i="5"/>
  <c r="N1643" i="5"/>
  <c r="P1535" i="5"/>
  <c r="N1535" i="5"/>
  <c r="N2429" i="5"/>
  <c r="Q2429" i="5" s="1"/>
  <c r="P2429" i="5"/>
  <c r="N1413" i="5"/>
  <c r="P1413" i="5"/>
  <c r="N1305" i="5"/>
  <c r="P1305" i="5"/>
  <c r="P2395" i="5"/>
  <c r="N2395" i="5"/>
  <c r="Q2395" i="5" s="1"/>
  <c r="R2395" i="5" s="1"/>
  <c r="T2395" i="5" s="1"/>
  <c r="N492" i="5"/>
  <c r="P492" i="5"/>
  <c r="P2410" i="5"/>
  <c r="N2410" i="5"/>
  <c r="Q2410" i="5" s="1"/>
  <c r="P1658" i="5"/>
  <c r="N1658" i="5"/>
  <c r="P1550" i="5"/>
  <c r="N1550" i="5"/>
  <c r="N1442" i="5"/>
  <c r="Q1442" i="5" s="1"/>
  <c r="R1442" i="5" s="1"/>
  <c r="T1442" i="5" s="1"/>
  <c r="P1442" i="5"/>
  <c r="N2317" i="5"/>
  <c r="Q2317" i="5" s="1"/>
  <c r="R2317" i="5" s="1"/>
  <c r="T2317" i="5" s="1"/>
  <c r="P2317" i="5"/>
  <c r="N2209" i="5"/>
  <c r="Q2209" i="5" s="1"/>
  <c r="R2209" i="5" s="1"/>
  <c r="T2209" i="5" s="1"/>
  <c r="P2209" i="5"/>
  <c r="N2101" i="5"/>
  <c r="Q2101" i="5" s="1"/>
  <c r="R2101" i="5" s="1"/>
  <c r="T2101" i="5" s="1"/>
  <c r="P2101" i="5"/>
  <c r="N1993" i="5"/>
  <c r="Q1993" i="5" s="1"/>
  <c r="R1993" i="5" s="1"/>
  <c r="T1993" i="5" s="1"/>
  <c r="P1993" i="5"/>
  <c r="N1885" i="5"/>
  <c r="Q1885" i="5" s="1"/>
  <c r="R1885" i="5" s="1"/>
  <c r="T1885" i="5" s="1"/>
  <c r="P1885" i="5"/>
  <c r="N1777" i="5"/>
  <c r="P1777" i="5"/>
  <c r="N1525" i="5"/>
  <c r="P1525" i="5"/>
  <c r="N589" i="5"/>
  <c r="Q589" i="5" s="1"/>
  <c r="R589" i="5" s="1"/>
  <c r="T589" i="5" s="1"/>
  <c r="P589" i="5"/>
  <c r="N481" i="5"/>
  <c r="Q481" i="5" s="1"/>
  <c r="P481" i="5"/>
  <c r="N373" i="5"/>
  <c r="P373" i="5"/>
  <c r="P175" i="5"/>
  <c r="N175" i="5"/>
  <c r="Q175" i="5" s="1"/>
  <c r="P67" i="5"/>
  <c r="N67" i="5"/>
  <c r="Q67" i="5" s="1"/>
  <c r="N2304" i="5"/>
  <c r="Q2304" i="5" s="1"/>
  <c r="P2304" i="5"/>
  <c r="P1398" i="5"/>
  <c r="N1398" i="5"/>
  <c r="Q1398" i="5" s="1"/>
  <c r="P1290" i="5"/>
  <c r="N1290" i="5"/>
  <c r="P1427" i="5"/>
  <c r="N1427" i="5"/>
  <c r="Q1427" i="5" s="1"/>
  <c r="R1427" i="5" s="1"/>
  <c r="T1427" i="5" s="1"/>
  <c r="P1319" i="5"/>
  <c r="N1319" i="5"/>
  <c r="P2367" i="5"/>
  <c r="N2367" i="5"/>
  <c r="Q2367" i="5" s="1"/>
  <c r="R2367" i="5" s="1"/>
  <c r="T2367" i="5" s="1"/>
  <c r="N345" i="5"/>
  <c r="P345" i="5"/>
  <c r="N237" i="5"/>
  <c r="P237" i="5"/>
  <c r="N129" i="5"/>
  <c r="P129" i="5"/>
  <c r="N21" i="5"/>
  <c r="Q21" i="5" s="1"/>
  <c r="R21" i="5" s="1"/>
  <c r="T21" i="5" s="1"/>
  <c r="P21" i="5"/>
  <c r="R2370" i="5"/>
  <c r="T2370" i="5" s="1"/>
  <c r="P2370" i="5"/>
  <c r="N2370" i="5"/>
  <c r="Q2370" i="5" s="1"/>
  <c r="N582" i="5"/>
  <c r="P582" i="5"/>
  <c r="N2002" i="5"/>
  <c r="Q2002" i="5" s="1"/>
  <c r="R2002" i="5" s="1"/>
  <c r="T2002" i="5" s="1"/>
  <c r="P2002" i="5"/>
  <c r="N2217" i="5"/>
  <c r="Q2217" i="5" s="1"/>
  <c r="P2217" i="5"/>
  <c r="N1213" i="5"/>
  <c r="P1213" i="5"/>
  <c r="N924" i="5"/>
  <c r="P924" i="5"/>
  <c r="N2252" i="5"/>
  <c r="Q2252" i="5" s="1"/>
  <c r="R2252" i="5" s="1"/>
  <c r="T2252" i="5" s="1"/>
  <c r="P2252" i="5"/>
  <c r="N1370" i="5"/>
  <c r="Q1370" i="5" s="1"/>
  <c r="R1370" i="5" s="1"/>
  <c r="T1370" i="5" s="1"/>
  <c r="P1370" i="5"/>
  <c r="N344" i="5"/>
  <c r="P344" i="5"/>
  <c r="R2390" i="5"/>
  <c r="T2390" i="5" s="1"/>
  <c r="N2390" i="5"/>
  <c r="Q2390" i="5" s="1"/>
  <c r="P2390" i="5"/>
  <c r="R258" i="5"/>
  <c r="T258" i="5" s="1"/>
  <c r="P258" i="5"/>
  <c r="N258" i="5"/>
  <c r="Q258" i="5" s="1"/>
  <c r="R150" i="5"/>
  <c r="T150" i="5" s="1"/>
  <c r="P150" i="5"/>
  <c r="N150" i="5"/>
  <c r="Q150" i="5" s="1"/>
  <c r="P42" i="5"/>
  <c r="N42" i="5"/>
  <c r="P2279" i="5"/>
  <c r="N2279" i="5"/>
  <c r="Q2279" i="5" s="1"/>
  <c r="R2279" i="5" s="1"/>
  <c r="T2279" i="5" s="1"/>
  <c r="P2147" i="5"/>
  <c r="N2147" i="5"/>
  <c r="Q2147" i="5" s="1"/>
  <c r="R2039" i="5"/>
  <c r="T2039" i="5" s="1"/>
  <c r="P2039" i="5"/>
  <c r="N2039" i="5"/>
  <c r="Q2039" i="5" s="1"/>
  <c r="P1931" i="5"/>
  <c r="N1931" i="5"/>
  <c r="Q1931" i="5" s="1"/>
  <c r="P1823" i="5"/>
  <c r="N1823" i="5"/>
  <c r="P1247" i="5"/>
  <c r="N1247" i="5"/>
  <c r="Q1247" i="5" s="1"/>
  <c r="P1139" i="5"/>
  <c r="N1139" i="5"/>
  <c r="Q1139" i="5" s="1"/>
  <c r="R1031" i="5"/>
  <c r="T1031" i="5" s="1"/>
  <c r="P1031" i="5"/>
  <c r="N1031" i="5"/>
  <c r="Q1031" i="5" s="1"/>
  <c r="P923" i="5"/>
  <c r="N923" i="5"/>
  <c r="P563" i="5"/>
  <c r="N563" i="5"/>
  <c r="P455" i="5"/>
  <c r="N455" i="5"/>
  <c r="Q455" i="5" s="1"/>
  <c r="R455" i="5" s="1"/>
  <c r="T455" i="5" s="1"/>
  <c r="N293" i="5"/>
  <c r="P293" i="5"/>
  <c r="R185" i="5"/>
  <c r="T185" i="5" s="1"/>
  <c r="N185" i="5"/>
  <c r="Q185" i="5" s="1"/>
  <c r="P185" i="5"/>
  <c r="N77" i="5"/>
  <c r="Q77" i="5" s="1"/>
  <c r="P77" i="5"/>
  <c r="N1696" i="5"/>
  <c r="P1696" i="5"/>
  <c r="N1408" i="5"/>
  <c r="Q1408" i="5" s="1"/>
  <c r="R1408" i="5" s="1"/>
  <c r="T1408" i="5" s="1"/>
  <c r="P1408" i="5"/>
  <c r="N1300" i="5"/>
  <c r="P1300" i="5"/>
  <c r="N1192" i="5"/>
  <c r="P1192" i="5"/>
  <c r="N1084" i="5"/>
  <c r="P1084" i="5"/>
  <c r="N976" i="5"/>
  <c r="P976" i="5"/>
  <c r="N868" i="5"/>
  <c r="P868" i="5"/>
  <c r="N760" i="5"/>
  <c r="Q760" i="5" s="1"/>
  <c r="R760" i="5" s="1"/>
  <c r="T760" i="5" s="1"/>
  <c r="P760" i="5"/>
  <c r="N652" i="5"/>
  <c r="P652" i="5"/>
  <c r="N292" i="5"/>
  <c r="Q292" i="5" s="1"/>
  <c r="R292" i="5" s="1"/>
  <c r="T292" i="5" s="1"/>
  <c r="P292" i="5"/>
  <c r="N2073" i="5"/>
  <c r="Q2073" i="5" s="1"/>
  <c r="P2073" i="5"/>
  <c r="N1965" i="5"/>
  <c r="Q1965" i="5" s="1"/>
  <c r="P1965" i="5"/>
  <c r="N1857" i="5"/>
  <c r="P1857" i="5"/>
  <c r="N1749" i="5"/>
  <c r="P1749" i="5"/>
  <c r="N1641" i="5"/>
  <c r="Q1641" i="5" s="1"/>
  <c r="P1641" i="5"/>
  <c r="N777" i="5"/>
  <c r="Q777" i="5" s="1"/>
  <c r="R777" i="5" s="1"/>
  <c r="T777" i="5" s="1"/>
  <c r="P777" i="5"/>
  <c r="N669" i="5"/>
  <c r="P669" i="5"/>
  <c r="N561" i="5"/>
  <c r="P561" i="5"/>
  <c r="N453" i="5"/>
  <c r="Q453" i="5" s="1"/>
  <c r="R453" i="5" s="1"/>
  <c r="T453" i="5" s="1"/>
  <c r="P453" i="5"/>
  <c r="P618" i="5"/>
  <c r="N618" i="5"/>
  <c r="P1858" i="5"/>
  <c r="N1858" i="5"/>
  <c r="P1515" i="5"/>
  <c r="N1515" i="5"/>
  <c r="N1105" i="5"/>
  <c r="Q1105" i="5" s="1"/>
  <c r="R1105" i="5" s="1"/>
  <c r="T1105" i="5" s="1"/>
  <c r="P1105" i="5"/>
  <c r="P906" i="5"/>
  <c r="N906" i="5"/>
  <c r="N1364" i="5"/>
  <c r="Q1364" i="5" s="1"/>
  <c r="R1364" i="5" s="1"/>
  <c r="T1364" i="5" s="1"/>
  <c r="P1364" i="5"/>
  <c r="N1781" i="5"/>
  <c r="P1781" i="5"/>
  <c r="N1672" i="5"/>
  <c r="P1672" i="5"/>
  <c r="N628" i="5"/>
  <c r="P628" i="5"/>
  <c r="P663" i="5"/>
  <c r="N663" i="5"/>
  <c r="Q663" i="5" s="1"/>
  <c r="R663" i="5" s="1"/>
  <c r="T663" i="5" s="1"/>
  <c r="N2012" i="5"/>
  <c r="Q2012" i="5" s="1"/>
  <c r="R2012" i="5" s="1"/>
  <c r="T2012" i="5" s="1"/>
  <c r="P2012" i="5"/>
  <c r="P50" i="5"/>
  <c r="N50" i="5"/>
  <c r="Q50" i="5" s="1"/>
  <c r="R50" i="5" s="1"/>
  <c r="T50" i="5" s="1"/>
  <c r="P647" i="5"/>
  <c r="N647" i="5"/>
  <c r="Q647" i="5" s="1"/>
  <c r="R647" i="5" s="1"/>
  <c r="T647" i="5" s="1"/>
  <c r="P178" i="5"/>
  <c r="N178" i="5"/>
  <c r="N2264" i="5"/>
  <c r="Q2264" i="5" s="1"/>
  <c r="R2264" i="5" s="1"/>
  <c r="T2264" i="5" s="1"/>
  <c r="P2264" i="5"/>
  <c r="P1206" i="5"/>
  <c r="N1206" i="5"/>
  <c r="Q1206" i="5" s="1"/>
  <c r="R1206" i="5" s="1"/>
  <c r="T1206" i="5" s="1"/>
  <c r="P1610" i="5"/>
  <c r="N1610" i="5"/>
  <c r="P127" i="5"/>
  <c r="N127" i="5"/>
  <c r="N417" i="5"/>
  <c r="P417" i="5"/>
  <c r="N1829" i="5"/>
  <c r="P1829" i="5"/>
  <c r="N1593" i="5"/>
  <c r="P1593" i="5"/>
  <c r="P2078" i="5"/>
  <c r="N2078" i="5"/>
  <c r="Q2078" i="5" s="1"/>
  <c r="R2078" i="5" s="1"/>
  <c r="T2078" i="5" s="1"/>
  <c r="N2420" i="5"/>
  <c r="Q2420" i="5" s="1"/>
  <c r="R2420" i="5" s="1"/>
  <c r="T2420" i="5" s="1"/>
  <c r="P2420" i="5"/>
  <c r="N2213" i="5"/>
  <c r="Q2213" i="5" s="1"/>
  <c r="R2213" i="5" s="1"/>
  <c r="T2213" i="5" s="1"/>
  <c r="P2213" i="5"/>
  <c r="N100" i="5"/>
  <c r="Q100" i="5" s="1"/>
  <c r="R100" i="5" s="1"/>
  <c r="T100" i="5" s="1"/>
  <c r="P100" i="5"/>
  <c r="P1227" i="5"/>
  <c r="N1227" i="5"/>
  <c r="P931" i="5"/>
  <c r="N931" i="5"/>
  <c r="Q931" i="5" s="1"/>
  <c r="R931" i="5" s="1"/>
  <c r="T931" i="5" s="1"/>
  <c r="N1445" i="5"/>
  <c r="Q1445" i="5" s="1"/>
  <c r="R1445" i="5" s="1"/>
  <c r="T1445" i="5" s="1"/>
  <c r="P1445" i="5"/>
  <c r="N1460" i="5"/>
  <c r="P1460" i="5"/>
  <c r="P499" i="5"/>
  <c r="N499" i="5"/>
  <c r="R147" i="5"/>
  <c r="T147" i="5" s="1"/>
  <c r="P147" i="5"/>
  <c r="N147" i="5"/>
  <c r="Q147" i="5" s="1"/>
  <c r="N1280" i="5"/>
  <c r="P1280" i="5"/>
  <c r="N941" i="5"/>
  <c r="Q941" i="5" s="1"/>
  <c r="R941" i="5" s="1"/>
  <c r="T941" i="5" s="1"/>
  <c r="P941" i="5"/>
  <c r="P994" i="5"/>
  <c r="N994" i="5"/>
  <c r="N1608" i="5"/>
  <c r="P1608" i="5"/>
  <c r="R2270" i="5"/>
  <c r="T2270" i="5" s="1"/>
  <c r="P2270" i="5"/>
  <c r="N2270" i="5"/>
  <c r="Q2270" i="5" s="1"/>
  <c r="N1688" i="5"/>
  <c r="Q1688" i="5" s="1"/>
  <c r="R1688" i="5" s="1"/>
  <c r="T1688" i="5" s="1"/>
  <c r="P1688" i="5"/>
  <c r="N1580" i="5"/>
  <c r="P1580" i="5"/>
  <c r="N1472" i="5"/>
  <c r="P1472" i="5"/>
  <c r="P2311" i="5"/>
  <c r="N2311" i="5"/>
  <c r="Q2311" i="5" s="1"/>
  <c r="R2311" i="5" s="1"/>
  <c r="T2311" i="5" s="1"/>
  <c r="P2203" i="5"/>
  <c r="N2203" i="5"/>
  <c r="Q2203" i="5" s="1"/>
  <c r="R2203" i="5" s="1"/>
  <c r="T2203" i="5" s="1"/>
  <c r="P2095" i="5"/>
  <c r="N2095" i="5"/>
  <c r="Q2095" i="5" s="1"/>
  <c r="R2095" i="5" s="1"/>
  <c r="T2095" i="5" s="1"/>
  <c r="P1987" i="5"/>
  <c r="N1987" i="5"/>
  <c r="Q1987" i="5" s="1"/>
  <c r="P1879" i="5"/>
  <c r="N1879" i="5"/>
  <c r="Q1879" i="5" s="1"/>
  <c r="R1879" i="5" s="1"/>
  <c r="T1879" i="5" s="1"/>
  <c r="P1771" i="5"/>
  <c r="N1771" i="5"/>
  <c r="P1519" i="5"/>
  <c r="N1519" i="5"/>
  <c r="Q1519" i="5" s="1"/>
  <c r="R1519" i="5" s="1"/>
  <c r="T1519" i="5" s="1"/>
  <c r="N601" i="5"/>
  <c r="Q601" i="5" s="1"/>
  <c r="R601" i="5" s="1"/>
  <c r="T601" i="5" s="1"/>
  <c r="P601" i="5"/>
  <c r="N493" i="5"/>
  <c r="Q493" i="5" s="1"/>
  <c r="R493" i="5" s="1"/>
  <c r="T493" i="5" s="1"/>
  <c r="P493" i="5"/>
  <c r="N385" i="5"/>
  <c r="P385" i="5"/>
  <c r="N205" i="5"/>
  <c r="Q205" i="5" s="1"/>
  <c r="R205" i="5" s="1"/>
  <c r="T205" i="5" s="1"/>
  <c r="P205" i="5"/>
  <c r="N97" i="5"/>
  <c r="Q97" i="5" s="1"/>
  <c r="P97" i="5"/>
  <c r="N2364" i="5"/>
  <c r="Q2364" i="5" s="1"/>
  <c r="P2364" i="5"/>
  <c r="N1428" i="5"/>
  <c r="P1428" i="5"/>
  <c r="N1320" i="5"/>
  <c r="Q1320" i="5" s="1"/>
  <c r="R1320" i="5" s="1"/>
  <c r="T1320" i="5" s="1"/>
  <c r="P1320" i="5"/>
  <c r="R2297" i="5"/>
  <c r="T2297" i="5" s="1"/>
  <c r="N2297" i="5"/>
  <c r="Q2297" i="5" s="1"/>
  <c r="P2297" i="5"/>
  <c r="R1403" i="5"/>
  <c r="T1403" i="5" s="1"/>
  <c r="P1403" i="5"/>
  <c r="N1403" i="5"/>
  <c r="Q1403" i="5" s="1"/>
  <c r="P1295" i="5"/>
  <c r="N1295" i="5"/>
  <c r="P2418" i="5"/>
  <c r="N2418" i="5"/>
  <c r="Q2418" i="5" s="1"/>
  <c r="P2211" i="5"/>
  <c r="N2211" i="5"/>
  <c r="Q2211" i="5" s="1"/>
  <c r="P267" i="5"/>
  <c r="N267" i="5"/>
  <c r="Q267" i="5" s="1"/>
  <c r="R267" i="5" s="1"/>
  <c r="T267" i="5" s="1"/>
  <c r="R159" i="5"/>
  <c r="T159" i="5" s="1"/>
  <c r="P159" i="5"/>
  <c r="N159" i="5"/>
  <c r="Q159" i="5" s="1"/>
  <c r="P51" i="5"/>
  <c r="N51" i="5"/>
  <c r="Q51" i="5" s="1"/>
  <c r="N1681" i="5"/>
  <c r="P1681" i="5"/>
  <c r="P1482" i="5"/>
  <c r="N1482" i="5"/>
  <c r="Q1482" i="5" s="1"/>
  <c r="R1482" i="5" s="1"/>
  <c r="T1482" i="5" s="1"/>
  <c r="N2144" i="5"/>
  <c r="Q2144" i="5" s="1"/>
  <c r="R2144" i="5" s="1"/>
  <c r="T2144" i="5" s="1"/>
  <c r="P2144" i="5"/>
  <c r="N2036" i="5"/>
  <c r="Q2036" i="5" s="1"/>
  <c r="R2036" i="5" s="1"/>
  <c r="T2036" i="5" s="1"/>
  <c r="P2036" i="5"/>
  <c r="N1928" i="5"/>
  <c r="Q1928" i="5" s="1"/>
  <c r="P1928" i="5"/>
  <c r="N1820" i="5"/>
  <c r="P1820" i="5"/>
  <c r="N1244" i="5"/>
  <c r="Q1244" i="5" s="1"/>
  <c r="R1244" i="5" s="1"/>
  <c r="T1244" i="5" s="1"/>
  <c r="P1244" i="5"/>
  <c r="N1136" i="5"/>
  <c r="P1136" i="5"/>
  <c r="N920" i="5"/>
  <c r="Q920" i="5" s="1"/>
  <c r="R920" i="5" s="1"/>
  <c r="T920" i="5" s="1"/>
  <c r="P920" i="5"/>
  <c r="P542" i="5"/>
  <c r="N542" i="5"/>
  <c r="Q542" i="5" s="1"/>
  <c r="R542" i="5" s="1"/>
  <c r="T542" i="5" s="1"/>
  <c r="N434" i="5"/>
  <c r="P434" i="5"/>
  <c r="N272" i="5"/>
  <c r="Q272" i="5" s="1"/>
  <c r="P272" i="5"/>
  <c r="N164" i="5"/>
  <c r="Q164" i="5" s="1"/>
  <c r="R164" i="5" s="1"/>
  <c r="T164" i="5" s="1"/>
  <c r="P164" i="5"/>
  <c r="N56" i="5"/>
  <c r="Q56" i="5" s="1"/>
  <c r="R56" i="5" s="1"/>
  <c r="T56" i="5" s="1"/>
  <c r="P56" i="5"/>
  <c r="P2022" i="5"/>
  <c r="N2022" i="5"/>
  <c r="Q2022" i="5" s="1"/>
  <c r="R2022" i="5" s="1"/>
  <c r="T2022" i="5" s="1"/>
  <c r="P671" i="5"/>
  <c r="N671" i="5"/>
  <c r="Q671" i="5" s="1"/>
  <c r="R671" i="5" s="1"/>
  <c r="T671" i="5" s="1"/>
  <c r="P202" i="5"/>
  <c r="N202" i="5"/>
  <c r="Q202" i="5" s="1"/>
  <c r="R202" i="5" s="1"/>
  <c r="T202" i="5" s="1"/>
  <c r="P1375" i="5"/>
  <c r="N1375" i="5"/>
  <c r="Q1375" i="5" s="1"/>
  <c r="P1230" i="5"/>
  <c r="N1230" i="5"/>
  <c r="Q1230" i="5" s="1"/>
  <c r="R1230" i="5" s="1"/>
  <c r="T1230" i="5" s="1"/>
  <c r="N269" i="5"/>
  <c r="P269" i="5"/>
  <c r="N364" i="5"/>
  <c r="Q364" i="5" s="1"/>
  <c r="R364" i="5" s="1"/>
  <c r="T364" i="5" s="1"/>
  <c r="P364" i="5"/>
  <c r="N684" i="5"/>
  <c r="Q684" i="5" s="1"/>
  <c r="P684" i="5"/>
  <c r="P1095" i="5"/>
  <c r="N1095" i="5"/>
  <c r="N1476" i="5"/>
  <c r="Q1476" i="5" s="1"/>
  <c r="P1476" i="5"/>
  <c r="P2035" i="5"/>
  <c r="N2035" i="5"/>
  <c r="Q2035" i="5" s="1"/>
  <c r="N220" i="5"/>
  <c r="P220" i="5"/>
  <c r="N209" i="5"/>
  <c r="Q209" i="5" s="1"/>
  <c r="R209" i="5" s="1"/>
  <c r="T209" i="5" s="1"/>
  <c r="P209" i="5"/>
  <c r="P639" i="5"/>
  <c r="N639" i="5"/>
  <c r="N224" i="5"/>
  <c r="P224" i="5"/>
  <c r="P2026" i="5"/>
  <c r="N2026" i="5"/>
  <c r="Q2026" i="5" s="1"/>
  <c r="R2026" i="5" s="1"/>
  <c r="T2026" i="5" s="1"/>
  <c r="N1177" i="5"/>
  <c r="Q1177" i="5" s="1"/>
  <c r="R1177" i="5" s="1"/>
  <c r="T1177" i="5" s="1"/>
  <c r="P1177" i="5"/>
  <c r="N1553" i="5"/>
  <c r="P1553" i="5"/>
  <c r="N2340" i="5"/>
  <c r="Q2340" i="5" s="1"/>
  <c r="P2340" i="5"/>
  <c r="N1049" i="5"/>
  <c r="Q1049" i="5" s="1"/>
  <c r="P1049" i="5"/>
  <c r="P1347" i="5"/>
  <c r="N1347" i="5"/>
  <c r="N1968" i="5"/>
  <c r="Q1968" i="5" s="1"/>
  <c r="R1968" i="5" s="1"/>
  <c r="T1968" i="5" s="1"/>
  <c r="P1968" i="5"/>
  <c r="N797" i="5"/>
  <c r="Q797" i="5" s="1"/>
  <c r="R797" i="5" s="1"/>
  <c r="T797" i="5" s="1"/>
  <c r="P797" i="5"/>
  <c r="P562" i="5"/>
  <c r="N562" i="5"/>
  <c r="Q562" i="5" s="1"/>
  <c r="R562" i="5" s="1"/>
  <c r="T562" i="5" s="1"/>
  <c r="P1195" i="5"/>
  <c r="N1195" i="5"/>
  <c r="N996" i="5"/>
  <c r="Q996" i="5" s="1"/>
  <c r="R996" i="5" s="1"/>
  <c r="T996" i="5" s="1"/>
  <c r="P996" i="5"/>
  <c r="N1436" i="5"/>
  <c r="P1436" i="5"/>
  <c r="N1328" i="5"/>
  <c r="Q1328" i="5" s="1"/>
  <c r="R1328" i="5" s="1"/>
  <c r="T1328" i="5" s="1"/>
  <c r="P1328" i="5"/>
  <c r="N320" i="5"/>
  <c r="P320" i="5"/>
  <c r="P306" i="5"/>
  <c r="N306" i="5"/>
  <c r="N198" i="5"/>
  <c r="Q198" i="5" s="1"/>
  <c r="R198" i="5" s="1"/>
  <c r="T198" i="5" s="1"/>
  <c r="P198" i="5"/>
  <c r="R90" i="5"/>
  <c r="T90" i="5" s="1"/>
  <c r="P90" i="5"/>
  <c r="N90" i="5"/>
  <c r="Q90" i="5" s="1"/>
  <c r="R2177" i="5"/>
  <c r="T2177" i="5" s="1"/>
  <c r="N2177" i="5"/>
  <c r="Q2177" i="5" s="1"/>
  <c r="P2177" i="5"/>
  <c r="N2069" i="5"/>
  <c r="Q2069" i="5" s="1"/>
  <c r="R2069" i="5" s="1"/>
  <c r="T2069" i="5" s="1"/>
  <c r="P2069" i="5"/>
  <c r="N1961" i="5"/>
  <c r="Q1961" i="5" s="1"/>
  <c r="R1961" i="5" s="1"/>
  <c r="T1961" i="5" s="1"/>
  <c r="P1961" i="5"/>
  <c r="N1853" i="5"/>
  <c r="P1853" i="5"/>
  <c r="N1745" i="5"/>
  <c r="Q1745" i="5" s="1"/>
  <c r="P1745" i="5"/>
  <c r="N1169" i="5"/>
  <c r="Q1169" i="5" s="1"/>
  <c r="R1169" i="5" s="1"/>
  <c r="T1169" i="5" s="1"/>
  <c r="P1169" i="5"/>
  <c r="N1061" i="5"/>
  <c r="Q1061" i="5" s="1"/>
  <c r="P1061" i="5"/>
  <c r="N953" i="5"/>
  <c r="Q953" i="5" s="1"/>
  <c r="R953" i="5" s="1"/>
  <c r="T953" i="5" s="1"/>
  <c r="P953" i="5"/>
  <c r="P827" i="5"/>
  <c r="N827" i="5"/>
  <c r="N521" i="5"/>
  <c r="Q521" i="5" s="1"/>
  <c r="P521" i="5"/>
  <c r="R413" i="5"/>
  <c r="T413" i="5" s="1"/>
  <c r="N413" i="5"/>
  <c r="Q413" i="5" s="1"/>
  <c r="P413" i="5"/>
  <c r="N233" i="5"/>
  <c r="Q233" i="5" s="1"/>
  <c r="R233" i="5" s="1"/>
  <c r="T233" i="5" s="1"/>
  <c r="P233" i="5"/>
  <c r="N125" i="5"/>
  <c r="Q125" i="5" s="1"/>
  <c r="R125" i="5" s="1"/>
  <c r="T125" i="5" s="1"/>
  <c r="P125" i="5"/>
  <c r="N17" i="5"/>
  <c r="Q17" i="5" s="1"/>
  <c r="R17" i="5" s="1"/>
  <c r="T17" i="5" s="1"/>
  <c r="P17" i="5"/>
  <c r="N1636" i="5"/>
  <c r="P1636" i="5"/>
  <c r="N1348" i="5"/>
  <c r="Q1348" i="5" s="1"/>
  <c r="R1348" i="5" s="1"/>
  <c r="T1348" i="5" s="1"/>
  <c r="P1348" i="5"/>
  <c r="R1240" i="5"/>
  <c r="T1240" i="5" s="1"/>
  <c r="N1240" i="5"/>
  <c r="Q1240" i="5" s="1"/>
  <c r="P1240" i="5"/>
  <c r="N1132" i="5"/>
  <c r="P1132" i="5"/>
  <c r="N1024" i="5"/>
  <c r="P1024" i="5"/>
  <c r="R916" i="5"/>
  <c r="T916" i="5" s="1"/>
  <c r="N916" i="5"/>
  <c r="Q916" i="5" s="1"/>
  <c r="P916" i="5"/>
  <c r="N808" i="5"/>
  <c r="P808" i="5"/>
  <c r="N700" i="5"/>
  <c r="Q700" i="5" s="1"/>
  <c r="R700" i="5" s="1"/>
  <c r="T700" i="5" s="1"/>
  <c r="P700" i="5"/>
  <c r="N340" i="5"/>
  <c r="Q340" i="5" s="1"/>
  <c r="R340" i="5" s="1"/>
  <c r="T340" i="5" s="1"/>
  <c r="P340" i="5"/>
  <c r="P2139" i="5"/>
  <c r="N2139" i="5"/>
  <c r="Q2139" i="5" s="1"/>
  <c r="P2031" i="5"/>
  <c r="N2031" i="5"/>
  <c r="Q2031" i="5" s="1"/>
  <c r="P1923" i="5"/>
  <c r="N1923" i="5"/>
  <c r="Q1923" i="5" s="1"/>
  <c r="R1923" i="5" s="1"/>
  <c r="T1923" i="5" s="1"/>
  <c r="P1815" i="5"/>
  <c r="N1815" i="5"/>
  <c r="P1707" i="5"/>
  <c r="N1707" i="5"/>
  <c r="Q1707" i="5" s="1"/>
  <c r="R1707" i="5" s="1"/>
  <c r="T1707" i="5" s="1"/>
  <c r="P1599" i="5"/>
  <c r="N1599" i="5"/>
  <c r="Q1599" i="5" s="1"/>
  <c r="R1599" i="5" s="1"/>
  <c r="T1599" i="5" s="1"/>
  <c r="P735" i="5"/>
  <c r="N735" i="5"/>
  <c r="Q735" i="5" s="1"/>
  <c r="R735" i="5" s="1"/>
  <c r="T735" i="5" s="1"/>
  <c r="P627" i="5"/>
  <c r="N627" i="5"/>
  <c r="R519" i="5"/>
  <c r="T519" i="5" s="1"/>
  <c r="P519" i="5"/>
  <c r="N519" i="5"/>
  <c r="Q519" i="5" s="1"/>
  <c r="P411" i="5"/>
  <c r="N411" i="5"/>
  <c r="Q411" i="5" s="1"/>
  <c r="N1329" i="5"/>
  <c r="Q1329" i="5" s="1"/>
  <c r="P1329" i="5"/>
  <c r="P1662" i="5"/>
  <c r="N1662" i="5"/>
  <c r="Q1662" i="5" s="1"/>
  <c r="R1662" i="5" s="1"/>
  <c r="T1662" i="5" s="1"/>
  <c r="N1984" i="5"/>
  <c r="Q1984" i="5" s="1"/>
  <c r="P1984" i="5"/>
  <c r="N2181" i="5"/>
  <c r="Q2181" i="5" s="1"/>
  <c r="P2181" i="5"/>
  <c r="N1141" i="5"/>
  <c r="Q1141" i="5" s="1"/>
  <c r="R1141" i="5" s="1"/>
  <c r="T1141" i="5" s="1"/>
  <c r="P1141" i="5"/>
  <c r="P831" i="5"/>
  <c r="N831" i="5"/>
  <c r="N2084" i="5"/>
  <c r="Q2084" i="5" s="1"/>
  <c r="R2084" i="5" s="1"/>
  <c r="T2084" i="5" s="1"/>
  <c r="P2084" i="5"/>
  <c r="N1976" i="5"/>
  <c r="Q1976" i="5" s="1"/>
  <c r="R1976" i="5" s="1"/>
  <c r="T1976" i="5" s="1"/>
  <c r="P1976" i="5"/>
  <c r="N1868" i="5"/>
  <c r="P1868" i="5"/>
  <c r="N1760" i="5"/>
  <c r="P1760" i="5"/>
  <c r="N1184" i="5"/>
  <c r="P1184" i="5"/>
  <c r="N1076" i="5"/>
  <c r="P1076" i="5"/>
  <c r="N968" i="5"/>
  <c r="Q968" i="5" s="1"/>
  <c r="R968" i="5" s="1"/>
  <c r="T968" i="5" s="1"/>
  <c r="P968" i="5"/>
  <c r="N860" i="5"/>
  <c r="P860" i="5"/>
  <c r="P518" i="5"/>
  <c r="N518" i="5"/>
  <c r="Q518" i="5" s="1"/>
  <c r="R518" i="5" s="1"/>
  <c r="T518" i="5" s="1"/>
  <c r="P410" i="5"/>
  <c r="N410" i="5"/>
  <c r="Q410" i="5" s="1"/>
  <c r="R410" i="5" s="1"/>
  <c r="T410" i="5" s="1"/>
  <c r="N230" i="5"/>
  <c r="P230" i="5"/>
  <c r="P122" i="5"/>
  <c r="N122" i="5"/>
  <c r="Q122" i="5" s="1"/>
  <c r="R122" i="5" s="1"/>
  <c r="T122" i="5" s="1"/>
  <c r="P2358" i="5"/>
  <c r="N2358" i="5"/>
  <c r="Q2358" i="5" s="1"/>
  <c r="N2160" i="5"/>
  <c r="Q2160" i="5" s="1"/>
  <c r="R2160" i="5" s="1"/>
  <c r="T2160" i="5" s="1"/>
  <c r="P2160" i="5"/>
  <c r="N2052" i="5"/>
  <c r="Q2052" i="5" s="1"/>
  <c r="P2052" i="5"/>
  <c r="N1944" i="5"/>
  <c r="Q1944" i="5" s="1"/>
  <c r="R1944" i="5" s="1"/>
  <c r="T1944" i="5" s="1"/>
  <c r="P1944" i="5"/>
  <c r="N1836" i="5"/>
  <c r="P1836" i="5"/>
  <c r="N1728" i="5"/>
  <c r="P1728" i="5"/>
  <c r="N1620" i="5"/>
  <c r="P1620" i="5"/>
  <c r="N756" i="5"/>
  <c r="Q756" i="5" s="1"/>
  <c r="R756" i="5" s="1"/>
  <c r="T756" i="5" s="1"/>
  <c r="P756" i="5"/>
  <c r="N648" i="5"/>
  <c r="Q648" i="5" s="1"/>
  <c r="P648" i="5"/>
  <c r="N540" i="5"/>
  <c r="Q540" i="5" s="1"/>
  <c r="R540" i="5" s="1"/>
  <c r="T540" i="5" s="1"/>
  <c r="P540" i="5"/>
  <c r="N432" i="5"/>
  <c r="Q432" i="5" s="1"/>
  <c r="P432" i="5"/>
  <c r="N845" i="5"/>
  <c r="P845" i="5"/>
  <c r="P719" i="5"/>
  <c r="N719" i="5"/>
  <c r="Q719" i="5" s="1"/>
  <c r="R719" i="5" s="1"/>
  <c r="T719" i="5" s="1"/>
  <c r="R2392" i="5"/>
  <c r="T2392" i="5" s="1"/>
  <c r="N2392" i="5"/>
  <c r="Q2392" i="5" s="1"/>
  <c r="P2392" i="5"/>
  <c r="R2284" i="5"/>
  <c r="T2284" i="5" s="1"/>
  <c r="N2284" i="5"/>
  <c r="Q2284" i="5" s="1"/>
  <c r="P2284" i="5"/>
  <c r="N2176" i="5"/>
  <c r="Q2176" i="5" s="1"/>
  <c r="R2176" i="5" s="1"/>
  <c r="T2176" i="5" s="1"/>
  <c r="P2176" i="5"/>
  <c r="R2068" i="5"/>
  <c r="T2068" i="5" s="1"/>
  <c r="N2068" i="5"/>
  <c r="Q2068" i="5" s="1"/>
  <c r="P2068" i="5"/>
  <c r="R1960" i="5"/>
  <c r="T1960" i="5" s="1"/>
  <c r="N1960" i="5"/>
  <c r="Q1960" i="5" s="1"/>
  <c r="P1960" i="5"/>
  <c r="N1852" i="5"/>
  <c r="Q1852" i="5" s="1"/>
  <c r="R1852" i="5" s="1"/>
  <c r="T1852" i="5" s="1"/>
  <c r="P1852" i="5"/>
  <c r="N1744" i="5"/>
  <c r="P1744" i="5"/>
  <c r="N1492" i="5"/>
  <c r="P1492" i="5"/>
  <c r="N556" i="5"/>
  <c r="Q556" i="5" s="1"/>
  <c r="P556" i="5"/>
  <c r="N448" i="5"/>
  <c r="P448" i="5"/>
  <c r="P250" i="5"/>
  <c r="N250" i="5"/>
  <c r="Q250" i="5" s="1"/>
  <c r="R250" i="5" s="1"/>
  <c r="T250" i="5" s="1"/>
  <c r="P142" i="5"/>
  <c r="N142" i="5"/>
  <c r="R34" i="5"/>
  <c r="T34" i="5" s="1"/>
  <c r="P34" i="5"/>
  <c r="N34" i="5"/>
  <c r="Q34" i="5" s="1"/>
  <c r="R2205" i="5"/>
  <c r="T2205" i="5" s="1"/>
  <c r="N2205" i="5"/>
  <c r="Q2205" i="5" s="1"/>
  <c r="P2205" i="5"/>
  <c r="P1455" i="5"/>
  <c r="N1455" i="5"/>
  <c r="Q1455" i="5" s="1"/>
  <c r="R1455" i="5" s="1"/>
  <c r="T1455" i="5" s="1"/>
  <c r="P1167" i="5"/>
  <c r="N1167" i="5"/>
  <c r="P1059" i="5"/>
  <c r="N1059" i="5"/>
  <c r="P951" i="5"/>
  <c r="N951" i="5"/>
  <c r="N2437" i="5"/>
  <c r="Q2437" i="5" s="1"/>
  <c r="R2437" i="5" s="1"/>
  <c r="T2437" i="5" s="1"/>
  <c r="P2437" i="5"/>
  <c r="N1806" i="5"/>
  <c r="P1806" i="5"/>
  <c r="R2200" i="5"/>
  <c r="T2200" i="5" s="1"/>
  <c r="N2200" i="5"/>
  <c r="Q2200" i="5" s="1"/>
  <c r="P2200" i="5"/>
  <c r="N2289" i="5"/>
  <c r="Q2289" i="5" s="1"/>
  <c r="R2289" i="5" s="1"/>
  <c r="T2289" i="5" s="1"/>
  <c r="P2289" i="5"/>
  <c r="P1735" i="5"/>
  <c r="N1735" i="5"/>
  <c r="Q1735" i="5" s="1"/>
  <c r="R1735" i="5" s="1"/>
  <c r="T1735" i="5" s="1"/>
  <c r="N313" i="5"/>
  <c r="P313" i="5"/>
  <c r="P2411" i="5"/>
  <c r="N2411" i="5"/>
  <c r="Q2411" i="5" s="1"/>
  <c r="R2411" i="5" s="1"/>
  <c r="T2411" i="5" s="1"/>
  <c r="N2216" i="5"/>
  <c r="Q2216" i="5" s="1"/>
  <c r="R2216" i="5" s="1"/>
  <c r="T2216" i="5" s="1"/>
  <c r="P2216" i="5"/>
  <c r="R770" i="5"/>
  <c r="T770" i="5" s="1"/>
  <c r="P770" i="5"/>
  <c r="N770" i="5"/>
  <c r="Q770" i="5" s="1"/>
  <c r="N662" i="5"/>
  <c r="P662" i="5"/>
  <c r="P1675" i="5"/>
  <c r="N1675" i="5"/>
  <c r="Q1675" i="5" s="1"/>
  <c r="R1675" i="5" s="1"/>
  <c r="T1675" i="5" s="1"/>
  <c r="P1387" i="5"/>
  <c r="N1387" i="5"/>
  <c r="P1279" i="5"/>
  <c r="N1279" i="5"/>
  <c r="P1171" i="5"/>
  <c r="N1171" i="5"/>
  <c r="P1063" i="5"/>
  <c r="N1063" i="5"/>
  <c r="Q1063" i="5" s="1"/>
  <c r="R1063" i="5" s="1"/>
  <c r="T1063" i="5" s="1"/>
  <c r="P955" i="5"/>
  <c r="N955" i="5"/>
  <c r="R847" i="5"/>
  <c r="T847" i="5" s="1"/>
  <c r="P847" i="5"/>
  <c r="N847" i="5"/>
  <c r="Q847" i="5" s="1"/>
  <c r="P739" i="5"/>
  <c r="N739" i="5"/>
  <c r="P631" i="5"/>
  <c r="N631" i="5"/>
  <c r="N1548" i="5"/>
  <c r="P1548" i="5"/>
  <c r="R1440" i="5"/>
  <c r="T1440" i="5" s="1"/>
  <c r="N1440" i="5"/>
  <c r="Q1440" i="5" s="1"/>
  <c r="P1440" i="5"/>
  <c r="P1170" i="5"/>
  <c r="N1170" i="5"/>
  <c r="N1062" i="5"/>
  <c r="Q1062" i="5" s="1"/>
  <c r="R1062" i="5" s="1"/>
  <c r="T1062" i="5" s="1"/>
  <c r="P1062" i="5"/>
  <c r="P954" i="5"/>
  <c r="N954" i="5"/>
  <c r="R360" i="5"/>
  <c r="T360" i="5" s="1"/>
  <c r="N360" i="5"/>
  <c r="Q360" i="5" s="1"/>
  <c r="P360" i="5"/>
  <c r="P2195" i="5"/>
  <c r="N2195" i="5"/>
  <c r="Q2195" i="5" s="1"/>
  <c r="R2195" i="5" s="1"/>
  <c r="T2195" i="5" s="1"/>
  <c r="P1631" i="5"/>
  <c r="N1631" i="5"/>
  <c r="P1523" i="5"/>
  <c r="N1523" i="5"/>
  <c r="N2393" i="5"/>
  <c r="Q2393" i="5" s="1"/>
  <c r="P2393" i="5"/>
  <c r="N1293" i="5"/>
  <c r="P1293" i="5"/>
  <c r="P438" i="5"/>
  <c r="N438" i="5"/>
  <c r="P1047" i="5"/>
  <c r="N1047" i="5"/>
  <c r="P655" i="5"/>
  <c r="N655" i="5"/>
  <c r="Q655" i="5" s="1"/>
  <c r="R655" i="5" s="1"/>
  <c r="T655" i="5" s="1"/>
  <c r="N1682" i="5"/>
  <c r="P1682" i="5"/>
  <c r="R1574" i="5"/>
  <c r="T1574" i="5" s="1"/>
  <c r="P1574" i="5"/>
  <c r="N1574" i="5"/>
  <c r="Q1574" i="5" s="1"/>
  <c r="P1466" i="5"/>
  <c r="N1466" i="5"/>
  <c r="P2323" i="5"/>
  <c r="N2323" i="5"/>
  <c r="Q2323" i="5" s="1"/>
  <c r="R2323" i="5" s="1"/>
  <c r="T2323" i="5" s="1"/>
  <c r="P2215" i="5"/>
  <c r="N2215" i="5"/>
  <c r="Q2215" i="5" s="1"/>
  <c r="P2107" i="5"/>
  <c r="N2107" i="5"/>
  <c r="Q2107" i="5" s="1"/>
  <c r="R2107" i="5" s="1"/>
  <c r="T2107" i="5" s="1"/>
  <c r="P1999" i="5"/>
  <c r="N1999" i="5"/>
  <c r="Q1999" i="5" s="1"/>
  <c r="P1891" i="5"/>
  <c r="N1891" i="5"/>
  <c r="Q1891" i="5" s="1"/>
  <c r="R1891" i="5" s="1"/>
  <c r="T1891" i="5" s="1"/>
  <c r="P1783" i="5"/>
  <c r="N1783" i="5"/>
  <c r="P1531" i="5"/>
  <c r="N1531" i="5"/>
  <c r="Q1531" i="5" s="1"/>
  <c r="R1531" i="5" s="1"/>
  <c r="T1531" i="5" s="1"/>
  <c r="P595" i="5"/>
  <c r="N595" i="5"/>
  <c r="Q595" i="5" s="1"/>
  <c r="R595" i="5" s="1"/>
  <c r="T595" i="5" s="1"/>
  <c r="P487" i="5"/>
  <c r="N487" i="5"/>
  <c r="P379" i="5"/>
  <c r="N379" i="5"/>
  <c r="R199" i="5"/>
  <c r="T199" i="5" s="1"/>
  <c r="P199" i="5"/>
  <c r="N199" i="5"/>
  <c r="Q199" i="5" s="1"/>
  <c r="P91" i="5"/>
  <c r="N91" i="5"/>
  <c r="Q91" i="5" s="1"/>
  <c r="N2352" i="5"/>
  <c r="Q2352" i="5" s="1"/>
  <c r="P2352" i="5"/>
  <c r="N1404" i="5"/>
  <c r="P1404" i="5"/>
  <c r="N1296" i="5"/>
  <c r="P1296" i="5"/>
  <c r="P2315" i="5"/>
  <c r="N2315" i="5"/>
  <c r="Q2315" i="5" s="1"/>
  <c r="R2315" i="5" s="1"/>
  <c r="T2315" i="5" s="1"/>
  <c r="P1343" i="5"/>
  <c r="N1343" i="5"/>
  <c r="P335" i="5"/>
  <c r="N335" i="5"/>
  <c r="Q335" i="5" s="1"/>
  <c r="R335" i="5" s="1"/>
  <c r="T335" i="5" s="1"/>
  <c r="P2379" i="5"/>
  <c r="N2379" i="5"/>
  <c r="Q2379" i="5" s="1"/>
  <c r="P351" i="5"/>
  <c r="N351" i="5"/>
  <c r="Q351" i="5" s="1"/>
  <c r="R243" i="5"/>
  <c r="T243" i="5" s="1"/>
  <c r="P243" i="5"/>
  <c r="N243" i="5"/>
  <c r="Q243" i="5" s="1"/>
  <c r="P135" i="5"/>
  <c r="N135" i="5"/>
  <c r="Q135" i="5" s="1"/>
  <c r="R27" i="5"/>
  <c r="T27" i="5" s="1"/>
  <c r="P27" i="5"/>
  <c r="N27" i="5"/>
  <c r="Q27" i="5" s="1"/>
  <c r="N2112" i="5"/>
  <c r="Q2112" i="5" s="1"/>
  <c r="R2112" i="5" s="1"/>
  <c r="T2112" i="5" s="1"/>
  <c r="P2112" i="5"/>
  <c r="N1912" i="5"/>
  <c r="Q1912" i="5" s="1"/>
  <c r="R1912" i="5" s="1"/>
  <c r="T1912" i="5" s="1"/>
  <c r="P1912" i="5"/>
  <c r="N2253" i="5"/>
  <c r="Q2253" i="5" s="1"/>
  <c r="R2253" i="5" s="1"/>
  <c r="T2253" i="5" s="1"/>
  <c r="P2253" i="5"/>
  <c r="N1645" i="5"/>
  <c r="P1645" i="5"/>
  <c r="N1014" i="5"/>
  <c r="Q1014" i="5" s="1"/>
  <c r="R1014" i="5" s="1"/>
  <c r="T1014" i="5" s="1"/>
  <c r="P1014" i="5"/>
  <c r="P1394" i="5"/>
  <c r="N1394" i="5"/>
  <c r="P1286" i="5"/>
  <c r="N1286" i="5"/>
  <c r="P354" i="5"/>
  <c r="N354" i="5"/>
  <c r="P246" i="5"/>
  <c r="N246" i="5"/>
  <c r="Q246" i="5" s="1"/>
  <c r="R246" i="5" s="1"/>
  <c r="T246" i="5" s="1"/>
  <c r="R138" i="5"/>
  <c r="T138" i="5" s="1"/>
  <c r="P138" i="5"/>
  <c r="N138" i="5"/>
  <c r="Q138" i="5" s="1"/>
  <c r="R30" i="5"/>
  <c r="T30" i="5" s="1"/>
  <c r="P30" i="5"/>
  <c r="N30" i="5"/>
  <c r="Q30" i="5" s="1"/>
  <c r="N2117" i="5"/>
  <c r="Q2117" i="5" s="1"/>
  <c r="R2117" i="5" s="1"/>
  <c r="T2117" i="5" s="1"/>
  <c r="P2117" i="5"/>
  <c r="N2009" i="5"/>
  <c r="Q2009" i="5" s="1"/>
  <c r="R2009" i="5" s="1"/>
  <c r="T2009" i="5" s="1"/>
  <c r="P2009" i="5"/>
  <c r="N1901" i="5"/>
  <c r="Q1901" i="5" s="1"/>
  <c r="R1901" i="5" s="1"/>
  <c r="T1901" i="5" s="1"/>
  <c r="P1901" i="5"/>
  <c r="N1793" i="5"/>
  <c r="P1793" i="5"/>
  <c r="N1217" i="5"/>
  <c r="Q1217" i="5" s="1"/>
  <c r="R1217" i="5" s="1"/>
  <c r="T1217" i="5" s="1"/>
  <c r="P1217" i="5"/>
  <c r="N1109" i="5"/>
  <c r="P1109" i="5"/>
  <c r="N1001" i="5"/>
  <c r="Q1001" i="5" s="1"/>
  <c r="R1001" i="5" s="1"/>
  <c r="T1001" i="5" s="1"/>
  <c r="P1001" i="5"/>
  <c r="N893" i="5"/>
  <c r="P893" i="5"/>
  <c r="P551" i="5"/>
  <c r="N551" i="5"/>
  <c r="P443" i="5"/>
  <c r="N443" i="5"/>
  <c r="Q443" i="5" s="1"/>
  <c r="R443" i="5" s="1"/>
  <c r="T443" i="5" s="1"/>
  <c r="N281" i="5"/>
  <c r="Q281" i="5" s="1"/>
  <c r="P281" i="5"/>
  <c r="N173" i="5"/>
  <c r="P173" i="5"/>
  <c r="N65" i="5"/>
  <c r="Q65" i="5" s="1"/>
  <c r="P65" i="5"/>
  <c r="N1684" i="5"/>
  <c r="P1684" i="5"/>
  <c r="N1396" i="5"/>
  <c r="Q1396" i="5" s="1"/>
  <c r="R1396" i="5" s="1"/>
  <c r="T1396" i="5" s="1"/>
  <c r="P1396" i="5"/>
  <c r="N1288" i="5"/>
  <c r="Q1288" i="5" s="1"/>
  <c r="R1288" i="5" s="1"/>
  <c r="T1288" i="5" s="1"/>
  <c r="P1288" i="5"/>
  <c r="R1180" i="5"/>
  <c r="T1180" i="5" s="1"/>
  <c r="N1180" i="5"/>
  <c r="Q1180" i="5" s="1"/>
  <c r="P1180" i="5"/>
  <c r="N1072" i="5"/>
  <c r="P1072" i="5"/>
  <c r="N964" i="5"/>
  <c r="Q964" i="5" s="1"/>
  <c r="R964" i="5" s="1"/>
  <c r="T964" i="5" s="1"/>
  <c r="P964" i="5"/>
  <c r="N856" i="5"/>
  <c r="Q856" i="5" s="1"/>
  <c r="R856" i="5" s="1"/>
  <c r="T856" i="5" s="1"/>
  <c r="P856" i="5"/>
  <c r="N748" i="5"/>
  <c r="Q748" i="5" s="1"/>
  <c r="R748" i="5" s="1"/>
  <c r="T748" i="5" s="1"/>
  <c r="P748" i="5"/>
  <c r="N640" i="5"/>
  <c r="Q640" i="5" s="1"/>
  <c r="R640" i="5" s="1"/>
  <c r="T640" i="5" s="1"/>
  <c r="P640" i="5"/>
  <c r="N280" i="5"/>
  <c r="P280" i="5"/>
  <c r="N2097" i="5"/>
  <c r="Q2097" i="5" s="1"/>
  <c r="P2097" i="5"/>
  <c r="N1989" i="5"/>
  <c r="Q1989" i="5" s="1"/>
  <c r="P1989" i="5"/>
  <c r="N1881" i="5"/>
  <c r="Q1881" i="5" s="1"/>
  <c r="P1881" i="5"/>
  <c r="N1773" i="5"/>
  <c r="P1773" i="5"/>
  <c r="N1665" i="5"/>
  <c r="P1665" i="5"/>
  <c r="N1557" i="5"/>
  <c r="Q1557" i="5" s="1"/>
  <c r="P1557" i="5"/>
  <c r="P711" i="5"/>
  <c r="N711" i="5"/>
  <c r="P603" i="5"/>
  <c r="N603" i="5"/>
  <c r="P495" i="5"/>
  <c r="N495" i="5"/>
  <c r="Q495" i="5" s="1"/>
  <c r="R495" i="5" s="1"/>
  <c r="T495" i="5" s="1"/>
  <c r="P387" i="5"/>
  <c r="N387" i="5"/>
  <c r="P2094" i="5"/>
  <c r="N2094" i="5"/>
  <c r="Q2094" i="5" s="1"/>
  <c r="R2094" i="5" s="1"/>
  <c r="T2094" i="5" s="1"/>
  <c r="P2254" i="5"/>
  <c r="N2254" i="5"/>
  <c r="Q2254" i="5" s="1"/>
  <c r="N76" i="5"/>
  <c r="Q76" i="5" s="1"/>
  <c r="R76" i="5" s="1"/>
  <c r="T76" i="5" s="1"/>
  <c r="P76" i="5"/>
  <c r="N1393" i="5"/>
  <c r="P1393" i="5"/>
  <c r="P1727" i="5"/>
  <c r="N1727" i="5"/>
  <c r="Q1727" i="5" s="1"/>
  <c r="N2282" i="5"/>
  <c r="Q2282" i="5" s="1"/>
  <c r="R2282" i="5" s="1"/>
  <c r="T2282" i="5" s="1"/>
  <c r="P2282" i="5"/>
  <c r="P2150" i="5"/>
  <c r="N2150" i="5"/>
  <c r="Q2150" i="5" s="1"/>
  <c r="P2042" i="5"/>
  <c r="N2042" i="5"/>
  <c r="Q2042" i="5" s="1"/>
  <c r="R2042" i="5" s="1"/>
  <c r="T2042" i="5" s="1"/>
  <c r="P1934" i="5"/>
  <c r="N1934" i="5"/>
  <c r="Q1934" i="5" s="1"/>
  <c r="R1934" i="5" s="1"/>
  <c r="T1934" i="5" s="1"/>
  <c r="P1826" i="5"/>
  <c r="N1826" i="5"/>
  <c r="P1250" i="5"/>
  <c r="N1250" i="5"/>
  <c r="P1142" i="5"/>
  <c r="N1142" i="5"/>
  <c r="P1034" i="5"/>
  <c r="N1034" i="5"/>
  <c r="N926" i="5"/>
  <c r="Q926" i="5" s="1"/>
  <c r="R926" i="5" s="1"/>
  <c r="T926" i="5" s="1"/>
  <c r="P926" i="5"/>
  <c r="P566" i="5"/>
  <c r="N566" i="5"/>
  <c r="P458" i="5"/>
  <c r="N458" i="5"/>
  <c r="N296" i="5"/>
  <c r="P296" i="5"/>
  <c r="N188" i="5"/>
  <c r="Q188" i="5" s="1"/>
  <c r="P188" i="5"/>
  <c r="N80" i="5"/>
  <c r="P80" i="5"/>
  <c r="P2382" i="5"/>
  <c r="N2382" i="5"/>
  <c r="Q2382" i="5" s="1"/>
  <c r="N2172" i="5"/>
  <c r="Q2172" i="5" s="1"/>
  <c r="R2172" i="5" s="1"/>
  <c r="T2172" i="5" s="1"/>
  <c r="P2172" i="5"/>
  <c r="N2064" i="5"/>
  <c r="Q2064" i="5" s="1"/>
  <c r="R2064" i="5" s="1"/>
  <c r="T2064" i="5" s="1"/>
  <c r="P2064" i="5"/>
  <c r="N1956" i="5"/>
  <c r="Q1956" i="5" s="1"/>
  <c r="P1956" i="5"/>
  <c r="N1848" i="5"/>
  <c r="P1848" i="5"/>
  <c r="N1740" i="5"/>
  <c r="Q1740" i="5" s="1"/>
  <c r="R1740" i="5" s="1"/>
  <c r="T1740" i="5" s="1"/>
  <c r="P1740" i="5"/>
  <c r="N1632" i="5"/>
  <c r="P1632" i="5"/>
  <c r="N768" i="5"/>
  <c r="P768" i="5"/>
  <c r="N660" i="5"/>
  <c r="Q660" i="5" s="1"/>
  <c r="P660" i="5"/>
  <c r="N552" i="5"/>
  <c r="Q552" i="5" s="1"/>
  <c r="R552" i="5" s="1"/>
  <c r="T552" i="5" s="1"/>
  <c r="P552" i="5"/>
  <c r="N444" i="5"/>
  <c r="Q444" i="5" s="1"/>
  <c r="R444" i="5" s="1"/>
  <c r="T444" i="5" s="1"/>
  <c r="P444" i="5"/>
  <c r="R2309" i="5"/>
  <c r="T2309" i="5" s="1"/>
  <c r="N2309" i="5"/>
  <c r="Q2309" i="5" s="1"/>
  <c r="P2309" i="5"/>
  <c r="P839" i="5"/>
  <c r="N839" i="5"/>
  <c r="P731" i="5"/>
  <c r="N731" i="5"/>
  <c r="Q731" i="5" s="1"/>
  <c r="R623" i="5"/>
  <c r="T623" i="5" s="1"/>
  <c r="P623" i="5"/>
  <c r="N623" i="5"/>
  <c r="Q623" i="5" s="1"/>
  <c r="R2314" i="5"/>
  <c r="T2314" i="5" s="1"/>
  <c r="P2314" i="5"/>
  <c r="N2314" i="5"/>
  <c r="Q2314" i="5" s="1"/>
  <c r="N2206" i="5"/>
  <c r="Q2206" i="5" s="1"/>
  <c r="R2206" i="5" s="1"/>
  <c r="T2206" i="5" s="1"/>
  <c r="P2206" i="5"/>
  <c r="N2098" i="5"/>
  <c r="Q2098" i="5" s="1"/>
  <c r="R2098" i="5" s="1"/>
  <c r="T2098" i="5" s="1"/>
  <c r="P2098" i="5"/>
  <c r="N1990" i="5"/>
  <c r="Q1990" i="5" s="1"/>
  <c r="R1990" i="5" s="1"/>
  <c r="T1990" i="5" s="1"/>
  <c r="P1990" i="5"/>
  <c r="N1882" i="5"/>
  <c r="Q1882" i="5" s="1"/>
  <c r="R1882" i="5" s="1"/>
  <c r="T1882" i="5" s="1"/>
  <c r="P1882" i="5"/>
  <c r="P1774" i="5"/>
  <c r="N1774" i="5"/>
  <c r="P1522" i="5"/>
  <c r="N1522" i="5"/>
  <c r="P586" i="5"/>
  <c r="N586" i="5"/>
  <c r="Q586" i="5" s="1"/>
  <c r="R586" i="5" s="1"/>
  <c r="T586" i="5" s="1"/>
  <c r="P478" i="5"/>
  <c r="N478" i="5"/>
  <c r="P370" i="5"/>
  <c r="N370" i="5"/>
  <c r="N172" i="5"/>
  <c r="P172" i="5"/>
  <c r="N64" i="5"/>
  <c r="P64" i="5"/>
  <c r="N2265" i="5"/>
  <c r="Q2265" i="5" s="1"/>
  <c r="R2265" i="5" s="1"/>
  <c r="T2265" i="5" s="1"/>
  <c r="P2265" i="5"/>
  <c r="N1485" i="5"/>
  <c r="P1485" i="5"/>
  <c r="P1215" i="5"/>
  <c r="N1215" i="5"/>
  <c r="Q1215" i="5" s="1"/>
  <c r="R1215" i="5" s="1"/>
  <c r="T1215" i="5" s="1"/>
  <c r="P1107" i="5"/>
  <c r="N1107" i="5"/>
  <c r="Q1107" i="5" s="1"/>
  <c r="P999" i="5"/>
  <c r="N999" i="5"/>
  <c r="P891" i="5"/>
  <c r="N891" i="5"/>
  <c r="R2298" i="5"/>
  <c r="T2298" i="5" s="1"/>
  <c r="P2298" i="5"/>
  <c r="N2298" i="5"/>
  <c r="Q2298" i="5" s="1"/>
  <c r="P546" i="5"/>
  <c r="N546" i="5"/>
  <c r="P2182" i="5"/>
  <c r="N2182" i="5"/>
  <c r="Q2182" i="5" s="1"/>
  <c r="R2182" i="5" s="1"/>
  <c r="T2182" i="5" s="1"/>
  <c r="P238" i="5"/>
  <c r="N238" i="5"/>
  <c r="Q238" i="5" s="1"/>
  <c r="R238" i="5" s="1"/>
  <c r="T238" i="5" s="1"/>
  <c r="N993" i="5"/>
  <c r="Q993" i="5" s="1"/>
  <c r="P993" i="5"/>
  <c r="P799" i="5"/>
  <c r="N799" i="5"/>
  <c r="Q799" i="5" s="1"/>
  <c r="N2396" i="5"/>
  <c r="Q2396" i="5" s="1"/>
  <c r="P2396" i="5"/>
  <c r="N800" i="5"/>
  <c r="Q800" i="5" s="1"/>
  <c r="P800" i="5"/>
  <c r="N692" i="5"/>
  <c r="P692" i="5"/>
  <c r="P1723" i="5"/>
  <c r="N1723" i="5"/>
  <c r="Q1723" i="5" s="1"/>
  <c r="R1723" i="5" s="1"/>
  <c r="T1723" i="5" s="1"/>
  <c r="P1615" i="5"/>
  <c r="N1615" i="5"/>
  <c r="Q1615" i="5" s="1"/>
  <c r="R1615" i="5" s="1"/>
  <c r="T1615" i="5" s="1"/>
  <c r="P1327" i="5"/>
  <c r="N1327" i="5"/>
  <c r="Q1327" i="5" s="1"/>
  <c r="P1219" i="5"/>
  <c r="N1219" i="5"/>
  <c r="Q1219" i="5" s="1"/>
  <c r="R1219" i="5" s="1"/>
  <c r="T1219" i="5" s="1"/>
  <c r="P1111" i="5"/>
  <c r="N1111" i="5"/>
  <c r="P1003" i="5"/>
  <c r="N1003" i="5"/>
  <c r="P895" i="5"/>
  <c r="N895" i="5"/>
  <c r="P787" i="5"/>
  <c r="N787" i="5"/>
  <c r="Q787" i="5" s="1"/>
  <c r="R787" i="5" s="1"/>
  <c r="T787" i="5" s="1"/>
  <c r="P679" i="5"/>
  <c r="N679" i="5"/>
  <c r="Q679" i="5" s="1"/>
  <c r="R679" i="5" s="1"/>
  <c r="T679" i="5" s="1"/>
  <c r="P319" i="5"/>
  <c r="N319" i="5"/>
  <c r="N1524" i="5"/>
  <c r="Q1524" i="5" s="1"/>
  <c r="P1524" i="5"/>
  <c r="N1236" i="5"/>
  <c r="P1236" i="5"/>
  <c r="N1128" i="5"/>
  <c r="Q1128" i="5" s="1"/>
  <c r="P1128" i="5"/>
  <c r="N1020" i="5"/>
  <c r="Q1020" i="5" s="1"/>
  <c r="R1020" i="5" s="1"/>
  <c r="T1020" i="5" s="1"/>
  <c r="P1020" i="5"/>
  <c r="N912" i="5"/>
  <c r="Q912" i="5" s="1"/>
  <c r="R912" i="5" s="1"/>
  <c r="T912" i="5" s="1"/>
  <c r="P912" i="5"/>
  <c r="N1733" i="5"/>
  <c r="Q1733" i="5" s="1"/>
  <c r="R1733" i="5" s="1"/>
  <c r="T1733" i="5" s="1"/>
  <c r="P1733" i="5"/>
  <c r="N1625" i="5"/>
  <c r="P1625" i="5"/>
  <c r="N1517" i="5"/>
  <c r="Q1517" i="5" s="1"/>
  <c r="R1517" i="5" s="1"/>
  <c r="T1517" i="5" s="1"/>
  <c r="P1517" i="5"/>
  <c r="N1432" i="5"/>
  <c r="Q1432" i="5" s="1"/>
  <c r="P1432" i="5"/>
  <c r="P1395" i="5"/>
  <c r="N1395" i="5"/>
  <c r="Q1395" i="5" s="1"/>
  <c r="R1395" i="5" s="1"/>
  <c r="T1395" i="5" s="1"/>
  <c r="P1287" i="5"/>
  <c r="N1287" i="5"/>
  <c r="Q1287" i="5" s="1"/>
  <c r="R1287" i="5" s="1"/>
  <c r="T1287" i="5" s="1"/>
  <c r="N381" i="5"/>
  <c r="P381" i="5"/>
  <c r="P707" i="5"/>
  <c r="N707" i="5"/>
  <c r="Q707" i="5" s="1"/>
  <c r="R707" i="5" s="1"/>
  <c r="T707" i="5" s="1"/>
  <c r="N1209" i="5"/>
  <c r="P1209" i="5"/>
  <c r="U2412" i="5"/>
  <c r="W2412" i="5" s="1"/>
  <c r="AA2412" i="5" s="1"/>
  <c r="V2412" i="5"/>
  <c r="X2412" i="5" s="1"/>
  <c r="N1640" i="5"/>
  <c r="P1640" i="5"/>
  <c r="N1532" i="5"/>
  <c r="P1532" i="5"/>
  <c r="P2427" i="5"/>
  <c r="N2427" i="5"/>
  <c r="Q2427" i="5" s="1"/>
  <c r="P2299" i="5"/>
  <c r="N2299" i="5"/>
  <c r="Q2299" i="5" s="1"/>
  <c r="R2299" i="5" s="1"/>
  <c r="T2299" i="5" s="1"/>
  <c r="R2191" i="5"/>
  <c r="T2191" i="5" s="1"/>
  <c r="P2191" i="5"/>
  <c r="N2191" i="5"/>
  <c r="Q2191" i="5" s="1"/>
  <c r="R2083" i="5"/>
  <c r="T2083" i="5" s="1"/>
  <c r="P2083" i="5"/>
  <c r="N2083" i="5"/>
  <c r="Q2083" i="5" s="1"/>
  <c r="R1975" i="5"/>
  <c r="T1975" i="5" s="1"/>
  <c r="P1975" i="5"/>
  <c r="N1975" i="5"/>
  <c r="Q1975" i="5" s="1"/>
  <c r="P1867" i="5"/>
  <c r="N1867" i="5"/>
  <c r="Q1867" i="5" s="1"/>
  <c r="R1867" i="5" s="1"/>
  <c r="T1867" i="5" s="1"/>
  <c r="P1759" i="5"/>
  <c r="N1759" i="5"/>
  <c r="Q1759" i="5" s="1"/>
  <c r="R1759" i="5" s="1"/>
  <c r="T1759" i="5" s="1"/>
  <c r="P1507" i="5"/>
  <c r="N1507" i="5"/>
  <c r="P571" i="5"/>
  <c r="N571" i="5"/>
  <c r="R463" i="5"/>
  <c r="T463" i="5" s="1"/>
  <c r="P463" i="5"/>
  <c r="N463" i="5"/>
  <c r="Q463" i="5" s="1"/>
  <c r="N265" i="5"/>
  <c r="P265" i="5"/>
  <c r="N157" i="5"/>
  <c r="Q157" i="5" s="1"/>
  <c r="P157" i="5"/>
  <c r="N49" i="5"/>
  <c r="Q49" i="5" s="1"/>
  <c r="P49" i="5"/>
  <c r="N2268" i="5"/>
  <c r="Q2268" i="5" s="1"/>
  <c r="P2268" i="5"/>
  <c r="N1380" i="5"/>
  <c r="P1380" i="5"/>
  <c r="N1272" i="5"/>
  <c r="P1272" i="5"/>
  <c r="N1409" i="5"/>
  <c r="P1409" i="5"/>
  <c r="N1301" i="5"/>
  <c r="P1301" i="5"/>
  <c r="P2331" i="5"/>
  <c r="N2331" i="5"/>
  <c r="Q2331" i="5" s="1"/>
  <c r="P327" i="5"/>
  <c r="N327" i="5"/>
  <c r="Q327" i="5" s="1"/>
  <c r="R219" i="5"/>
  <c r="T219" i="5" s="1"/>
  <c r="P219" i="5"/>
  <c r="N219" i="5"/>
  <c r="Q219" i="5" s="1"/>
  <c r="P111" i="5"/>
  <c r="N111" i="5"/>
  <c r="Q111" i="5" s="1"/>
  <c r="N2417" i="5"/>
  <c r="Q2417" i="5" s="1"/>
  <c r="P2417" i="5"/>
  <c r="N2148" i="5"/>
  <c r="Q2148" i="5" s="1"/>
  <c r="R2148" i="5" s="1"/>
  <c r="T2148" i="5" s="1"/>
  <c r="P2148" i="5"/>
  <c r="N402" i="5"/>
  <c r="P402" i="5"/>
  <c r="N1840" i="5"/>
  <c r="Q1840" i="5" s="1"/>
  <c r="R1840" i="5" s="1"/>
  <c r="T1840" i="5" s="1"/>
  <c r="P1840" i="5"/>
  <c r="N1461" i="5"/>
  <c r="P1461" i="5"/>
  <c r="N1033" i="5"/>
  <c r="Q1033" i="5" s="1"/>
  <c r="R1033" i="5" s="1"/>
  <c r="T1033" i="5" s="1"/>
  <c r="P1033" i="5"/>
  <c r="N1673" i="5"/>
  <c r="P1673" i="5"/>
  <c r="N2228" i="5"/>
  <c r="Q2228" i="5" s="1"/>
  <c r="R2228" i="5" s="1"/>
  <c r="T2228" i="5" s="1"/>
  <c r="P2228" i="5"/>
  <c r="N1352" i="5"/>
  <c r="P1352" i="5"/>
  <c r="P326" i="5"/>
  <c r="N326" i="5"/>
  <c r="R348" i="5"/>
  <c r="T348" i="5" s="1"/>
  <c r="N348" i="5"/>
  <c r="Q348" i="5" s="1"/>
  <c r="P348" i="5"/>
  <c r="N240" i="5"/>
  <c r="Q240" i="5" s="1"/>
  <c r="R240" i="5" s="1"/>
  <c r="T240" i="5" s="1"/>
  <c r="P240" i="5"/>
  <c r="N132" i="5"/>
  <c r="P132" i="5"/>
  <c r="R24" i="5"/>
  <c r="T24" i="5" s="1"/>
  <c r="N24" i="5"/>
  <c r="Q24" i="5" s="1"/>
  <c r="P24" i="5"/>
  <c r="P2255" i="5"/>
  <c r="N2255" i="5"/>
  <c r="Q2255" i="5" s="1"/>
  <c r="R2255" i="5" s="1"/>
  <c r="T2255" i="5" s="1"/>
  <c r="N2129" i="5"/>
  <c r="Q2129" i="5" s="1"/>
  <c r="R2129" i="5" s="1"/>
  <c r="T2129" i="5" s="1"/>
  <c r="P2129" i="5"/>
  <c r="N2021" i="5"/>
  <c r="Q2021" i="5" s="1"/>
  <c r="R2021" i="5" s="1"/>
  <c r="T2021" i="5" s="1"/>
  <c r="P2021" i="5"/>
  <c r="N1913" i="5"/>
  <c r="Q1913" i="5" s="1"/>
  <c r="P1913" i="5"/>
  <c r="N1805" i="5"/>
  <c r="P1805" i="5"/>
  <c r="N1229" i="5"/>
  <c r="Q1229" i="5" s="1"/>
  <c r="R1229" i="5" s="1"/>
  <c r="T1229" i="5" s="1"/>
  <c r="P1229" i="5"/>
  <c r="N1121" i="5"/>
  <c r="P1121" i="5"/>
  <c r="N1013" i="5"/>
  <c r="Q1013" i="5" s="1"/>
  <c r="R1013" i="5" s="1"/>
  <c r="T1013" i="5" s="1"/>
  <c r="P1013" i="5"/>
  <c r="R905" i="5"/>
  <c r="T905" i="5" s="1"/>
  <c r="N905" i="5"/>
  <c r="Q905" i="5" s="1"/>
  <c r="P905" i="5"/>
  <c r="N545" i="5"/>
  <c r="Q545" i="5" s="1"/>
  <c r="P545" i="5"/>
  <c r="N437" i="5"/>
  <c r="P437" i="5"/>
  <c r="P275" i="5"/>
  <c r="N275" i="5"/>
  <c r="Q275" i="5" s="1"/>
  <c r="R275" i="5" s="1"/>
  <c r="T275" i="5" s="1"/>
  <c r="P167" i="5"/>
  <c r="N167" i="5"/>
  <c r="R59" i="5"/>
  <c r="T59" i="5" s="1"/>
  <c r="P59" i="5"/>
  <c r="N59" i="5"/>
  <c r="Q59" i="5" s="1"/>
  <c r="P1678" i="5"/>
  <c r="N1678" i="5"/>
  <c r="P1390" i="5"/>
  <c r="N1390" i="5"/>
  <c r="P1282" i="5"/>
  <c r="N1282" i="5"/>
  <c r="Q1282" i="5" s="1"/>
  <c r="R1282" i="5" s="1"/>
  <c r="T1282" i="5" s="1"/>
  <c r="R1174" i="5"/>
  <c r="T1174" i="5" s="1"/>
  <c r="P1174" i="5"/>
  <c r="N1174" i="5"/>
  <c r="Q1174" i="5" s="1"/>
  <c r="P1066" i="5"/>
  <c r="N1066" i="5"/>
  <c r="Q1066" i="5" s="1"/>
  <c r="R1066" i="5" s="1"/>
  <c r="T1066" i="5" s="1"/>
  <c r="P958" i="5"/>
  <c r="N958" i="5"/>
  <c r="Q958" i="5" s="1"/>
  <c r="P850" i="5"/>
  <c r="N850" i="5"/>
  <c r="Q850" i="5" s="1"/>
  <c r="R850" i="5" s="1"/>
  <c r="T850" i="5" s="1"/>
  <c r="P742" i="5"/>
  <c r="N742" i="5"/>
  <c r="Q742" i="5" s="1"/>
  <c r="P634" i="5"/>
  <c r="N634" i="5"/>
  <c r="R2163" i="5"/>
  <c r="T2163" i="5" s="1"/>
  <c r="P2163" i="5"/>
  <c r="N2163" i="5"/>
  <c r="Q2163" i="5" s="1"/>
  <c r="P2055" i="5"/>
  <c r="N2055" i="5"/>
  <c r="Q2055" i="5" s="1"/>
  <c r="P1947" i="5"/>
  <c r="N1947" i="5"/>
  <c r="Q1947" i="5" s="1"/>
  <c r="P1839" i="5"/>
  <c r="N1839" i="5"/>
  <c r="P1731" i="5"/>
  <c r="N1731" i="5"/>
  <c r="Q1731" i="5" s="1"/>
  <c r="R1731" i="5" s="1"/>
  <c r="T1731" i="5" s="1"/>
  <c r="P1623" i="5"/>
  <c r="N1623" i="5"/>
  <c r="P759" i="5"/>
  <c r="N759" i="5"/>
  <c r="P651" i="5"/>
  <c r="N651" i="5"/>
  <c r="P543" i="5"/>
  <c r="N543" i="5"/>
  <c r="Q543" i="5" s="1"/>
  <c r="R543" i="5" s="1"/>
  <c r="T543" i="5" s="1"/>
  <c r="N956" i="5"/>
  <c r="Q956" i="5" s="1"/>
  <c r="R956" i="5" s="1"/>
  <c r="T956" i="5" s="1"/>
  <c r="P956" i="5"/>
  <c r="N420" i="5"/>
  <c r="P420" i="5"/>
  <c r="N1516" i="5"/>
  <c r="Q1516" i="5" s="1"/>
  <c r="P1516" i="5"/>
  <c r="N1137" i="5"/>
  <c r="P1137" i="5"/>
  <c r="N961" i="5"/>
  <c r="Q961" i="5" s="1"/>
  <c r="P961" i="5"/>
  <c r="P1619" i="5"/>
  <c r="N1619" i="5"/>
  <c r="N356" i="5"/>
  <c r="P356" i="5"/>
  <c r="N1097" i="5"/>
  <c r="Q1097" i="5" s="1"/>
  <c r="R1097" i="5" s="1"/>
  <c r="T1097" i="5" s="1"/>
  <c r="P1097" i="5"/>
  <c r="N1276" i="5"/>
  <c r="P1276" i="5"/>
  <c r="P1743" i="5"/>
  <c r="N1743" i="5"/>
  <c r="P1627" i="5"/>
  <c r="N1627" i="5"/>
  <c r="Q1627" i="5" s="1"/>
  <c r="R1627" i="5" s="1"/>
  <c r="T1627" i="5" s="1"/>
  <c r="P554" i="5"/>
  <c r="N554" i="5"/>
  <c r="Q554" i="5" s="1"/>
  <c r="R554" i="5" s="1"/>
  <c r="T554" i="5" s="1"/>
  <c r="N1764" i="5"/>
  <c r="P1764" i="5"/>
  <c r="N2320" i="5"/>
  <c r="Q2320" i="5" s="1"/>
  <c r="R2320" i="5" s="1"/>
  <c r="T2320" i="5" s="1"/>
  <c r="P2320" i="5"/>
  <c r="N376" i="5"/>
  <c r="Q376" i="5" s="1"/>
  <c r="R376" i="5" s="1"/>
  <c r="T376" i="5" s="1"/>
  <c r="P376" i="5"/>
  <c r="N508" i="5"/>
  <c r="Q508" i="5" s="1"/>
  <c r="R508" i="5" s="1"/>
  <c r="T508" i="5" s="1"/>
  <c r="P508" i="5"/>
  <c r="P1207" i="5"/>
  <c r="N1207" i="5"/>
  <c r="Q1207" i="5" s="1"/>
  <c r="R1207" i="5" s="1"/>
  <c r="T1207" i="5" s="1"/>
  <c r="P882" i="5"/>
  <c r="N882" i="5"/>
  <c r="N1069" i="5"/>
  <c r="Q1069" i="5" s="1"/>
  <c r="R1069" i="5" s="1"/>
  <c r="T1069" i="5" s="1"/>
  <c r="P1069" i="5"/>
  <c r="P1819" i="5"/>
  <c r="N1819" i="5"/>
  <c r="N1332" i="5"/>
  <c r="P1332" i="5"/>
  <c r="N689" i="5"/>
  <c r="Q689" i="5" s="1"/>
  <c r="R689" i="5" s="1"/>
  <c r="T689" i="5" s="1"/>
  <c r="P689" i="5"/>
  <c r="P174" i="5"/>
  <c r="N174" i="5"/>
  <c r="N1037" i="5"/>
  <c r="Q1037" i="5" s="1"/>
  <c r="P1037" i="5"/>
  <c r="N1720" i="5"/>
  <c r="Q1720" i="5" s="1"/>
  <c r="R1720" i="5" s="1"/>
  <c r="T1720" i="5" s="1"/>
  <c r="P1720" i="5"/>
  <c r="N784" i="5"/>
  <c r="P784" i="5"/>
  <c r="P747" i="5"/>
  <c r="N747" i="5"/>
  <c r="P2186" i="5"/>
  <c r="N2186" i="5"/>
  <c r="Q2186" i="5" s="1"/>
  <c r="R2186" i="5" s="1"/>
  <c r="T2186" i="5" s="1"/>
  <c r="P494" i="5"/>
  <c r="N494" i="5"/>
  <c r="Q494" i="5" s="1"/>
  <c r="R494" i="5" s="1"/>
  <c r="T494" i="5" s="1"/>
  <c r="N1668" i="5"/>
  <c r="P1668" i="5"/>
  <c r="N2350" i="5"/>
  <c r="Q2350" i="5" s="1"/>
  <c r="P2350" i="5"/>
  <c r="N208" i="5"/>
  <c r="Q208" i="5" s="1"/>
  <c r="R208" i="5" s="1"/>
  <c r="T208" i="5" s="1"/>
  <c r="P208" i="5"/>
  <c r="P435" i="5"/>
  <c r="N435" i="5"/>
  <c r="Q435" i="5" s="1"/>
  <c r="N728" i="5"/>
  <c r="Q728" i="5" s="1"/>
  <c r="P728" i="5"/>
  <c r="P715" i="5"/>
  <c r="N715" i="5"/>
  <c r="P1431" i="5"/>
  <c r="N1431" i="5"/>
  <c r="Q1431" i="5" s="1"/>
  <c r="R1431" i="5" s="1"/>
  <c r="T1431" i="5" s="1"/>
  <c r="R1676" i="5"/>
  <c r="T1676" i="5" s="1"/>
  <c r="N1676" i="5"/>
  <c r="Q1676" i="5" s="1"/>
  <c r="P1676" i="5"/>
  <c r="P1543" i="5"/>
  <c r="N1543" i="5"/>
  <c r="Q1543" i="5" s="1"/>
  <c r="R1543" i="5" s="1"/>
  <c r="T1543" i="5" s="1"/>
  <c r="P311" i="5"/>
  <c r="N311" i="5"/>
  <c r="Q311" i="5" s="1"/>
  <c r="R311" i="5" s="1"/>
  <c r="T311" i="5" s="1"/>
  <c r="P1086" i="5"/>
  <c r="N1086" i="5"/>
  <c r="Q1086" i="5" s="1"/>
  <c r="R1086" i="5" s="1"/>
  <c r="T1086" i="5" s="1"/>
  <c r="N60" i="5"/>
  <c r="P60" i="5"/>
  <c r="N581" i="5"/>
  <c r="Q581" i="5" s="1"/>
  <c r="R581" i="5" s="1"/>
  <c r="T581" i="5" s="1"/>
  <c r="P581" i="5"/>
  <c r="N1102" i="5"/>
  <c r="Q1102" i="5" s="1"/>
  <c r="R1102" i="5" s="1"/>
  <c r="T1102" i="5" s="1"/>
  <c r="P1102" i="5"/>
  <c r="P2091" i="5"/>
  <c r="N2091" i="5"/>
  <c r="Q2091" i="5" s="1"/>
  <c r="P1659" i="5"/>
  <c r="N1659" i="5"/>
  <c r="Q1659" i="5" s="1"/>
  <c r="R1659" i="5" s="1"/>
  <c r="T1659" i="5" s="1"/>
  <c r="P1122" i="5"/>
  <c r="N1122" i="5"/>
  <c r="L13" i="5"/>
  <c r="AK13" i="5"/>
  <c r="L11" i="5"/>
  <c r="AK11" i="5"/>
  <c r="N2246" i="5"/>
  <c r="Q2246" i="5" s="1"/>
  <c r="R2246" i="5" s="1"/>
  <c r="T2246" i="5" s="1"/>
  <c r="P2246" i="5"/>
  <c r="P1670" i="5"/>
  <c r="N1670" i="5"/>
  <c r="P1562" i="5"/>
  <c r="N1562" i="5"/>
  <c r="Q1562" i="5" s="1"/>
  <c r="R1562" i="5" s="1"/>
  <c r="T1562" i="5" s="1"/>
  <c r="P1454" i="5"/>
  <c r="N1454" i="5"/>
  <c r="N2293" i="5"/>
  <c r="Q2293" i="5" s="1"/>
  <c r="R2293" i="5" s="1"/>
  <c r="T2293" i="5" s="1"/>
  <c r="P2293" i="5"/>
  <c r="N2185" i="5"/>
  <c r="Q2185" i="5" s="1"/>
  <c r="R2185" i="5" s="1"/>
  <c r="T2185" i="5" s="1"/>
  <c r="P2185" i="5"/>
  <c r="N2077" i="5"/>
  <c r="Q2077" i="5" s="1"/>
  <c r="R2077" i="5" s="1"/>
  <c r="T2077" i="5" s="1"/>
  <c r="P2077" i="5"/>
  <c r="N1969" i="5"/>
  <c r="Q1969" i="5" s="1"/>
  <c r="R1969" i="5" s="1"/>
  <c r="T1969" i="5" s="1"/>
  <c r="P1969" i="5"/>
  <c r="N1861" i="5"/>
  <c r="Q1861" i="5" s="1"/>
  <c r="R1861" i="5" s="1"/>
  <c r="T1861" i="5" s="1"/>
  <c r="P1861" i="5"/>
  <c r="N1753" i="5"/>
  <c r="Q1753" i="5" s="1"/>
  <c r="R1753" i="5" s="1"/>
  <c r="T1753" i="5" s="1"/>
  <c r="P1753" i="5"/>
  <c r="N1501" i="5"/>
  <c r="P1501" i="5"/>
  <c r="P583" i="5"/>
  <c r="N583" i="5"/>
  <c r="Q583" i="5" s="1"/>
  <c r="R583" i="5" s="1"/>
  <c r="T583" i="5" s="1"/>
  <c r="R475" i="5"/>
  <c r="T475" i="5" s="1"/>
  <c r="P475" i="5"/>
  <c r="N475" i="5"/>
  <c r="Q475" i="5" s="1"/>
  <c r="P367" i="5"/>
  <c r="N367" i="5"/>
  <c r="P187" i="5"/>
  <c r="N187" i="5"/>
  <c r="P79" i="5"/>
  <c r="N79" i="5"/>
  <c r="Q79" i="5" s="1"/>
  <c r="N2328" i="5"/>
  <c r="Q2328" i="5" s="1"/>
  <c r="P2328" i="5"/>
  <c r="P1410" i="5"/>
  <c r="N1410" i="5"/>
  <c r="Q1410" i="5" s="1"/>
  <c r="R1410" i="5" s="1"/>
  <c r="T1410" i="5" s="1"/>
  <c r="R1302" i="5"/>
  <c r="T1302" i="5" s="1"/>
  <c r="P1302" i="5"/>
  <c r="N1302" i="5"/>
  <c r="Q1302" i="5" s="1"/>
  <c r="N2273" i="5"/>
  <c r="Q2273" i="5" s="1"/>
  <c r="P2273" i="5"/>
  <c r="N1385" i="5"/>
  <c r="P1385" i="5"/>
  <c r="N1277" i="5"/>
  <c r="Q1277" i="5" s="1"/>
  <c r="R1277" i="5" s="1"/>
  <c r="T1277" i="5" s="1"/>
  <c r="P1277" i="5"/>
  <c r="P2403" i="5"/>
  <c r="N2403" i="5"/>
  <c r="Q2403" i="5" s="1"/>
  <c r="R2403" i="5" s="1"/>
  <c r="T2403" i="5" s="1"/>
  <c r="N357" i="5"/>
  <c r="Q357" i="5" s="1"/>
  <c r="P357" i="5"/>
  <c r="N249" i="5"/>
  <c r="Q249" i="5" s="1"/>
  <c r="R249" i="5" s="1"/>
  <c r="T249" i="5" s="1"/>
  <c r="P249" i="5"/>
  <c r="N141" i="5"/>
  <c r="Q141" i="5" s="1"/>
  <c r="R141" i="5" s="1"/>
  <c r="T141" i="5" s="1"/>
  <c r="P141" i="5"/>
  <c r="N33" i="5"/>
  <c r="P33" i="5"/>
  <c r="R1267" i="5"/>
  <c r="T1267" i="5" s="1"/>
  <c r="P1267" i="5"/>
  <c r="N1267" i="5"/>
  <c r="Q1267" i="5" s="1"/>
  <c r="N1140" i="5"/>
  <c r="Q1140" i="5" s="1"/>
  <c r="P1140" i="5"/>
  <c r="P2126" i="5"/>
  <c r="N2126" i="5"/>
  <c r="Q2126" i="5" s="1"/>
  <c r="P2018" i="5"/>
  <c r="N2018" i="5"/>
  <c r="Q2018" i="5" s="1"/>
  <c r="R2018" i="5" s="1"/>
  <c r="T2018" i="5" s="1"/>
  <c r="P1910" i="5"/>
  <c r="N1910" i="5"/>
  <c r="Q1910" i="5" s="1"/>
  <c r="R1910" i="5" s="1"/>
  <c r="T1910" i="5" s="1"/>
  <c r="P1802" i="5"/>
  <c r="N1802" i="5"/>
  <c r="P1226" i="5"/>
  <c r="N1226" i="5"/>
  <c r="N1118" i="5"/>
  <c r="P1118" i="5"/>
  <c r="P902" i="5"/>
  <c r="N902" i="5"/>
  <c r="N524" i="5"/>
  <c r="P524" i="5"/>
  <c r="N416" i="5"/>
  <c r="P416" i="5"/>
  <c r="P254" i="5"/>
  <c r="N254" i="5"/>
  <c r="R146" i="5"/>
  <c r="T146" i="5" s="1"/>
  <c r="P146" i="5"/>
  <c r="N146" i="5"/>
  <c r="Q146" i="5" s="1"/>
  <c r="P38" i="5"/>
  <c r="N38" i="5"/>
  <c r="N1860" i="5"/>
  <c r="P1860" i="5"/>
  <c r="N2272" i="5"/>
  <c r="Q2272" i="5" s="1"/>
  <c r="P2272" i="5"/>
  <c r="P1155" i="5"/>
  <c r="N1155" i="5"/>
  <c r="P1231" i="5"/>
  <c r="N1231" i="5"/>
  <c r="Q1231" i="5" s="1"/>
  <c r="R1231" i="5" s="1"/>
  <c r="T1231" i="5" s="1"/>
  <c r="N1032" i="5"/>
  <c r="Q1032" i="5" s="1"/>
  <c r="R1032" i="5" s="1"/>
  <c r="T1032" i="5" s="1"/>
  <c r="P1032" i="5"/>
  <c r="P1426" i="5"/>
  <c r="N1426" i="5"/>
  <c r="N1997" i="5"/>
  <c r="Q1997" i="5" s="1"/>
  <c r="R1997" i="5" s="1"/>
  <c r="T1997" i="5" s="1"/>
  <c r="P1997" i="5"/>
  <c r="N53" i="5"/>
  <c r="Q53" i="5" s="1"/>
  <c r="P53" i="5"/>
  <c r="R2067" i="5"/>
  <c r="T2067" i="5" s="1"/>
  <c r="P2067" i="5"/>
  <c r="N2067" i="5"/>
  <c r="Q2067" i="5" s="1"/>
  <c r="N2004" i="5"/>
  <c r="Q2004" i="5" s="1"/>
  <c r="R2004" i="5" s="1"/>
  <c r="T2004" i="5" s="1"/>
  <c r="P2004" i="5"/>
  <c r="N1112" i="5"/>
  <c r="P1112" i="5"/>
  <c r="P2214" i="5"/>
  <c r="N2214" i="5"/>
  <c r="Q2214" i="5" s="1"/>
  <c r="R2214" i="5" s="1"/>
  <c r="T2214" i="5" s="1"/>
  <c r="R2378" i="5"/>
  <c r="T2378" i="5" s="1"/>
  <c r="P2378" i="5"/>
  <c r="N2378" i="5"/>
  <c r="Q2378" i="5" s="1"/>
  <c r="N592" i="5"/>
  <c r="Q592" i="5" s="1"/>
  <c r="R592" i="5" s="1"/>
  <c r="T592" i="5" s="1"/>
  <c r="P592" i="5"/>
  <c r="P879" i="5"/>
  <c r="N879" i="5"/>
  <c r="Q879" i="5" s="1"/>
  <c r="P1711" i="5"/>
  <c r="N1711" i="5"/>
  <c r="Q1711" i="5" s="1"/>
  <c r="R1711" i="5" s="1"/>
  <c r="T1711" i="5" s="1"/>
  <c r="P307" i="5"/>
  <c r="N307" i="5"/>
  <c r="Q307" i="5" s="1"/>
  <c r="R307" i="5" s="1"/>
  <c r="T307" i="5" s="1"/>
  <c r="N1437" i="5"/>
  <c r="P1437" i="5"/>
  <c r="P1567" i="5"/>
  <c r="N1567" i="5"/>
  <c r="Q1567" i="5" s="1"/>
  <c r="R1567" i="5" s="1"/>
  <c r="T1567" i="5" s="1"/>
  <c r="P1379" i="5"/>
  <c r="N1379" i="5"/>
  <c r="P1430" i="5"/>
  <c r="N1430" i="5"/>
  <c r="N1253" i="5"/>
  <c r="Q1253" i="5" s="1"/>
  <c r="R1253" i="5" s="1"/>
  <c r="T1253" i="5" s="1"/>
  <c r="P1253" i="5"/>
  <c r="N1324" i="5"/>
  <c r="P1324" i="5"/>
  <c r="N2025" i="5"/>
  <c r="Q2025" i="5" s="1"/>
  <c r="P2025" i="5"/>
  <c r="P382" i="5"/>
  <c r="N382" i="5"/>
  <c r="Q382" i="5" s="1"/>
  <c r="R382" i="5" s="1"/>
  <c r="T382" i="5" s="1"/>
  <c r="P1178" i="5"/>
  <c r="N1178" i="5"/>
  <c r="N2100" i="5"/>
  <c r="Q2100" i="5" s="1"/>
  <c r="R2100" i="5" s="1"/>
  <c r="T2100" i="5" s="1"/>
  <c r="P2100" i="5"/>
  <c r="N372" i="5"/>
  <c r="P372" i="5"/>
  <c r="P1558" i="5"/>
  <c r="N1558" i="5"/>
  <c r="P1035" i="5"/>
  <c r="N1035" i="5"/>
  <c r="P1651" i="5"/>
  <c r="N1651" i="5"/>
  <c r="Q1651" i="5" s="1"/>
  <c r="R1651" i="5" s="1"/>
  <c r="T1651" i="5" s="1"/>
  <c r="N2401" i="5"/>
  <c r="Q2401" i="5" s="1"/>
  <c r="R2401" i="5" s="1"/>
  <c r="T2401" i="5" s="1"/>
  <c r="P2401" i="5"/>
  <c r="P1323" i="5"/>
  <c r="N1323" i="5"/>
  <c r="P2335" i="5"/>
  <c r="N2335" i="5"/>
  <c r="Q2335" i="5" s="1"/>
  <c r="R2335" i="5" s="1"/>
  <c r="T2335" i="5" s="1"/>
  <c r="N193" i="5"/>
  <c r="Q193" i="5" s="1"/>
  <c r="P193" i="5"/>
  <c r="P2146" i="5"/>
  <c r="N2146" i="5"/>
  <c r="Q2146" i="5" s="1"/>
  <c r="R2146" i="5" s="1"/>
  <c r="T2146" i="5" s="1"/>
  <c r="N2165" i="5"/>
  <c r="Q2165" i="5" s="1"/>
  <c r="P2165" i="5"/>
  <c r="P1714" i="5"/>
  <c r="N1714" i="5"/>
  <c r="P795" i="5"/>
  <c r="N795" i="5"/>
  <c r="Q795" i="5" s="1"/>
  <c r="R795" i="5" s="1"/>
  <c r="T795" i="5" s="1"/>
  <c r="P1311" i="5"/>
  <c r="N1311" i="5"/>
  <c r="N1752" i="5"/>
  <c r="Q1752" i="5" s="1"/>
  <c r="R1752" i="5" s="1"/>
  <c r="T1752" i="5" s="1"/>
  <c r="P1752" i="5"/>
  <c r="N617" i="5"/>
  <c r="P617" i="5"/>
  <c r="P454" i="5"/>
  <c r="N454" i="5"/>
  <c r="N925" i="5"/>
  <c r="Q925" i="5" s="1"/>
  <c r="R925" i="5" s="1"/>
  <c r="T925" i="5" s="1"/>
  <c r="P925" i="5"/>
  <c r="P834" i="5"/>
  <c r="N834" i="5"/>
  <c r="Q834" i="5" s="1"/>
  <c r="R834" i="5" s="1"/>
  <c r="T834" i="5" s="1"/>
  <c r="N1418" i="5"/>
  <c r="P1418" i="5"/>
  <c r="N1310" i="5"/>
  <c r="P1310" i="5"/>
  <c r="P302" i="5"/>
  <c r="N302" i="5"/>
  <c r="R288" i="5"/>
  <c r="T288" i="5" s="1"/>
  <c r="N288" i="5"/>
  <c r="Q288" i="5" s="1"/>
  <c r="P288" i="5"/>
  <c r="N180" i="5"/>
  <c r="Q180" i="5" s="1"/>
  <c r="R180" i="5" s="1"/>
  <c r="T180" i="5" s="1"/>
  <c r="P180" i="5"/>
  <c r="N72" i="5"/>
  <c r="Q72" i="5" s="1"/>
  <c r="R72" i="5" s="1"/>
  <c r="T72" i="5" s="1"/>
  <c r="P72" i="5"/>
  <c r="P2159" i="5"/>
  <c r="N2159" i="5"/>
  <c r="Q2159" i="5" s="1"/>
  <c r="P2051" i="5"/>
  <c r="N2051" i="5"/>
  <c r="Q2051" i="5" s="1"/>
  <c r="R2051" i="5" s="1"/>
  <c r="T2051" i="5" s="1"/>
  <c r="P1943" i="5"/>
  <c r="N1943" i="5"/>
  <c r="Q1943" i="5" s="1"/>
  <c r="P1835" i="5"/>
  <c r="N1835" i="5"/>
  <c r="P1259" i="5"/>
  <c r="N1259" i="5"/>
  <c r="P1151" i="5"/>
  <c r="N1151" i="5"/>
  <c r="Q1151" i="5" s="1"/>
  <c r="R1043" i="5"/>
  <c r="T1043" i="5" s="1"/>
  <c r="P1043" i="5"/>
  <c r="N1043" i="5"/>
  <c r="Q1043" i="5" s="1"/>
  <c r="P935" i="5"/>
  <c r="N935" i="5"/>
  <c r="P611" i="5"/>
  <c r="N611" i="5"/>
  <c r="P503" i="5"/>
  <c r="N503" i="5"/>
  <c r="Q503" i="5" s="1"/>
  <c r="P395" i="5"/>
  <c r="N395" i="5"/>
  <c r="P215" i="5"/>
  <c r="N215" i="5"/>
  <c r="R107" i="5"/>
  <c r="T107" i="5" s="1"/>
  <c r="P107" i="5"/>
  <c r="N107" i="5"/>
  <c r="Q107" i="5" s="1"/>
  <c r="N1726" i="5"/>
  <c r="P1726" i="5"/>
  <c r="N1618" i="5"/>
  <c r="P1618" i="5"/>
  <c r="P1330" i="5"/>
  <c r="N1330" i="5"/>
  <c r="Q1330" i="5" s="1"/>
  <c r="R1330" i="5" s="1"/>
  <c r="T1330" i="5" s="1"/>
  <c r="P1222" i="5"/>
  <c r="N1222" i="5"/>
  <c r="P1114" i="5"/>
  <c r="N1114" i="5"/>
  <c r="P1006" i="5"/>
  <c r="N1006" i="5"/>
  <c r="P898" i="5"/>
  <c r="N898" i="5"/>
  <c r="Q898" i="5" s="1"/>
  <c r="R898" i="5" s="1"/>
  <c r="T898" i="5" s="1"/>
  <c r="P790" i="5"/>
  <c r="N790" i="5"/>
  <c r="P682" i="5"/>
  <c r="N682" i="5"/>
  <c r="Q682" i="5" s="1"/>
  <c r="R682" i="5" s="1"/>
  <c r="T682" i="5" s="1"/>
  <c r="P322" i="5"/>
  <c r="N322" i="5"/>
  <c r="Q322" i="5" s="1"/>
  <c r="R322" i="5" s="1"/>
  <c r="T322" i="5" s="1"/>
  <c r="N2121" i="5"/>
  <c r="Q2121" i="5" s="1"/>
  <c r="P2121" i="5"/>
  <c r="N2013" i="5"/>
  <c r="Q2013" i="5" s="1"/>
  <c r="P2013" i="5"/>
  <c r="N1905" i="5"/>
  <c r="Q1905" i="5" s="1"/>
  <c r="P1905" i="5"/>
  <c r="N1797" i="5"/>
  <c r="P1797" i="5"/>
  <c r="N1689" i="5"/>
  <c r="P1689" i="5"/>
  <c r="N1581" i="5"/>
  <c r="Q1581" i="5" s="1"/>
  <c r="P1581" i="5"/>
  <c r="N717" i="5"/>
  <c r="Q717" i="5" s="1"/>
  <c r="R717" i="5" s="1"/>
  <c r="T717" i="5" s="1"/>
  <c r="P717" i="5"/>
  <c r="N609" i="5"/>
  <c r="P609" i="5"/>
  <c r="N501" i="5"/>
  <c r="P501" i="5"/>
  <c r="N393" i="5"/>
  <c r="P393" i="5"/>
  <c r="N825" i="5"/>
  <c r="P825" i="5"/>
  <c r="N726" i="5"/>
  <c r="P726" i="5"/>
  <c r="P1786" i="5"/>
  <c r="N1786" i="5"/>
  <c r="P939" i="5"/>
  <c r="N939" i="5"/>
  <c r="P943" i="5"/>
  <c r="N943" i="5"/>
  <c r="P2174" i="5"/>
  <c r="N2174" i="5"/>
  <c r="Q2174" i="5" s="1"/>
  <c r="R2174" i="5" s="1"/>
  <c r="T2174" i="5" s="1"/>
  <c r="P2066" i="5"/>
  <c r="N2066" i="5"/>
  <c r="Q2066" i="5" s="1"/>
  <c r="R2066" i="5" s="1"/>
  <c r="T2066" i="5" s="1"/>
  <c r="P1958" i="5"/>
  <c r="N1958" i="5"/>
  <c r="Q1958" i="5" s="1"/>
  <c r="R1958" i="5" s="1"/>
  <c r="T1958" i="5" s="1"/>
  <c r="N1850" i="5"/>
  <c r="P1850" i="5"/>
  <c r="P1742" i="5"/>
  <c r="N1742" i="5"/>
  <c r="Q1742" i="5" s="1"/>
  <c r="P1166" i="5"/>
  <c r="N1166" i="5"/>
  <c r="P1058" i="5"/>
  <c r="N1058" i="5"/>
  <c r="P950" i="5"/>
  <c r="N950" i="5"/>
  <c r="Q950" i="5" s="1"/>
  <c r="R950" i="5" s="1"/>
  <c r="T950" i="5" s="1"/>
  <c r="N608" i="5"/>
  <c r="Q608" i="5" s="1"/>
  <c r="P608" i="5"/>
  <c r="N500" i="5"/>
  <c r="Q500" i="5" s="1"/>
  <c r="P500" i="5"/>
  <c r="N392" i="5"/>
  <c r="P392" i="5"/>
  <c r="N212" i="5"/>
  <c r="Q212" i="5" s="1"/>
  <c r="P212" i="5"/>
  <c r="N104" i="5"/>
  <c r="Q104" i="5" s="1"/>
  <c r="R104" i="5" s="1"/>
  <c r="T104" i="5" s="1"/>
  <c r="P104" i="5"/>
  <c r="P2322" i="5"/>
  <c r="N2322" i="5"/>
  <c r="Q2322" i="5" s="1"/>
  <c r="P2142" i="5"/>
  <c r="N2142" i="5"/>
  <c r="Q2142" i="5" s="1"/>
  <c r="R2034" i="5"/>
  <c r="T2034" i="5" s="1"/>
  <c r="N2034" i="5"/>
  <c r="Q2034" i="5" s="1"/>
  <c r="P2034" i="5"/>
  <c r="P1926" i="5"/>
  <c r="N1926" i="5"/>
  <c r="Q1926" i="5" s="1"/>
  <c r="P1818" i="5"/>
  <c r="N1818" i="5"/>
  <c r="P1710" i="5"/>
  <c r="N1710" i="5"/>
  <c r="Q1710" i="5" s="1"/>
  <c r="R1602" i="5"/>
  <c r="T1602" i="5" s="1"/>
  <c r="P1602" i="5"/>
  <c r="N1602" i="5"/>
  <c r="Q1602" i="5" s="1"/>
  <c r="P738" i="5"/>
  <c r="N738" i="5"/>
  <c r="P630" i="5"/>
  <c r="N630" i="5"/>
  <c r="Q630" i="5" s="1"/>
  <c r="R630" i="5" s="1"/>
  <c r="T630" i="5" s="1"/>
  <c r="P522" i="5"/>
  <c r="N522" i="5"/>
  <c r="Q522" i="5" s="1"/>
  <c r="R522" i="5" s="1"/>
  <c r="T522" i="5" s="1"/>
  <c r="P414" i="5"/>
  <c r="N414" i="5"/>
  <c r="N809" i="5"/>
  <c r="P809" i="5"/>
  <c r="N701" i="5"/>
  <c r="Q701" i="5" s="1"/>
  <c r="R701" i="5" s="1"/>
  <c r="T701" i="5" s="1"/>
  <c r="P701" i="5"/>
  <c r="R2374" i="5"/>
  <c r="T2374" i="5" s="1"/>
  <c r="P2374" i="5"/>
  <c r="N2374" i="5"/>
  <c r="Q2374" i="5" s="1"/>
  <c r="P2266" i="5"/>
  <c r="N2266" i="5"/>
  <c r="Q2266" i="5" s="1"/>
  <c r="N2158" i="5"/>
  <c r="Q2158" i="5" s="1"/>
  <c r="R2158" i="5" s="1"/>
  <c r="T2158" i="5" s="1"/>
  <c r="P2158" i="5"/>
  <c r="P2050" i="5"/>
  <c r="N2050" i="5"/>
  <c r="Q2050" i="5" s="1"/>
  <c r="R2050" i="5" s="1"/>
  <c r="T2050" i="5" s="1"/>
  <c r="R1942" i="5"/>
  <c r="T1942" i="5" s="1"/>
  <c r="P1942" i="5"/>
  <c r="N1942" i="5"/>
  <c r="Q1942" i="5" s="1"/>
  <c r="P1834" i="5"/>
  <c r="N1834" i="5"/>
  <c r="P1582" i="5"/>
  <c r="N1582" i="5"/>
  <c r="P1474" i="5"/>
  <c r="N1474" i="5"/>
  <c r="N538" i="5"/>
  <c r="Q538" i="5" s="1"/>
  <c r="R538" i="5" s="1"/>
  <c r="T538" i="5" s="1"/>
  <c r="P538" i="5"/>
  <c r="P430" i="5"/>
  <c r="N430" i="5"/>
  <c r="N232" i="5"/>
  <c r="P232" i="5"/>
  <c r="N124" i="5"/>
  <c r="P124" i="5"/>
  <c r="N16" i="5"/>
  <c r="Q16" i="5" s="1"/>
  <c r="R16" i="5" s="1"/>
  <c r="T16" i="5" s="1"/>
  <c r="P16" i="5"/>
  <c r="N1545" i="5"/>
  <c r="P1545" i="5"/>
  <c r="N1257" i="5"/>
  <c r="Q1257" i="5" s="1"/>
  <c r="R1257" i="5" s="1"/>
  <c r="T1257" i="5" s="1"/>
  <c r="P1257" i="5"/>
  <c r="N1149" i="5"/>
  <c r="P1149" i="5"/>
  <c r="N1041" i="5"/>
  <c r="Q1041" i="5" s="1"/>
  <c r="P1041" i="5"/>
  <c r="N933" i="5"/>
  <c r="P933" i="5"/>
  <c r="N1365" i="5"/>
  <c r="P1365" i="5"/>
  <c r="P1626" i="5"/>
  <c r="N1626" i="5"/>
  <c r="Q1626" i="5" s="1"/>
  <c r="R1626" i="5" s="1"/>
  <c r="T1626" i="5" s="1"/>
  <c r="P2038" i="5"/>
  <c r="N2038" i="5"/>
  <c r="Q2038" i="5" s="1"/>
  <c r="R2038" i="5" s="1"/>
  <c r="T2038" i="5" s="1"/>
  <c r="N1497" i="5"/>
  <c r="P1497" i="5"/>
  <c r="N1285" i="5"/>
  <c r="P1285" i="5"/>
  <c r="N1500" i="5"/>
  <c r="P1500" i="5"/>
  <c r="P1299" i="5"/>
  <c r="N1299" i="5"/>
  <c r="N2192" i="5"/>
  <c r="Q2192" i="5" s="1"/>
  <c r="R2192" i="5" s="1"/>
  <c r="T2192" i="5" s="1"/>
  <c r="P2192" i="5"/>
  <c r="N752" i="5"/>
  <c r="P752" i="5"/>
  <c r="N644" i="5"/>
  <c r="Q644" i="5" s="1"/>
  <c r="P644" i="5"/>
  <c r="N1657" i="5"/>
  <c r="P1657" i="5"/>
  <c r="N1369" i="5"/>
  <c r="Q1369" i="5" s="1"/>
  <c r="R1369" i="5" s="1"/>
  <c r="T1369" i="5" s="1"/>
  <c r="P1369" i="5"/>
  <c r="N1261" i="5"/>
  <c r="Q1261" i="5" s="1"/>
  <c r="R1261" i="5" s="1"/>
  <c r="T1261" i="5" s="1"/>
  <c r="P1261" i="5"/>
  <c r="N1153" i="5"/>
  <c r="Q1153" i="5" s="1"/>
  <c r="R1153" i="5" s="1"/>
  <c r="T1153" i="5" s="1"/>
  <c r="P1153" i="5"/>
  <c r="N1045" i="5"/>
  <c r="P1045" i="5"/>
  <c r="N937" i="5"/>
  <c r="Q937" i="5" s="1"/>
  <c r="R937" i="5" s="1"/>
  <c r="T937" i="5" s="1"/>
  <c r="P937" i="5"/>
  <c r="N829" i="5"/>
  <c r="P829" i="5"/>
  <c r="N721" i="5"/>
  <c r="P721" i="5"/>
  <c r="N613" i="5"/>
  <c r="P613" i="5"/>
  <c r="N1530" i="5"/>
  <c r="P1530" i="5"/>
  <c r="N1260" i="5"/>
  <c r="P1260" i="5"/>
  <c r="N1152" i="5"/>
  <c r="Q1152" i="5" s="1"/>
  <c r="P1152" i="5"/>
  <c r="N1044" i="5"/>
  <c r="P1044" i="5"/>
  <c r="N936" i="5"/>
  <c r="Q936" i="5" s="1"/>
  <c r="R936" i="5" s="1"/>
  <c r="T936" i="5" s="1"/>
  <c r="P936" i="5"/>
  <c r="R2372" i="5"/>
  <c r="T2372" i="5" s="1"/>
  <c r="N2372" i="5"/>
  <c r="Q2372" i="5" s="1"/>
  <c r="P2372" i="5"/>
  <c r="N1721" i="5"/>
  <c r="Q1721" i="5" s="1"/>
  <c r="R1721" i="5" s="1"/>
  <c r="T1721" i="5" s="1"/>
  <c r="P1721" i="5"/>
  <c r="N1613" i="5"/>
  <c r="P1613" i="5"/>
  <c r="N1505" i="5"/>
  <c r="Q1505" i="5" s="1"/>
  <c r="R1505" i="5" s="1"/>
  <c r="T1505" i="5" s="1"/>
  <c r="P1505" i="5"/>
  <c r="P2407" i="5"/>
  <c r="N2407" i="5"/>
  <c r="Q2407" i="5" s="1"/>
  <c r="P2434" i="5"/>
  <c r="N2434" i="5"/>
  <c r="Q2434" i="5" s="1"/>
  <c r="R725" i="5"/>
  <c r="T725" i="5" s="1"/>
  <c r="N725" i="5"/>
  <c r="Q725" i="5" s="1"/>
  <c r="P725" i="5"/>
  <c r="R812" i="5"/>
  <c r="T812" i="5" s="1"/>
  <c r="N812" i="5"/>
  <c r="Q812" i="5" s="1"/>
  <c r="P812" i="5"/>
  <c r="N1068" i="5"/>
  <c r="P1068" i="5"/>
  <c r="N1664" i="5"/>
  <c r="P1664" i="5"/>
  <c r="N1556" i="5"/>
  <c r="P1556" i="5"/>
  <c r="N1448" i="5"/>
  <c r="P1448" i="5"/>
  <c r="N2305" i="5"/>
  <c r="Q2305" i="5" s="1"/>
  <c r="R2305" i="5" s="1"/>
  <c r="T2305" i="5" s="1"/>
  <c r="P2305" i="5"/>
  <c r="N2197" i="5"/>
  <c r="Q2197" i="5" s="1"/>
  <c r="R2197" i="5" s="1"/>
  <c r="T2197" i="5" s="1"/>
  <c r="P2197" i="5"/>
  <c r="N2089" i="5"/>
  <c r="Q2089" i="5" s="1"/>
  <c r="R2089" i="5" s="1"/>
  <c r="T2089" i="5" s="1"/>
  <c r="P2089" i="5"/>
  <c r="N1981" i="5"/>
  <c r="Q1981" i="5" s="1"/>
  <c r="R1981" i="5" s="1"/>
  <c r="T1981" i="5" s="1"/>
  <c r="P1981" i="5"/>
  <c r="N1873" i="5"/>
  <c r="P1873" i="5"/>
  <c r="N1765" i="5"/>
  <c r="P1765" i="5"/>
  <c r="N1513" i="5"/>
  <c r="P1513" i="5"/>
  <c r="N577" i="5"/>
  <c r="Q577" i="5" s="1"/>
  <c r="P577" i="5"/>
  <c r="R469" i="5"/>
  <c r="T469" i="5" s="1"/>
  <c r="N469" i="5"/>
  <c r="Q469" i="5" s="1"/>
  <c r="P469" i="5"/>
  <c r="N361" i="5"/>
  <c r="Q361" i="5" s="1"/>
  <c r="R361" i="5" s="1"/>
  <c r="T361" i="5" s="1"/>
  <c r="P361" i="5"/>
  <c r="N181" i="5"/>
  <c r="Q181" i="5" s="1"/>
  <c r="R181" i="5" s="1"/>
  <c r="T181" i="5" s="1"/>
  <c r="P181" i="5"/>
  <c r="R73" i="5"/>
  <c r="T73" i="5" s="1"/>
  <c r="N73" i="5"/>
  <c r="Q73" i="5" s="1"/>
  <c r="P73" i="5"/>
  <c r="N2316" i="5"/>
  <c r="Q2316" i="5" s="1"/>
  <c r="P2316" i="5"/>
  <c r="P1386" i="5"/>
  <c r="N1386" i="5"/>
  <c r="Q1386" i="5" s="1"/>
  <c r="R1278" i="5"/>
  <c r="T1278" i="5" s="1"/>
  <c r="N1278" i="5"/>
  <c r="Q1278" i="5" s="1"/>
  <c r="P1278" i="5"/>
  <c r="N1433" i="5"/>
  <c r="P1433" i="5"/>
  <c r="N1325" i="5"/>
  <c r="P1325" i="5"/>
  <c r="R317" i="5"/>
  <c r="T317" i="5" s="1"/>
  <c r="N317" i="5"/>
  <c r="Q317" i="5" s="1"/>
  <c r="P317" i="5"/>
  <c r="R2343" i="5"/>
  <c r="T2343" i="5" s="1"/>
  <c r="P2343" i="5"/>
  <c r="N2343" i="5"/>
  <c r="Q2343" i="5" s="1"/>
  <c r="N333" i="5"/>
  <c r="Q333" i="5" s="1"/>
  <c r="P333" i="5"/>
  <c r="N225" i="5"/>
  <c r="Q225" i="5" s="1"/>
  <c r="R225" i="5" s="1"/>
  <c r="T225" i="5" s="1"/>
  <c r="P225" i="5"/>
  <c r="N117" i="5"/>
  <c r="P117" i="5"/>
  <c r="P2431" i="5"/>
  <c r="N2431" i="5"/>
  <c r="Q2431" i="5" s="1"/>
  <c r="R2431" i="5" s="1"/>
  <c r="T2431" i="5" s="1"/>
  <c r="R1878" i="5"/>
  <c r="T1878" i="5" s="1"/>
  <c r="N1878" i="5"/>
  <c r="Q1878" i="5" s="1"/>
  <c r="P1878" i="5"/>
  <c r="N1462" i="5"/>
  <c r="Q1462" i="5" s="1"/>
  <c r="R1462" i="5" s="1"/>
  <c r="T1462" i="5" s="1"/>
  <c r="P1462" i="5"/>
  <c r="P1443" i="5"/>
  <c r="N1443" i="5"/>
  <c r="Q1443" i="5" s="1"/>
  <c r="R1443" i="5" s="1"/>
  <c r="T1443" i="5" s="1"/>
  <c r="P1159" i="5"/>
  <c r="N1159" i="5"/>
  <c r="N2324" i="5"/>
  <c r="Q2324" i="5" s="1"/>
  <c r="R2324" i="5" s="1"/>
  <c r="T2324" i="5" s="1"/>
  <c r="P2324" i="5"/>
  <c r="N1376" i="5"/>
  <c r="P1376" i="5"/>
  <c r="P350" i="5"/>
  <c r="N350" i="5"/>
  <c r="Q350" i="5" s="1"/>
  <c r="R350" i="5" s="1"/>
  <c r="T350" i="5" s="1"/>
  <c r="N336" i="5"/>
  <c r="Q336" i="5" s="1"/>
  <c r="P336" i="5"/>
  <c r="N228" i="5"/>
  <c r="Q228" i="5" s="1"/>
  <c r="R228" i="5" s="1"/>
  <c r="T228" i="5" s="1"/>
  <c r="P228" i="5"/>
  <c r="R120" i="5"/>
  <c r="T120" i="5" s="1"/>
  <c r="N120" i="5"/>
  <c r="Q120" i="5" s="1"/>
  <c r="P120" i="5"/>
  <c r="P2426" i="5"/>
  <c r="N2426" i="5"/>
  <c r="Q2426" i="5" s="1"/>
  <c r="R2426" i="5" s="1"/>
  <c r="T2426" i="5" s="1"/>
  <c r="P2099" i="5"/>
  <c r="N2099" i="5"/>
  <c r="Q2099" i="5" s="1"/>
  <c r="R2099" i="5" s="1"/>
  <c r="T2099" i="5" s="1"/>
  <c r="R1991" i="5"/>
  <c r="T1991" i="5" s="1"/>
  <c r="P1991" i="5"/>
  <c r="N1991" i="5"/>
  <c r="Q1991" i="5" s="1"/>
  <c r="P1883" i="5"/>
  <c r="N1883" i="5"/>
  <c r="Q1883" i="5" s="1"/>
  <c r="P1775" i="5"/>
  <c r="N1775" i="5"/>
  <c r="P1199" i="5"/>
  <c r="N1199" i="5"/>
  <c r="P1091" i="5"/>
  <c r="N1091" i="5"/>
  <c r="Q1091" i="5" s="1"/>
  <c r="R983" i="5"/>
  <c r="T983" i="5" s="1"/>
  <c r="P983" i="5"/>
  <c r="N983" i="5"/>
  <c r="Q983" i="5" s="1"/>
  <c r="P875" i="5"/>
  <c r="N875" i="5"/>
  <c r="Q875" i="5" s="1"/>
  <c r="R875" i="5" s="1"/>
  <c r="T875" i="5" s="1"/>
  <c r="N533" i="5"/>
  <c r="P533" i="5"/>
  <c r="N425" i="5"/>
  <c r="P425" i="5"/>
  <c r="P263" i="5"/>
  <c r="N263" i="5"/>
  <c r="P155" i="5"/>
  <c r="N155" i="5"/>
  <c r="P47" i="5"/>
  <c r="N47" i="5"/>
  <c r="P1666" i="5"/>
  <c r="N1666" i="5"/>
  <c r="N1378" i="5"/>
  <c r="Q1378" i="5" s="1"/>
  <c r="R1378" i="5" s="1"/>
  <c r="T1378" i="5" s="1"/>
  <c r="P1378" i="5"/>
  <c r="P1270" i="5"/>
  <c r="N1270" i="5"/>
  <c r="R1162" i="5"/>
  <c r="T1162" i="5" s="1"/>
  <c r="N1162" i="5"/>
  <c r="Q1162" i="5" s="1"/>
  <c r="P1162" i="5"/>
  <c r="P1054" i="5"/>
  <c r="N1054" i="5"/>
  <c r="Q1054" i="5" s="1"/>
  <c r="R1054" i="5" s="1"/>
  <c r="T1054" i="5" s="1"/>
  <c r="P946" i="5"/>
  <c r="N946" i="5"/>
  <c r="P838" i="5"/>
  <c r="N838" i="5"/>
  <c r="P730" i="5"/>
  <c r="N730" i="5"/>
  <c r="Q730" i="5" s="1"/>
  <c r="R730" i="5" s="1"/>
  <c r="T730" i="5" s="1"/>
  <c r="R622" i="5"/>
  <c r="T622" i="5" s="1"/>
  <c r="N622" i="5"/>
  <c r="Q622" i="5" s="1"/>
  <c r="P622" i="5"/>
  <c r="R2428" i="5"/>
  <c r="T2428" i="5" s="1"/>
  <c r="N2428" i="5"/>
  <c r="Q2428" i="5" s="1"/>
  <c r="P2428" i="5"/>
  <c r="P2079" i="5"/>
  <c r="N2079" i="5"/>
  <c r="Q2079" i="5" s="1"/>
  <c r="R1971" i="5"/>
  <c r="T1971" i="5" s="1"/>
  <c r="P1971" i="5"/>
  <c r="N1971" i="5"/>
  <c r="Q1971" i="5" s="1"/>
  <c r="P1863" i="5"/>
  <c r="N1863" i="5"/>
  <c r="P1755" i="5"/>
  <c r="N1755" i="5"/>
  <c r="P1647" i="5"/>
  <c r="N1647" i="5"/>
  <c r="N801" i="5"/>
  <c r="P801" i="5"/>
  <c r="N693" i="5"/>
  <c r="Q693" i="5" s="1"/>
  <c r="R693" i="5" s="1"/>
  <c r="T693" i="5" s="1"/>
  <c r="P693" i="5"/>
  <c r="N585" i="5"/>
  <c r="Q585" i="5" s="1"/>
  <c r="R585" i="5" s="1"/>
  <c r="T585" i="5" s="1"/>
  <c r="P585" i="5"/>
  <c r="N477" i="5"/>
  <c r="P477" i="5"/>
  <c r="N369" i="5"/>
  <c r="Q369" i="5" s="1"/>
  <c r="P369" i="5"/>
  <c r="R1914" i="5"/>
  <c r="T1914" i="5" s="1"/>
  <c r="P1914" i="5"/>
  <c r="N1914" i="5"/>
  <c r="Q1914" i="5" s="1"/>
  <c r="N2020" i="5"/>
  <c r="Q2020" i="5" s="1"/>
  <c r="R2020" i="5" s="1"/>
  <c r="T2020" i="5" s="1"/>
  <c r="P2020" i="5"/>
  <c r="P1551" i="5"/>
  <c r="N1551" i="5"/>
  <c r="P907" i="5"/>
  <c r="N907" i="5"/>
  <c r="P1547" i="5"/>
  <c r="N1547" i="5"/>
  <c r="P2258" i="5"/>
  <c r="N2258" i="5"/>
  <c r="Q2258" i="5" s="1"/>
  <c r="R2258" i="5" s="1"/>
  <c r="T2258" i="5" s="1"/>
  <c r="N2132" i="5"/>
  <c r="Q2132" i="5" s="1"/>
  <c r="R2132" i="5" s="1"/>
  <c r="T2132" i="5" s="1"/>
  <c r="P2132" i="5"/>
  <c r="N2024" i="5"/>
  <c r="Q2024" i="5" s="1"/>
  <c r="R2024" i="5" s="1"/>
  <c r="T2024" i="5" s="1"/>
  <c r="P2024" i="5"/>
  <c r="R1916" i="5"/>
  <c r="T1916" i="5" s="1"/>
  <c r="N1916" i="5"/>
  <c r="Q1916" i="5" s="1"/>
  <c r="P1916" i="5"/>
  <c r="N1808" i="5"/>
  <c r="P1808" i="5"/>
  <c r="N1232" i="5"/>
  <c r="Q1232" i="5" s="1"/>
  <c r="R1232" i="5" s="1"/>
  <c r="T1232" i="5" s="1"/>
  <c r="P1232" i="5"/>
  <c r="N1124" i="5"/>
  <c r="P1124" i="5"/>
  <c r="N1016" i="5"/>
  <c r="P1016" i="5"/>
  <c r="R908" i="5"/>
  <c r="T908" i="5" s="1"/>
  <c r="N908" i="5"/>
  <c r="Q908" i="5" s="1"/>
  <c r="P908" i="5"/>
  <c r="N548" i="5"/>
  <c r="P548" i="5"/>
  <c r="N440" i="5"/>
  <c r="Q440" i="5" s="1"/>
  <c r="P440" i="5"/>
  <c r="N278" i="5"/>
  <c r="P278" i="5"/>
  <c r="P170" i="5"/>
  <c r="N170" i="5"/>
  <c r="Q170" i="5" s="1"/>
  <c r="R170" i="5" s="1"/>
  <c r="T170" i="5" s="1"/>
  <c r="P62" i="5"/>
  <c r="N62" i="5"/>
  <c r="R2346" i="5"/>
  <c r="T2346" i="5" s="1"/>
  <c r="P2346" i="5"/>
  <c r="N2346" i="5"/>
  <c r="Q2346" i="5" s="1"/>
  <c r="P2154" i="5"/>
  <c r="N2154" i="5"/>
  <c r="Q2154" i="5" s="1"/>
  <c r="R2154" i="5" s="1"/>
  <c r="T2154" i="5" s="1"/>
  <c r="P2046" i="5"/>
  <c r="N2046" i="5"/>
  <c r="Q2046" i="5" s="1"/>
  <c r="P1938" i="5"/>
  <c r="N1938" i="5"/>
  <c r="Q1938" i="5" s="1"/>
  <c r="R1938" i="5" s="1"/>
  <c r="T1938" i="5" s="1"/>
  <c r="P1830" i="5"/>
  <c r="N1830" i="5"/>
  <c r="P1722" i="5"/>
  <c r="N1722" i="5"/>
  <c r="Q1722" i="5" s="1"/>
  <c r="P1614" i="5"/>
  <c r="N1614" i="5"/>
  <c r="Q1614" i="5" s="1"/>
  <c r="R1614" i="5" s="1"/>
  <c r="T1614" i="5" s="1"/>
  <c r="P750" i="5"/>
  <c r="N750" i="5"/>
  <c r="P642" i="5"/>
  <c r="N642" i="5"/>
  <c r="Q642" i="5" s="1"/>
  <c r="R642" i="5" s="1"/>
  <c r="T642" i="5" s="1"/>
  <c r="P534" i="5"/>
  <c r="N534" i="5"/>
  <c r="P426" i="5"/>
  <c r="N426" i="5"/>
  <c r="Q426" i="5" s="1"/>
  <c r="R426" i="5" s="1"/>
  <c r="T426" i="5" s="1"/>
  <c r="N2285" i="5"/>
  <c r="Q2285" i="5" s="1"/>
  <c r="P2285" i="5"/>
  <c r="N821" i="5"/>
  <c r="Q821" i="5" s="1"/>
  <c r="R821" i="5" s="1"/>
  <c r="T821" i="5" s="1"/>
  <c r="P821" i="5"/>
  <c r="N713" i="5"/>
  <c r="Q713" i="5" s="1"/>
  <c r="R713" i="5" s="1"/>
  <c r="T713" i="5" s="1"/>
  <c r="P713" i="5"/>
  <c r="N2432" i="5"/>
  <c r="Q2432" i="5" s="1"/>
  <c r="P2432" i="5"/>
  <c r="N2296" i="5"/>
  <c r="Q2296" i="5" s="1"/>
  <c r="R2296" i="5" s="1"/>
  <c r="T2296" i="5" s="1"/>
  <c r="P2296" i="5"/>
  <c r="N2188" i="5"/>
  <c r="Q2188" i="5" s="1"/>
  <c r="R2188" i="5" s="1"/>
  <c r="T2188" i="5" s="1"/>
  <c r="P2188" i="5"/>
  <c r="N2080" i="5"/>
  <c r="Q2080" i="5" s="1"/>
  <c r="P2080" i="5"/>
  <c r="N1972" i="5"/>
  <c r="Q1972" i="5" s="1"/>
  <c r="R1972" i="5" s="1"/>
  <c r="T1972" i="5" s="1"/>
  <c r="P1972" i="5"/>
  <c r="N1864" i="5"/>
  <c r="Q1864" i="5" s="1"/>
  <c r="R1864" i="5" s="1"/>
  <c r="T1864" i="5" s="1"/>
  <c r="P1864" i="5"/>
  <c r="N1756" i="5"/>
  <c r="Q1756" i="5" s="1"/>
  <c r="R1756" i="5" s="1"/>
  <c r="T1756" i="5" s="1"/>
  <c r="P1756" i="5"/>
  <c r="N1504" i="5"/>
  <c r="Q1504" i="5" s="1"/>
  <c r="R1504" i="5" s="1"/>
  <c r="T1504" i="5" s="1"/>
  <c r="P1504" i="5"/>
  <c r="N568" i="5"/>
  <c r="Q568" i="5" s="1"/>
  <c r="R568" i="5" s="1"/>
  <c r="T568" i="5" s="1"/>
  <c r="P568" i="5"/>
  <c r="N460" i="5"/>
  <c r="Q460" i="5" s="1"/>
  <c r="R460" i="5" s="1"/>
  <c r="T460" i="5" s="1"/>
  <c r="P460" i="5"/>
  <c r="P262" i="5"/>
  <c r="N262" i="5"/>
  <c r="Q262" i="5" s="1"/>
  <c r="R262" i="5" s="1"/>
  <c r="T262" i="5" s="1"/>
  <c r="P154" i="5"/>
  <c r="N154" i="5"/>
  <c r="N46" i="5"/>
  <c r="P46" i="5"/>
  <c r="N2229" i="5"/>
  <c r="Q2229" i="5" s="1"/>
  <c r="P2229" i="5"/>
  <c r="P1467" i="5"/>
  <c r="N1467" i="5"/>
  <c r="N1197" i="5"/>
  <c r="P1197" i="5"/>
  <c r="N1089" i="5"/>
  <c r="Q1089" i="5" s="1"/>
  <c r="R1089" i="5" s="1"/>
  <c r="T1089" i="5" s="1"/>
  <c r="P1089" i="5"/>
  <c r="N981" i="5"/>
  <c r="P981" i="5"/>
  <c r="N873" i="5"/>
  <c r="P873" i="5"/>
  <c r="N2040" i="5"/>
  <c r="Q2040" i="5" s="1"/>
  <c r="R2040" i="5" s="1"/>
  <c r="T2040" i="5" s="1"/>
  <c r="P2040" i="5"/>
  <c r="P366" i="5"/>
  <c r="N366" i="5"/>
  <c r="Q366" i="5" s="1"/>
  <c r="R366" i="5" s="1"/>
  <c r="T366" i="5" s="1"/>
  <c r="N1966" i="5"/>
  <c r="Q1966" i="5" s="1"/>
  <c r="R1966" i="5" s="1"/>
  <c r="T1966" i="5" s="1"/>
  <c r="P1966" i="5"/>
  <c r="R112" i="5"/>
  <c r="T112" i="5" s="1"/>
  <c r="N112" i="5"/>
  <c r="Q112" i="5" s="1"/>
  <c r="P112" i="5"/>
  <c r="N848" i="5"/>
  <c r="Q848" i="5" s="1"/>
  <c r="P848" i="5"/>
  <c r="N1248" i="5"/>
  <c r="Q1248" i="5" s="1"/>
  <c r="R1248" i="5" s="1"/>
  <c r="T1248" i="5" s="1"/>
  <c r="P1248" i="5"/>
  <c r="P1407" i="5"/>
  <c r="N1407" i="5"/>
  <c r="Q1407" i="5" s="1"/>
  <c r="R1407" i="5" s="1"/>
  <c r="T1407" i="5" s="1"/>
  <c r="P782" i="5"/>
  <c r="N782" i="5"/>
  <c r="Q782" i="5" s="1"/>
  <c r="N674" i="5"/>
  <c r="P674" i="5"/>
  <c r="N1705" i="5"/>
  <c r="P1705" i="5"/>
  <c r="N1597" i="5"/>
  <c r="P1597" i="5"/>
  <c r="N1309" i="5"/>
  <c r="P1309" i="5"/>
  <c r="N1201" i="5"/>
  <c r="P1201" i="5"/>
  <c r="N1093" i="5"/>
  <c r="P1093" i="5"/>
  <c r="N985" i="5"/>
  <c r="Q985" i="5" s="1"/>
  <c r="R985" i="5" s="1"/>
  <c r="T985" i="5" s="1"/>
  <c r="P985" i="5"/>
  <c r="N877" i="5"/>
  <c r="P877" i="5"/>
  <c r="N769" i="5"/>
  <c r="P769" i="5"/>
  <c r="N661" i="5"/>
  <c r="Q661" i="5" s="1"/>
  <c r="R661" i="5" s="1"/>
  <c r="T661" i="5" s="1"/>
  <c r="P661" i="5"/>
  <c r="N301" i="5"/>
  <c r="P301" i="5"/>
  <c r="N1506" i="5"/>
  <c r="P1506" i="5"/>
  <c r="P1218" i="5"/>
  <c r="N1218" i="5"/>
  <c r="Q1218" i="5" s="1"/>
  <c r="R1218" i="5" s="1"/>
  <c r="T1218" i="5" s="1"/>
  <c r="P1110" i="5"/>
  <c r="N1110" i="5"/>
  <c r="P1002" i="5"/>
  <c r="N1002" i="5"/>
  <c r="Q1002" i="5" s="1"/>
  <c r="R1002" i="5" s="1"/>
  <c r="T1002" i="5" s="1"/>
  <c r="P894" i="5"/>
  <c r="N894" i="5"/>
  <c r="P1715" i="5"/>
  <c r="N1715" i="5"/>
  <c r="P1607" i="5"/>
  <c r="N1607" i="5"/>
  <c r="P1499" i="5"/>
  <c r="N1499" i="5"/>
  <c r="N1414" i="5"/>
  <c r="P1414" i="5"/>
  <c r="N1377" i="5"/>
  <c r="P1377" i="5"/>
  <c r="P855" i="5"/>
  <c r="N855" i="5"/>
  <c r="Q855" i="5" s="1"/>
  <c r="P1082" i="5"/>
  <c r="N1082" i="5"/>
  <c r="N2164" i="5"/>
  <c r="Q2164" i="5" s="1"/>
  <c r="R2164" i="5" s="1"/>
  <c r="T2164" i="5" s="1"/>
  <c r="P2164" i="5"/>
  <c r="N1101" i="5"/>
  <c r="Q1101" i="5" s="1"/>
  <c r="R1101" i="5" s="1"/>
  <c r="T1101" i="5" s="1"/>
  <c r="P1101" i="5"/>
  <c r="N1730" i="5"/>
  <c r="P1730" i="5"/>
  <c r="P1622" i="5"/>
  <c r="N1622" i="5"/>
  <c r="Q1622" i="5" s="1"/>
  <c r="R1622" i="5" s="1"/>
  <c r="T1622" i="5" s="1"/>
  <c r="P1514" i="5"/>
  <c r="N1514" i="5"/>
  <c r="N2389" i="5"/>
  <c r="Q2389" i="5" s="1"/>
  <c r="R2389" i="5" s="1"/>
  <c r="T2389" i="5" s="1"/>
  <c r="P2389" i="5"/>
  <c r="N2281" i="5"/>
  <c r="Q2281" i="5" s="1"/>
  <c r="R2281" i="5" s="1"/>
  <c r="T2281" i="5" s="1"/>
  <c r="P2281" i="5"/>
  <c r="N2173" i="5"/>
  <c r="Q2173" i="5" s="1"/>
  <c r="R2173" i="5" s="1"/>
  <c r="T2173" i="5" s="1"/>
  <c r="P2173" i="5"/>
  <c r="N2065" i="5"/>
  <c r="Q2065" i="5" s="1"/>
  <c r="R2065" i="5" s="1"/>
  <c r="T2065" i="5" s="1"/>
  <c r="P2065" i="5"/>
  <c r="N1957" i="5"/>
  <c r="Q1957" i="5" s="1"/>
  <c r="R1957" i="5" s="1"/>
  <c r="T1957" i="5" s="1"/>
  <c r="P1957" i="5"/>
  <c r="N1849" i="5"/>
  <c r="Q1849" i="5" s="1"/>
  <c r="R1849" i="5" s="1"/>
  <c r="T1849" i="5" s="1"/>
  <c r="P1849" i="5"/>
  <c r="N1741" i="5"/>
  <c r="P1741" i="5"/>
  <c r="N1489" i="5"/>
  <c r="P1489" i="5"/>
  <c r="N553" i="5"/>
  <c r="P553" i="5"/>
  <c r="N445" i="5"/>
  <c r="P445" i="5"/>
  <c r="P247" i="5"/>
  <c r="N247" i="5"/>
  <c r="P139" i="5"/>
  <c r="N139" i="5"/>
  <c r="Q139" i="5" s="1"/>
  <c r="P31" i="5"/>
  <c r="N31" i="5"/>
  <c r="N2232" i="5"/>
  <c r="Q2232" i="5" s="1"/>
  <c r="R2232" i="5" s="1"/>
  <c r="T2232" i="5" s="1"/>
  <c r="P2232" i="5"/>
  <c r="R1362" i="5"/>
  <c r="T1362" i="5" s="1"/>
  <c r="P1362" i="5"/>
  <c r="N1362" i="5"/>
  <c r="Q1362" i="5" s="1"/>
  <c r="N840" i="5"/>
  <c r="P840" i="5"/>
  <c r="P1391" i="5"/>
  <c r="N1391" i="5"/>
  <c r="P1283" i="5"/>
  <c r="N1283" i="5"/>
  <c r="P2295" i="5"/>
  <c r="N2295" i="5"/>
  <c r="Q2295" i="5" s="1"/>
  <c r="R2295" i="5" s="1"/>
  <c r="T2295" i="5" s="1"/>
  <c r="N309" i="5"/>
  <c r="Q309" i="5" s="1"/>
  <c r="R309" i="5" s="1"/>
  <c r="T309" i="5" s="1"/>
  <c r="P309" i="5"/>
  <c r="N201" i="5"/>
  <c r="P201" i="5"/>
  <c r="N93" i="5"/>
  <c r="Q93" i="5" s="1"/>
  <c r="R93" i="5" s="1"/>
  <c r="T93" i="5" s="1"/>
  <c r="P93" i="5"/>
  <c r="P2351" i="5"/>
  <c r="N2351" i="5"/>
  <c r="Q2351" i="5" s="1"/>
  <c r="R2351" i="5" s="1"/>
  <c r="T2351" i="5" s="1"/>
  <c r="N1950" i="5"/>
  <c r="Q1950" i="5" s="1"/>
  <c r="P1950" i="5"/>
  <c r="N833" i="5"/>
  <c r="P833" i="5"/>
  <c r="N1534" i="5"/>
  <c r="P1534" i="5"/>
  <c r="N1173" i="5"/>
  <c r="Q1173" i="5" s="1"/>
  <c r="R1173" i="5" s="1"/>
  <c r="T1173" i="5" s="1"/>
  <c r="P1173" i="5"/>
  <c r="P835" i="5"/>
  <c r="N835" i="5"/>
  <c r="Q835" i="5" s="1"/>
  <c r="R835" i="5" s="1"/>
  <c r="T835" i="5" s="1"/>
  <c r="N1493" i="5"/>
  <c r="P1493" i="5"/>
  <c r="N2204" i="5"/>
  <c r="Q2204" i="5" s="1"/>
  <c r="R2204" i="5" s="1"/>
  <c r="T2204" i="5" s="1"/>
  <c r="P2204" i="5"/>
  <c r="P1334" i="5"/>
  <c r="N1334" i="5"/>
  <c r="Q1334" i="5" s="1"/>
  <c r="R1334" i="5" s="1"/>
  <c r="T1334" i="5" s="1"/>
  <c r="N308" i="5"/>
  <c r="Q308" i="5" s="1"/>
  <c r="P308" i="5"/>
  <c r="P330" i="5"/>
  <c r="N330" i="5"/>
  <c r="Q330" i="5" s="1"/>
  <c r="R330" i="5" s="1"/>
  <c r="T330" i="5" s="1"/>
  <c r="P222" i="5"/>
  <c r="N222" i="5"/>
  <c r="P114" i="5"/>
  <c r="N114" i="5"/>
  <c r="Q114" i="5" s="1"/>
  <c r="R114" i="5" s="1"/>
  <c r="T114" i="5" s="1"/>
  <c r="R2408" i="5"/>
  <c r="T2408" i="5" s="1"/>
  <c r="N2408" i="5"/>
  <c r="Q2408" i="5" s="1"/>
  <c r="P2408" i="5"/>
  <c r="P2231" i="5"/>
  <c r="N2231" i="5"/>
  <c r="Q2231" i="5" s="1"/>
  <c r="R2231" i="5" s="1"/>
  <c r="T2231" i="5" s="1"/>
  <c r="P2111" i="5"/>
  <c r="N2111" i="5"/>
  <c r="Q2111" i="5" s="1"/>
  <c r="P2003" i="5"/>
  <c r="N2003" i="5"/>
  <c r="Q2003" i="5" s="1"/>
  <c r="R2003" i="5" s="1"/>
  <c r="T2003" i="5" s="1"/>
  <c r="R1895" i="5"/>
  <c r="T1895" i="5" s="1"/>
  <c r="P1895" i="5"/>
  <c r="N1895" i="5"/>
  <c r="Q1895" i="5" s="1"/>
  <c r="P1787" i="5"/>
  <c r="N1787" i="5"/>
  <c r="P1211" i="5"/>
  <c r="N1211" i="5"/>
  <c r="Q1211" i="5" s="1"/>
  <c r="P1103" i="5"/>
  <c r="N1103" i="5"/>
  <c r="Q1103" i="5" s="1"/>
  <c r="P995" i="5"/>
  <c r="N995" i="5"/>
  <c r="Q995" i="5" s="1"/>
  <c r="P887" i="5"/>
  <c r="N887" i="5"/>
  <c r="P527" i="5"/>
  <c r="N527" i="5"/>
  <c r="Q527" i="5" s="1"/>
  <c r="P419" i="5"/>
  <c r="N419" i="5"/>
  <c r="N257" i="5"/>
  <c r="P257" i="5"/>
  <c r="N149" i="5"/>
  <c r="Q149" i="5" s="1"/>
  <c r="R149" i="5" s="1"/>
  <c r="T149" i="5" s="1"/>
  <c r="P149" i="5"/>
  <c r="N41" i="5"/>
  <c r="P41" i="5"/>
  <c r="N1660" i="5"/>
  <c r="P1660" i="5"/>
  <c r="N1372" i="5"/>
  <c r="P1372" i="5"/>
  <c r="N1264" i="5"/>
  <c r="Q1264" i="5" s="1"/>
  <c r="R1264" i="5" s="1"/>
  <c r="T1264" i="5" s="1"/>
  <c r="P1264" i="5"/>
  <c r="N1156" i="5"/>
  <c r="P1156" i="5"/>
  <c r="R1048" i="5"/>
  <c r="T1048" i="5" s="1"/>
  <c r="N1048" i="5"/>
  <c r="Q1048" i="5" s="1"/>
  <c r="P1048" i="5"/>
  <c r="N940" i="5"/>
  <c r="Q940" i="5" s="1"/>
  <c r="R940" i="5" s="1"/>
  <c r="T940" i="5" s="1"/>
  <c r="P940" i="5"/>
  <c r="N832" i="5"/>
  <c r="Q832" i="5" s="1"/>
  <c r="R832" i="5" s="1"/>
  <c r="T832" i="5" s="1"/>
  <c r="P832" i="5"/>
  <c r="N724" i="5"/>
  <c r="Q724" i="5" s="1"/>
  <c r="R724" i="5" s="1"/>
  <c r="T724" i="5" s="1"/>
  <c r="P724" i="5"/>
  <c r="N616" i="5"/>
  <c r="Q616" i="5" s="1"/>
  <c r="R616" i="5" s="1"/>
  <c r="T616" i="5" s="1"/>
  <c r="P616" i="5"/>
  <c r="R2145" i="5"/>
  <c r="T2145" i="5" s="1"/>
  <c r="N2145" i="5"/>
  <c r="Q2145" i="5" s="1"/>
  <c r="P2145" i="5"/>
  <c r="N2037" i="5"/>
  <c r="Q2037" i="5" s="1"/>
  <c r="P2037" i="5"/>
  <c r="N1929" i="5"/>
  <c r="Q1929" i="5" s="1"/>
  <c r="R1929" i="5" s="1"/>
  <c r="T1929" i="5" s="1"/>
  <c r="P1929" i="5"/>
  <c r="N1821" i="5"/>
  <c r="P1821" i="5"/>
  <c r="N1713" i="5"/>
  <c r="P1713" i="5"/>
  <c r="N1605" i="5"/>
  <c r="Q1605" i="5" s="1"/>
  <c r="R1605" i="5" s="1"/>
  <c r="T1605" i="5" s="1"/>
  <c r="P1605" i="5"/>
  <c r="N741" i="5"/>
  <c r="P741" i="5"/>
  <c r="N633" i="5"/>
  <c r="P633" i="5"/>
  <c r="N525" i="5"/>
  <c r="P525" i="5"/>
  <c r="P2130" i="5"/>
  <c r="N2130" i="5"/>
  <c r="Q2130" i="5" s="1"/>
  <c r="R2130" i="5" s="1"/>
  <c r="T2130" i="5" s="1"/>
  <c r="P779" i="5"/>
  <c r="N779" i="5"/>
  <c r="P490" i="5"/>
  <c r="N490" i="5"/>
  <c r="P975" i="5"/>
  <c r="N975" i="5"/>
  <c r="Q975" i="5" s="1"/>
  <c r="R975" i="5" s="1"/>
  <c r="T975" i="5" s="1"/>
  <c r="P763" i="5"/>
  <c r="N763" i="5"/>
  <c r="N2425" i="5"/>
  <c r="Q2425" i="5" s="1"/>
  <c r="R2425" i="5" s="1"/>
  <c r="T2425" i="5" s="1"/>
  <c r="P2425" i="5"/>
  <c r="P2430" i="5"/>
  <c r="N2430" i="5"/>
  <c r="Q2430" i="5" s="1"/>
  <c r="N1889" i="5"/>
  <c r="Q1889" i="5" s="1"/>
  <c r="P1889" i="5"/>
  <c r="N1168" i="5"/>
  <c r="P1168" i="5"/>
  <c r="P1635" i="5"/>
  <c r="N1635" i="5"/>
  <c r="N1904" i="5"/>
  <c r="Q1904" i="5" s="1"/>
  <c r="P1904" i="5"/>
  <c r="N1980" i="5"/>
  <c r="Q1980" i="5" s="1"/>
  <c r="R1980" i="5" s="1"/>
  <c r="T1980" i="5" s="1"/>
  <c r="P1980" i="5"/>
  <c r="N2212" i="5"/>
  <c r="Q2212" i="5" s="1"/>
  <c r="R2212" i="5" s="1"/>
  <c r="T2212" i="5" s="1"/>
  <c r="P2212" i="5"/>
  <c r="R70" i="5"/>
  <c r="T70" i="5" s="1"/>
  <c r="P70" i="5"/>
  <c r="N70" i="5"/>
  <c r="Q70" i="5" s="1"/>
  <c r="P867" i="5"/>
  <c r="N867" i="5"/>
  <c r="P1315" i="5"/>
  <c r="N1315" i="5"/>
  <c r="Q1315" i="5" s="1"/>
  <c r="P990" i="5"/>
  <c r="N990" i="5"/>
  <c r="Q990" i="5" s="1"/>
  <c r="R990" i="5" s="1"/>
  <c r="T990" i="5" s="1"/>
  <c r="P1479" i="5"/>
  <c r="N1479" i="5"/>
  <c r="P1459" i="5"/>
  <c r="N1459" i="5"/>
  <c r="Q1459" i="5" s="1"/>
  <c r="R1459" i="5" s="1"/>
  <c r="T1459" i="5" s="1"/>
  <c r="P279" i="5"/>
  <c r="N279" i="5"/>
  <c r="Q279" i="5" s="1"/>
  <c r="R279" i="5" s="1"/>
  <c r="T279" i="5" s="1"/>
  <c r="P66" i="5"/>
  <c r="N66" i="5"/>
  <c r="Q66" i="5" s="1"/>
  <c r="R66" i="5" s="1"/>
  <c r="T66" i="5" s="1"/>
  <c r="P479" i="5"/>
  <c r="N479" i="5"/>
  <c r="N676" i="5"/>
  <c r="Q676" i="5" s="1"/>
  <c r="R676" i="5" s="1"/>
  <c r="T676" i="5" s="1"/>
  <c r="P676" i="5"/>
  <c r="P363" i="5"/>
  <c r="N363" i="5"/>
  <c r="Q363" i="5" s="1"/>
  <c r="P1070" i="5"/>
  <c r="N1070" i="5"/>
  <c r="N1560" i="5"/>
  <c r="P1560" i="5"/>
  <c r="P406" i="5"/>
  <c r="N406" i="5"/>
  <c r="N1452" i="5"/>
  <c r="Q1452" i="5" s="1"/>
  <c r="P1452" i="5"/>
  <c r="P1590" i="5"/>
  <c r="N1590" i="5"/>
  <c r="R2227" i="5"/>
  <c r="T2227" i="5" s="1"/>
  <c r="P2227" i="5"/>
  <c r="N2227" i="5"/>
  <c r="Q2227" i="5" s="1"/>
  <c r="P391" i="5"/>
  <c r="N391" i="5"/>
  <c r="R255" i="5"/>
  <c r="T255" i="5" s="1"/>
  <c r="P255" i="5"/>
  <c r="N255" i="5"/>
  <c r="Q255" i="5" s="1"/>
  <c r="N2276" i="5"/>
  <c r="Q2276" i="5" s="1"/>
  <c r="R2276" i="5" s="1"/>
  <c r="T2276" i="5" s="1"/>
  <c r="P2276" i="5"/>
  <c r="N1949" i="5"/>
  <c r="Q1949" i="5" s="1"/>
  <c r="R1949" i="5" s="1"/>
  <c r="T1949" i="5" s="1"/>
  <c r="P1949" i="5"/>
  <c r="P95" i="5"/>
  <c r="N95" i="5"/>
  <c r="Q95" i="5" s="1"/>
  <c r="N310" i="5"/>
  <c r="Q310" i="5" s="1"/>
  <c r="R310" i="5" s="1"/>
  <c r="T310" i="5" s="1"/>
  <c r="P310" i="5"/>
  <c r="P687" i="5"/>
  <c r="N687" i="5"/>
  <c r="L9" i="5"/>
  <c r="AK9" i="5"/>
  <c r="N2222" i="5"/>
  <c r="Q2222" i="5" s="1"/>
  <c r="R2222" i="5" s="1"/>
  <c r="T2222" i="5" s="1"/>
  <c r="P2222" i="5"/>
  <c r="N1652" i="5"/>
  <c r="Q1652" i="5" s="1"/>
  <c r="R1652" i="5" s="1"/>
  <c r="T1652" i="5" s="1"/>
  <c r="P1652" i="5"/>
  <c r="N1544" i="5"/>
  <c r="P1544" i="5"/>
  <c r="P2383" i="5"/>
  <c r="N2383" i="5"/>
  <c r="Q2383" i="5" s="1"/>
  <c r="R2383" i="5" s="1"/>
  <c r="T2383" i="5" s="1"/>
  <c r="P2275" i="5"/>
  <c r="N2275" i="5"/>
  <c r="Q2275" i="5" s="1"/>
  <c r="R2275" i="5" s="1"/>
  <c r="T2275" i="5" s="1"/>
  <c r="R2167" i="5"/>
  <c r="T2167" i="5" s="1"/>
  <c r="P2167" i="5"/>
  <c r="N2167" i="5"/>
  <c r="Q2167" i="5" s="1"/>
  <c r="P2059" i="5"/>
  <c r="N2059" i="5"/>
  <c r="Q2059" i="5" s="1"/>
  <c r="P1951" i="5"/>
  <c r="N1951" i="5"/>
  <c r="Q1951" i="5" s="1"/>
  <c r="P1843" i="5"/>
  <c r="N1843" i="5"/>
  <c r="P1591" i="5"/>
  <c r="N1591" i="5"/>
  <c r="Q1591" i="5" s="1"/>
  <c r="R1591" i="5" s="1"/>
  <c r="T1591" i="5" s="1"/>
  <c r="P1483" i="5"/>
  <c r="N1483" i="5"/>
  <c r="N565" i="5"/>
  <c r="P565" i="5"/>
  <c r="N457" i="5"/>
  <c r="Q457" i="5" s="1"/>
  <c r="P457" i="5"/>
  <c r="N277" i="5"/>
  <c r="P277" i="5"/>
  <c r="N169" i="5"/>
  <c r="P169" i="5"/>
  <c r="N61" i="5"/>
  <c r="P61" i="5"/>
  <c r="N2292" i="5"/>
  <c r="Q2292" i="5" s="1"/>
  <c r="P2292" i="5"/>
  <c r="N1392" i="5"/>
  <c r="P1392" i="5"/>
  <c r="N1284" i="5"/>
  <c r="Q1284" i="5" s="1"/>
  <c r="R1284" i="5" s="1"/>
  <c r="T1284" i="5" s="1"/>
  <c r="P1284" i="5"/>
  <c r="N2249" i="5"/>
  <c r="Q2249" i="5" s="1"/>
  <c r="P2249" i="5"/>
  <c r="P1367" i="5"/>
  <c r="N1367" i="5"/>
  <c r="P359" i="5"/>
  <c r="N359" i="5"/>
  <c r="P2355" i="5"/>
  <c r="N2355" i="5"/>
  <c r="Q2355" i="5" s="1"/>
  <c r="P339" i="5"/>
  <c r="N339" i="5"/>
  <c r="Q339" i="5" s="1"/>
  <c r="P231" i="5"/>
  <c r="N231" i="5"/>
  <c r="P123" i="5"/>
  <c r="N123" i="5"/>
  <c r="Q123" i="5" s="1"/>
  <c r="P2443" i="5"/>
  <c r="N2443" i="5"/>
  <c r="Q2443" i="5" s="1"/>
  <c r="R2443" i="5" s="1"/>
  <c r="T2443" i="5" s="1"/>
  <c r="P1087" i="5"/>
  <c r="N1087" i="5"/>
  <c r="P942" i="5"/>
  <c r="N942" i="5"/>
  <c r="N2108" i="5"/>
  <c r="Q2108" i="5" s="1"/>
  <c r="R2108" i="5" s="1"/>
  <c r="T2108" i="5" s="1"/>
  <c r="P2108" i="5"/>
  <c r="N2000" i="5"/>
  <c r="Q2000" i="5" s="1"/>
  <c r="R2000" i="5" s="1"/>
  <c r="T2000" i="5" s="1"/>
  <c r="P2000" i="5"/>
  <c r="N1892" i="5"/>
  <c r="Q1892" i="5" s="1"/>
  <c r="R1892" i="5" s="1"/>
  <c r="T1892" i="5" s="1"/>
  <c r="P1892" i="5"/>
  <c r="N1784" i="5"/>
  <c r="P1784" i="5"/>
  <c r="N1208" i="5"/>
  <c r="Q1208" i="5" s="1"/>
  <c r="R1208" i="5" s="1"/>
  <c r="T1208" i="5" s="1"/>
  <c r="P1208" i="5"/>
  <c r="N1100" i="5"/>
  <c r="P1100" i="5"/>
  <c r="N884" i="5"/>
  <c r="P884" i="5"/>
  <c r="P506" i="5"/>
  <c r="N506" i="5"/>
  <c r="Q506" i="5" s="1"/>
  <c r="R506" i="5" s="1"/>
  <c r="T506" i="5" s="1"/>
  <c r="P398" i="5"/>
  <c r="N398" i="5"/>
  <c r="N236" i="5"/>
  <c r="P236" i="5"/>
  <c r="N128" i="5"/>
  <c r="Q128" i="5" s="1"/>
  <c r="P128" i="5"/>
  <c r="N20" i="5"/>
  <c r="P20" i="5"/>
  <c r="N1680" i="5"/>
  <c r="P1680" i="5"/>
  <c r="N2092" i="5"/>
  <c r="Q2092" i="5" s="1"/>
  <c r="R2092" i="5" s="1"/>
  <c r="T2092" i="5" s="1"/>
  <c r="P2092" i="5"/>
  <c r="N885" i="5"/>
  <c r="Q885" i="5" s="1"/>
  <c r="R885" i="5" s="1"/>
  <c r="T885" i="5" s="1"/>
  <c r="P885" i="5"/>
  <c r="R1051" i="5"/>
  <c r="T1051" i="5" s="1"/>
  <c r="P1051" i="5"/>
  <c r="N1051" i="5"/>
  <c r="Q1051" i="5" s="1"/>
  <c r="P1583" i="5"/>
  <c r="N1583" i="5"/>
  <c r="P758" i="5"/>
  <c r="N758" i="5"/>
  <c r="Q758" i="5" s="1"/>
  <c r="N1205" i="5"/>
  <c r="Q1205" i="5" s="1"/>
  <c r="R1205" i="5" s="1"/>
  <c r="T1205" i="5" s="1"/>
  <c r="P1205" i="5"/>
  <c r="N952" i="5"/>
  <c r="Q952" i="5" s="1"/>
  <c r="R952" i="5" s="1"/>
  <c r="T952" i="5" s="1"/>
  <c r="P952" i="5"/>
  <c r="P447" i="5"/>
  <c r="N447" i="5"/>
  <c r="Q447" i="5" s="1"/>
  <c r="R447" i="5" s="1"/>
  <c r="T447" i="5" s="1"/>
  <c r="N1004" i="5"/>
  <c r="P1004" i="5"/>
  <c r="N1872" i="5"/>
  <c r="P1872" i="5"/>
  <c r="N2104" i="5"/>
  <c r="Q2104" i="5" s="1"/>
  <c r="R2104" i="5" s="1"/>
  <c r="T2104" i="5" s="1"/>
  <c r="P2104" i="5"/>
  <c r="P1491" i="5"/>
  <c r="N1491" i="5"/>
  <c r="P1691" i="5"/>
  <c r="N1691" i="5"/>
  <c r="P991" i="5"/>
  <c r="N991" i="5"/>
  <c r="Q991" i="5" s="1"/>
  <c r="R991" i="5" s="1"/>
  <c r="T991" i="5" s="1"/>
  <c r="P1667" i="5"/>
  <c r="N1667" i="5"/>
  <c r="P2251" i="5"/>
  <c r="N2251" i="5"/>
  <c r="Q2251" i="5" s="1"/>
  <c r="R2251" i="5" s="1"/>
  <c r="T2251" i="5" s="1"/>
  <c r="N810" i="5"/>
  <c r="Q810" i="5" s="1"/>
  <c r="R810" i="5" s="1"/>
  <c r="T810" i="5" s="1"/>
  <c r="P810" i="5"/>
  <c r="N1322" i="5"/>
  <c r="P1322" i="5"/>
  <c r="R587" i="5"/>
  <c r="T587" i="5" s="1"/>
  <c r="P587" i="5"/>
  <c r="N587" i="5"/>
  <c r="Q587" i="5" s="1"/>
  <c r="N892" i="5"/>
  <c r="Q892" i="5" s="1"/>
  <c r="R892" i="5" s="1"/>
  <c r="T892" i="5" s="1"/>
  <c r="P892" i="5"/>
  <c r="P531" i="5"/>
  <c r="N531" i="5"/>
  <c r="Q531" i="5" s="1"/>
  <c r="R531" i="5" s="1"/>
  <c r="T531" i="5" s="1"/>
  <c r="P1862" i="5"/>
  <c r="N1862" i="5"/>
  <c r="N1992" i="5"/>
  <c r="Q1992" i="5" s="1"/>
  <c r="R1992" i="5" s="1"/>
  <c r="T1992" i="5" s="1"/>
  <c r="P1992" i="5"/>
  <c r="N2242" i="5"/>
  <c r="Q2242" i="5" s="1"/>
  <c r="R2242" i="5" s="1"/>
  <c r="T2242" i="5" s="1"/>
  <c r="P2242" i="5"/>
  <c r="P1143" i="5"/>
  <c r="N1143" i="5"/>
  <c r="P1363" i="5"/>
  <c r="N1363" i="5"/>
  <c r="N1056" i="5"/>
  <c r="P1056" i="5"/>
  <c r="P1903" i="5"/>
  <c r="N1903" i="5"/>
  <c r="Q1903" i="5" s="1"/>
  <c r="R1903" i="5" s="1"/>
  <c r="T1903" i="5" s="1"/>
  <c r="N1308" i="5"/>
  <c r="P1308" i="5"/>
  <c r="N744" i="5"/>
  <c r="P744" i="5"/>
  <c r="N2433" i="5"/>
  <c r="Q2433" i="5" s="1"/>
  <c r="R2433" i="5" s="1"/>
  <c r="T2433" i="5" s="1"/>
  <c r="P2433" i="5"/>
  <c r="N1157" i="5"/>
  <c r="Q1157" i="5" s="1"/>
  <c r="R1157" i="5" s="1"/>
  <c r="T1157" i="5" s="1"/>
  <c r="P1157" i="5"/>
  <c r="P1606" i="5"/>
  <c r="N1606" i="5"/>
  <c r="P670" i="5"/>
  <c r="N670" i="5"/>
  <c r="P471" i="5"/>
  <c r="N471" i="5"/>
  <c r="Q471" i="5" s="1"/>
  <c r="R471" i="5" s="1"/>
  <c r="T471" i="5" s="1"/>
  <c r="P843" i="5"/>
  <c r="N843" i="5"/>
  <c r="N1572" i="5"/>
  <c r="Q1572" i="5" s="1"/>
  <c r="P1572" i="5"/>
  <c r="R2290" i="5"/>
  <c r="T2290" i="5" s="1"/>
  <c r="P2290" i="5"/>
  <c r="N2290" i="5"/>
  <c r="Q2290" i="5" s="1"/>
  <c r="N256" i="5"/>
  <c r="P256" i="5"/>
  <c r="N673" i="5"/>
  <c r="Q673" i="5" s="1"/>
  <c r="R673" i="5" s="1"/>
  <c r="T673" i="5" s="1"/>
  <c r="P673" i="5"/>
  <c r="N1601" i="5"/>
  <c r="P1601" i="5"/>
  <c r="N1400" i="5"/>
  <c r="P1400" i="5"/>
  <c r="N1292" i="5"/>
  <c r="Q1292" i="5" s="1"/>
  <c r="R1292" i="5" s="1"/>
  <c r="T1292" i="5" s="1"/>
  <c r="P1292" i="5"/>
  <c r="N2409" i="5"/>
  <c r="Q2409" i="5" s="1"/>
  <c r="R2409" i="5" s="1"/>
  <c r="T2409" i="5" s="1"/>
  <c r="P2409" i="5"/>
  <c r="N270" i="5"/>
  <c r="P270" i="5"/>
  <c r="N162" i="5"/>
  <c r="Q162" i="5" s="1"/>
  <c r="R162" i="5" s="1"/>
  <c r="T162" i="5" s="1"/>
  <c r="P162" i="5"/>
  <c r="P54" i="5"/>
  <c r="N54" i="5"/>
  <c r="R2141" i="5"/>
  <c r="T2141" i="5" s="1"/>
  <c r="N2141" i="5"/>
  <c r="Q2141" i="5" s="1"/>
  <c r="P2141" i="5"/>
  <c r="N2033" i="5"/>
  <c r="Q2033" i="5" s="1"/>
  <c r="R2033" i="5" s="1"/>
  <c r="T2033" i="5" s="1"/>
  <c r="P2033" i="5"/>
  <c r="N1925" i="5"/>
  <c r="Q1925" i="5" s="1"/>
  <c r="P1925" i="5"/>
  <c r="N1817" i="5"/>
  <c r="P1817" i="5"/>
  <c r="N1241" i="5"/>
  <c r="Q1241" i="5" s="1"/>
  <c r="R1241" i="5" s="1"/>
  <c r="T1241" i="5" s="1"/>
  <c r="P1241" i="5"/>
  <c r="N1133" i="5"/>
  <c r="P1133" i="5"/>
  <c r="N1025" i="5"/>
  <c r="Q1025" i="5" s="1"/>
  <c r="R1025" i="5" s="1"/>
  <c r="T1025" i="5" s="1"/>
  <c r="P1025" i="5"/>
  <c r="N917" i="5"/>
  <c r="Q917" i="5" s="1"/>
  <c r="R917" i="5" s="1"/>
  <c r="T917" i="5" s="1"/>
  <c r="P917" i="5"/>
  <c r="N593" i="5"/>
  <c r="Q593" i="5" s="1"/>
  <c r="R593" i="5" s="1"/>
  <c r="T593" i="5" s="1"/>
  <c r="P593" i="5"/>
  <c r="R485" i="5"/>
  <c r="T485" i="5" s="1"/>
  <c r="N485" i="5"/>
  <c r="Q485" i="5" s="1"/>
  <c r="P485" i="5"/>
  <c r="N377" i="5"/>
  <c r="Q377" i="5" s="1"/>
  <c r="R377" i="5" s="1"/>
  <c r="T377" i="5" s="1"/>
  <c r="P377" i="5"/>
  <c r="N197" i="5"/>
  <c r="Q197" i="5" s="1"/>
  <c r="R197" i="5" s="1"/>
  <c r="T197" i="5" s="1"/>
  <c r="P197" i="5"/>
  <c r="N89" i="5"/>
  <c r="Q89" i="5" s="1"/>
  <c r="R89" i="5" s="1"/>
  <c r="T89" i="5" s="1"/>
  <c r="P89" i="5"/>
  <c r="N1708" i="5"/>
  <c r="P1708" i="5"/>
  <c r="N1600" i="5"/>
  <c r="P1600" i="5"/>
  <c r="N1312" i="5"/>
  <c r="P1312" i="5"/>
  <c r="N1204" i="5"/>
  <c r="P1204" i="5"/>
  <c r="R1096" i="5"/>
  <c r="T1096" i="5" s="1"/>
  <c r="N1096" i="5"/>
  <c r="Q1096" i="5" s="1"/>
  <c r="P1096" i="5"/>
  <c r="N988" i="5"/>
  <c r="P988" i="5"/>
  <c r="N880" i="5"/>
  <c r="Q880" i="5" s="1"/>
  <c r="R880" i="5" s="1"/>
  <c r="T880" i="5" s="1"/>
  <c r="P880" i="5"/>
  <c r="N772" i="5"/>
  <c r="Q772" i="5" s="1"/>
  <c r="R772" i="5" s="1"/>
  <c r="T772" i="5" s="1"/>
  <c r="P772" i="5"/>
  <c r="N664" i="5"/>
  <c r="Q664" i="5" s="1"/>
  <c r="R664" i="5" s="1"/>
  <c r="T664" i="5" s="1"/>
  <c r="P664" i="5"/>
  <c r="R304" i="5"/>
  <c r="T304" i="5" s="1"/>
  <c r="N304" i="5"/>
  <c r="Q304" i="5" s="1"/>
  <c r="P304" i="5"/>
  <c r="P2103" i="5"/>
  <c r="N2103" i="5"/>
  <c r="Q2103" i="5" s="1"/>
  <c r="R1995" i="5"/>
  <c r="T1995" i="5" s="1"/>
  <c r="P1995" i="5"/>
  <c r="N1995" i="5"/>
  <c r="Q1995" i="5" s="1"/>
  <c r="P1887" i="5"/>
  <c r="N1887" i="5"/>
  <c r="Q1887" i="5" s="1"/>
  <c r="R1887" i="5" s="1"/>
  <c r="T1887" i="5" s="1"/>
  <c r="P1779" i="5"/>
  <c r="N1779" i="5"/>
  <c r="P1671" i="5"/>
  <c r="N1671" i="5"/>
  <c r="P1563" i="5"/>
  <c r="N1563" i="5"/>
  <c r="Q1563" i="5" s="1"/>
  <c r="R1563" i="5" s="1"/>
  <c r="T1563" i="5" s="1"/>
  <c r="P699" i="5"/>
  <c r="N699" i="5"/>
  <c r="P591" i="5"/>
  <c r="N591" i="5"/>
  <c r="Q591" i="5" s="1"/>
  <c r="R591" i="5" s="1"/>
  <c r="T591" i="5" s="1"/>
  <c r="P483" i="5"/>
  <c r="N483" i="5"/>
  <c r="P375" i="5"/>
  <c r="N375" i="5"/>
  <c r="Q375" i="5" s="1"/>
  <c r="N2424" i="5"/>
  <c r="Q2424" i="5" s="1"/>
  <c r="P2424" i="5"/>
  <c r="N636" i="5"/>
  <c r="Q636" i="5" s="1"/>
  <c r="P636" i="5"/>
  <c r="N1588" i="5"/>
  <c r="P1588" i="5"/>
  <c r="P2339" i="5"/>
  <c r="N2339" i="5"/>
  <c r="Q2339" i="5" s="1"/>
  <c r="R2339" i="5" s="1"/>
  <c r="T2339" i="5" s="1"/>
  <c r="N745" i="5"/>
  <c r="P745" i="5"/>
  <c r="N2156" i="5"/>
  <c r="Q2156" i="5" s="1"/>
  <c r="R2156" i="5" s="1"/>
  <c r="T2156" i="5" s="1"/>
  <c r="P2156" i="5"/>
  <c r="N2048" i="5"/>
  <c r="Q2048" i="5" s="1"/>
  <c r="R2048" i="5" s="1"/>
  <c r="T2048" i="5" s="1"/>
  <c r="P2048" i="5"/>
  <c r="R1940" i="5"/>
  <c r="T1940" i="5" s="1"/>
  <c r="N1940" i="5"/>
  <c r="Q1940" i="5" s="1"/>
  <c r="P1940" i="5"/>
  <c r="N1832" i="5"/>
  <c r="P1832" i="5"/>
  <c r="N1256" i="5"/>
  <c r="Q1256" i="5" s="1"/>
  <c r="R1256" i="5" s="1"/>
  <c r="T1256" i="5" s="1"/>
  <c r="P1256" i="5"/>
  <c r="N1148" i="5"/>
  <c r="P1148" i="5"/>
  <c r="N1040" i="5"/>
  <c r="P1040" i="5"/>
  <c r="N932" i="5"/>
  <c r="P932" i="5"/>
  <c r="R590" i="5"/>
  <c r="T590" i="5" s="1"/>
  <c r="P590" i="5"/>
  <c r="N590" i="5"/>
  <c r="Q590" i="5" s="1"/>
  <c r="N482" i="5"/>
  <c r="P482" i="5"/>
  <c r="P374" i="5"/>
  <c r="N374" i="5"/>
  <c r="P194" i="5"/>
  <c r="N194" i="5"/>
  <c r="Q194" i="5" s="1"/>
  <c r="P86" i="5"/>
  <c r="N86" i="5"/>
  <c r="R2286" i="5"/>
  <c r="T2286" i="5" s="1"/>
  <c r="P2286" i="5"/>
  <c r="N2286" i="5"/>
  <c r="Q2286" i="5" s="1"/>
  <c r="N2124" i="5"/>
  <c r="Q2124" i="5" s="1"/>
  <c r="R2124" i="5" s="1"/>
  <c r="T2124" i="5" s="1"/>
  <c r="P2124" i="5"/>
  <c r="N2016" i="5"/>
  <c r="Q2016" i="5" s="1"/>
  <c r="R2016" i="5" s="1"/>
  <c r="T2016" i="5" s="1"/>
  <c r="P2016" i="5"/>
  <c r="N1908" i="5"/>
  <c r="Q1908" i="5" s="1"/>
  <c r="R1908" i="5" s="1"/>
  <c r="T1908" i="5" s="1"/>
  <c r="P1908" i="5"/>
  <c r="N1800" i="5"/>
  <c r="P1800" i="5"/>
  <c r="N1692" i="5"/>
  <c r="Q1692" i="5" s="1"/>
  <c r="R1692" i="5" s="1"/>
  <c r="T1692" i="5" s="1"/>
  <c r="P1692" i="5"/>
  <c r="N1584" i="5"/>
  <c r="P1584" i="5"/>
  <c r="N720" i="5"/>
  <c r="P720" i="5"/>
  <c r="N612" i="5"/>
  <c r="Q612" i="5" s="1"/>
  <c r="R612" i="5" s="1"/>
  <c r="T612" i="5" s="1"/>
  <c r="P612" i="5"/>
  <c r="N504" i="5"/>
  <c r="P504" i="5"/>
  <c r="N396" i="5"/>
  <c r="P396" i="5"/>
  <c r="R791" i="5"/>
  <c r="T791" i="5" s="1"/>
  <c r="P791" i="5"/>
  <c r="N791" i="5"/>
  <c r="Q791" i="5" s="1"/>
  <c r="P683" i="5"/>
  <c r="N683" i="5"/>
  <c r="Q683" i="5" s="1"/>
  <c r="R683" i="5" s="1"/>
  <c r="T683" i="5" s="1"/>
  <c r="N2356" i="5"/>
  <c r="Q2356" i="5" s="1"/>
  <c r="R2356" i="5" s="1"/>
  <c r="T2356" i="5" s="1"/>
  <c r="P2356" i="5"/>
  <c r="N2248" i="5"/>
  <c r="Q2248" i="5" s="1"/>
  <c r="P2248" i="5"/>
  <c r="N2140" i="5"/>
  <c r="Q2140" i="5" s="1"/>
  <c r="R2140" i="5" s="1"/>
  <c r="T2140" i="5" s="1"/>
  <c r="P2140" i="5"/>
  <c r="N2032" i="5"/>
  <c r="Q2032" i="5" s="1"/>
  <c r="R2032" i="5" s="1"/>
  <c r="T2032" i="5" s="1"/>
  <c r="P2032" i="5"/>
  <c r="N1924" i="5"/>
  <c r="Q1924" i="5" s="1"/>
  <c r="R1924" i="5" s="1"/>
  <c r="T1924" i="5" s="1"/>
  <c r="P1924" i="5"/>
  <c r="N1816" i="5"/>
  <c r="Q1816" i="5" s="1"/>
  <c r="R1816" i="5" s="1"/>
  <c r="T1816" i="5" s="1"/>
  <c r="P1816" i="5"/>
  <c r="N1564" i="5"/>
  <c r="P1564" i="5"/>
  <c r="N1456" i="5"/>
  <c r="Q1456" i="5" s="1"/>
  <c r="R1456" i="5" s="1"/>
  <c r="T1456" i="5" s="1"/>
  <c r="P1456" i="5"/>
  <c r="N520" i="5"/>
  <c r="P520" i="5"/>
  <c r="N412" i="5"/>
  <c r="Q412" i="5" s="1"/>
  <c r="R412" i="5" s="1"/>
  <c r="T412" i="5" s="1"/>
  <c r="P412" i="5"/>
  <c r="P214" i="5"/>
  <c r="N214" i="5"/>
  <c r="P106" i="5"/>
  <c r="N106" i="5"/>
  <c r="N2349" i="5"/>
  <c r="Q2349" i="5" s="1"/>
  <c r="R2349" i="5" s="1"/>
  <c r="T2349" i="5" s="1"/>
  <c r="P2349" i="5"/>
  <c r="P1527" i="5"/>
  <c r="N1527" i="5"/>
  <c r="Q1527" i="5" s="1"/>
  <c r="R1527" i="5" s="1"/>
  <c r="T1527" i="5" s="1"/>
  <c r="P1239" i="5"/>
  <c r="N1239" i="5"/>
  <c r="P1131" i="5"/>
  <c r="N1131" i="5"/>
  <c r="P1023" i="5"/>
  <c r="N1023" i="5"/>
  <c r="P915" i="5"/>
  <c r="N915" i="5"/>
  <c r="P1275" i="5"/>
  <c r="N1275" i="5"/>
  <c r="Q1275" i="5" s="1"/>
  <c r="N564" i="5"/>
  <c r="P564" i="5"/>
  <c r="P1822" i="5"/>
  <c r="N1822" i="5"/>
  <c r="P1191" i="5"/>
  <c r="N1191" i="5"/>
  <c r="P1123" i="5"/>
  <c r="N1123" i="5"/>
  <c r="Q1123" i="5" s="1"/>
  <c r="N1104" i="5"/>
  <c r="Q1104" i="5" s="1"/>
  <c r="P1104" i="5"/>
  <c r="N2312" i="5"/>
  <c r="Q2312" i="5" s="1"/>
  <c r="R2312" i="5" s="1"/>
  <c r="T2312" i="5" s="1"/>
  <c r="P2312" i="5"/>
  <c r="P842" i="5"/>
  <c r="N842" i="5"/>
  <c r="R734" i="5"/>
  <c r="T734" i="5" s="1"/>
  <c r="P734" i="5"/>
  <c r="N734" i="5"/>
  <c r="Q734" i="5" s="1"/>
  <c r="N626" i="5"/>
  <c r="Q626" i="5" s="1"/>
  <c r="P626" i="5"/>
  <c r="P1639" i="5"/>
  <c r="N1639" i="5"/>
  <c r="Q1639" i="5" s="1"/>
  <c r="R1639" i="5" s="1"/>
  <c r="T1639" i="5" s="1"/>
  <c r="P1351" i="5"/>
  <c r="N1351" i="5"/>
  <c r="P1243" i="5"/>
  <c r="N1243" i="5"/>
  <c r="Q1243" i="5" s="1"/>
  <c r="P1135" i="5"/>
  <c r="N1135" i="5"/>
  <c r="P1027" i="5"/>
  <c r="N1027" i="5"/>
  <c r="P919" i="5"/>
  <c r="N919" i="5"/>
  <c r="P811" i="5"/>
  <c r="N811" i="5"/>
  <c r="Q811" i="5" s="1"/>
  <c r="R811" i="5" s="1"/>
  <c r="T811" i="5" s="1"/>
  <c r="P703" i="5"/>
  <c r="N703" i="5"/>
  <c r="Q703" i="5" s="1"/>
  <c r="R703" i="5" s="1"/>
  <c r="T703" i="5" s="1"/>
  <c r="P343" i="5"/>
  <c r="N343" i="5"/>
  <c r="N1512" i="5"/>
  <c r="P1512" i="5"/>
  <c r="P1242" i="5"/>
  <c r="N1242" i="5"/>
  <c r="Q1242" i="5" s="1"/>
  <c r="P1134" i="5"/>
  <c r="N1134" i="5"/>
  <c r="P1026" i="5"/>
  <c r="N1026" i="5"/>
  <c r="P918" i="5"/>
  <c r="N918" i="5"/>
  <c r="P2291" i="5"/>
  <c r="N2291" i="5"/>
  <c r="Q2291" i="5" s="1"/>
  <c r="R2291" i="5" s="1"/>
  <c r="T2291" i="5" s="1"/>
  <c r="P1703" i="5"/>
  <c r="N1703" i="5"/>
  <c r="P1595" i="5"/>
  <c r="N1595" i="5"/>
  <c r="P1487" i="5"/>
  <c r="N1487" i="5"/>
  <c r="P1438" i="5"/>
  <c r="N1438" i="5"/>
  <c r="Q1438" i="5" s="1"/>
  <c r="R1438" i="5" s="1"/>
  <c r="T1438" i="5" s="1"/>
  <c r="N596" i="5"/>
  <c r="Q596" i="5" s="1"/>
  <c r="P596" i="5"/>
  <c r="R2236" i="5"/>
  <c r="T2236" i="5" s="1"/>
  <c r="N2236" i="5"/>
  <c r="Q2236" i="5" s="1"/>
  <c r="P2236" i="5"/>
  <c r="P614" i="5"/>
  <c r="N614" i="5"/>
  <c r="Q614" i="5" s="1"/>
  <c r="N1637" i="5"/>
  <c r="P1637" i="5"/>
  <c r="P1646" i="5"/>
  <c r="N1646" i="5"/>
  <c r="Q1646" i="5" s="1"/>
  <c r="R1646" i="5" s="1"/>
  <c r="T1646" i="5" s="1"/>
  <c r="P1538" i="5"/>
  <c r="N1538" i="5"/>
  <c r="R2398" i="5"/>
  <c r="T2398" i="5" s="1"/>
  <c r="P2398" i="5"/>
  <c r="N2398" i="5"/>
  <c r="Q2398" i="5" s="1"/>
  <c r="P2287" i="5"/>
  <c r="N2287" i="5"/>
  <c r="Q2287" i="5" s="1"/>
  <c r="P2179" i="5"/>
  <c r="N2179" i="5"/>
  <c r="Q2179" i="5" s="1"/>
  <c r="R2179" i="5" s="1"/>
  <c r="T2179" i="5" s="1"/>
  <c r="P2071" i="5"/>
  <c r="N2071" i="5"/>
  <c r="Q2071" i="5" s="1"/>
  <c r="R2071" i="5" s="1"/>
  <c r="T2071" i="5" s="1"/>
  <c r="P1963" i="5"/>
  <c r="N1963" i="5"/>
  <c r="Q1963" i="5" s="1"/>
  <c r="P1855" i="5"/>
  <c r="N1855" i="5"/>
  <c r="P1747" i="5"/>
  <c r="N1747" i="5"/>
  <c r="Q1747" i="5" s="1"/>
  <c r="R1747" i="5" s="1"/>
  <c r="T1747" i="5" s="1"/>
  <c r="P1495" i="5"/>
  <c r="N1495" i="5"/>
  <c r="P559" i="5"/>
  <c r="N559" i="5"/>
  <c r="P451" i="5"/>
  <c r="N451" i="5"/>
  <c r="P271" i="5"/>
  <c r="N271" i="5"/>
  <c r="Q271" i="5" s="1"/>
  <c r="R271" i="5" s="1"/>
  <c r="T271" i="5" s="1"/>
  <c r="P163" i="5"/>
  <c r="N163" i="5"/>
  <c r="Q163" i="5" s="1"/>
  <c r="R163" i="5" s="1"/>
  <c r="T163" i="5" s="1"/>
  <c r="R55" i="5"/>
  <c r="T55" i="5" s="1"/>
  <c r="P55" i="5"/>
  <c r="N55" i="5"/>
  <c r="Q55" i="5" s="1"/>
  <c r="N2280" i="5"/>
  <c r="Q2280" i="5" s="1"/>
  <c r="P2280" i="5"/>
  <c r="N1368" i="5"/>
  <c r="Q1368" i="5" s="1"/>
  <c r="P1368" i="5"/>
  <c r="N846" i="5"/>
  <c r="P846" i="5"/>
  <c r="P1415" i="5"/>
  <c r="N1415" i="5"/>
  <c r="P1307" i="5"/>
  <c r="N1307" i="5"/>
  <c r="P2438" i="5"/>
  <c r="N2438" i="5"/>
  <c r="Q2438" i="5" s="1"/>
  <c r="P2307" i="5"/>
  <c r="N2307" i="5"/>
  <c r="Q2307" i="5" s="1"/>
  <c r="R2307" i="5" s="1"/>
  <c r="T2307" i="5" s="1"/>
  <c r="P315" i="5"/>
  <c r="N315" i="5"/>
  <c r="Q315" i="5" s="1"/>
  <c r="P207" i="5"/>
  <c r="N207" i="5"/>
  <c r="P99" i="5"/>
  <c r="N99" i="5"/>
  <c r="P2375" i="5"/>
  <c r="N2375" i="5"/>
  <c r="Q2375" i="5" s="1"/>
  <c r="R2375" i="5" s="1"/>
  <c r="T2375" i="5" s="1"/>
  <c r="N708" i="5"/>
  <c r="P708" i="5"/>
  <c r="N526" i="5"/>
  <c r="Q526" i="5" s="1"/>
  <c r="R526" i="5" s="1"/>
  <c r="T526" i="5" s="1"/>
  <c r="P526" i="5"/>
  <c r="N1065" i="5"/>
  <c r="Q1065" i="5" s="1"/>
  <c r="R1065" i="5" s="1"/>
  <c r="T1065" i="5" s="1"/>
  <c r="P1065" i="5"/>
  <c r="P1015" i="5"/>
  <c r="N1015" i="5"/>
  <c r="N1565" i="5"/>
  <c r="Q1565" i="5" s="1"/>
  <c r="R1565" i="5" s="1"/>
  <c r="T1565" i="5" s="1"/>
  <c r="P1565" i="5"/>
  <c r="P1358" i="5"/>
  <c r="N1358" i="5"/>
  <c r="Q1358" i="5" s="1"/>
  <c r="R1358" i="5" s="1"/>
  <c r="T1358" i="5" s="1"/>
  <c r="N332" i="5"/>
  <c r="P332" i="5"/>
  <c r="P318" i="5"/>
  <c r="N318" i="5"/>
  <c r="Q318" i="5" s="1"/>
  <c r="R318" i="5" s="1"/>
  <c r="T318" i="5" s="1"/>
  <c r="P210" i="5"/>
  <c r="N210" i="5"/>
  <c r="Q210" i="5" s="1"/>
  <c r="P102" i="5"/>
  <c r="N102" i="5"/>
  <c r="R2360" i="5"/>
  <c r="T2360" i="5" s="1"/>
  <c r="N2360" i="5"/>
  <c r="Q2360" i="5" s="1"/>
  <c r="P2360" i="5"/>
  <c r="N2081" i="5"/>
  <c r="Q2081" i="5" s="1"/>
  <c r="R2081" i="5" s="1"/>
  <c r="T2081" i="5" s="1"/>
  <c r="P2081" i="5"/>
  <c r="N1973" i="5"/>
  <c r="Q1973" i="5" s="1"/>
  <c r="R1973" i="5" s="1"/>
  <c r="T1973" i="5" s="1"/>
  <c r="P1973" i="5"/>
  <c r="N1865" i="5"/>
  <c r="P1865" i="5"/>
  <c r="N1757" i="5"/>
  <c r="Q1757" i="5" s="1"/>
  <c r="R1757" i="5" s="1"/>
  <c r="T1757" i="5" s="1"/>
  <c r="P1757" i="5"/>
  <c r="N1181" i="5"/>
  <c r="Q1181" i="5" s="1"/>
  <c r="R1181" i="5" s="1"/>
  <c r="T1181" i="5" s="1"/>
  <c r="P1181" i="5"/>
  <c r="N1073" i="5"/>
  <c r="Q1073" i="5" s="1"/>
  <c r="R1073" i="5" s="1"/>
  <c r="T1073" i="5" s="1"/>
  <c r="P1073" i="5"/>
  <c r="N965" i="5"/>
  <c r="P965" i="5"/>
  <c r="N857" i="5"/>
  <c r="Q857" i="5" s="1"/>
  <c r="P857" i="5"/>
  <c r="P515" i="5"/>
  <c r="N515" i="5"/>
  <c r="Q515" i="5" s="1"/>
  <c r="P407" i="5"/>
  <c r="N407" i="5"/>
  <c r="Q407" i="5" s="1"/>
  <c r="R407" i="5" s="1"/>
  <c r="T407" i="5" s="1"/>
  <c r="N245" i="5"/>
  <c r="Q245" i="5" s="1"/>
  <c r="P245" i="5"/>
  <c r="N137" i="5"/>
  <c r="P137" i="5"/>
  <c r="N29" i="5"/>
  <c r="Q29" i="5" s="1"/>
  <c r="R29" i="5" s="1"/>
  <c r="T29" i="5" s="1"/>
  <c r="P29" i="5"/>
  <c r="N1648" i="5"/>
  <c r="P1648" i="5"/>
  <c r="N1360" i="5"/>
  <c r="P1360" i="5"/>
  <c r="N1252" i="5"/>
  <c r="Q1252" i="5" s="1"/>
  <c r="R1252" i="5" s="1"/>
  <c r="T1252" i="5" s="1"/>
  <c r="P1252" i="5"/>
  <c r="N1144" i="5"/>
  <c r="Q1144" i="5" s="1"/>
  <c r="R1144" i="5" s="1"/>
  <c r="T1144" i="5" s="1"/>
  <c r="P1144" i="5"/>
  <c r="N1036" i="5"/>
  <c r="P1036" i="5"/>
  <c r="N928" i="5"/>
  <c r="Q928" i="5" s="1"/>
  <c r="R928" i="5" s="1"/>
  <c r="T928" i="5" s="1"/>
  <c r="P928" i="5"/>
  <c r="N820" i="5"/>
  <c r="Q820" i="5" s="1"/>
  <c r="R820" i="5" s="1"/>
  <c r="T820" i="5" s="1"/>
  <c r="P820" i="5"/>
  <c r="N712" i="5"/>
  <c r="Q712" i="5" s="1"/>
  <c r="R712" i="5" s="1"/>
  <c r="T712" i="5" s="1"/>
  <c r="P712" i="5"/>
  <c r="N352" i="5"/>
  <c r="P352" i="5"/>
  <c r="N2169" i="5"/>
  <c r="Q2169" i="5" s="1"/>
  <c r="P2169" i="5"/>
  <c r="R2061" i="5"/>
  <c r="T2061" i="5" s="1"/>
  <c r="N2061" i="5"/>
  <c r="Q2061" i="5" s="1"/>
  <c r="P2061" i="5"/>
  <c r="N1953" i="5"/>
  <c r="Q1953" i="5" s="1"/>
  <c r="P1953" i="5"/>
  <c r="N1845" i="5"/>
  <c r="P1845" i="5"/>
  <c r="N1737" i="5"/>
  <c r="P1737" i="5"/>
  <c r="N1629" i="5"/>
  <c r="Q1629" i="5" s="1"/>
  <c r="P1629" i="5"/>
  <c r="R783" i="5"/>
  <c r="T783" i="5" s="1"/>
  <c r="P783" i="5"/>
  <c r="N783" i="5"/>
  <c r="Q783" i="5" s="1"/>
  <c r="P675" i="5"/>
  <c r="N675" i="5"/>
  <c r="P567" i="5"/>
  <c r="N567" i="5"/>
  <c r="Q567" i="5" s="1"/>
  <c r="R567" i="5" s="1"/>
  <c r="T567" i="5" s="1"/>
  <c r="P459" i="5"/>
  <c r="N459" i="5"/>
  <c r="N2369" i="5"/>
  <c r="Q2369" i="5" s="1"/>
  <c r="P2369" i="5"/>
  <c r="N1716" i="5"/>
  <c r="P1716" i="5"/>
  <c r="N1804" i="5"/>
  <c r="Q1804" i="5" s="1"/>
  <c r="R1804" i="5" s="1"/>
  <c r="T1804" i="5" s="1"/>
  <c r="P1804" i="5"/>
  <c r="P1263" i="5"/>
  <c r="N1263" i="5"/>
  <c r="P691" i="5"/>
  <c r="N691" i="5"/>
  <c r="Q691" i="5" s="1"/>
  <c r="R691" i="5" s="1"/>
  <c r="T691" i="5" s="1"/>
  <c r="N1425" i="5"/>
  <c r="P1425" i="5"/>
  <c r="P2234" i="5"/>
  <c r="N2234" i="5"/>
  <c r="Q2234" i="5" s="1"/>
  <c r="R2234" i="5" s="1"/>
  <c r="T2234" i="5" s="1"/>
  <c r="P2114" i="5"/>
  <c r="N2114" i="5"/>
  <c r="Q2114" i="5" s="1"/>
  <c r="R2114" i="5" s="1"/>
  <c r="T2114" i="5" s="1"/>
  <c r="P2006" i="5"/>
  <c r="N2006" i="5"/>
  <c r="Q2006" i="5" s="1"/>
  <c r="R2006" i="5" s="1"/>
  <c r="T2006" i="5" s="1"/>
  <c r="P1898" i="5"/>
  <c r="N1898" i="5"/>
  <c r="Q1898" i="5" s="1"/>
  <c r="R1898" i="5" s="1"/>
  <c r="T1898" i="5" s="1"/>
  <c r="P1790" i="5"/>
  <c r="N1790" i="5"/>
  <c r="P1214" i="5"/>
  <c r="N1214" i="5"/>
  <c r="P1106" i="5"/>
  <c r="N1106" i="5"/>
  <c r="N998" i="5"/>
  <c r="P998" i="5"/>
  <c r="N890" i="5"/>
  <c r="P890" i="5"/>
  <c r="P530" i="5"/>
  <c r="N530" i="5"/>
  <c r="Q530" i="5" s="1"/>
  <c r="R530" i="5" s="1"/>
  <c r="T530" i="5" s="1"/>
  <c r="P422" i="5"/>
  <c r="N422" i="5"/>
  <c r="N260" i="5"/>
  <c r="Q260" i="5" s="1"/>
  <c r="P260" i="5"/>
  <c r="N152" i="5"/>
  <c r="Q152" i="5" s="1"/>
  <c r="R152" i="5" s="1"/>
  <c r="T152" i="5" s="1"/>
  <c r="P152" i="5"/>
  <c r="N44" i="5"/>
  <c r="Q44" i="5" s="1"/>
  <c r="R44" i="5" s="1"/>
  <c r="T44" i="5" s="1"/>
  <c r="P44" i="5"/>
  <c r="N2310" i="5"/>
  <c r="Q2310" i="5" s="1"/>
  <c r="P2310" i="5"/>
  <c r="N2136" i="5"/>
  <c r="Q2136" i="5" s="1"/>
  <c r="R2136" i="5" s="1"/>
  <c r="T2136" i="5" s="1"/>
  <c r="P2136" i="5"/>
  <c r="N2028" i="5"/>
  <c r="Q2028" i="5" s="1"/>
  <c r="R2028" i="5" s="1"/>
  <c r="T2028" i="5" s="1"/>
  <c r="P2028" i="5"/>
  <c r="N1920" i="5"/>
  <c r="Q1920" i="5" s="1"/>
  <c r="R1920" i="5" s="1"/>
  <c r="T1920" i="5" s="1"/>
  <c r="P1920" i="5"/>
  <c r="N1812" i="5"/>
  <c r="P1812" i="5"/>
  <c r="N1704" i="5"/>
  <c r="Q1704" i="5" s="1"/>
  <c r="R1704" i="5" s="1"/>
  <c r="T1704" i="5" s="1"/>
  <c r="P1704" i="5"/>
  <c r="N1596" i="5"/>
  <c r="P1596" i="5"/>
  <c r="R732" i="5"/>
  <c r="T732" i="5" s="1"/>
  <c r="N732" i="5"/>
  <c r="Q732" i="5" s="1"/>
  <c r="P732" i="5"/>
  <c r="R624" i="5"/>
  <c r="T624" i="5" s="1"/>
  <c r="N624" i="5"/>
  <c r="Q624" i="5" s="1"/>
  <c r="P624" i="5"/>
  <c r="N516" i="5"/>
  <c r="P516" i="5"/>
  <c r="N408" i="5"/>
  <c r="Q408" i="5" s="1"/>
  <c r="P408" i="5"/>
  <c r="N2261" i="5"/>
  <c r="Q2261" i="5" s="1"/>
  <c r="P2261" i="5"/>
  <c r="P803" i="5"/>
  <c r="N803" i="5"/>
  <c r="P695" i="5"/>
  <c r="N695" i="5"/>
  <c r="N2386" i="5"/>
  <c r="Q2386" i="5" s="1"/>
  <c r="P2386" i="5"/>
  <c r="R2278" i="5"/>
  <c r="T2278" i="5" s="1"/>
  <c r="N2278" i="5"/>
  <c r="Q2278" i="5" s="1"/>
  <c r="P2278" i="5"/>
  <c r="P2170" i="5"/>
  <c r="N2170" i="5"/>
  <c r="Q2170" i="5" s="1"/>
  <c r="R2170" i="5" s="1"/>
  <c r="T2170" i="5" s="1"/>
  <c r="N2062" i="5"/>
  <c r="Q2062" i="5" s="1"/>
  <c r="R2062" i="5" s="1"/>
  <c r="T2062" i="5" s="1"/>
  <c r="P2062" i="5"/>
  <c r="P1954" i="5"/>
  <c r="N1954" i="5"/>
  <c r="Q1954" i="5" s="1"/>
  <c r="R1954" i="5" s="1"/>
  <c r="T1954" i="5" s="1"/>
  <c r="P1846" i="5"/>
  <c r="N1846" i="5"/>
  <c r="P1738" i="5"/>
  <c r="N1738" i="5"/>
  <c r="P1486" i="5"/>
  <c r="N1486" i="5"/>
  <c r="Q1486" i="5" s="1"/>
  <c r="P550" i="5"/>
  <c r="N550" i="5"/>
  <c r="P442" i="5"/>
  <c r="N442" i="5"/>
  <c r="N244" i="5"/>
  <c r="Q244" i="5" s="1"/>
  <c r="P244" i="5"/>
  <c r="N136" i="5"/>
  <c r="Q136" i="5" s="1"/>
  <c r="R136" i="5" s="1"/>
  <c r="T136" i="5" s="1"/>
  <c r="P136" i="5"/>
  <c r="N28" i="5"/>
  <c r="P28" i="5"/>
  <c r="N2193" i="5"/>
  <c r="Q2193" i="5" s="1"/>
  <c r="P2193" i="5"/>
  <c r="N1449" i="5"/>
  <c r="P1449" i="5"/>
  <c r="P1179" i="5"/>
  <c r="N1179" i="5"/>
  <c r="P1071" i="5"/>
  <c r="N1071" i="5"/>
  <c r="P963" i="5"/>
  <c r="N963" i="5"/>
  <c r="P2363" i="5"/>
  <c r="N2363" i="5"/>
  <c r="Q2363" i="5" s="1"/>
  <c r="R2363" i="5" s="1"/>
  <c r="T2363" i="5" s="1"/>
  <c r="N1896" i="5"/>
  <c r="Q1896" i="5" s="1"/>
  <c r="R1896" i="5" s="1"/>
  <c r="T1896" i="5" s="1"/>
  <c r="P1896" i="5"/>
  <c r="R2330" i="5"/>
  <c r="T2330" i="5" s="1"/>
  <c r="P2330" i="5"/>
  <c r="N2330" i="5"/>
  <c r="Q2330" i="5" s="1"/>
  <c r="N1768" i="5"/>
  <c r="Q1768" i="5" s="1"/>
  <c r="R1768" i="5" s="1"/>
  <c r="T1768" i="5" s="1"/>
  <c r="P1768" i="5"/>
  <c r="N2361" i="5"/>
  <c r="Q2361" i="5" s="1"/>
  <c r="R2361" i="5" s="1"/>
  <c r="T2361" i="5" s="1"/>
  <c r="P2361" i="5"/>
  <c r="N668" i="5"/>
  <c r="P668" i="5"/>
  <c r="N1158" i="5"/>
  <c r="P1158" i="5"/>
  <c r="N849" i="5"/>
  <c r="Q849" i="5" s="1"/>
  <c r="R849" i="5" s="1"/>
  <c r="T849" i="5" s="1"/>
  <c r="P849" i="5"/>
  <c r="N764" i="5"/>
  <c r="P764" i="5"/>
  <c r="N656" i="5"/>
  <c r="Q656" i="5" s="1"/>
  <c r="P656" i="5"/>
  <c r="P1687" i="5"/>
  <c r="N1687" i="5"/>
  <c r="Q1687" i="5" s="1"/>
  <c r="R1687" i="5" s="1"/>
  <c r="T1687" i="5" s="1"/>
  <c r="P1399" i="5"/>
  <c r="N1399" i="5"/>
  <c r="P1291" i="5"/>
  <c r="N1291" i="5"/>
  <c r="P1183" i="5"/>
  <c r="N1183" i="5"/>
  <c r="Q1183" i="5" s="1"/>
  <c r="R1183" i="5" s="1"/>
  <c r="T1183" i="5" s="1"/>
  <c r="P1075" i="5"/>
  <c r="N1075" i="5"/>
  <c r="Q1075" i="5" s="1"/>
  <c r="R1075" i="5" s="1"/>
  <c r="T1075" i="5" s="1"/>
  <c r="P967" i="5"/>
  <c r="N967" i="5"/>
  <c r="P859" i="5"/>
  <c r="N859" i="5"/>
  <c r="Q859" i="5" s="1"/>
  <c r="R859" i="5" s="1"/>
  <c r="T859" i="5" s="1"/>
  <c r="P751" i="5"/>
  <c r="N751" i="5"/>
  <c r="P643" i="5"/>
  <c r="N643" i="5"/>
  <c r="P283" i="5"/>
  <c r="N283" i="5"/>
  <c r="Q283" i="5" s="1"/>
  <c r="R283" i="5" s="1"/>
  <c r="T283" i="5" s="1"/>
  <c r="N1488" i="5"/>
  <c r="Q1488" i="5" s="1"/>
  <c r="P1488" i="5"/>
  <c r="N1200" i="5"/>
  <c r="P1200" i="5"/>
  <c r="N1092" i="5"/>
  <c r="Q1092" i="5" s="1"/>
  <c r="P1092" i="5"/>
  <c r="N984" i="5"/>
  <c r="P984" i="5"/>
  <c r="N876" i="5"/>
  <c r="P876" i="5"/>
  <c r="N1697" i="5"/>
  <c r="Q1697" i="5" s="1"/>
  <c r="P1697" i="5"/>
  <c r="N1589" i="5"/>
  <c r="Q1589" i="5" s="1"/>
  <c r="R1589" i="5" s="1"/>
  <c r="T1589" i="5" s="1"/>
  <c r="P1589" i="5"/>
  <c r="N1481" i="5"/>
  <c r="Q1481" i="5" s="1"/>
  <c r="R1481" i="5" s="1"/>
  <c r="T1481" i="5" s="1"/>
  <c r="P1481" i="5"/>
  <c r="R2414" i="5"/>
  <c r="T2414" i="5" s="1"/>
  <c r="P2414" i="5"/>
  <c r="N2414" i="5"/>
  <c r="Q2414" i="5" s="1"/>
  <c r="P1359" i="5"/>
  <c r="N1359" i="5"/>
  <c r="Q1359" i="5" s="1"/>
  <c r="R1359" i="5" s="1"/>
  <c r="T1359" i="5" s="1"/>
  <c r="N837" i="5"/>
  <c r="Q837" i="5" s="1"/>
  <c r="R837" i="5" s="1"/>
  <c r="T837" i="5" s="1"/>
  <c r="P837" i="5"/>
  <c r="N2076" i="5"/>
  <c r="Q2076" i="5" s="1"/>
  <c r="R2076" i="5" s="1"/>
  <c r="T2076" i="5" s="1"/>
  <c r="P2076" i="5"/>
  <c r="N1930" i="5"/>
  <c r="Q1930" i="5" s="1"/>
  <c r="R1930" i="5" s="1"/>
  <c r="T1930" i="5" s="1"/>
  <c r="P1930" i="5"/>
  <c r="R957" i="5"/>
  <c r="T957" i="5" s="1"/>
  <c r="N957" i="5"/>
  <c r="Q957" i="5" s="1"/>
  <c r="P957" i="5"/>
  <c r="N1712" i="5"/>
  <c r="Q1712" i="5" s="1"/>
  <c r="R1712" i="5" s="1"/>
  <c r="T1712" i="5" s="1"/>
  <c r="P1712" i="5"/>
  <c r="N1604" i="5"/>
  <c r="Q1604" i="5" s="1"/>
  <c r="R1604" i="5" s="1"/>
  <c r="T1604" i="5" s="1"/>
  <c r="P1604" i="5"/>
  <c r="N1496" i="5"/>
  <c r="P1496" i="5"/>
  <c r="P2371" i="5"/>
  <c r="N2371" i="5"/>
  <c r="Q2371" i="5" s="1"/>
  <c r="R2371" i="5" s="1"/>
  <c r="T2371" i="5" s="1"/>
  <c r="P2263" i="5"/>
  <c r="N2263" i="5"/>
  <c r="Q2263" i="5" s="1"/>
  <c r="R2263" i="5" s="1"/>
  <c r="T2263" i="5" s="1"/>
  <c r="P2155" i="5"/>
  <c r="N2155" i="5"/>
  <c r="Q2155" i="5" s="1"/>
  <c r="P2047" i="5"/>
  <c r="N2047" i="5"/>
  <c r="Q2047" i="5" s="1"/>
  <c r="P1939" i="5"/>
  <c r="N1939" i="5"/>
  <c r="Q1939" i="5" s="1"/>
  <c r="R1939" i="5" s="1"/>
  <c r="T1939" i="5" s="1"/>
  <c r="P1831" i="5"/>
  <c r="N1831" i="5"/>
  <c r="P1579" i="5"/>
  <c r="N1579" i="5"/>
  <c r="Q1579" i="5" s="1"/>
  <c r="R1579" i="5" s="1"/>
  <c r="T1579" i="5" s="1"/>
  <c r="P1471" i="5"/>
  <c r="N1471" i="5"/>
  <c r="Q1471" i="5" s="1"/>
  <c r="R1471" i="5" s="1"/>
  <c r="T1471" i="5" s="1"/>
  <c r="P535" i="5"/>
  <c r="N535" i="5"/>
  <c r="R427" i="5"/>
  <c r="T427" i="5" s="1"/>
  <c r="P427" i="5"/>
  <c r="N427" i="5"/>
  <c r="Q427" i="5" s="1"/>
  <c r="N229" i="5"/>
  <c r="Q229" i="5" s="1"/>
  <c r="R229" i="5" s="1"/>
  <c r="T229" i="5" s="1"/>
  <c r="P229" i="5"/>
  <c r="N121" i="5"/>
  <c r="P121" i="5"/>
  <c r="N2436" i="5"/>
  <c r="Q2436" i="5" s="1"/>
  <c r="R2436" i="5" s="1"/>
  <c r="T2436" i="5" s="1"/>
  <c r="P2436" i="5"/>
  <c r="N2196" i="5"/>
  <c r="Q2196" i="5" s="1"/>
  <c r="R2196" i="5" s="1"/>
  <c r="T2196" i="5" s="1"/>
  <c r="P2196" i="5"/>
  <c r="N1344" i="5"/>
  <c r="P1344" i="5"/>
  <c r="R822" i="5"/>
  <c r="T822" i="5" s="1"/>
  <c r="P822" i="5"/>
  <c r="N822" i="5"/>
  <c r="Q822" i="5" s="1"/>
  <c r="R1373" i="5"/>
  <c r="T1373" i="5" s="1"/>
  <c r="N1373" i="5"/>
  <c r="Q1373" i="5" s="1"/>
  <c r="P1373" i="5"/>
  <c r="P347" i="5"/>
  <c r="N347" i="5"/>
  <c r="Q347" i="5" s="1"/>
  <c r="R347" i="5" s="1"/>
  <c r="T347" i="5" s="1"/>
  <c r="R2259" i="5"/>
  <c r="T2259" i="5" s="1"/>
  <c r="P2259" i="5"/>
  <c r="N2259" i="5"/>
  <c r="Q2259" i="5" s="1"/>
  <c r="P291" i="5"/>
  <c r="N291" i="5"/>
  <c r="Q291" i="5" s="1"/>
  <c r="R291" i="5" s="1"/>
  <c r="T291" i="5" s="1"/>
  <c r="P183" i="5"/>
  <c r="N183" i="5"/>
  <c r="Q183" i="5" s="1"/>
  <c r="R183" i="5" s="1"/>
  <c r="T183" i="5" s="1"/>
  <c r="P75" i="5"/>
  <c r="N75" i="5"/>
  <c r="P2391" i="5"/>
  <c r="N2391" i="5"/>
  <c r="Q2391" i="5" s="1"/>
  <c r="R2391" i="5" s="1"/>
  <c r="T2391" i="5" s="1"/>
  <c r="N1788" i="5"/>
  <c r="Q1788" i="5" s="1"/>
  <c r="R1788" i="5" s="1"/>
  <c r="T1788" i="5" s="1"/>
  <c r="P1788" i="5"/>
  <c r="N761" i="5"/>
  <c r="Q761" i="5" s="1"/>
  <c r="R761" i="5" s="1"/>
  <c r="T761" i="5" s="1"/>
  <c r="P761" i="5"/>
  <c r="P598" i="5"/>
  <c r="N598" i="5"/>
  <c r="Q598" i="5" s="1"/>
  <c r="P1011" i="5"/>
  <c r="N1011" i="5"/>
  <c r="N637" i="5"/>
  <c r="Q637" i="5" s="1"/>
  <c r="R637" i="5" s="1"/>
  <c r="T637" i="5" s="1"/>
  <c r="P637" i="5"/>
  <c r="P1335" i="5"/>
  <c r="N1335" i="5"/>
  <c r="N1424" i="5"/>
  <c r="P1424" i="5"/>
  <c r="N1316" i="5"/>
  <c r="Q1316" i="5" s="1"/>
  <c r="R1316" i="5" s="1"/>
  <c r="T1316" i="5" s="1"/>
  <c r="P1316" i="5"/>
  <c r="P1435" i="5"/>
  <c r="N1435" i="5"/>
  <c r="N312" i="5"/>
  <c r="P312" i="5"/>
  <c r="N204" i="5"/>
  <c r="Q204" i="5" s="1"/>
  <c r="R204" i="5" s="1"/>
  <c r="T204" i="5" s="1"/>
  <c r="P204" i="5"/>
  <c r="N96" i="5"/>
  <c r="P96" i="5"/>
  <c r="N2336" i="5"/>
  <c r="Q2336" i="5" s="1"/>
  <c r="P2336" i="5"/>
  <c r="P2207" i="5"/>
  <c r="N2207" i="5"/>
  <c r="Q2207" i="5" s="1"/>
  <c r="R2207" i="5" s="1"/>
  <c r="T2207" i="5" s="1"/>
  <c r="R2093" i="5"/>
  <c r="T2093" i="5" s="1"/>
  <c r="N2093" i="5"/>
  <c r="Q2093" i="5" s="1"/>
  <c r="P2093" i="5"/>
  <c r="R1985" i="5"/>
  <c r="T1985" i="5" s="1"/>
  <c r="N1985" i="5"/>
  <c r="Q1985" i="5" s="1"/>
  <c r="P1985" i="5"/>
  <c r="N1877" i="5"/>
  <c r="Q1877" i="5" s="1"/>
  <c r="R1877" i="5" s="1"/>
  <c r="T1877" i="5" s="1"/>
  <c r="P1877" i="5"/>
  <c r="N1769" i="5"/>
  <c r="P1769" i="5"/>
  <c r="N1193" i="5"/>
  <c r="P1193" i="5"/>
  <c r="N1085" i="5"/>
  <c r="Q1085" i="5" s="1"/>
  <c r="R1085" i="5" s="1"/>
  <c r="T1085" i="5" s="1"/>
  <c r="P1085" i="5"/>
  <c r="N977" i="5"/>
  <c r="P977" i="5"/>
  <c r="N869" i="5"/>
  <c r="P869" i="5"/>
  <c r="N509" i="5"/>
  <c r="P509" i="5"/>
  <c r="N401" i="5"/>
  <c r="Q401" i="5" s="1"/>
  <c r="R401" i="5" s="1"/>
  <c r="T401" i="5" s="1"/>
  <c r="P401" i="5"/>
  <c r="P239" i="5"/>
  <c r="N239" i="5"/>
  <c r="Q239" i="5" s="1"/>
  <c r="R239" i="5" s="1"/>
  <c r="T239" i="5" s="1"/>
  <c r="R131" i="5"/>
  <c r="T131" i="5" s="1"/>
  <c r="P131" i="5"/>
  <c r="N131" i="5"/>
  <c r="Q131" i="5" s="1"/>
  <c r="P23" i="5"/>
  <c r="N23" i="5"/>
  <c r="Q23" i="5" s="1"/>
  <c r="R23" i="5" s="1"/>
  <c r="T23" i="5" s="1"/>
  <c r="P1642" i="5"/>
  <c r="N1642" i="5"/>
  <c r="R1354" i="5"/>
  <c r="T1354" i="5" s="1"/>
  <c r="P1354" i="5"/>
  <c r="N1354" i="5"/>
  <c r="Q1354" i="5" s="1"/>
  <c r="P1246" i="5"/>
  <c r="N1246" i="5"/>
  <c r="P1138" i="5"/>
  <c r="N1138" i="5"/>
  <c r="Q1138" i="5" s="1"/>
  <c r="N1030" i="5"/>
  <c r="P1030" i="5"/>
  <c r="P922" i="5"/>
  <c r="N922" i="5"/>
  <c r="P814" i="5"/>
  <c r="N814" i="5"/>
  <c r="N706" i="5"/>
  <c r="Q706" i="5" s="1"/>
  <c r="R706" i="5" s="1"/>
  <c r="T706" i="5" s="1"/>
  <c r="P706" i="5"/>
  <c r="P346" i="5"/>
  <c r="N346" i="5"/>
  <c r="P2127" i="5"/>
  <c r="N2127" i="5"/>
  <c r="Q2127" i="5" s="1"/>
  <c r="R2019" i="5"/>
  <c r="T2019" i="5" s="1"/>
  <c r="P2019" i="5"/>
  <c r="N2019" i="5"/>
  <c r="Q2019" i="5" s="1"/>
  <c r="P1911" i="5"/>
  <c r="N1911" i="5"/>
  <c r="Q1911" i="5" s="1"/>
  <c r="P1803" i="5"/>
  <c r="N1803" i="5"/>
  <c r="Q1803" i="5" s="1"/>
  <c r="R1803" i="5" s="1"/>
  <c r="T1803" i="5" s="1"/>
  <c r="P1695" i="5"/>
  <c r="N1695" i="5"/>
  <c r="P1587" i="5"/>
  <c r="N1587" i="5"/>
  <c r="Q1587" i="5" s="1"/>
  <c r="R1587" i="5" s="1"/>
  <c r="T1587" i="5" s="1"/>
  <c r="P723" i="5"/>
  <c r="N723" i="5"/>
  <c r="P615" i="5"/>
  <c r="N615" i="5"/>
  <c r="P507" i="5"/>
  <c r="N507" i="5"/>
  <c r="Q507" i="5" s="1"/>
  <c r="R507" i="5" s="1"/>
  <c r="T507" i="5" s="1"/>
  <c r="N1932" i="5"/>
  <c r="Q1932" i="5" s="1"/>
  <c r="R1932" i="5" s="1"/>
  <c r="T1932" i="5" s="1"/>
  <c r="P1932" i="5"/>
  <c r="R2344" i="5"/>
  <c r="T2344" i="5" s="1"/>
  <c r="N2344" i="5"/>
  <c r="Q2344" i="5" s="1"/>
  <c r="P2344" i="5"/>
  <c r="P274" i="5"/>
  <c r="N274" i="5"/>
  <c r="P650" i="5"/>
  <c r="N650" i="5"/>
  <c r="Q650" i="5" s="1"/>
  <c r="N349" i="5"/>
  <c r="Q349" i="5" s="1"/>
  <c r="R349" i="5" s="1"/>
  <c r="T349" i="5" s="1"/>
  <c r="P349" i="5"/>
  <c r="L6" i="5"/>
  <c r="AK6" i="5"/>
  <c r="P342" i="5"/>
  <c r="N342" i="5"/>
  <c r="Q342" i="5" s="1"/>
  <c r="R342" i="5" s="1"/>
  <c r="T342" i="5" s="1"/>
  <c r="N989" i="5"/>
  <c r="P989" i="5"/>
  <c r="N1384" i="5"/>
  <c r="P1384" i="5"/>
  <c r="P1959" i="5"/>
  <c r="N1959" i="5"/>
  <c r="Q1959" i="5" s="1"/>
  <c r="P2326" i="5"/>
  <c r="N2326" i="5"/>
  <c r="Q2326" i="5" s="1"/>
  <c r="N896" i="5"/>
  <c r="P896" i="5"/>
  <c r="N1656" i="5"/>
  <c r="P1656" i="5"/>
  <c r="N1780" i="5"/>
  <c r="Q1780" i="5" s="1"/>
  <c r="R1780" i="5" s="1"/>
  <c r="T1780" i="5" s="1"/>
  <c r="P1780" i="5"/>
  <c r="P2262" i="5"/>
  <c r="N2262" i="5"/>
  <c r="Q2262" i="5" s="1"/>
  <c r="P775" i="5"/>
  <c r="N775" i="5"/>
  <c r="Q775" i="5" s="1"/>
  <c r="P1718" i="5"/>
  <c r="N1718" i="5"/>
  <c r="P235" i="5"/>
  <c r="N235" i="5"/>
  <c r="R63" i="5"/>
  <c r="T63" i="5" s="1"/>
  <c r="P63" i="5"/>
  <c r="N63" i="5"/>
  <c r="Q63" i="5" s="1"/>
  <c r="N2045" i="5"/>
  <c r="Q2045" i="5" s="1"/>
  <c r="R2045" i="5" s="1"/>
  <c r="T2045" i="5" s="1"/>
  <c r="P2045" i="5"/>
  <c r="N1216" i="5"/>
  <c r="Q1216" i="5" s="1"/>
  <c r="R1216" i="5" s="1"/>
  <c r="T1216" i="5" s="1"/>
  <c r="P1216" i="5"/>
  <c r="N1701" i="5"/>
  <c r="P1701" i="5"/>
  <c r="N2333" i="5"/>
  <c r="Q2333" i="5" s="1"/>
  <c r="P2333" i="5"/>
  <c r="N386" i="5"/>
  <c r="P386" i="5"/>
  <c r="N480" i="5"/>
  <c r="P480" i="5"/>
  <c r="P1450" i="5"/>
  <c r="N1450" i="5"/>
  <c r="Q1450" i="5" s="1"/>
  <c r="R1450" i="5" s="1"/>
  <c r="T1450" i="5" s="1"/>
  <c r="N544" i="5"/>
  <c r="Q544" i="5" s="1"/>
  <c r="R544" i="5" s="1"/>
  <c r="T544" i="5" s="1"/>
  <c r="P544" i="5"/>
  <c r="R1039" i="5"/>
  <c r="T1039" i="5" s="1"/>
  <c r="P1039" i="5"/>
  <c r="N1039" i="5"/>
  <c r="Q1039" i="5" s="1"/>
  <c r="N2348" i="5"/>
  <c r="Q2348" i="5" s="1"/>
  <c r="R2348" i="5" s="1"/>
  <c r="T2348" i="5" s="1"/>
  <c r="P2348" i="5"/>
  <c r="P607" i="5"/>
  <c r="N607" i="5"/>
  <c r="Q607" i="5" s="1"/>
  <c r="R607" i="5" s="1"/>
  <c r="T607" i="5" s="1"/>
  <c r="P2187" i="5"/>
  <c r="N2187" i="5"/>
  <c r="Q2187" i="5" s="1"/>
  <c r="N1388" i="5"/>
  <c r="P1388" i="5"/>
  <c r="R1265" i="5"/>
  <c r="T1265" i="5" s="1"/>
  <c r="N1265" i="5"/>
  <c r="Q1265" i="5" s="1"/>
  <c r="P1265" i="5"/>
  <c r="P1318" i="5"/>
  <c r="N1318" i="5"/>
  <c r="P1875" i="5"/>
  <c r="N1875" i="5"/>
  <c r="Q1875" i="5" s="1"/>
  <c r="R1875" i="5" s="1"/>
  <c r="T1875" i="5" s="1"/>
  <c r="L8" i="5"/>
  <c r="AK8" i="5"/>
  <c r="P2198" i="5"/>
  <c r="N2198" i="5"/>
  <c r="Q2198" i="5" s="1"/>
  <c r="R2198" i="5" s="1"/>
  <c r="T2198" i="5" s="1"/>
  <c r="P1634" i="5"/>
  <c r="N1634" i="5"/>
  <c r="P1526" i="5"/>
  <c r="N1526" i="5"/>
  <c r="N2365" i="5"/>
  <c r="Q2365" i="5" s="1"/>
  <c r="R2365" i="5" s="1"/>
  <c r="T2365" i="5" s="1"/>
  <c r="P2365" i="5"/>
  <c r="N2257" i="5"/>
  <c r="Q2257" i="5" s="1"/>
  <c r="R2257" i="5" s="1"/>
  <c r="T2257" i="5" s="1"/>
  <c r="P2257" i="5"/>
  <c r="N2149" i="5"/>
  <c r="Q2149" i="5" s="1"/>
  <c r="P2149" i="5"/>
  <c r="N2041" i="5"/>
  <c r="Q2041" i="5" s="1"/>
  <c r="R2041" i="5" s="1"/>
  <c r="T2041" i="5" s="1"/>
  <c r="P2041" i="5"/>
  <c r="N1933" i="5"/>
  <c r="Q1933" i="5" s="1"/>
  <c r="R1933" i="5" s="1"/>
  <c r="T1933" i="5" s="1"/>
  <c r="P1933" i="5"/>
  <c r="N1825" i="5"/>
  <c r="Q1825" i="5" s="1"/>
  <c r="R1825" i="5" s="1"/>
  <c r="T1825" i="5" s="1"/>
  <c r="P1825" i="5"/>
  <c r="N1573" i="5"/>
  <c r="P1573" i="5"/>
  <c r="N1465" i="5"/>
  <c r="Q1465" i="5" s="1"/>
  <c r="R1465" i="5" s="1"/>
  <c r="T1465" i="5" s="1"/>
  <c r="P1465" i="5"/>
  <c r="P547" i="5"/>
  <c r="N547" i="5"/>
  <c r="P439" i="5"/>
  <c r="N439" i="5"/>
  <c r="P259" i="5"/>
  <c r="N259" i="5"/>
  <c r="Q259" i="5" s="1"/>
  <c r="R259" i="5" s="1"/>
  <c r="T259" i="5" s="1"/>
  <c r="R151" i="5"/>
  <c r="T151" i="5" s="1"/>
  <c r="P151" i="5"/>
  <c r="N151" i="5"/>
  <c r="Q151" i="5" s="1"/>
  <c r="P43" i="5"/>
  <c r="N43" i="5"/>
  <c r="N2256" i="5"/>
  <c r="Q2256" i="5" s="1"/>
  <c r="P2256" i="5"/>
  <c r="P1374" i="5"/>
  <c r="N1374" i="5"/>
  <c r="Q1374" i="5" s="1"/>
  <c r="N852" i="5"/>
  <c r="Q852" i="5" s="1"/>
  <c r="R852" i="5" s="1"/>
  <c r="T852" i="5" s="1"/>
  <c r="P852" i="5"/>
  <c r="N2225" i="5"/>
  <c r="Q2225" i="5" s="1"/>
  <c r="R2225" i="5" s="1"/>
  <c r="T2225" i="5" s="1"/>
  <c r="P2225" i="5"/>
  <c r="N1349" i="5"/>
  <c r="Q1349" i="5" s="1"/>
  <c r="P1349" i="5"/>
  <c r="N341" i="5"/>
  <c r="Q341" i="5" s="1"/>
  <c r="P341" i="5"/>
  <c r="P2319" i="5"/>
  <c r="N2319" i="5"/>
  <c r="Q2319" i="5" s="1"/>
  <c r="R2319" i="5" s="1"/>
  <c r="T2319" i="5" s="1"/>
  <c r="N321" i="5"/>
  <c r="P321" i="5"/>
  <c r="N213" i="5"/>
  <c r="P213" i="5"/>
  <c r="N105" i="5"/>
  <c r="Q105" i="5" s="1"/>
  <c r="R105" i="5" s="1"/>
  <c r="T105" i="5" s="1"/>
  <c r="P105" i="5"/>
  <c r="P2399" i="5"/>
  <c r="N2399" i="5"/>
  <c r="Q2399" i="5" s="1"/>
  <c r="N889" i="5"/>
  <c r="Q889" i="5" s="1"/>
  <c r="R889" i="5" s="1"/>
  <c r="T889" i="5" s="1"/>
  <c r="P889" i="5"/>
  <c r="N1709" i="5"/>
  <c r="Q1709" i="5" s="1"/>
  <c r="P1709" i="5"/>
  <c r="R2394" i="5"/>
  <c r="T2394" i="5" s="1"/>
  <c r="P2090" i="5"/>
  <c r="N2090" i="5"/>
  <c r="Q2090" i="5" s="1"/>
  <c r="P1982" i="5"/>
  <c r="N1982" i="5"/>
  <c r="Q1982" i="5" s="1"/>
  <c r="R1982" i="5" s="1"/>
  <c r="T1982" i="5" s="1"/>
  <c r="P1874" i="5"/>
  <c r="N1874" i="5"/>
  <c r="N1766" i="5"/>
  <c r="P1766" i="5"/>
  <c r="P1190" i="5"/>
  <c r="N1190" i="5"/>
  <c r="Q1190" i="5" s="1"/>
  <c r="N1028" i="5"/>
  <c r="P1028" i="5"/>
  <c r="P866" i="5"/>
  <c r="N866" i="5"/>
  <c r="Q866" i="5" s="1"/>
  <c r="N488" i="5"/>
  <c r="P488" i="5"/>
  <c r="N380" i="5"/>
  <c r="P380" i="5"/>
  <c r="P218" i="5"/>
  <c r="N218" i="5"/>
  <c r="R110" i="5"/>
  <c r="T110" i="5" s="1"/>
  <c r="P110" i="5"/>
  <c r="N110" i="5"/>
  <c r="Q110" i="5" s="1"/>
  <c r="P2402" i="5"/>
  <c r="N2402" i="5"/>
  <c r="Q2402" i="5" s="1"/>
  <c r="P690" i="5"/>
  <c r="N690" i="5"/>
  <c r="P1894" i="5"/>
  <c r="N1894" i="5"/>
  <c r="Q1894" i="5" s="1"/>
  <c r="R1894" i="5" s="1"/>
  <c r="T1894" i="5" s="1"/>
  <c r="N740" i="5"/>
  <c r="P740" i="5"/>
  <c r="P871" i="5"/>
  <c r="N871" i="5"/>
  <c r="Q871" i="5" s="1"/>
  <c r="N1389" i="5"/>
  <c r="P1389" i="5"/>
  <c r="N1876" i="5"/>
  <c r="Q1876" i="5" s="1"/>
  <c r="R1876" i="5" s="1"/>
  <c r="T1876" i="5" s="1"/>
  <c r="P1876" i="5"/>
  <c r="P234" i="5"/>
  <c r="N234" i="5"/>
  <c r="Q234" i="5" s="1"/>
  <c r="N881" i="5"/>
  <c r="P881" i="5"/>
  <c r="N1060" i="5"/>
  <c r="P1060" i="5"/>
  <c r="P1851" i="5"/>
  <c r="N1851" i="5"/>
  <c r="N1529" i="5"/>
  <c r="P1529" i="5"/>
  <c r="P266" i="5"/>
  <c r="N266" i="5"/>
  <c r="N468" i="5"/>
  <c r="Q468" i="5" s="1"/>
  <c r="R468" i="5" s="1"/>
  <c r="T468" i="5" s="1"/>
  <c r="P468" i="5"/>
  <c r="N1528" i="5"/>
  <c r="Q1528" i="5" s="1"/>
  <c r="R1528" i="5" s="1"/>
  <c r="T1528" i="5" s="1"/>
  <c r="P1528" i="5"/>
  <c r="P987" i="5"/>
  <c r="N987" i="5"/>
  <c r="P698" i="5"/>
  <c r="N698" i="5"/>
  <c r="Q698" i="5" s="1"/>
  <c r="P667" i="5"/>
  <c r="N667" i="5"/>
  <c r="Q667" i="5" s="1"/>
  <c r="R667" i="5" s="1"/>
  <c r="T667" i="5" s="1"/>
  <c r="P1451" i="5"/>
  <c r="N1451" i="5"/>
  <c r="Q1451" i="5" s="1"/>
  <c r="R1451" i="5" s="1"/>
  <c r="T1451" i="5" s="1"/>
  <c r="R2143" i="5"/>
  <c r="T2143" i="5" s="1"/>
  <c r="P2143" i="5"/>
  <c r="N2143" i="5"/>
  <c r="Q2143" i="5" s="1"/>
  <c r="P19" i="5"/>
  <c r="N19" i="5"/>
  <c r="N2400" i="5"/>
  <c r="Q2400" i="5" s="1"/>
  <c r="P2400" i="5"/>
  <c r="P1518" i="5"/>
  <c r="N1518" i="5"/>
  <c r="N1937" i="5"/>
  <c r="Q1937" i="5" s="1"/>
  <c r="P1937" i="5"/>
  <c r="R101" i="5"/>
  <c r="T101" i="5" s="1"/>
  <c r="N101" i="5"/>
  <c r="Q101" i="5" s="1"/>
  <c r="P101" i="5"/>
  <c r="N316" i="5"/>
  <c r="Q316" i="5" s="1"/>
  <c r="R316" i="5" s="1"/>
  <c r="T316" i="5" s="1"/>
  <c r="P316" i="5"/>
  <c r="P423" i="5"/>
  <c r="N423" i="5"/>
  <c r="P1970" i="5"/>
  <c r="N1970" i="5"/>
  <c r="Q1970" i="5" s="1"/>
  <c r="R1970" i="5" s="1"/>
  <c r="T1970" i="5" s="1"/>
  <c r="N116" i="5"/>
  <c r="Q116" i="5" s="1"/>
  <c r="R116" i="5" s="1"/>
  <c r="T116" i="5" s="1"/>
  <c r="P116" i="5"/>
  <c r="N696" i="5"/>
  <c r="P696" i="5"/>
  <c r="P2134" i="5"/>
  <c r="N2134" i="5"/>
  <c r="Q2134" i="5" s="1"/>
  <c r="R2134" i="5" s="1"/>
  <c r="T2134" i="5" s="1"/>
  <c r="N2337" i="5"/>
  <c r="Q2337" i="5" s="1"/>
  <c r="R2337" i="5" s="1"/>
  <c r="T2337" i="5" s="1"/>
  <c r="P2337" i="5"/>
  <c r="N1554" i="5"/>
  <c r="P1554" i="5"/>
  <c r="N620" i="5"/>
  <c r="P620" i="5"/>
  <c r="P355" i="5"/>
  <c r="N355" i="5"/>
  <c r="Q355" i="5" s="1"/>
  <c r="R355" i="5" s="1"/>
  <c r="T355" i="5" s="1"/>
  <c r="N2357" i="5"/>
  <c r="Q2357" i="5" s="1"/>
  <c r="P2357" i="5"/>
  <c r="P2119" i="5"/>
  <c r="N2119" i="5"/>
  <c r="Q2119" i="5" s="1"/>
  <c r="R85" i="5"/>
  <c r="T85" i="5" s="1"/>
  <c r="N85" i="5"/>
  <c r="Q85" i="5" s="1"/>
  <c r="P85" i="5"/>
  <c r="P39" i="5"/>
  <c r="N39" i="5"/>
  <c r="P2303" i="5"/>
  <c r="N2303" i="5"/>
  <c r="Q2303" i="5" s="1"/>
  <c r="R2303" i="5" s="1"/>
  <c r="T2303" i="5" s="1"/>
  <c r="P203" i="5"/>
  <c r="N203" i="5"/>
  <c r="P1983" i="5"/>
  <c r="N1983" i="5"/>
  <c r="Q1983" i="5" s="1"/>
  <c r="N2325" i="5"/>
  <c r="Q2325" i="5" s="1"/>
  <c r="R2325" i="5" s="1"/>
  <c r="T2325" i="5" s="1"/>
  <c r="P2325" i="5"/>
  <c r="N2381" i="5"/>
  <c r="Q2381" i="5" s="1"/>
  <c r="P2381" i="5"/>
  <c r="P798" i="5"/>
  <c r="N798" i="5"/>
  <c r="Q798" i="5" s="1"/>
  <c r="R798" i="5" s="1"/>
  <c r="T798" i="5" s="1"/>
  <c r="N2056" i="5"/>
  <c r="Q2056" i="5" s="1"/>
  <c r="R2056" i="5" s="1"/>
  <c r="T2056" i="5" s="1"/>
  <c r="P2056" i="5"/>
  <c r="P94" i="5"/>
  <c r="N94" i="5"/>
  <c r="Q94" i="5" s="1"/>
  <c r="R94" i="5" s="1"/>
  <c r="T94" i="5" s="1"/>
  <c r="R1464" i="5"/>
  <c r="T1464" i="5" s="1"/>
  <c r="N1464" i="5"/>
  <c r="Q1464" i="5" s="1"/>
  <c r="P1464" i="5"/>
  <c r="P1439" i="5"/>
  <c r="N1439" i="5"/>
  <c r="Q1439" i="5" s="1"/>
  <c r="R1439" i="5" s="1"/>
  <c r="T1439" i="5" s="1"/>
  <c r="P1382" i="5"/>
  <c r="N1382" i="5"/>
  <c r="N1274" i="5"/>
  <c r="Q1274" i="5" s="1"/>
  <c r="R1274" i="5" s="1"/>
  <c r="T1274" i="5" s="1"/>
  <c r="P1274" i="5"/>
  <c r="N1429" i="5"/>
  <c r="P1429" i="5"/>
  <c r="N252" i="5"/>
  <c r="P252" i="5"/>
  <c r="R144" i="5"/>
  <c r="T144" i="5" s="1"/>
  <c r="N144" i="5"/>
  <c r="Q144" i="5" s="1"/>
  <c r="P144" i="5"/>
  <c r="N36" i="5"/>
  <c r="Q36" i="5" s="1"/>
  <c r="R36" i="5" s="1"/>
  <c r="T36" i="5" s="1"/>
  <c r="P36" i="5"/>
  <c r="P2123" i="5"/>
  <c r="N2123" i="5"/>
  <c r="Q2123" i="5" s="1"/>
  <c r="R2123" i="5" s="1"/>
  <c r="T2123" i="5" s="1"/>
  <c r="R2015" i="5"/>
  <c r="T2015" i="5" s="1"/>
  <c r="P2015" i="5"/>
  <c r="N2015" i="5"/>
  <c r="Q2015" i="5" s="1"/>
  <c r="P1907" i="5"/>
  <c r="N1907" i="5"/>
  <c r="Q1907" i="5" s="1"/>
  <c r="P1799" i="5"/>
  <c r="N1799" i="5"/>
  <c r="P1223" i="5"/>
  <c r="N1223" i="5"/>
  <c r="Q1223" i="5" s="1"/>
  <c r="P1115" i="5"/>
  <c r="N1115" i="5"/>
  <c r="Q1115" i="5" s="1"/>
  <c r="P1007" i="5"/>
  <c r="N1007" i="5"/>
  <c r="Q1007" i="5" s="1"/>
  <c r="P899" i="5"/>
  <c r="N899" i="5"/>
  <c r="Q899" i="5" s="1"/>
  <c r="R899" i="5" s="1"/>
  <c r="T899" i="5" s="1"/>
  <c r="P575" i="5"/>
  <c r="N575" i="5"/>
  <c r="Q575" i="5" s="1"/>
  <c r="P467" i="5"/>
  <c r="N467" i="5"/>
  <c r="Q467" i="5" s="1"/>
  <c r="P287" i="5"/>
  <c r="N287" i="5"/>
  <c r="P179" i="5"/>
  <c r="N179" i="5"/>
  <c r="P71" i="5"/>
  <c r="N71" i="5"/>
  <c r="P1690" i="5"/>
  <c r="N1690" i="5"/>
  <c r="P1402" i="5"/>
  <c r="N1402" i="5"/>
  <c r="Q1402" i="5" s="1"/>
  <c r="R1402" i="5" s="1"/>
  <c r="T1402" i="5" s="1"/>
  <c r="P1294" i="5"/>
  <c r="N1294" i="5"/>
  <c r="P1186" i="5"/>
  <c r="N1186" i="5"/>
  <c r="Q1186" i="5" s="1"/>
  <c r="N1078" i="5"/>
  <c r="Q1078" i="5" s="1"/>
  <c r="R1078" i="5" s="1"/>
  <c r="T1078" i="5" s="1"/>
  <c r="P1078" i="5"/>
  <c r="N970" i="5"/>
  <c r="P970" i="5"/>
  <c r="P862" i="5"/>
  <c r="N862" i="5"/>
  <c r="P754" i="5"/>
  <c r="N754" i="5"/>
  <c r="Q754" i="5" s="1"/>
  <c r="R754" i="5" s="1"/>
  <c r="T754" i="5" s="1"/>
  <c r="P646" i="5"/>
  <c r="N646" i="5"/>
  <c r="P286" i="5"/>
  <c r="N286" i="5"/>
  <c r="N2085" i="5"/>
  <c r="Q2085" i="5" s="1"/>
  <c r="P2085" i="5"/>
  <c r="N1977" i="5"/>
  <c r="Q1977" i="5" s="1"/>
  <c r="P1977" i="5"/>
  <c r="N1869" i="5"/>
  <c r="P1869" i="5"/>
  <c r="N1761" i="5"/>
  <c r="P1761" i="5"/>
  <c r="N1653" i="5"/>
  <c r="Q1653" i="5" s="1"/>
  <c r="P1653" i="5"/>
  <c r="N789" i="5"/>
  <c r="P789" i="5"/>
  <c r="N681" i="5"/>
  <c r="Q681" i="5" s="1"/>
  <c r="R681" i="5" s="1"/>
  <c r="T681" i="5" s="1"/>
  <c r="P681" i="5"/>
  <c r="N573" i="5"/>
  <c r="P573" i="5"/>
  <c r="N465" i="5"/>
  <c r="Q465" i="5" s="1"/>
  <c r="P465" i="5"/>
  <c r="N2440" i="5"/>
  <c r="Q2440" i="5" s="1"/>
  <c r="R2440" i="5" s="1"/>
  <c r="T2440" i="5" s="1"/>
  <c r="P2440" i="5"/>
  <c r="P2226" i="5"/>
  <c r="N2226" i="5"/>
  <c r="Q2226" i="5" s="1"/>
  <c r="R2226" i="5" s="1"/>
  <c r="T2226" i="5" s="1"/>
  <c r="P474" i="5"/>
  <c r="N474" i="5"/>
  <c r="Q474" i="5" s="1"/>
  <c r="N580" i="5"/>
  <c r="Q580" i="5" s="1"/>
  <c r="P580" i="5"/>
  <c r="N776" i="5"/>
  <c r="Q776" i="5" s="1"/>
  <c r="P776" i="5"/>
  <c r="N960" i="5"/>
  <c r="P960" i="5"/>
  <c r="P2138" i="5"/>
  <c r="N2138" i="5"/>
  <c r="Q2138" i="5" s="1"/>
  <c r="R2138" i="5" s="1"/>
  <c r="T2138" i="5" s="1"/>
  <c r="N2030" i="5"/>
  <c r="Q2030" i="5" s="1"/>
  <c r="R2030" i="5" s="1"/>
  <c r="T2030" i="5" s="1"/>
  <c r="P2030" i="5"/>
  <c r="P1922" i="5"/>
  <c r="N1922" i="5"/>
  <c r="Q1922" i="5" s="1"/>
  <c r="R1922" i="5" s="1"/>
  <c r="T1922" i="5" s="1"/>
  <c r="N1814" i="5"/>
  <c r="P1814" i="5"/>
  <c r="N1238" i="5"/>
  <c r="P1238" i="5"/>
  <c r="P1130" i="5"/>
  <c r="N1130" i="5"/>
  <c r="P1022" i="5"/>
  <c r="N1022" i="5"/>
  <c r="P914" i="5"/>
  <c r="N914" i="5"/>
  <c r="N572" i="5"/>
  <c r="Q572" i="5" s="1"/>
  <c r="R572" i="5" s="1"/>
  <c r="T572" i="5" s="1"/>
  <c r="P572" i="5"/>
  <c r="R464" i="5"/>
  <c r="T464" i="5" s="1"/>
  <c r="N464" i="5"/>
  <c r="Q464" i="5" s="1"/>
  <c r="P464" i="5"/>
  <c r="N284" i="5"/>
  <c r="P284" i="5"/>
  <c r="R176" i="5"/>
  <c r="T176" i="5" s="1"/>
  <c r="N176" i="5"/>
  <c r="Q176" i="5" s="1"/>
  <c r="P176" i="5"/>
  <c r="N68" i="5"/>
  <c r="P68" i="5"/>
  <c r="R2250" i="5"/>
  <c r="T2250" i="5" s="1"/>
  <c r="P2250" i="5"/>
  <c r="N2250" i="5"/>
  <c r="Q2250" i="5" s="1"/>
  <c r="P2106" i="5"/>
  <c r="N2106" i="5"/>
  <c r="Q2106" i="5" s="1"/>
  <c r="R2106" i="5" s="1"/>
  <c r="T2106" i="5" s="1"/>
  <c r="P1998" i="5"/>
  <c r="N1998" i="5"/>
  <c r="Q1998" i="5" s="1"/>
  <c r="R1998" i="5" s="1"/>
  <c r="T1998" i="5" s="1"/>
  <c r="P1890" i="5"/>
  <c r="N1890" i="5"/>
  <c r="Q1890" i="5" s="1"/>
  <c r="R1890" i="5" s="1"/>
  <c r="T1890" i="5" s="1"/>
  <c r="R1782" i="5"/>
  <c r="T1782" i="5" s="1"/>
  <c r="N1782" i="5"/>
  <c r="Q1782" i="5" s="1"/>
  <c r="P1782" i="5"/>
  <c r="R1674" i="5"/>
  <c r="T1674" i="5" s="1"/>
  <c r="P1674" i="5"/>
  <c r="N1674" i="5"/>
  <c r="Q1674" i="5" s="1"/>
  <c r="P1566" i="5"/>
  <c r="N1566" i="5"/>
  <c r="Q1566" i="5" s="1"/>
  <c r="R1566" i="5" s="1"/>
  <c r="T1566" i="5" s="1"/>
  <c r="P702" i="5"/>
  <c r="N702" i="5"/>
  <c r="Q702" i="5" s="1"/>
  <c r="R702" i="5" s="1"/>
  <c r="T702" i="5" s="1"/>
  <c r="N594" i="5"/>
  <c r="Q594" i="5" s="1"/>
  <c r="R594" i="5" s="1"/>
  <c r="T594" i="5" s="1"/>
  <c r="P594" i="5"/>
  <c r="P486" i="5"/>
  <c r="N486" i="5"/>
  <c r="P378" i="5"/>
  <c r="N378" i="5"/>
  <c r="N773" i="5"/>
  <c r="Q773" i="5" s="1"/>
  <c r="R773" i="5" s="1"/>
  <c r="T773" i="5" s="1"/>
  <c r="P773" i="5"/>
  <c r="N665" i="5"/>
  <c r="Q665" i="5" s="1"/>
  <c r="R665" i="5" s="1"/>
  <c r="T665" i="5" s="1"/>
  <c r="P665" i="5"/>
  <c r="P2338" i="5"/>
  <c r="N2338" i="5"/>
  <c r="Q2338" i="5" s="1"/>
  <c r="P2230" i="5"/>
  <c r="N2230" i="5"/>
  <c r="Q2230" i="5" s="1"/>
  <c r="R2230" i="5" s="1"/>
  <c r="T2230" i="5" s="1"/>
  <c r="N2122" i="5"/>
  <c r="Q2122" i="5" s="1"/>
  <c r="P2122" i="5"/>
  <c r="P2014" i="5"/>
  <c r="N2014" i="5"/>
  <c r="Q2014" i="5" s="1"/>
  <c r="R2014" i="5" s="1"/>
  <c r="T2014" i="5" s="1"/>
  <c r="N1906" i="5"/>
  <c r="Q1906" i="5" s="1"/>
  <c r="R1906" i="5" s="1"/>
  <c r="T1906" i="5" s="1"/>
  <c r="P1906" i="5"/>
  <c r="P1798" i="5"/>
  <c r="N1798" i="5"/>
  <c r="P1546" i="5"/>
  <c r="N1546" i="5"/>
  <c r="R610" i="5"/>
  <c r="T610" i="5" s="1"/>
  <c r="P610" i="5"/>
  <c r="N610" i="5"/>
  <c r="Q610" i="5" s="1"/>
  <c r="P502" i="5"/>
  <c r="N502" i="5"/>
  <c r="Q502" i="5" s="1"/>
  <c r="R502" i="5" s="1"/>
  <c r="T502" i="5" s="1"/>
  <c r="P394" i="5"/>
  <c r="N394" i="5"/>
  <c r="N196" i="5"/>
  <c r="Q196" i="5" s="1"/>
  <c r="R196" i="5" s="1"/>
  <c r="T196" i="5" s="1"/>
  <c r="P196" i="5"/>
  <c r="N88" i="5"/>
  <c r="Q88" i="5" s="1"/>
  <c r="R88" i="5" s="1"/>
  <c r="T88" i="5" s="1"/>
  <c r="P88" i="5"/>
  <c r="N2313" i="5"/>
  <c r="Q2313" i="5" s="1"/>
  <c r="R2313" i="5" s="1"/>
  <c r="T2313" i="5" s="1"/>
  <c r="P2313" i="5"/>
  <c r="N1509" i="5"/>
  <c r="P1509" i="5"/>
  <c r="N1221" i="5"/>
  <c r="P1221" i="5"/>
  <c r="N1113" i="5"/>
  <c r="P1113" i="5"/>
  <c r="N1005" i="5"/>
  <c r="P1005" i="5"/>
  <c r="N897" i="5"/>
  <c r="Q897" i="5" s="1"/>
  <c r="R897" i="5" s="1"/>
  <c r="T897" i="5" s="1"/>
  <c r="P897" i="5"/>
  <c r="P807" i="5"/>
  <c r="N807" i="5"/>
  <c r="Q807" i="5" s="1"/>
  <c r="N384" i="5"/>
  <c r="Q384" i="5" s="1"/>
  <c r="P384" i="5"/>
  <c r="N1444" i="5"/>
  <c r="Q1444" i="5" s="1"/>
  <c r="R1444" i="5" s="1"/>
  <c r="T1444" i="5" s="1"/>
  <c r="P1444" i="5"/>
  <c r="N1029" i="5"/>
  <c r="Q1029" i="5" s="1"/>
  <c r="P1029" i="5"/>
  <c r="P979" i="5"/>
  <c r="N979" i="5"/>
  <c r="N888" i="5"/>
  <c r="Q888" i="5" s="1"/>
  <c r="R888" i="5" s="1"/>
  <c r="T888" i="5" s="1"/>
  <c r="P888" i="5"/>
  <c r="R2288" i="5"/>
  <c r="T2288" i="5" s="1"/>
  <c r="N2288" i="5"/>
  <c r="Q2288" i="5" s="1"/>
  <c r="P2288" i="5"/>
  <c r="R824" i="5"/>
  <c r="T824" i="5" s="1"/>
  <c r="N824" i="5"/>
  <c r="Q824" i="5" s="1"/>
  <c r="P824" i="5"/>
  <c r="N716" i="5"/>
  <c r="P716" i="5"/>
  <c r="N1729" i="5"/>
  <c r="P1729" i="5"/>
  <c r="N1621" i="5"/>
  <c r="P1621" i="5"/>
  <c r="N1333" i="5"/>
  <c r="P1333" i="5"/>
  <c r="N1225" i="5"/>
  <c r="P1225" i="5"/>
  <c r="N1117" i="5"/>
  <c r="Q1117" i="5" s="1"/>
  <c r="R1117" i="5" s="1"/>
  <c r="T1117" i="5" s="1"/>
  <c r="P1117" i="5"/>
  <c r="N1009" i="5"/>
  <c r="P1009" i="5"/>
  <c r="N901" i="5"/>
  <c r="Q901" i="5" s="1"/>
  <c r="R901" i="5" s="1"/>
  <c r="T901" i="5" s="1"/>
  <c r="P901" i="5"/>
  <c r="N793" i="5"/>
  <c r="Q793" i="5" s="1"/>
  <c r="R793" i="5" s="1"/>
  <c r="T793" i="5" s="1"/>
  <c r="P793" i="5"/>
  <c r="N685" i="5"/>
  <c r="P685" i="5"/>
  <c r="N325" i="5"/>
  <c r="Q325" i="5" s="1"/>
  <c r="R325" i="5" s="1"/>
  <c r="T325" i="5" s="1"/>
  <c r="P325" i="5"/>
  <c r="N1494" i="5"/>
  <c r="P1494" i="5"/>
  <c r="N1224" i="5"/>
  <c r="P1224" i="5"/>
  <c r="N1116" i="5"/>
  <c r="Q1116" i="5" s="1"/>
  <c r="P1116" i="5"/>
  <c r="N1008" i="5"/>
  <c r="Q1008" i="5" s="1"/>
  <c r="R1008" i="5" s="1"/>
  <c r="T1008" i="5" s="1"/>
  <c r="P1008" i="5"/>
  <c r="N900" i="5"/>
  <c r="P900" i="5"/>
  <c r="P2267" i="5"/>
  <c r="N2267" i="5"/>
  <c r="Q2267" i="5" s="1"/>
  <c r="R2267" i="5" s="1"/>
  <c r="T2267" i="5" s="1"/>
  <c r="N1685" i="5"/>
  <c r="P1685" i="5"/>
  <c r="N1577" i="5"/>
  <c r="P1577" i="5"/>
  <c r="N1469" i="5"/>
  <c r="P1469" i="5"/>
  <c r="N1420" i="5"/>
  <c r="Q1420" i="5" s="1"/>
  <c r="R1420" i="5" s="1"/>
  <c r="T1420" i="5" s="1"/>
  <c r="P1420" i="5"/>
  <c r="P2058" i="5"/>
  <c r="N2058" i="5"/>
  <c r="Q2058" i="5" s="1"/>
  <c r="R2058" i="5" s="1"/>
  <c r="T2058" i="5" s="1"/>
  <c r="N1948" i="5"/>
  <c r="Q1948" i="5" s="1"/>
  <c r="P1948" i="5"/>
  <c r="R1303" i="5"/>
  <c r="T1303" i="5" s="1"/>
  <c r="P1303" i="5"/>
  <c r="N1303" i="5"/>
  <c r="Q1303" i="5" s="1"/>
  <c r="N1736" i="5"/>
  <c r="Q1736" i="5" s="1"/>
  <c r="R1736" i="5" s="1"/>
  <c r="T1736" i="5" s="1"/>
  <c r="P1736" i="5"/>
  <c r="R1628" i="5"/>
  <c r="T1628" i="5" s="1"/>
  <c r="N1628" i="5"/>
  <c r="Q1628" i="5" s="1"/>
  <c r="P1628" i="5"/>
  <c r="N1520" i="5"/>
  <c r="P1520" i="5"/>
  <c r="N2377" i="5"/>
  <c r="Q2377" i="5" s="1"/>
  <c r="R2377" i="5" s="1"/>
  <c r="T2377" i="5" s="1"/>
  <c r="P2377" i="5"/>
  <c r="N2269" i="5"/>
  <c r="Q2269" i="5" s="1"/>
  <c r="R2269" i="5" s="1"/>
  <c r="T2269" i="5" s="1"/>
  <c r="P2269" i="5"/>
  <c r="N2161" i="5"/>
  <c r="Q2161" i="5" s="1"/>
  <c r="R2161" i="5" s="1"/>
  <c r="T2161" i="5" s="1"/>
  <c r="P2161" i="5"/>
  <c r="N2053" i="5"/>
  <c r="Q2053" i="5" s="1"/>
  <c r="R2053" i="5" s="1"/>
  <c r="T2053" i="5" s="1"/>
  <c r="P2053" i="5"/>
  <c r="N1945" i="5"/>
  <c r="Q1945" i="5" s="1"/>
  <c r="R1945" i="5" s="1"/>
  <c r="T1945" i="5" s="1"/>
  <c r="P1945" i="5"/>
  <c r="N1837" i="5"/>
  <c r="P1837" i="5"/>
  <c r="N1585" i="5"/>
  <c r="P1585" i="5"/>
  <c r="N1477" i="5"/>
  <c r="Q1477" i="5" s="1"/>
  <c r="R1477" i="5" s="1"/>
  <c r="T1477" i="5" s="1"/>
  <c r="P1477" i="5"/>
  <c r="N541" i="5"/>
  <c r="P541" i="5"/>
  <c r="R433" i="5"/>
  <c r="T433" i="5" s="1"/>
  <c r="N433" i="5"/>
  <c r="Q433" i="5" s="1"/>
  <c r="P433" i="5"/>
  <c r="N253" i="5"/>
  <c r="P253" i="5"/>
  <c r="N145" i="5"/>
  <c r="P145" i="5"/>
  <c r="N37" i="5"/>
  <c r="Q37" i="5" s="1"/>
  <c r="P37" i="5"/>
  <c r="N2244" i="5"/>
  <c r="Q2244" i="5" s="1"/>
  <c r="R2244" i="5" s="1"/>
  <c r="T2244" i="5" s="1"/>
  <c r="P2244" i="5"/>
  <c r="P1350" i="5"/>
  <c r="N1350" i="5"/>
  <c r="Q1350" i="5" s="1"/>
  <c r="N828" i="5"/>
  <c r="Q828" i="5" s="1"/>
  <c r="R828" i="5" s="1"/>
  <c r="T828" i="5" s="1"/>
  <c r="P828" i="5"/>
  <c r="N1397" i="5"/>
  <c r="P1397" i="5"/>
  <c r="N1289" i="5"/>
  <c r="P1289" i="5"/>
  <c r="N2388" i="5"/>
  <c r="Q2388" i="5" s="1"/>
  <c r="P2388" i="5"/>
  <c r="P2271" i="5"/>
  <c r="N2271" i="5"/>
  <c r="Q2271" i="5" s="1"/>
  <c r="R2271" i="5" s="1"/>
  <c r="T2271" i="5" s="1"/>
  <c r="N297" i="5"/>
  <c r="P297" i="5"/>
  <c r="N189" i="5"/>
  <c r="Q189" i="5" s="1"/>
  <c r="R189" i="5" s="1"/>
  <c r="T189" i="5" s="1"/>
  <c r="P189" i="5"/>
  <c r="N81" i="5"/>
  <c r="Q81" i="5" s="1"/>
  <c r="R81" i="5" s="1"/>
  <c r="T81" i="5" s="1"/>
  <c r="P81" i="5"/>
  <c r="N2413" i="5"/>
  <c r="Q2413" i="5" s="1"/>
  <c r="R2413" i="5" s="1"/>
  <c r="T2413" i="5" s="1"/>
  <c r="P2413" i="5"/>
  <c r="N528" i="5"/>
  <c r="P528" i="5"/>
  <c r="P418" i="5"/>
  <c r="N418" i="5"/>
  <c r="Q418" i="5" s="1"/>
  <c r="R418" i="5" s="1"/>
  <c r="T418" i="5" s="1"/>
  <c r="N921" i="5"/>
  <c r="Q921" i="5" s="1"/>
  <c r="P921" i="5"/>
  <c r="N781" i="5"/>
  <c r="P781" i="5"/>
  <c r="N1317" i="5"/>
  <c r="Q1317" i="5" s="1"/>
  <c r="R1317" i="5" s="1"/>
  <c r="T1317" i="5" s="1"/>
  <c r="P1317" i="5"/>
  <c r="N1340" i="5"/>
  <c r="P1340" i="5"/>
  <c r="P314" i="5"/>
  <c r="N314" i="5"/>
  <c r="N300" i="5"/>
  <c r="P300" i="5"/>
  <c r="N192" i="5"/>
  <c r="P192" i="5"/>
  <c r="N84" i="5"/>
  <c r="P84" i="5"/>
  <c r="P2171" i="5"/>
  <c r="N2171" i="5"/>
  <c r="Q2171" i="5" s="1"/>
  <c r="P2063" i="5"/>
  <c r="N2063" i="5"/>
  <c r="Q2063" i="5" s="1"/>
  <c r="R2063" i="5" s="1"/>
  <c r="T2063" i="5" s="1"/>
  <c r="P1955" i="5"/>
  <c r="N1955" i="5"/>
  <c r="Q1955" i="5" s="1"/>
  <c r="R1955" i="5" s="1"/>
  <c r="T1955" i="5" s="1"/>
  <c r="P1847" i="5"/>
  <c r="N1847" i="5"/>
  <c r="P1739" i="5"/>
  <c r="N1739" i="5"/>
  <c r="P1163" i="5"/>
  <c r="N1163" i="5"/>
  <c r="Q1163" i="5" s="1"/>
  <c r="P1055" i="5"/>
  <c r="N1055" i="5"/>
  <c r="Q1055" i="5" s="1"/>
  <c r="P947" i="5"/>
  <c r="N947" i="5"/>
  <c r="N605" i="5"/>
  <c r="P605" i="5"/>
  <c r="N497" i="5"/>
  <c r="Q497" i="5" s="1"/>
  <c r="P497" i="5"/>
  <c r="N389" i="5"/>
  <c r="Q389" i="5" s="1"/>
  <c r="R389" i="5" s="1"/>
  <c r="T389" i="5" s="1"/>
  <c r="P389" i="5"/>
  <c r="P227" i="5"/>
  <c r="N227" i="5"/>
  <c r="Q227" i="5" s="1"/>
  <c r="R227" i="5" s="1"/>
  <c r="T227" i="5" s="1"/>
  <c r="P119" i="5"/>
  <c r="N119" i="5"/>
  <c r="P2435" i="5"/>
  <c r="N2435" i="5"/>
  <c r="Q2435" i="5" s="1"/>
  <c r="R2435" i="5" s="1"/>
  <c r="T2435" i="5" s="1"/>
  <c r="N1630" i="5"/>
  <c r="P1630" i="5"/>
  <c r="R1342" i="5"/>
  <c r="T1342" i="5" s="1"/>
  <c r="P1342" i="5"/>
  <c r="N1342" i="5"/>
  <c r="Q1342" i="5" s="1"/>
  <c r="N1234" i="5"/>
  <c r="P1234" i="5"/>
  <c r="N1126" i="5"/>
  <c r="P1126" i="5"/>
  <c r="P1018" i="5"/>
  <c r="N1018" i="5"/>
  <c r="Q1018" i="5" s="1"/>
  <c r="P910" i="5"/>
  <c r="N910" i="5"/>
  <c r="N802" i="5"/>
  <c r="Q802" i="5" s="1"/>
  <c r="R802" i="5" s="1"/>
  <c r="T802" i="5" s="1"/>
  <c r="P802" i="5"/>
  <c r="P694" i="5"/>
  <c r="N694" i="5"/>
  <c r="Q694" i="5" s="1"/>
  <c r="P334" i="5"/>
  <c r="N334" i="5"/>
  <c r="P2151" i="5"/>
  <c r="N2151" i="5"/>
  <c r="Q2151" i="5" s="1"/>
  <c r="R2043" i="5"/>
  <c r="T2043" i="5" s="1"/>
  <c r="P2043" i="5"/>
  <c r="N2043" i="5"/>
  <c r="Q2043" i="5" s="1"/>
  <c r="P1935" i="5"/>
  <c r="N1935" i="5"/>
  <c r="Q1935" i="5" s="1"/>
  <c r="R1935" i="5" s="1"/>
  <c r="T1935" i="5" s="1"/>
  <c r="P1827" i="5"/>
  <c r="N1827" i="5"/>
  <c r="Q1827" i="5" s="1"/>
  <c r="R1827" i="5" s="1"/>
  <c r="T1827" i="5" s="1"/>
  <c r="P1719" i="5"/>
  <c r="N1719" i="5"/>
  <c r="P1611" i="5"/>
  <c r="N1611" i="5"/>
  <c r="N765" i="5"/>
  <c r="P765" i="5"/>
  <c r="N657" i="5"/>
  <c r="P657" i="5"/>
  <c r="N549" i="5"/>
  <c r="P549" i="5"/>
  <c r="N441" i="5"/>
  <c r="Q441" i="5" s="1"/>
  <c r="R441" i="5" s="1"/>
  <c r="T441" i="5" s="1"/>
  <c r="P441" i="5"/>
  <c r="P399" i="5"/>
  <c r="N399" i="5"/>
  <c r="Q399" i="5" s="1"/>
  <c r="N780" i="5"/>
  <c r="Q780" i="5" s="1"/>
  <c r="R780" i="5" s="1"/>
  <c r="T780" i="5" s="1"/>
  <c r="P780" i="5"/>
  <c r="P1570" i="5"/>
  <c r="N1570" i="5"/>
  <c r="P1119" i="5"/>
  <c r="N1119" i="5"/>
  <c r="N1194" i="5"/>
  <c r="P1194" i="5"/>
  <c r="N1281" i="5"/>
  <c r="Q1281" i="5" s="1"/>
  <c r="R1281" i="5" s="1"/>
  <c r="T1281" i="5" s="1"/>
  <c r="P1281" i="5"/>
  <c r="P2210" i="5"/>
  <c r="N2210" i="5"/>
  <c r="Q2210" i="5" s="1"/>
  <c r="R2210" i="5" s="1"/>
  <c r="T2210" i="5" s="1"/>
  <c r="N2096" i="5"/>
  <c r="Q2096" i="5" s="1"/>
  <c r="R2096" i="5" s="1"/>
  <c r="T2096" i="5" s="1"/>
  <c r="P2096" i="5"/>
  <c r="N1988" i="5"/>
  <c r="Q1988" i="5" s="1"/>
  <c r="R1988" i="5" s="1"/>
  <c r="T1988" i="5" s="1"/>
  <c r="P1988" i="5"/>
  <c r="N1880" i="5"/>
  <c r="Q1880" i="5" s="1"/>
  <c r="P1880" i="5"/>
  <c r="N1772" i="5"/>
  <c r="P1772" i="5"/>
  <c r="N1196" i="5"/>
  <c r="Q1196" i="5" s="1"/>
  <c r="R1196" i="5" s="1"/>
  <c r="T1196" i="5" s="1"/>
  <c r="P1196" i="5"/>
  <c r="N1088" i="5"/>
  <c r="Q1088" i="5" s="1"/>
  <c r="R1088" i="5" s="1"/>
  <c r="T1088" i="5" s="1"/>
  <c r="P1088" i="5"/>
  <c r="N980" i="5"/>
  <c r="Q980" i="5" s="1"/>
  <c r="R980" i="5" s="1"/>
  <c r="T980" i="5" s="1"/>
  <c r="P980" i="5"/>
  <c r="N872" i="5"/>
  <c r="Q872" i="5" s="1"/>
  <c r="P872" i="5"/>
  <c r="N512" i="5"/>
  <c r="P512" i="5"/>
  <c r="N404" i="5"/>
  <c r="P404" i="5"/>
  <c r="P242" i="5"/>
  <c r="N242" i="5"/>
  <c r="Q242" i="5" s="1"/>
  <c r="P134" i="5"/>
  <c r="N134" i="5"/>
  <c r="P26" i="5"/>
  <c r="N26" i="5"/>
  <c r="R2274" i="5"/>
  <c r="T2274" i="5" s="1"/>
  <c r="P2274" i="5"/>
  <c r="N2274" i="5"/>
  <c r="Q2274" i="5" s="1"/>
  <c r="N2118" i="5"/>
  <c r="Q2118" i="5" s="1"/>
  <c r="R2118" i="5" s="1"/>
  <c r="T2118" i="5" s="1"/>
  <c r="P2118" i="5"/>
  <c r="R2010" i="5"/>
  <c r="T2010" i="5" s="1"/>
  <c r="P2010" i="5"/>
  <c r="N2010" i="5"/>
  <c r="Q2010" i="5" s="1"/>
  <c r="P1902" i="5"/>
  <c r="N1902" i="5"/>
  <c r="Q1902" i="5" s="1"/>
  <c r="R1902" i="5" s="1"/>
  <c r="T1902" i="5" s="1"/>
  <c r="P1794" i="5"/>
  <c r="N1794" i="5"/>
  <c r="N1686" i="5"/>
  <c r="Q1686" i="5" s="1"/>
  <c r="R1686" i="5" s="1"/>
  <c r="T1686" i="5" s="1"/>
  <c r="P1686" i="5"/>
  <c r="N1578" i="5"/>
  <c r="Q1578" i="5" s="1"/>
  <c r="P1578" i="5"/>
  <c r="P714" i="5"/>
  <c r="N714" i="5"/>
  <c r="Q714" i="5" s="1"/>
  <c r="R714" i="5" s="1"/>
  <c r="T714" i="5" s="1"/>
  <c r="P606" i="5"/>
  <c r="N606" i="5"/>
  <c r="Q606" i="5" s="1"/>
  <c r="R606" i="5" s="1"/>
  <c r="T606" i="5" s="1"/>
  <c r="N498" i="5"/>
  <c r="P498" i="5"/>
  <c r="P390" i="5"/>
  <c r="N390" i="5"/>
  <c r="N2237" i="5"/>
  <c r="Q2237" i="5" s="1"/>
  <c r="R2237" i="5" s="1"/>
  <c r="T2237" i="5" s="1"/>
  <c r="P2237" i="5"/>
  <c r="R785" i="5"/>
  <c r="T785" i="5" s="1"/>
  <c r="N785" i="5"/>
  <c r="Q785" i="5" s="1"/>
  <c r="P785" i="5"/>
  <c r="N677" i="5"/>
  <c r="Q677" i="5" s="1"/>
  <c r="R677" i="5" s="1"/>
  <c r="T677" i="5" s="1"/>
  <c r="P677" i="5"/>
  <c r="N2368" i="5"/>
  <c r="Q2368" i="5" s="1"/>
  <c r="R2368" i="5" s="1"/>
  <c r="T2368" i="5" s="1"/>
  <c r="P2368" i="5"/>
  <c r="R2260" i="5"/>
  <c r="T2260" i="5" s="1"/>
  <c r="N2260" i="5"/>
  <c r="Q2260" i="5" s="1"/>
  <c r="P2260" i="5"/>
  <c r="N2152" i="5"/>
  <c r="Q2152" i="5" s="1"/>
  <c r="R2152" i="5" s="1"/>
  <c r="T2152" i="5" s="1"/>
  <c r="P2152" i="5"/>
  <c r="N2044" i="5"/>
  <c r="Q2044" i="5" s="1"/>
  <c r="R2044" i="5" s="1"/>
  <c r="T2044" i="5" s="1"/>
  <c r="P2044" i="5"/>
  <c r="N1936" i="5"/>
  <c r="Q1936" i="5" s="1"/>
  <c r="R1936" i="5" s="1"/>
  <c r="T1936" i="5" s="1"/>
  <c r="P1936" i="5"/>
  <c r="N1828" i="5"/>
  <c r="Q1828" i="5" s="1"/>
  <c r="R1828" i="5" s="1"/>
  <c r="T1828" i="5" s="1"/>
  <c r="P1828" i="5"/>
  <c r="N1576" i="5"/>
  <c r="P1576" i="5"/>
  <c r="R1468" i="5"/>
  <c r="T1468" i="5" s="1"/>
  <c r="N1468" i="5"/>
  <c r="Q1468" i="5" s="1"/>
  <c r="P1468" i="5"/>
  <c r="N532" i="5"/>
  <c r="Q532" i="5" s="1"/>
  <c r="R532" i="5" s="1"/>
  <c r="T532" i="5" s="1"/>
  <c r="P532" i="5"/>
  <c r="N424" i="5"/>
  <c r="P424" i="5"/>
  <c r="P226" i="5"/>
  <c r="N226" i="5"/>
  <c r="P118" i="5"/>
  <c r="N118" i="5"/>
  <c r="Q118" i="5" s="1"/>
  <c r="R118" i="5" s="1"/>
  <c r="T118" i="5" s="1"/>
  <c r="N2373" i="5"/>
  <c r="Q2373" i="5" s="1"/>
  <c r="R2373" i="5" s="1"/>
  <c r="T2373" i="5" s="1"/>
  <c r="P2373" i="5"/>
  <c r="P1539" i="5"/>
  <c r="N1539" i="5"/>
  <c r="Q1539" i="5" s="1"/>
  <c r="R1539" i="5" s="1"/>
  <c r="T1539" i="5" s="1"/>
  <c r="N1269" i="5"/>
  <c r="Q1269" i="5" s="1"/>
  <c r="R1269" i="5" s="1"/>
  <c r="T1269" i="5" s="1"/>
  <c r="P1269" i="5"/>
  <c r="N1161" i="5"/>
  <c r="Q1161" i="5" s="1"/>
  <c r="R1161" i="5" s="1"/>
  <c r="T1161" i="5" s="1"/>
  <c r="P1161" i="5"/>
  <c r="R1053" i="5"/>
  <c r="T1053" i="5" s="1"/>
  <c r="N1053" i="5"/>
  <c r="Q1053" i="5" s="1"/>
  <c r="P1053" i="5"/>
  <c r="N945" i="5"/>
  <c r="P945" i="5"/>
  <c r="R2406" i="5"/>
  <c r="T2406" i="5" s="1"/>
  <c r="P2406" i="5"/>
  <c r="N2406" i="5"/>
  <c r="Q2406" i="5" s="1"/>
  <c r="P1698" i="5"/>
  <c r="N1698" i="5"/>
  <c r="Q1698" i="5" s="1"/>
  <c r="P851" i="5"/>
  <c r="N851" i="5"/>
  <c r="N1480" i="5"/>
  <c r="Q1480" i="5" s="1"/>
  <c r="R1480" i="5" s="1"/>
  <c r="T1480" i="5" s="1"/>
  <c r="P1480" i="5"/>
  <c r="R1533" i="5"/>
  <c r="T1533" i="5" s="1"/>
  <c r="N1533" i="5"/>
  <c r="Q1533" i="5" s="1"/>
  <c r="P1533" i="5"/>
  <c r="N1357" i="5"/>
  <c r="Q1357" i="5" s="1"/>
  <c r="R1357" i="5" s="1"/>
  <c r="T1357" i="5" s="1"/>
  <c r="P1357" i="5"/>
  <c r="P978" i="5"/>
  <c r="N978" i="5"/>
  <c r="N854" i="5"/>
  <c r="P854" i="5"/>
  <c r="P746" i="5"/>
  <c r="N746" i="5"/>
  <c r="Q746" i="5" s="1"/>
  <c r="R638" i="5"/>
  <c r="T638" i="5" s="1"/>
  <c r="P638" i="5"/>
  <c r="N638" i="5"/>
  <c r="Q638" i="5" s="1"/>
  <c r="N1669" i="5"/>
  <c r="P1669" i="5"/>
  <c r="N1381" i="5"/>
  <c r="Q1381" i="5" s="1"/>
  <c r="R1381" i="5" s="1"/>
  <c r="T1381" i="5" s="1"/>
  <c r="P1381" i="5"/>
  <c r="N1273" i="5"/>
  <c r="Q1273" i="5" s="1"/>
  <c r="R1273" i="5" s="1"/>
  <c r="T1273" i="5" s="1"/>
  <c r="P1273" i="5"/>
  <c r="N1165" i="5"/>
  <c r="Q1165" i="5" s="1"/>
  <c r="R1165" i="5" s="1"/>
  <c r="T1165" i="5" s="1"/>
  <c r="P1165" i="5"/>
  <c r="N1057" i="5"/>
  <c r="Q1057" i="5" s="1"/>
  <c r="R1057" i="5" s="1"/>
  <c r="T1057" i="5" s="1"/>
  <c r="P1057" i="5"/>
  <c r="N949" i="5"/>
  <c r="Q949" i="5" s="1"/>
  <c r="R949" i="5" s="1"/>
  <c r="T949" i="5" s="1"/>
  <c r="P949" i="5"/>
  <c r="N841" i="5"/>
  <c r="P841" i="5"/>
  <c r="N733" i="5"/>
  <c r="P733" i="5"/>
  <c r="N625" i="5"/>
  <c r="Q625" i="5" s="1"/>
  <c r="R625" i="5" s="1"/>
  <c r="T625" i="5" s="1"/>
  <c r="P625" i="5"/>
  <c r="R2439" i="5"/>
  <c r="T2439" i="5" s="1"/>
  <c r="P2439" i="5"/>
  <c r="N2439" i="5"/>
  <c r="Q2439" i="5" s="1"/>
  <c r="N1470" i="5"/>
  <c r="Q1470" i="5" s="1"/>
  <c r="R1470" i="5" s="1"/>
  <c r="T1470" i="5" s="1"/>
  <c r="P1470" i="5"/>
  <c r="P1182" i="5"/>
  <c r="N1182" i="5"/>
  <c r="Q1182" i="5" s="1"/>
  <c r="R1182" i="5" s="1"/>
  <c r="T1182" i="5" s="1"/>
  <c r="P1074" i="5"/>
  <c r="N1074" i="5"/>
  <c r="Q1074" i="5" s="1"/>
  <c r="R1074" i="5" s="1"/>
  <c r="T1074" i="5" s="1"/>
  <c r="P966" i="5"/>
  <c r="N966" i="5"/>
  <c r="R858" i="5"/>
  <c r="T858" i="5" s="1"/>
  <c r="P858" i="5"/>
  <c r="N858" i="5"/>
  <c r="Q858" i="5" s="1"/>
  <c r="P1679" i="5"/>
  <c r="N1679" i="5"/>
  <c r="P1571" i="5"/>
  <c r="N1571" i="5"/>
  <c r="P1463" i="5"/>
  <c r="N1463" i="5"/>
  <c r="N2421" i="5"/>
  <c r="Q2421" i="5" s="1"/>
  <c r="R2421" i="5" s="1"/>
  <c r="T2421" i="5" s="1"/>
  <c r="P2421" i="5"/>
  <c r="N1341" i="5"/>
  <c r="P1341" i="5"/>
  <c r="P819" i="5"/>
  <c r="N819" i="5"/>
  <c r="R1842" i="5"/>
  <c r="T1842" i="5" s="1"/>
  <c r="P1842" i="5"/>
  <c r="N1842" i="5"/>
  <c r="Q1842" i="5" s="1"/>
  <c r="N1750" i="5"/>
  <c r="P1750" i="5"/>
  <c r="R1694" i="5"/>
  <c r="T1694" i="5" s="1"/>
  <c r="P1694" i="5"/>
  <c r="N1694" i="5"/>
  <c r="Q1694" i="5" s="1"/>
  <c r="N1586" i="5"/>
  <c r="Q1586" i="5" s="1"/>
  <c r="R1586" i="5" s="1"/>
  <c r="T1586" i="5" s="1"/>
  <c r="P1586" i="5"/>
  <c r="P1478" i="5"/>
  <c r="N1478" i="5"/>
  <c r="Q1478" i="5" s="1"/>
  <c r="R1478" i="5" s="1"/>
  <c r="T1478" i="5" s="1"/>
  <c r="N2353" i="5"/>
  <c r="Q2353" i="5" s="1"/>
  <c r="R2353" i="5" s="1"/>
  <c r="T2353" i="5" s="1"/>
  <c r="P2353" i="5"/>
  <c r="N2245" i="5"/>
  <c r="Q2245" i="5" s="1"/>
  <c r="P2245" i="5"/>
  <c r="N2137" i="5"/>
  <c r="Q2137" i="5" s="1"/>
  <c r="R2137" i="5" s="1"/>
  <c r="T2137" i="5" s="1"/>
  <c r="P2137" i="5"/>
  <c r="N2029" i="5"/>
  <c r="Q2029" i="5" s="1"/>
  <c r="R2029" i="5" s="1"/>
  <c r="T2029" i="5" s="1"/>
  <c r="P2029" i="5"/>
  <c r="N1921" i="5"/>
  <c r="Q1921" i="5" s="1"/>
  <c r="R1921" i="5" s="1"/>
  <c r="T1921" i="5" s="1"/>
  <c r="P1921" i="5"/>
  <c r="N1813" i="5"/>
  <c r="Q1813" i="5" s="1"/>
  <c r="R1813" i="5" s="1"/>
  <c r="T1813" i="5" s="1"/>
  <c r="P1813" i="5"/>
  <c r="N1561" i="5"/>
  <c r="P1561" i="5"/>
  <c r="N1453" i="5"/>
  <c r="Q1453" i="5" s="1"/>
  <c r="R1453" i="5" s="1"/>
  <c r="T1453" i="5" s="1"/>
  <c r="P1453" i="5"/>
  <c r="N517" i="5"/>
  <c r="P517" i="5"/>
  <c r="N409" i="5"/>
  <c r="P409" i="5"/>
  <c r="P211" i="5"/>
  <c r="N211" i="5"/>
  <c r="P103" i="5"/>
  <c r="N103" i="5"/>
  <c r="N2376" i="5"/>
  <c r="Q2376" i="5" s="1"/>
  <c r="P2376" i="5"/>
  <c r="P1434" i="5"/>
  <c r="N1434" i="5"/>
  <c r="P1326" i="5"/>
  <c r="N1326" i="5"/>
  <c r="Q1326" i="5" s="1"/>
  <c r="N804" i="5"/>
  <c r="P804" i="5"/>
  <c r="P1355" i="5"/>
  <c r="N1355" i="5"/>
  <c r="N329" i="5"/>
  <c r="Q329" i="5" s="1"/>
  <c r="R329" i="5" s="1"/>
  <c r="T329" i="5" s="1"/>
  <c r="P329" i="5"/>
  <c r="P2223" i="5"/>
  <c r="N2223" i="5"/>
  <c r="Q2223" i="5" s="1"/>
  <c r="N273" i="5"/>
  <c r="P273" i="5"/>
  <c r="N165" i="5"/>
  <c r="Q165" i="5" s="1"/>
  <c r="R165" i="5" s="1"/>
  <c r="T165" i="5" s="1"/>
  <c r="P165" i="5"/>
  <c r="N57" i="5"/>
  <c r="P57" i="5"/>
  <c r="N2345" i="5"/>
  <c r="Q2345" i="5" s="1"/>
  <c r="P2345" i="5"/>
  <c r="N1644" i="5"/>
  <c r="P1644" i="5"/>
  <c r="N2308" i="5"/>
  <c r="Q2308" i="5" s="1"/>
  <c r="R2308" i="5" s="1"/>
  <c r="T2308" i="5" s="1"/>
  <c r="P2308" i="5"/>
  <c r="N472" i="5"/>
  <c r="P472" i="5"/>
  <c r="P1663" i="5"/>
  <c r="N1663" i="5"/>
  <c r="P1446" i="5"/>
  <c r="N1446" i="5"/>
  <c r="Q1446" i="5" s="1"/>
  <c r="R1446" i="5" s="1"/>
  <c r="T1446" i="5" s="1"/>
  <c r="R2300" i="5"/>
  <c r="T2300" i="5" s="1"/>
  <c r="N2300" i="5"/>
  <c r="Q2300" i="5" s="1"/>
  <c r="P2300" i="5"/>
  <c r="P1406" i="5"/>
  <c r="N1406" i="5"/>
  <c r="P1298" i="5"/>
  <c r="N1298" i="5"/>
  <c r="N1417" i="5"/>
  <c r="P1417" i="5"/>
  <c r="P294" i="5"/>
  <c r="N294" i="5"/>
  <c r="P186" i="5"/>
  <c r="N186" i="5"/>
  <c r="P78" i="5"/>
  <c r="N78" i="5"/>
  <c r="Q78" i="5" s="1"/>
  <c r="R78" i="5" s="1"/>
  <c r="T78" i="5" s="1"/>
  <c r="R2415" i="5"/>
  <c r="T2415" i="5" s="1"/>
  <c r="P2415" i="5"/>
  <c r="N2415" i="5"/>
  <c r="Q2415" i="5" s="1"/>
  <c r="P2183" i="5"/>
  <c r="N2183" i="5"/>
  <c r="Q2183" i="5" s="1"/>
  <c r="P2075" i="5"/>
  <c r="N2075" i="5"/>
  <c r="Q2075" i="5" s="1"/>
  <c r="R2075" i="5" s="1"/>
  <c r="T2075" i="5" s="1"/>
  <c r="P1967" i="5"/>
  <c r="N1967" i="5"/>
  <c r="Q1967" i="5" s="1"/>
  <c r="P1859" i="5"/>
  <c r="N1859" i="5"/>
  <c r="P1751" i="5"/>
  <c r="N1751" i="5"/>
  <c r="P1175" i="5"/>
  <c r="N1175" i="5"/>
  <c r="Q1175" i="5" s="1"/>
  <c r="P1067" i="5"/>
  <c r="N1067" i="5"/>
  <c r="Q1067" i="5" s="1"/>
  <c r="P959" i="5"/>
  <c r="N959" i="5"/>
  <c r="P599" i="5"/>
  <c r="N599" i="5"/>
  <c r="P491" i="5"/>
  <c r="N491" i="5"/>
  <c r="Q491" i="5" s="1"/>
  <c r="P383" i="5"/>
  <c r="N383" i="5"/>
  <c r="N221" i="5"/>
  <c r="P221" i="5"/>
  <c r="N113" i="5"/>
  <c r="P113" i="5"/>
  <c r="N1732" i="5"/>
  <c r="Q1732" i="5" s="1"/>
  <c r="R1732" i="5" s="1"/>
  <c r="T1732" i="5" s="1"/>
  <c r="P1732" i="5"/>
  <c r="N1624" i="5"/>
  <c r="P1624" i="5"/>
  <c r="N1336" i="5"/>
  <c r="P1336" i="5"/>
  <c r="N1228" i="5"/>
  <c r="Q1228" i="5" s="1"/>
  <c r="R1228" i="5" s="1"/>
  <c r="T1228" i="5" s="1"/>
  <c r="P1228" i="5"/>
  <c r="R1120" i="5"/>
  <c r="T1120" i="5" s="1"/>
  <c r="N1120" i="5"/>
  <c r="Q1120" i="5" s="1"/>
  <c r="P1120" i="5"/>
  <c r="R1012" i="5"/>
  <c r="T1012" i="5" s="1"/>
  <c r="N1012" i="5"/>
  <c r="Q1012" i="5" s="1"/>
  <c r="P1012" i="5"/>
  <c r="N904" i="5"/>
  <c r="Q904" i="5" s="1"/>
  <c r="R904" i="5" s="1"/>
  <c r="T904" i="5" s="1"/>
  <c r="P904" i="5"/>
  <c r="N796" i="5"/>
  <c r="Q796" i="5" s="1"/>
  <c r="R796" i="5" s="1"/>
  <c r="T796" i="5" s="1"/>
  <c r="P796" i="5"/>
  <c r="N688" i="5"/>
  <c r="Q688" i="5" s="1"/>
  <c r="R688" i="5" s="1"/>
  <c r="T688" i="5" s="1"/>
  <c r="P688" i="5"/>
  <c r="N328" i="5"/>
  <c r="Q328" i="5" s="1"/>
  <c r="P328" i="5"/>
  <c r="R2109" i="5"/>
  <c r="T2109" i="5" s="1"/>
  <c r="N2109" i="5"/>
  <c r="Q2109" i="5" s="1"/>
  <c r="P2109" i="5"/>
  <c r="N2001" i="5"/>
  <c r="Q2001" i="5" s="1"/>
  <c r="P2001" i="5"/>
  <c r="R1893" i="5"/>
  <c r="T1893" i="5" s="1"/>
  <c r="N1893" i="5"/>
  <c r="Q1893" i="5" s="1"/>
  <c r="P1893" i="5"/>
  <c r="N1785" i="5"/>
  <c r="P1785" i="5"/>
  <c r="N1677" i="5"/>
  <c r="P1677" i="5"/>
  <c r="N1569" i="5"/>
  <c r="Q1569" i="5" s="1"/>
  <c r="R1569" i="5" s="1"/>
  <c r="T1569" i="5" s="1"/>
  <c r="P1569" i="5"/>
  <c r="N705" i="5"/>
  <c r="P705" i="5"/>
  <c r="N597" i="5"/>
  <c r="P597" i="5"/>
  <c r="N489" i="5"/>
  <c r="Q489" i="5" s="1"/>
  <c r="R489" i="5" s="1"/>
  <c r="T489" i="5" s="1"/>
  <c r="P489" i="5"/>
  <c r="P1734" i="5"/>
  <c r="N1734" i="5"/>
  <c r="P2218" i="5"/>
  <c r="N2218" i="5"/>
  <c r="Q2218" i="5" s="1"/>
  <c r="R2218" i="5" s="1"/>
  <c r="T2218" i="5" s="1"/>
  <c r="R130" i="5"/>
  <c r="T130" i="5" s="1"/>
  <c r="P130" i="5"/>
  <c r="N130" i="5"/>
  <c r="Q130" i="5" s="1"/>
  <c r="P1699" i="5"/>
  <c r="N1699" i="5"/>
  <c r="Q1699" i="5" s="1"/>
  <c r="R1699" i="5" s="1"/>
  <c r="T1699" i="5" s="1"/>
  <c r="R1536" i="5"/>
  <c r="T1536" i="5" s="1"/>
  <c r="N1536" i="5"/>
  <c r="Q1536" i="5" s="1"/>
  <c r="P1536" i="5"/>
  <c r="P18" i="5"/>
  <c r="N18" i="5"/>
  <c r="Q18" i="5" s="1"/>
  <c r="R18" i="5" s="1"/>
  <c r="T18" i="5" s="1"/>
  <c r="N161" i="5"/>
  <c r="P161" i="5"/>
  <c r="P2175" i="5"/>
  <c r="N2175" i="5"/>
  <c r="Q2175" i="5" s="1"/>
  <c r="R2321" i="5"/>
  <c r="T2321" i="5" s="1"/>
  <c r="N2321" i="5"/>
  <c r="Q2321" i="5" s="1"/>
  <c r="P2321" i="5"/>
  <c r="N1220" i="5"/>
  <c r="Q1220" i="5" s="1"/>
  <c r="R1220" i="5" s="1"/>
  <c r="T1220" i="5" s="1"/>
  <c r="P1220" i="5"/>
  <c r="R158" i="5"/>
  <c r="T158" i="5" s="1"/>
  <c r="P158" i="5"/>
  <c r="N158" i="5"/>
  <c r="Q158" i="5" s="1"/>
  <c r="N576" i="5"/>
  <c r="Q576" i="5" s="1"/>
  <c r="R576" i="5" s="1"/>
  <c r="T576" i="5" s="1"/>
  <c r="P576" i="5"/>
  <c r="N1888" i="5"/>
  <c r="Q1888" i="5" s="1"/>
  <c r="R1888" i="5" s="1"/>
  <c r="T1888" i="5" s="1"/>
  <c r="P1888" i="5"/>
  <c r="P1203" i="5"/>
  <c r="N1203" i="5"/>
  <c r="Q1203" i="5" s="1"/>
  <c r="R1203" i="5" s="1"/>
  <c r="T1203" i="5" s="1"/>
  <c r="P806" i="5"/>
  <c r="N806" i="5"/>
  <c r="P883" i="5"/>
  <c r="N883" i="5"/>
  <c r="P1559" i="5"/>
  <c r="N1559" i="5"/>
  <c r="P2359" i="5"/>
  <c r="N2359" i="5"/>
  <c r="Q2359" i="5" s="1"/>
  <c r="R2359" i="5" s="1"/>
  <c r="T2359" i="5" s="1"/>
  <c r="P415" i="5"/>
  <c r="N415" i="5"/>
  <c r="Q415" i="5" s="1"/>
  <c r="R415" i="5" s="1"/>
  <c r="T415" i="5" s="1"/>
  <c r="P1271" i="5"/>
  <c r="N1271" i="5"/>
  <c r="P794" i="5"/>
  <c r="N794" i="5"/>
  <c r="R2153" i="5"/>
  <c r="T2153" i="5" s="1"/>
  <c r="N2153" i="5"/>
  <c r="Q2153" i="5" s="1"/>
  <c r="P2153" i="5"/>
  <c r="P371" i="5"/>
  <c r="N371" i="5"/>
  <c r="N1000" i="5"/>
  <c r="Q1000" i="5" s="1"/>
  <c r="R1000" i="5" s="1"/>
  <c r="T1000" i="5" s="1"/>
  <c r="P1000" i="5"/>
  <c r="N1917" i="5"/>
  <c r="Q1917" i="5" s="1"/>
  <c r="P1917" i="5"/>
  <c r="P903" i="5"/>
  <c r="N903" i="5"/>
  <c r="P962" i="5"/>
  <c r="N962" i="5"/>
  <c r="N1884" i="5"/>
  <c r="Q1884" i="5" s="1"/>
  <c r="R1884" i="5" s="1"/>
  <c r="T1884" i="5" s="1"/>
  <c r="P1884" i="5"/>
  <c r="P767" i="5"/>
  <c r="N767" i="5"/>
  <c r="Q767" i="5" s="1"/>
  <c r="P1810" i="5"/>
  <c r="N1810" i="5"/>
  <c r="P1251" i="5"/>
  <c r="N1251" i="5"/>
  <c r="Q1251" i="5" s="1"/>
  <c r="P1655" i="5"/>
  <c r="N1655" i="5"/>
  <c r="P1147" i="5"/>
  <c r="N1147" i="5"/>
  <c r="N948" i="5"/>
  <c r="Q948" i="5" s="1"/>
  <c r="R948" i="5" s="1"/>
  <c r="T948" i="5" s="1"/>
  <c r="P948" i="5"/>
  <c r="P1795" i="5"/>
  <c r="N1795" i="5"/>
  <c r="N1416" i="5"/>
  <c r="P1416" i="5"/>
  <c r="N1064" i="5"/>
  <c r="P1064" i="5"/>
  <c r="R276" i="5"/>
  <c r="T276" i="5" s="1"/>
  <c r="N276" i="5"/>
  <c r="Q276" i="5" s="1"/>
  <c r="P276" i="5"/>
  <c r="N1841" i="5"/>
  <c r="P1841" i="5"/>
  <c r="N365" i="5"/>
  <c r="P365" i="5"/>
  <c r="N886" i="5"/>
  <c r="Q886" i="5" s="1"/>
  <c r="R886" i="5" s="1"/>
  <c r="T886" i="5" s="1"/>
  <c r="P886" i="5"/>
  <c r="P1767" i="5"/>
  <c r="N1767" i="5"/>
  <c r="N1249" i="5"/>
  <c r="Q1249" i="5" s="1"/>
  <c r="R1249" i="5" s="1"/>
  <c r="T1249" i="5" s="1"/>
  <c r="P1249" i="5"/>
  <c r="L15" i="5"/>
  <c r="AK15" i="5"/>
  <c r="L12" i="5"/>
  <c r="AK12" i="5"/>
  <c r="N1724" i="5"/>
  <c r="Q1724" i="5" s="1"/>
  <c r="R1724" i="5" s="1"/>
  <c r="T1724" i="5" s="1"/>
  <c r="P1724" i="5"/>
  <c r="N1616" i="5"/>
  <c r="Q1616" i="5" s="1"/>
  <c r="R1616" i="5" s="1"/>
  <c r="T1616" i="5" s="1"/>
  <c r="P1616" i="5"/>
  <c r="N1508" i="5"/>
  <c r="P1508" i="5"/>
  <c r="P2347" i="5"/>
  <c r="N2347" i="5"/>
  <c r="Q2347" i="5" s="1"/>
  <c r="R2347" i="5" s="1"/>
  <c r="T2347" i="5" s="1"/>
  <c r="P2239" i="5"/>
  <c r="N2239" i="5"/>
  <c r="Q2239" i="5" s="1"/>
  <c r="R2131" i="5"/>
  <c r="T2131" i="5" s="1"/>
  <c r="P2131" i="5"/>
  <c r="N2131" i="5"/>
  <c r="Q2131" i="5" s="1"/>
  <c r="R2023" i="5"/>
  <c r="T2023" i="5" s="1"/>
  <c r="P2023" i="5"/>
  <c r="N2023" i="5"/>
  <c r="Q2023" i="5" s="1"/>
  <c r="P1915" i="5"/>
  <c r="N1915" i="5"/>
  <c r="Q1915" i="5" s="1"/>
  <c r="P1807" i="5"/>
  <c r="N1807" i="5"/>
  <c r="P1555" i="5"/>
  <c r="N1555" i="5"/>
  <c r="Q1555" i="5" s="1"/>
  <c r="R1555" i="5" s="1"/>
  <c r="T1555" i="5" s="1"/>
  <c r="P1447" i="5"/>
  <c r="N1447" i="5"/>
  <c r="N529" i="5"/>
  <c r="P529" i="5"/>
  <c r="N421" i="5"/>
  <c r="Q421" i="5" s="1"/>
  <c r="R421" i="5" s="1"/>
  <c r="T421" i="5" s="1"/>
  <c r="P421" i="5"/>
  <c r="N241" i="5"/>
  <c r="P241" i="5"/>
  <c r="N133" i="5"/>
  <c r="Q133" i="5" s="1"/>
  <c r="P133" i="5"/>
  <c r="N25" i="5"/>
  <c r="Q25" i="5" s="1"/>
  <c r="P25" i="5"/>
  <c r="N2220" i="5"/>
  <c r="Q2220" i="5" s="1"/>
  <c r="R2220" i="5" s="1"/>
  <c r="T2220" i="5" s="1"/>
  <c r="P2220" i="5"/>
  <c r="N1356" i="5"/>
  <c r="P1356" i="5"/>
  <c r="N816" i="5"/>
  <c r="Q816" i="5" s="1"/>
  <c r="R816" i="5" s="1"/>
  <c r="T816" i="5" s="1"/>
  <c r="P816" i="5"/>
  <c r="R2201" i="5"/>
  <c r="T2201" i="5" s="1"/>
  <c r="N2201" i="5"/>
  <c r="Q2201" i="5" s="1"/>
  <c r="P2201" i="5"/>
  <c r="P1331" i="5"/>
  <c r="N1331" i="5"/>
  <c r="P323" i="5"/>
  <c r="N323" i="5"/>
  <c r="Q323" i="5" s="1"/>
  <c r="R323" i="5" s="1"/>
  <c r="T323" i="5" s="1"/>
  <c r="P2283" i="5"/>
  <c r="N2283" i="5"/>
  <c r="Q2283" i="5" s="1"/>
  <c r="R2283" i="5" s="1"/>
  <c r="T2283" i="5" s="1"/>
  <c r="R303" i="5"/>
  <c r="T303" i="5" s="1"/>
  <c r="P303" i="5"/>
  <c r="N303" i="5"/>
  <c r="Q303" i="5" s="1"/>
  <c r="P195" i="5"/>
  <c r="N195" i="5"/>
  <c r="P87" i="5"/>
  <c r="N87" i="5"/>
  <c r="P2327" i="5"/>
  <c r="N2327" i="5"/>
  <c r="Q2327" i="5" s="1"/>
  <c r="R2327" i="5" s="1"/>
  <c r="T2327" i="5" s="1"/>
  <c r="P830" i="5"/>
  <c r="N830" i="5"/>
  <c r="N709" i="5"/>
  <c r="P709" i="5"/>
  <c r="P1511" i="5"/>
  <c r="N1511" i="5"/>
  <c r="N2180" i="5"/>
  <c r="Q2180" i="5" s="1"/>
  <c r="R2180" i="5" s="1"/>
  <c r="T2180" i="5" s="1"/>
  <c r="P2180" i="5"/>
  <c r="N2072" i="5"/>
  <c r="Q2072" i="5" s="1"/>
  <c r="R2072" i="5" s="1"/>
  <c r="T2072" i="5" s="1"/>
  <c r="P2072" i="5"/>
  <c r="N1964" i="5"/>
  <c r="Q1964" i="5" s="1"/>
  <c r="R1964" i="5" s="1"/>
  <c r="T1964" i="5" s="1"/>
  <c r="P1964" i="5"/>
  <c r="N1856" i="5"/>
  <c r="P1856" i="5"/>
  <c r="N1748" i="5"/>
  <c r="P1748" i="5"/>
  <c r="N1172" i="5"/>
  <c r="Q1172" i="5" s="1"/>
  <c r="R1172" i="5" s="1"/>
  <c r="T1172" i="5" s="1"/>
  <c r="P1172" i="5"/>
  <c r="N974" i="5"/>
  <c r="P974" i="5"/>
  <c r="P578" i="5"/>
  <c r="N578" i="5"/>
  <c r="Q578" i="5" s="1"/>
  <c r="R578" i="5" s="1"/>
  <c r="T578" i="5" s="1"/>
  <c r="P470" i="5"/>
  <c r="N470" i="5"/>
  <c r="P362" i="5"/>
  <c r="N362" i="5"/>
  <c r="Q362" i="5" s="1"/>
  <c r="N200" i="5"/>
  <c r="Q200" i="5" s="1"/>
  <c r="P200" i="5"/>
  <c r="N92" i="5"/>
  <c r="P92" i="5"/>
  <c r="N2334" i="5"/>
  <c r="Q2334" i="5" s="1"/>
  <c r="P2334" i="5"/>
  <c r="R510" i="5"/>
  <c r="T510" i="5" s="1"/>
  <c r="P510" i="5"/>
  <c r="N510" i="5"/>
  <c r="Q510" i="5" s="1"/>
  <c r="N1552" i="5"/>
  <c r="P1552" i="5"/>
  <c r="N2416" i="5"/>
  <c r="Q2416" i="5" s="1"/>
  <c r="R2416" i="5" s="1"/>
  <c r="T2416" i="5" s="1"/>
  <c r="P2416" i="5"/>
  <c r="R727" i="5"/>
  <c r="T727" i="5" s="1"/>
  <c r="P727" i="5"/>
  <c r="N727" i="5"/>
  <c r="Q727" i="5" s="1"/>
  <c r="N813" i="5"/>
  <c r="Q813" i="5" s="1"/>
  <c r="R813" i="5" s="1"/>
  <c r="T813" i="5" s="1"/>
  <c r="P813" i="5"/>
  <c r="K35" i="7" l="1"/>
  <c r="K7" i="7"/>
  <c r="K8" i="7"/>
  <c r="K55" i="7"/>
  <c r="K5" i="7"/>
  <c r="K31" i="7"/>
  <c r="K30" i="7"/>
  <c r="K32" i="7"/>
  <c r="K48" i="7"/>
  <c r="K10" i="7"/>
  <c r="K12" i="7"/>
  <c r="K6" i="7"/>
  <c r="K54" i="7"/>
  <c r="K25" i="7"/>
  <c r="K17" i="7"/>
  <c r="K43" i="7"/>
  <c r="K13" i="7"/>
  <c r="K24" i="7"/>
  <c r="K44" i="7"/>
  <c r="K42" i="7"/>
  <c r="K22" i="7"/>
  <c r="K41" i="7"/>
  <c r="K28" i="7"/>
  <c r="R2239" i="5"/>
  <c r="T2239" i="5" s="1"/>
  <c r="R362" i="5"/>
  <c r="T362" i="5" s="1"/>
  <c r="R2357" i="5"/>
  <c r="T2357" i="5" s="1"/>
  <c r="R871" i="5"/>
  <c r="T871" i="5" s="1"/>
  <c r="R1697" i="5"/>
  <c r="T1697" i="5" s="1"/>
  <c r="R457" i="5"/>
  <c r="T457" i="5" s="1"/>
  <c r="R1452" i="5"/>
  <c r="T1452" i="5" s="1"/>
  <c r="R2046" i="5"/>
  <c r="T2046" i="5" s="1"/>
  <c r="R336" i="5"/>
  <c r="T336" i="5" s="1"/>
  <c r="R2159" i="5"/>
  <c r="T2159" i="5" s="1"/>
  <c r="R2165" i="5"/>
  <c r="T2165" i="5" s="1"/>
  <c r="R728" i="5"/>
  <c r="T728" i="5" s="1"/>
  <c r="R1037" i="5"/>
  <c r="T1037" i="5" s="1"/>
  <c r="R2055" i="5"/>
  <c r="T2055" i="5" s="1"/>
  <c r="R2379" i="5"/>
  <c r="T2379" i="5" s="1"/>
  <c r="R1999" i="5"/>
  <c r="T1999" i="5" s="1"/>
  <c r="R1476" i="5"/>
  <c r="T1476" i="5" s="1"/>
  <c r="R1254" i="5"/>
  <c r="T1254" i="5" s="1"/>
  <c r="R48" i="5"/>
  <c r="T48" i="5" s="1"/>
  <c r="R1314" i="5"/>
  <c r="T1314" i="5" s="1"/>
  <c r="R788" i="5"/>
  <c r="T788" i="5" s="1"/>
  <c r="R969" i="5"/>
  <c r="T969" i="5" s="1"/>
  <c r="R614" i="5"/>
  <c r="T614" i="5" s="1"/>
  <c r="R2103" i="5"/>
  <c r="T2103" i="5" s="1"/>
  <c r="R758" i="5"/>
  <c r="T758" i="5" s="1"/>
  <c r="R95" i="5"/>
  <c r="T95" i="5" s="1"/>
  <c r="R2111" i="5"/>
  <c r="T2111" i="5" s="1"/>
  <c r="R1926" i="5"/>
  <c r="T1926" i="5" s="1"/>
  <c r="R65" i="5"/>
  <c r="T65" i="5" s="1"/>
  <c r="R2139" i="5"/>
  <c r="T2139" i="5" s="1"/>
  <c r="R1745" i="5"/>
  <c r="T1745" i="5" s="1"/>
  <c r="R1928" i="5"/>
  <c r="T1928" i="5" s="1"/>
  <c r="R2418" i="5"/>
  <c r="T2418" i="5" s="1"/>
  <c r="R513" i="5"/>
  <c r="T513" i="5" s="1"/>
  <c r="R1919" i="5"/>
  <c r="T1919" i="5" s="1"/>
  <c r="R1150" i="5"/>
  <c r="T1150" i="5" s="1"/>
  <c r="R1255" i="5"/>
  <c r="T1255" i="5" s="1"/>
  <c r="R2001" i="5"/>
  <c r="T2001" i="5" s="1"/>
  <c r="R1175" i="5"/>
  <c r="T1175" i="5" s="1"/>
  <c r="R1116" i="5"/>
  <c r="T1116" i="5" s="1"/>
  <c r="R807" i="5"/>
  <c r="T807" i="5" s="1"/>
  <c r="R580" i="5"/>
  <c r="T580" i="5" s="1"/>
  <c r="R1190" i="5"/>
  <c r="T1190" i="5" s="1"/>
  <c r="R1709" i="5"/>
  <c r="T1709" i="5" s="1"/>
  <c r="R1959" i="5"/>
  <c r="T1959" i="5" s="1"/>
  <c r="R333" i="5"/>
  <c r="T333" i="5" s="1"/>
  <c r="R111" i="5"/>
  <c r="T111" i="5" s="1"/>
  <c r="Y2412" i="5"/>
  <c r="R1524" i="5"/>
  <c r="T1524" i="5" s="1"/>
  <c r="R135" i="5"/>
  <c r="T135" i="5" s="1"/>
  <c r="R1049" i="5"/>
  <c r="T1049" i="5" s="1"/>
  <c r="R1375" i="5"/>
  <c r="T1375" i="5" s="1"/>
  <c r="R77" i="5"/>
  <c r="T77" i="5" s="1"/>
  <c r="R2082" i="5"/>
  <c r="T2082" i="5" s="1"/>
  <c r="R2362" i="5"/>
  <c r="T2362" i="5" s="1"/>
  <c r="R1698" i="5"/>
  <c r="T1698" i="5" s="1"/>
  <c r="R1911" i="5"/>
  <c r="T1911" i="5" s="1"/>
  <c r="R1242" i="5"/>
  <c r="T1242" i="5" s="1"/>
  <c r="R1104" i="5"/>
  <c r="T1104" i="5" s="1"/>
  <c r="R375" i="5"/>
  <c r="T375" i="5" s="1"/>
  <c r="R2037" i="5"/>
  <c r="T2037" i="5" s="1"/>
  <c r="R1722" i="5"/>
  <c r="T1722" i="5" s="1"/>
  <c r="R1883" i="5"/>
  <c r="T1883" i="5" s="1"/>
  <c r="R51" i="5"/>
  <c r="T51" i="5" s="1"/>
  <c r="R2422" i="5"/>
  <c r="T2422" i="5" s="1"/>
  <c r="R1019" i="5"/>
  <c r="T1019" i="5" s="1"/>
  <c r="R1700" i="5"/>
  <c r="T1700" i="5" s="1"/>
  <c r="R2334" i="5"/>
  <c r="T2334" i="5" s="1"/>
  <c r="R1948" i="5"/>
  <c r="T1948" i="5" s="1"/>
  <c r="R650" i="5"/>
  <c r="T650" i="5" s="1"/>
  <c r="R244" i="5"/>
  <c r="T244" i="5" s="1"/>
  <c r="R440" i="5"/>
  <c r="T440" i="5" s="1"/>
  <c r="R1943" i="5"/>
  <c r="T1943" i="5" s="1"/>
  <c r="R1881" i="5"/>
  <c r="T1881" i="5" s="1"/>
  <c r="R91" i="5"/>
  <c r="T91" i="5" s="1"/>
  <c r="R411" i="5"/>
  <c r="T411" i="5" s="1"/>
  <c r="R2217" i="5"/>
  <c r="T2217" i="5" s="1"/>
  <c r="R474" i="5"/>
  <c r="T474" i="5" s="1"/>
  <c r="R341" i="5"/>
  <c r="T341" i="5" s="1"/>
  <c r="R315" i="5"/>
  <c r="T315" i="5" s="1"/>
  <c r="R308" i="5"/>
  <c r="T308" i="5" s="1"/>
  <c r="R1432" i="5"/>
  <c r="T1432" i="5" s="1"/>
  <c r="R800" i="5"/>
  <c r="T800" i="5" s="1"/>
  <c r="R1107" i="5"/>
  <c r="T1107" i="5" s="1"/>
  <c r="R1092" i="5"/>
  <c r="T1092" i="5" s="1"/>
  <c r="R476" i="5"/>
  <c r="T476" i="5" s="1"/>
  <c r="R25" i="5"/>
  <c r="T25" i="5" s="1"/>
  <c r="R328" i="5"/>
  <c r="T328" i="5" s="1"/>
  <c r="R2376" i="5"/>
  <c r="T2376" i="5" s="1"/>
  <c r="R1349" i="5"/>
  <c r="T1349" i="5" s="1"/>
  <c r="R2155" i="5"/>
  <c r="T2155" i="5" s="1"/>
  <c r="R515" i="5"/>
  <c r="T515" i="5" s="1"/>
  <c r="R1243" i="5"/>
  <c r="T1243" i="5" s="1"/>
  <c r="R2249" i="5"/>
  <c r="T2249" i="5" s="1"/>
  <c r="R1904" i="5"/>
  <c r="T1904" i="5" s="1"/>
  <c r="R995" i="5"/>
  <c r="T995" i="5" s="1"/>
  <c r="R2079" i="5"/>
  <c r="T2079" i="5" s="1"/>
  <c r="R1710" i="5"/>
  <c r="T1710" i="5" s="1"/>
  <c r="R2142" i="5"/>
  <c r="T2142" i="5" s="1"/>
  <c r="R500" i="5"/>
  <c r="T500" i="5" s="1"/>
  <c r="R1742" i="5"/>
  <c r="T1742" i="5" s="1"/>
  <c r="R1905" i="5"/>
  <c r="T1905" i="5" s="1"/>
  <c r="R2272" i="5"/>
  <c r="T2272" i="5" s="1"/>
  <c r="R742" i="5"/>
  <c r="T742" i="5" s="1"/>
  <c r="R2427" i="5"/>
  <c r="T2427" i="5" s="1"/>
  <c r="R1327" i="5"/>
  <c r="T1327" i="5" s="1"/>
  <c r="R2396" i="5"/>
  <c r="T2396" i="5" s="1"/>
  <c r="R188" i="5"/>
  <c r="T188" i="5" s="1"/>
  <c r="R2254" i="5"/>
  <c r="T2254" i="5" s="1"/>
  <c r="R432" i="5"/>
  <c r="T432" i="5" s="1"/>
  <c r="R2358" i="5"/>
  <c r="T2358" i="5" s="1"/>
  <c r="R97" i="5"/>
  <c r="T97" i="5" s="1"/>
  <c r="R1398" i="5"/>
  <c r="T1398" i="5" s="1"/>
  <c r="R388" i="5"/>
  <c r="T388" i="5" s="1"/>
  <c r="R2115" i="5"/>
  <c r="T2115" i="5" s="1"/>
  <c r="R2405" i="5"/>
  <c r="T2405" i="5" s="1"/>
  <c r="R1338" i="5"/>
  <c r="T1338" i="5" s="1"/>
  <c r="R1967" i="5"/>
  <c r="T1967" i="5" s="1"/>
  <c r="R2338" i="5"/>
  <c r="T2338" i="5" s="1"/>
  <c r="R2119" i="5"/>
  <c r="T2119" i="5" s="1"/>
  <c r="R866" i="5"/>
  <c r="T866" i="5" s="1"/>
  <c r="R1138" i="5"/>
  <c r="T1138" i="5" s="1"/>
  <c r="R598" i="5"/>
  <c r="T598" i="5" s="1"/>
  <c r="R194" i="5"/>
  <c r="T194" i="5" s="1"/>
  <c r="R782" i="5"/>
  <c r="T782" i="5" s="1"/>
  <c r="R1151" i="5"/>
  <c r="T1151" i="5" s="1"/>
  <c r="R731" i="5"/>
  <c r="T731" i="5" s="1"/>
  <c r="R351" i="5"/>
  <c r="T351" i="5" s="1"/>
  <c r="R2035" i="5"/>
  <c r="T2035" i="5" s="1"/>
  <c r="R2147" i="5"/>
  <c r="T2147" i="5" s="1"/>
  <c r="R2247" i="5"/>
  <c r="T2247" i="5" s="1"/>
  <c r="R511" i="5"/>
  <c r="T511" i="5" s="1"/>
  <c r="R37" i="5"/>
  <c r="T37" i="5" s="1"/>
  <c r="R1186" i="5"/>
  <c r="T1186" i="5" s="1"/>
  <c r="R2336" i="5"/>
  <c r="T2336" i="5" s="1"/>
  <c r="R2261" i="5"/>
  <c r="T2261" i="5" s="1"/>
  <c r="R2369" i="5"/>
  <c r="T2369" i="5" s="1"/>
  <c r="R1629" i="5"/>
  <c r="T1629" i="5" s="1"/>
  <c r="R2169" i="5"/>
  <c r="T2169" i="5" s="1"/>
  <c r="R636" i="5"/>
  <c r="T636" i="5" s="1"/>
  <c r="R1572" i="5"/>
  <c r="T1572" i="5" s="1"/>
  <c r="R369" i="5"/>
  <c r="T369" i="5" s="1"/>
  <c r="R2316" i="5"/>
  <c r="T2316" i="5" s="1"/>
  <c r="R2268" i="5"/>
  <c r="T2268" i="5" s="1"/>
  <c r="R767" i="5"/>
  <c r="T767" i="5" s="1"/>
  <c r="R1067" i="5"/>
  <c r="T1067" i="5" s="1"/>
  <c r="R694" i="5"/>
  <c r="T694" i="5" s="1"/>
  <c r="R1163" i="5"/>
  <c r="T1163" i="5" s="1"/>
  <c r="R1486" i="5"/>
  <c r="T1486" i="5" s="1"/>
  <c r="R1103" i="5"/>
  <c r="T1103" i="5" s="1"/>
  <c r="R2331" i="5"/>
  <c r="T2331" i="5" s="1"/>
  <c r="R2304" i="5"/>
  <c r="T2304" i="5" s="1"/>
  <c r="R2302" i="5"/>
  <c r="T2302" i="5" s="1"/>
  <c r="Q550" i="5"/>
  <c r="V1233" i="5"/>
  <c r="U1233" i="5"/>
  <c r="W1233" i="5" s="1"/>
  <c r="Y1233" i="5" s="1"/>
  <c r="U2416" i="5"/>
  <c r="W2416" i="5" s="1"/>
  <c r="V2416" i="5"/>
  <c r="X2416" i="5" s="1"/>
  <c r="Q903" i="5"/>
  <c r="R384" i="5"/>
  <c r="T384" i="5" s="1"/>
  <c r="U94" i="5"/>
  <c r="W94" i="5" s="1"/>
  <c r="Y94" i="5" s="1"/>
  <c r="V94" i="5"/>
  <c r="U85" i="5"/>
  <c r="W85" i="5" s="1"/>
  <c r="Y85" i="5" s="1"/>
  <c r="V85" i="5"/>
  <c r="Q380" i="5"/>
  <c r="U889" i="5"/>
  <c r="W889" i="5" s="1"/>
  <c r="V889" i="5"/>
  <c r="U2045" i="5"/>
  <c r="W2045" i="5" s="1"/>
  <c r="AA2045" i="5" s="1"/>
  <c r="V2045" i="5"/>
  <c r="X2045" i="5" s="1"/>
  <c r="V761" i="5"/>
  <c r="U761" i="5"/>
  <c r="W761" i="5" s="1"/>
  <c r="Y761" i="5" s="1"/>
  <c r="U2140" i="5"/>
  <c r="W2140" i="5" s="1"/>
  <c r="Y2140" i="5" s="1"/>
  <c r="V2140" i="5"/>
  <c r="Q1708" i="5"/>
  <c r="V975" i="5"/>
  <c r="U975" i="5"/>
  <c r="W975" i="5" s="1"/>
  <c r="Q222" i="5"/>
  <c r="R1950" i="5"/>
  <c r="T1950" i="5" s="1"/>
  <c r="U2295" i="5"/>
  <c r="W2295" i="5" s="1"/>
  <c r="AA2295" i="5" s="1"/>
  <c r="V2295" i="5"/>
  <c r="X2295" i="5" s="1"/>
  <c r="R2080" i="5"/>
  <c r="T2080" i="5" s="1"/>
  <c r="U693" i="5"/>
  <c r="W693" i="5" s="1"/>
  <c r="Y693" i="5" s="1"/>
  <c r="V693" i="5"/>
  <c r="Q1376" i="5"/>
  <c r="U1721" i="5"/>
  <c r="W1721" i="5" s="1"/>
  <c r="Y1721" i="5" s="1"/>
  <c r="V1721" i="5"/>
  <c r="U1926" i="5"/>
  <c r="W1926" i="5" s="1"/>
  <c r="Y1926" i="5" s="1"/>
  <c r="V1926" i="5"/>
  <c r="U717" i="5"/>
  <c r="W717" i="5" s="1"/>
  <c r="V717" i="5"/>
  <c r="X717" i="5" s="1"/>
  <c r="Q1618" i="5"/>
  <c r="U288" i="5"/>
  <c r="W288" i="5" s="1"/>
  <c r="V288" i="5"/>
  <c r="X288" i="5" s="1"/>
  <c r="U2214" i="5"/>
  <c r="W2214" i="5" s="1"/>
  <c r="V2214" i="5"/>
  <c r="X2214" i="5" s="1"/>
  <c r="U2403" i="5"/>
  <c r="W2403" i="5" s="1"/>
  <c r="V2403" i="5"/>
  <c r="X2403" i="5" s="1"/>
  <c r="U1733" i="5"/>
  <c r="W1733" i="5" s="1"/>
  <c r="AA1733" i="5" s="1"/>
  <c r="V1733" i="5"/>
  <c r="X1733" i="5" s="1"/>
  <c r="Q999" i="5"/>
  <c r="Q387" i="5"/>
  <c r="U1063" i="5"/>
  <c r="W1063" i="5" s="1"/>
  <c r="AA1063" i="5" s="1"/>
  <c r="V1063" i="5"/>
  <c r="X1063" i="5" s="1"/>
  <c r="U2205" i="5"/>
  <c r="W2205" i="5" s="1"/>
  <c r="V2205" i="5"/>
  <c r="X2205" i="5" s="1"/>
  <c r="Q860" i="5"/>
  <c r="U1923" i="5"/>
  <c r="W1923" i="5" s="1"/>
  <c r="V1923" i="5"/>
  <c r="V797" i="5"/>
  <c r="X797" i="5" s="1"/>
  <c r="U797" i="5"/>
  <c r="W797" i="5" s="1"/>
  <c r="U931" i="5"/>
  <c r="W931" i="5" s="1"/>
  <c r="AA931" i="5" s="1"/>
  <c r="V931" i="5"/>
  <c r="X931" i="5" s="1"/>
  <c r="U777" i="5"/>
  <c r="W777" i="5" s="1"/>
  <c r="V777" i="5"/>
  <c r="X777" i="5" s="1"/>
  <c r="Q563" i="5"/>
  <c r="Q924" i="5"/>
  <c r="V191" i="5"/>
  <c r="U191" i="5"/>
  <c r="W191" i="5" s="1"/>
  <c r="Y191" i="5" s="1"/>
  <c r="U753" i="5"/>
  <c r="W753" i="5" s="1"/>
  <c r="V753" i="5"/>
  <c r="U2247" i="5"/>
  <c r="W2247" i="5" s="1"/>
  <c r="Y2247" i="5" s="1"/>
  <c r="V2247" i="5"/>
  <c r="U511" i="5"/>
  <c r="W511" i="5" s="1"/>
  <c r="AA511" i="5" s="1"/>
  <c r="V511" i="5"/>
  <c r="X511" i="5" s="1"/>
  <c r="Q529" i="5"/>
  <c r="U1165" i="5"/>
  <c r="W1165" i="5" s="1"/>
  <c r="AA1165" i="5" s="1"/>
  <c r="V1165" i="5"/>
  <c r="X1165" i="5" s="1"/>
  <c r="Q439" i="5"/>
  <c r="U291" i="5"/>
  <c r="W291" i="5" s="1"/>
  <c r="Y291" i="5" s="1"/>
  <c r="V291" i="5"/>
  <c r="V149" i="5"/>
  <c r="U149" i="5"/>
  <c r="W149" i="5" s="1"/>
  <c r="Y149" i="5" s="1"/>
  <c r="U493" i="5"/>
  <c r="W493" i="5" s="1"/>
  <c r="Y493" i="5" s="1"/>
  <c r="V493" i="5"/>
  <c r="U1480" i="5"/>
  <c r="W1480" i="5" s="1"/>
  <c r="Y1480" i="5" s="1"/>
  <c r="V1480" i="5"/>
  <c r="Q297" i="5"/>
  <c r="V665" i="5"/>
  <c r="U665" i="5"/>
  <c r="W665" i="5" s="1"/>
  <c r="Y665" i="5" s="1"/>
  <c r="V2440" i="5"/>
  <c r="U2440" i="5"/>
  <c r="W2440" i="5" s="1"/>
  <c r="Y2440" i="5" s="1"/>
  <c r="Q1429" i="5"/>
  <c r="R2399" i="5"/>
  <c r="T2399" i="5" s="1"/>
  <c r="Q1634" i="5"/>
  <c r="V239" i="5"/>
  <c r="U239" i="5"/>
  <c r="W239" i="5" s="1"/>
  <c r="Y239" i="5" s="1"/>
  <c r="Q1716" i="5"/>
  <c r="U1757" i="5"/>
  <c r="W1757" i="5" s="1"/>
  <c r="Y1757" i="5" s="1"/>
  <c r="V1757" i="5"/>
  <c r="R1123" i="5"/>
  <c r="T1123" i="5" s="1"/>
  <c r="Q106" i="5"/>
  <c r="Q670" i="5"/>
  <c r="V506" i="5"/>
  <c r="X506" i="5" s="1"/>
  <c r="U506" i="5"/>
  <c r="W506" i="5" s="1"/>
  <c r="U1997" i="5"/>
  <c r="W1997" i="5" s="1"/>
  <c r="V1997" i="5"/>
  <c r="X1997" i="5" s="1"/>
  <c r="R2350" i="5"/>
  <c r="T2350" i="5" s="1"/>
  <c r="Q1352" i="5"/>
  <c r="U2191" i="5"/>
  <c r="W2191" i="5" s="1"/>
  <c r="Y2191" i="5" s="1"/>
  <c r="V2191" i="5"/>
  <c r="Q566" i="5"/>
  <c r="Q662" i="5"/>
  <c r="R1984" i="5"/>
  <c r="T1984" i="5" s="1"/>
  <c r="R2364" i="5"/>
  <c r="T2364" i="5" s="1"/>
  <c r="U2203" i="5"/>
  <c r="W2203" i="5" s="1"/>
  <c r="V2203" i="5"/>
  <c r="X2203" i="5" s="1"/>
  <c r="V292" i="5"/>
  <c r="X292" i="5" s="1"/>
  <c r="U292" i="5"/>
  <c r="W292" i="5" s="1"/>
  <c r="AA292" i="5" s="1"/>
  <c r="Q805" i="5"/>
  <c r="U1345" i="5"/>
  <c r="W1345" i="5" s="1"/>
  <c r="Y1345" i="5" s="1"/>
  <c r="V1345" i="5"/>
  <c r="V729" i="5"/>
  <c r="U729" i="5"/>
  <c r="W729" i="5" s="1"/>
  <c r="Y729" i="5" s="1"/>
  <c r="U788" i="5"/>
  <c r="W788" i="5" s="1"/>
  <c r="V788" i="5"/>
  <c r="X788" i="5" s="1"/>
  <c r="Q484" i="5"/>
  <c r="Q974" i="5"/>
  <c r="U1959" i="5"/>
  <c r="W1959" i="5" s="1"/>
  <c r="Y1959" i="5" s="1"/>
  <c r="V1959" i="5"/>
  <c r="U208" i="5"/>
  <c r="W208" i="5" s="1"/>
  <c r="Y208" i="5" s="1"/>
  <c r="V208" i="5"/>
  <c r="Q1810" i="5"/>
  <c r="Q1571" i="5"/>
  <c r="R1578" i="5"/>
  <c r="T1578" i="5" s="1"/>
  <c r="U1955" i="5"/>
  <c r="W1955" i="5" s="1"/>
  <c r="Y1955" i="5" s="1"/>
  <c r="V1955" i="5"/>
  <c r="Q300" i="5"/>
  <c r="U2271" i="5"/>
  <c r="W2271" i="5" s="1"/>
  <c r="Y2271" i="5" s="1"/>
  <c r="V2271" i="5"/>
  <c r="U793" i="5"/>
  <c r="W793" i="5" s="1"/>
  <c r="AA793" i="5" s="1"/>
  <c r="V793" i="5"/>
  <c r="X793" i="5" s="1"/>
  <c r="U2123" i="5"/>
  <c r="W2123" i="5" s="1"/>
  <c r="Y2123" i="5" s="1"/>
  <c r="V2123" i="5"/>
  <c r="U515" i="5"/>
  <c r="W515" i="5" s="1"/>
  <c r="V515" i="5"/>
  <c r="X515" i="5" s="1"/>
  <c r="U2307" i="5"/>
  <c r="W2307" i="5" s="1"/>
  <c r="V2307" i="5"/>
  <c r="R2248" i="5"/>
  <c r="T2248" i="5" s="1"/>
  <c r="Q1800" i="5"/>
  <c r="U89" i="5"/>
  <c r="W89" i="5" s="1"/>
  <c r="V89" i="5"/>
  <c r="X89" i="5" s="1"/>
  <c r="U1652" i="5"/>
  <c r="W1652" i="5" s="1"/>
  <c r="Y1652" i="5" s="1"/>
  <c r="V1652" i="5"/>
  <c r="Q406" i="5"/>
  <c r="V2212" i="5"/>
  <c r="U2212" i="5"/>
  <c r="W2212" i="5" s="1"/>
  <c r="Y2212" i="5" s="1"/>
  <c r="V330" i="5"/>
  <c r="X330" i="5" s="1"/>
  <c r="U330" i="5"/>
  <c r="W330" i="5" s="1"/>
  <c r="U1504" i="5"/>
  <c r="W1504" i="5" s="1"/>
  <c r="Y1504" i="5" s="1"/>
  <c r="V1504" i="5"/>
  <c r="U2188" i="5"/>
  <c r="W2188" i="5" s="1"/>
  <c r="Y2188" i="5" s="1"/>
  <c r="V2188" i="5"/>
  <c r="R2285" i="5"/>
  <c r="T2285" i="5" s="1"/>
  <c r="U1914" i="5"/>
  <c r="W1914" i="5" s="1"/>
  <c r="Y1914" i="5" s="1"/>
  <c r="V1914" i="5"/>
  <c r="U1991" i="5"/>
  <c r="W1991" i="5" s="1"/>
  <c r="Y1991" i="5" s="1"/>
  <c r="V1991" i="5"/>
  <c r="U120" i="5"/>
  <c r="W120" i="5" s="1"/>
  <c r="Y120" i="5" s="1"/>
  <c r="V120" i="5"/>
  <c r="Q1045" i="5"/>
  <c r="Q1835" i="5"/>
  <c r="Q617" i="5"/>
  <c r="U2021" i="5"/>
  <c r="W2021" i="5" s="1"/>
  <c r="V2021" i="5"/>
  <c r="X2021" i="5" s="1"/>
  <c r="U2009" i="5"/>
  <c r="W2009" i="5" s="1"/>
  <c r="AA2009" i="5" s="1"/>
  <c r="V2009" i="5"/>
  <c r="X2009" i="5" s="1"/>
  <c r="V1574" i="5"/>
  <c r="U1574" i="5"/>
  <c r="W1574" i="5" s="1"/>
  <c r="Y1574" i="5" s="1"/>
  <c r="V122" i="5"/>
  <c r="U122" i="5"/>
  <c r="W122" i="5" s="1"/>
  <c r="Y122" i="5" s="1"/>
  <c r="V1662" i="5"/>
  <c r="U1662" i="5"/>
  <c r="W1662" i="5" s="1"/>
  <c r="Y1662" i="5" s="1"/>
  <c r="R2031" i="5"/>
  <c r="T2031" i="5" s="1"/>
  <c r="V364" i="5"/>
  <c r="X364" i="5" s="1"/>
  <c r="U364" i="5"/>
  <c r="W364" i="5" s="1"/>
  <c r="U1403" i="5"/>
  <c r="W1403" i="5" s="1"/>
  <c r="Y1403" i="5" s="1"/>
  <c r="V1403" i="5"/>
  <c r="V1206" i="5"/>
  <c r="U1206" i="5"/>
  <c r="W1206" i="5" s="1"/>
  <c r="Q1575" i="5"/>
  <c r="U261" i="5"/>
  <c r="W261" i="5" s="1"/>
  <c r="AA261" i="5" s="1"/>
  <c r="V261" i="5"/>
  <c r="X261" i="5" s="1"/>
  <c r="U2302" i="5"/>
  <c r="W2302" i="5" s="1"/>
  <c r="Y2302" i="5" s="1"/>
  <c r="V2302" i="5"/>
  <c r="U2178" i="5"/>
  <c r="W2178" i="5" s="1"/>
  <c r="Y2178" i="5" s="1"/>
  <c r="V2178" i="5"/>
  <c r="Q313" i="5"/>
  <c r="U25" i="5"/>
  <c r="W25" i="5" s="1"/>
  <c r="Y25" i="5" s="1"/>
  <c r="V25" i="5"/>
  <c r="V78" i="5"/>
  <c r="U78" i="5"/>
  <c r="W78" i="5" s="1"/>
  <c r="Y78" i="5" s="1"/>
  <c r="U2308" i="5"/>
  <c r="W2308" i="5" s="1"/>
  <c r="V2308" i="5"/>
  <c r="X2308" i="5" s="1"/>
  <c r="U1921" i="5"/>
  <c r="W1921" i="5" s="1"/>
  <c r="AA1921" i="5" s="1"/>
  <c r="V1921" i="5"/>
  <c r="X1921" i="5" s="1"/>
  <c r="U1381" i="5"/>
  <c r="W1381" i="5" s="1"/>
  <c r="Y1381" i="5" s="1"/>
  <c r="V1381" i="5"/>
  <c r="U2368" i="5"/>
  <c r="W2368" i="5" s="1"/>
  <c r="V2368" i="5"/>
  <c r="X2368" i="5" s="1"/>
  <c r="Q1126" i="5"/>
  <c r="V773" i="5"/>
  <c r="U773" i="5"/>
  <c r="W773" i="5" s="1"/>
  <c r="Y773" i="5" s="1"/>
  <c r="V572" i="5"/>
  <c r="U572" i="5"/>
  <c r="W572" i="5" s="1"/>
  <c r="Y572" i="5" s="1"/>
  <c r="U754" i="5"/>
  <c r="W754" i="5" s="1"/>
  <c r="V754" i="5"/>
  <c r="R2256" i="5"/>
  <c r="T2256" i="5" s="1"/>
  <c r="Q559" i="5"/>
  <c r="U2071" i="5"/>
  <c r="W2071" i="5" s="1"/>
  <c r="Y2071" i="5" s="1"/>
  <c r="V2071" i="5"/>
  <c r="Q343" i="5"/>
  <c r="Q1372" i="5"/>
  <c r="U2111" i="5"/>
  <c r="W2111" i="5" s="1"/>
  <c r="Y2111" i="5" s="1"/>
  <c r="V2111" i="5"/>
  <c r="U835" i="5"/>
  <c r="W835" i="5" s="1"/>
  <c r="V835" i="5"/>
  <c r="X835" i="5" s="1"/>
  <c r="V170" i="5"/>
  <c r="X170" i="5" s="1"/>
  <c r="U170" i="5"/>
  <c r="W170" i="5" s="1"/>
  <c r="Q1582" i="5"/>
  <c r="Q1112" i="5"/>
  <c r="U1277" i="5"/>
  <c r="W1277" i="5" s="1"/>
  <c r="V1277" i="5"/>
  <c r="X1277" i="5" s="1"/>
  <c r="V311" i="5"/>
  <c r="U311" i="5"/>
  <c r="W311" i="5" s="1"/>
  <c r="U1432" i="5"/>
  <c r="W1432" i="5" s="1"/>
  <c r="Y1432" i="5" s="1"/>
  <c r="V1432" i="5"/>
  <c r="Q370" i="5"/>
  <c r="U444" i="5"/>
  <c r="W444" i="5" s="1"/>
  <c r="AA444" i="5" s="1"/>
  <c r="V444" i="5"/>
  <c r="X444" i="5" s="1"/>
  <c r="Q954" i="5"/>
  <c r="Q1636" i="5"/>
  <c r="U267" i="5"/>
  <c r="W267" i="5" s="1"/>
  <c r="V267" i="5"/>
  <c r="U1254" i="5"/>
  <c r="W1254" i="5" s="1"/>
  <c r="V1254" i="5"/>
  <c r="Q997" i="5"/>
  <c r="U2008" i="5"/>
  <c r="W2008" i="5" s="1"/>
  <c r="Y2008" i="5" s="1"/>
  <c r="V2008" i="5"/>
  <c r="R2199" i="5"/>
  <c r="T2199" i="5" s="1"/>
  <c r="U2243" i="5"/>
  <c r="W2243" i="5" s="1"/>
  <c r="V2243" i="5"/>
  <c r="X2243" i="5" s="1"/>
  <c r="Q1106" i="5"/>
  <c r="U2342" i="5"/>
  <c r="W2342" i="5" s="1"/>
  <c r="AA2342" i="5" s="1"/>
  <c r="V2342" i="5"/>
  <c r="X2342" i="5" s="1"/>
  <c r="U328" i="5"/>
  <c r="W328" i="5" s="1"/>
  <c r="Y328" i="5" s="1"/>
  <c r="V328" i="5"/>
  <c r="Q959" i="5"/>
  <c r="V118" i="5"/>
  <c r="U118" i="5"/>
  <c r="W118" i="5" s="1"/>
  <c r="Y118" i="5" s="1"/>
  <c r="V2044" i="5"/>
  <c r="X2044" i="5" s="1"/>
  <c r="U2044" i="5"/>
  <c r="W2044" i="5" s="1"/>
  <c r="AA2044" i="5" s="1"/>
  <c r="V1686" i="5"/>
  <c r="X1686" i="5" s="1"/>
  <c r="U1686" i="5"/>
  <c r="W1686" i="5" s="1"/>
  <c r="AA1686" i="5" s="1"/>
  <c r="V2118" i="5"/>
  <c r="X2118" i="5" s="1"/>
  <c r="U2118" i="5"/>
  <c r="W2118" i="5" s="1"/>
  <c r="U901" i="5"/>
  <c r="W901" i="5" s="1"/>
  <c r="Y901" i="5" s="1"/>
  <c r="V901" i="5"/>
  <c r="U580" i="5"/>
  <c r="W580" i="5" s="1"/>
  <c r="AA580" i="5" s="1"/>
  <c r="V580" i="5"/>
  <c r="X580" i="5" s="1"/>
  <c r="U2056" i="5"/>
  <c r="W2056" i="5" s="1"/>
  <c r="Y2056" i="5" s="1"/>
  <c r="V2056" i="5"/>
  <c r="Q203" i="5"/>
  <c r="U316" i="5"/>
  <c r="W316" i="5" s="1"/>
  <c r="V316" i="5"/>
  <c r="X316" i="5" s="1"/>
  <c r="R2402" i="5"/>
  <c r="T2402" i="5" s="1"/>
  <c r="U105" i="5"/>
  <c r="W105" i="5" s="1"/>
  <c r="Y105" i="5" s="1"/>
  <c r="V105" i="5"/>
  <c r="X105" i="5" s="1"/>
  <c r="U1349" i="5"/>
  <c r="W1349" i="5" s="1"/>
  <c r="Y1349" i="5" s="1"/>
  <c r="V1349" i="5"/>
  <c r="R2149" i="5"/>
  <c r="T2149" i="5" s="1"/>
  <c r="R2187" i="5"/>
  <c r="T2187" i="5" s="1"/>
  <c r="V342" i="5"/>
  <c r="X342" i="5" s="1"/>
  <c r="U342" i="5"/>
  <c r="W342" i="5" s="1"/>
  <c r="V401" i="5"/>
  <c r="X401" i="5" s="1"/>
  <c r="U401" i="5"/>
  <c r="W401" i="5" s="1"/>
  <c r="Q1193" i="5"/>
  <c r="V2391" i="5"/>
  <c r="U2391" i="5"/>
  <c r="W2391" i="5" s="1"/>
  <c r="Y2391" i="5" s="1"/>
  <c r="Q764" i="5"/>
  <c r="R2438" i="5"/>
  <c r="T2438" i="5" s="1"/>
  <c r="U2356" i="5"/>
  <c r="W2356" i="5" s="1"/>
  <c r="AA2356" i="5" s="1"/>
  <c r="V2356" i="5"/>
  <c r="X2356" i="5" s="1"/>
  <c r="V1241" i="5"/>
  <c r="U1241" i="5"/>
  <c r="W1241" i="5" s="1"/>
  <c r="Y1241" i="5" s="1"/>
  <c r="U1949" i="5"/>
  <c r="W1949" i="5" s="1"/>
  <c r="AA1949" i="5" s="1"/>
  <c r="V1949" i="5"/>
  <c r="X1949" i="5" s="1"/>
  <c r="Q779" i="5"/>
  <c r="Q1391" i="5"/>
  <c r="U2296" i="5"/>
  <c r="W2296" i="5" s="1"/>
  <c r="Y2296" i="5" s="1"/>
  <c r="V2296" i="5"/>
  <c r="U1602" i="5"/>
  <c r="W1602" i="5" s="1"/>
  <c r="AA1602" i="5" s="1"/>
  <c r="V1602" i="5"/>
  <c r="X1602" i="5" s="1"/>
  <c r="Q38" i="5"/>
  <c r="R1947" i="5"/>
  <c r="T1947" i="5" s="1"/>
  <c r="U1013" i="5"/>
  <c r="W1013" i="5" s="1"/>
  <c r="Y1013" i="5" s="1"/>
  <c r="V1013" i="5"/>
  <c r="U2129" i="5"/>
  <c r="W2129" i="5" s="1"/>
  <c r="Y2129" i="5" s="1"/>
  <c r="V2129" i="5"/>
  <c r="U219" i="5"/>
  <c r="W219" i="5" s="1"/>
  <c r="V219" i="5"/>
  <c r="V1001" i="5"/>
  <c r="U1001" i="5"/>
  <c r="W1001" i="5" s="1"/>
  <c r="Y1001" i="5" s="1"/>
  <c r="U2117" i="5"/>
  <c r="W2117" i="5" s="1"/>
  <c r="Y2117" i="5" s="1"/>
  <c r="V2117" i="5"/>
  <c r="U2107" i="5"/>
  <c r="W2107" i="5" s="1"/>
  <c r="Y2107" i="5" s="1"/>
  <c r="V2107" i="5"/>
  <c r="Q1059" i="5"/>
  <c r="V2068" i="5"/>
  <c r="X2068" i="5" s="1"/>
  <c r="U2068" i="5"/>
  <c r="W2068" i="5" s="1"/>
  <c r="AA2068" i="5" s="1"/>
  <c r="U2390" i="5"/>
  <c r="W2390" i="5" s="1"/>
  <c r="Y2390" i="5" s="1"/>
  <c r="V2390" i="5"/>
  <c r="U2354" i="5"/>
  <c r="W2354" i="5" s="1"/>
  <c r="Y2354" i="5" s="1"/>
  <c r="V2354" i="5"/>
  <c r="U217" i="5"/>
  <c r="W217" i="5" s="1"/>
  <c r="Y217" i="5" s="1"/>
  <c r="V217" i="5"/>
  <c r="Q1042" i="5"/>
  <c r="Q115" i="5"/>
  <c r="R2294" i="5"/>
  <c r="T2294" i="5" s="1"/>
  <c r="V701" i="5"/>
  <c r="U701" i="5"/>
  <c r="W701" i="5" s="1"/>
  <c r="Y701" i="5" s="1"/>
  <c r="V689" i="5"/>
  <c r="U689" i="5"/>
  <c r="W689" i="5" s="1"/>
  <c r="Y689" i="5" s="1"/>
  <c r="Q641" i="5"/>
  <c r="U1000" i="5"/>
  <c r="W1000" i="5" s="1"/>
  <c r="Y1000" i="5" s="1"/>
  <c r="V1000" i="5"/>
  <c r="U415" i="5"/>
  <c r="W415" i="5" s="1"/>
  <c r="V415" i="5"/>
  <c r="X415" i="5" s="1"/>
  <c r="U2321" i="5"/>
  <c r="W2321" i="5" s="1"/>
  <c r="V2321" i="5"/>
  <c r="Q186" i="5"/>
  <c r="V227" i="5"/>
  <c r="U227" i="5"/>
  <c r="W227" i="5" s="1"/>
  <c r="Y227" i="5" s="1"/>
  <c r="U2063" i="5"/>
  <c r="W2063" i="5" s="1"/>
  <c r="Y2063" i="5" s="1"/>
  <c r="V2063" i="5"/>
  <c r="U1948" i="5"/>
  <c r="W1948" i="5" s="1"/>
  <c r="V1948" i="5"/>
  <c r="Q979" i="5"/>
  <c r="V897" i="5"/>
  <c r="U897" i="5"/>
  <c r="W897" i="5" s="1"/>
  <c r="Y897" i="5" s="1"/>
  <c r="U36" i="5"/>
  <c r="W36" i="5" s="1"/>
  <c r="V36" i="5"/>
  <c r="X36" i="5" s="1"/>
  <c r="R2090" i="5"/>
  <c r="T2090" i="5" s="1"/>
  <c r="U29" i="5"/>
  <c r="W29" i="5" s="1"/>
  <c r="Y29" i="5" s="1"/>
  <c r="V29" i="5"/>
  <c r="U2179" i="5"/>
  <c r="W2179" i="5" s="1"/>
  <c r="Y2179" i="5" s="1"/>
  <c r="V2179" i="5"/>
  <c r="U1438" i="5"/>
  <c r="W1438" i="5" s="1"/>
  <c r="V1438" i="5"/>
  <c r="X1438" i="5" s="1"/>
  <c r="U703" i="5"/>
  <c r="W703" i="5" s="1"/>
  <c r="Y703" i="5" s="1"/>
  <c r="V703" i="5"/>
  <c r="V683" i="5"/>
  <c r="U683" i="5"/>
  <c r="W683" i="5" s="1"/>
  <c r="Y683" i="5" s="1"/>
  <c r="V197" i="5"/>
  <c r="U197" i="5"/>
  <c r="W197" i="5" s="1"/>
  <c r="Y197" i="5" s="1"/>
  <c r="Q1056" i="5"/>
  <c r="U2046" i="5"/>
  <c r="W2046" i="5" s="1"/>
  <c r="V2046" i="5"/>
  <c r="X2046" i="5" s="1"/>
  <c r="Q117" i="5"/>
  <c r="R2407" i="5"/>
  <c r="T2407" i="5" s="1"/>
  <c r="Q1114" i="5"/>
  <c r="V376" i="5"/>
  <c r="U376" i="5"/>
  <c r="W376" i="5" s="1"/>
  <c r="Y376" i="5" s="1"/>
  <c r="V623" i="5"/>
  <c r="X623" i="5" s="1"/>
  <c r="U623" i="5"/>
  <c r="W623" i="5" s="1"/>
  <c r="Q80" i="5"/>
  <c r="Q1744" i="5"/>
  <c r="V1230" i="5"/>
  <c r="U1230" i="5"/>
  <c r="W1230" i="5" s="1"/>
  <c r="Y1230" i="5" s="1"/>
  <c r="R2211" i="5"/>
  <c r="T2211" i="5" s="1"/>
  <c r="V100" i="5"/>
  <c r="U100" i="5"/>
  <c r="W100" i="5" s="1"/>
  <c r="Y100" i="5" s="1"/>
  <c r="Q1300" i="5"/>
  <c r="U1442" i="5"/>
  <c r="W1442" i="5" s="1"/>
  <c r="Y1442" i="5" s="1"/>
  <c r="V1442" i="5"/>
  <c r="V1021" i="5"/>
  <c r="U1021" i="5"/>
  <c r="W1021" i="5" s="1"/>
  <c r="R2116" i="5"/>
  <c r="T2116" i="5" s="1"/>
  <c r="Q405" i="5"/>
  <c r="U1090" i="5"/>
  <c r="W1090" i="5" s="1"/>
  <c r="AA1090" i="5" s="1"/>
  <c r="V1090" i="5"/>
  <c r="X1090" i="5" s="1"/>
  <c r="Q1811" i="5"/>
  <c r="Q1185" i="5"/>
  <c r="U358" i="5"/>
  <c r="W358" i="5" s="1"/>
  <c r="V358" i="5"/>
  <c r="Q436" i="5"/>
  <c r="Q1371" i="5"/>
  <c r="Q823" i="5"/>
  <c r="Q747" i="5"/>
  <c r="U1440" i="5"/>
  <c r="W1440" i="5" s="1"/>
  <c r="Y1440" i="5" s="1"/>
  <c r="V1440" i="5"/>
  <c r="V209" i="5"/>
  <c r="U209" i="5"/>
  <c r="W209" i="5" s="1"/>
  <c r="Y209" i="5" s="1"/>
  <c r="R2007" i="5"/>
  <c r="T2007" i="5" s="1"/>
  <c r="Q1094" i="5"/>
  <c r="V813" i="5"/>
  <c r="X813" i="5" s="1"/>
  <c r="U813" i="5"/>
  <c r="W813" i="5" s="1"/>
  <c r="U2239" i="5"/>
  <c r="W2239" i="5" s="1"/>
  <c r="V2239" i="5"/>
  <c r="X2239" i="5" s="1"/>
  <c r="R1880" i="5"/>
  <c r="T1880" i="5" s="1"/>
  <c r="U1628" i="5"/>
  <c r="W1628" i="5" s="1"/>
  <c r="Y1628" i="5" s="1"/>
  <c r="V1628" i="5"/>
  <c r="U2058" i="5"/>
  <c r="W2058" i="5" s="1"/>
  <c r="Y2058" i="5" s="1"/>
  <c r="V2058" i="5"/>
  <c r="V88" i="5"/>
  <c r="U88" i="5"/>
  <c r="W88" i="5" s="1"/>
  <c r="Y88" i="5" s="1"/>
  <c r="R2122" i="5"/>
  <c r="T2122" i="5" s="1"/>
  <c r="Q1573" i="5"/>
  <c r="Q1718" i="5"/>
  <c r="Q1435" i="5"/>
  <c r="Q75" i="5"/>
  <c r="Q984" i="5"/>
  <c r="U2278" i="5"/>
  <c r="W2278" i="5" s="1"/>
  <c r="Y2278" i="5" s="1"/>
  <c r="V2278" i="5"/>
  <c r="R2310" i="5"/>
  <c r="T2310" i="5" s="1"/>
  <c r="V55" i="5"/>
  <c r="U55" i="5"/>
  <c r="W55" i="5" s="1"/>
  <c r="Y55" i="5" s="1"/>
  <c r="Q1026" i="5"/>
  <c r="U412" i="5"/>
  <c r="W412" i="5" s="1"/>
  <c r="V412" i="5"/>
  <c r="X412" i="5" s="1"/>
  <c r="Q1817" i="5"/>
  <c r="V810" i="5"/>
  <c r="U810" i="5"/>
  <c r="W810" i="5" s="1"/>
  <c r="Q1491" i="5"/>
  <c r="U2130" i="5"/>
  <c r="W2130" i="5" s="1"/>
  <c r="V2130" i="5"/>
  <c r="X2130" i="5" s="1"/>
  <c r="Q1414" i="5"/>
  <c r="Q946" i="5"/>
  <c r="Q393" i="5"/>
  <c r="R193" i="5"/>
  <c r="T193" i="5" s="1"/>
  <c r="R2126" i="5"/>
  <c r="T2126" i="5" s="1"/>
  <c r="V1102" i="5"/>
  <c r="X1102" i="5" s="1"/>
  <c r="U1102" i="5"/>
  <c r="W1102" i="5" s="1"/>
  <c r="AA1102" i="5" s="1"/>
  <c r="U707" i="5"/>
  <c r="W707" i="5" s="1"/>
  <c r="Y707" i="5" s="1"/>
  <c r="V707" i="5"/>
  <c r="U787" i="5"/>
  <c r="W787" i="5" s="1"/>
  <c r="AA787" i="5" s="1"/>
  <c r="V787" i="5"/>
  <c r="X787" i="5" s="1"/>
  <c r="R2215" i="5"/>
  <c r="T2215" i="5" s="1"/>
  <c r="U1062" i="5"/>
  <c r="W1062" i="5" s="1"/>
  <c r="V1062" i="5"/>
  <c r="X1062" i="5" s="1"/>
  <c r="U410" i="5"/>
  <c r="W410" i="5" s="1"/>
  <c r="Y410" i="5" s="1"/>
  <c r="V410" i="5"/>
  <c r="U2069" i="5"/>
  <c r="W2069" i="5" s="1"/>
  <c r="Y2069" i="5" s="1"/>
  <c r="V2069" i="5"/>
  <c r="Q306" i="5"/>
  <c r="Q499" i="5"/>
  <c r="V2264" i="5"/>
  <c r="X2264" i="5" s="1"/>
  <c r="U2264" i="5"/>
  <c r="W2264" i="5" s="1"/>
  <c r="Q906" i="5"/>
  <c r="Q373" i="5"/>
  <c r="V2422" i="5"/>
  <c r="U2422" i="5"/>
  <c r="W2422" i="5" s="1"/>
  <c r="R2385" i="5"/>
  <c r="T2385" i="5" s="1"/>
  <c r="V462" i="5"/>
  <c r="X462" i="5" s="1"/>
  <c r="U462" i="5"/>
  <c r="W462" i="5" s="1"/>
  <c r="U1650" i="5"/>
  <c r="W1650" i="5" s="1"/>
  <c r="Y1650" i="5" s="1"/>
  <c r="V1650" i="5"/>
  <c r="Q206" i="5"/>
  <c r="V1986" i="5"/>
  <c r="U1986" i="5"/>
  <c r="W1986" i="5" s="1"/>
  <c r="Y1986" i="5" s="1"/>
  <c r="Q967" i="5"/>
  <c r="R1915" i="5"/>
  <c r="T1915" i="5" s="1"/>
  <c r="V949" i="5"/>
  <c r="U949" i="5"/>
  <c r="W949" i="5" s="1"/>
  <c r="Y949" i="5" s="1"/>
  <c r="U694" i="5"/>
  <c r="W694" i="5" s="1"/>
  <c r="Y694" i="5" s="1"/>
  <c r="V694" i="5"/>
  <c r="R2171" i="5"/>
  <c r="T2171" i="5" s="1"/>
  <c r="Q1494" i="5"/>
  <c r="Q716" i="5"/>
  <c r="Q1005" i="5"/>
  <c r="U1439" i="5"/>
  <c r="W1439" i="5" s="1"/>
  <c r="V1439" i="5"/>
  <c r="U355" i="5"/>
  <c r="W355" i="5" s="1"/>
  <c r="AA355" i="5" s="1"/>
  <c r="V355" i="5"/>
  <c r="X355" i="5" s="1"/>
  <c r="U2143" i="5"/>
  <c r="W2143" i="5" s="1"/>
  <c r="V2143" i="5"/>
  <c r="X2143" i="5" s="1"/>
  <c r="Q1179" i="5"/>
  <c r="U567" i="5"/>
  <c r="W567" i="5" s="1"/>
  <c r="V567" i="5"/>
  <c r="X567" i="5" s="1"/>
  <c r="Q137" i="5"/>
  <c r="U1973" i="5"/>
  <c r="W1973" i="5" s="1"/>
  <c r="Y1973" i="5" s="1"/>
  <c r="V1973" i="5"/>
  <c r="V318" i="5"/>
  <c r="U318" i="5"/>
  <c r="W318" i="5" s="1"/>
  <c r="Y318" i="5" s="1"/>
  <c r="V163" i="5"/>
  <c r="X163" i="5" s="1"/>
  <c r="U163" i="5"/>
  <c r="W163" i="5" s="1"/>
  <c r="R2287" i="5"/>
  <c r="T2287" i="5" s="1"/>
  <c r="U811" i="5"/>
  <c r="W811" i="5" s="1"/>
  <c r="Y811" i="5" s="1"/>
  <c r="V811" i="5"/>
  <c r="V162" i="5"/>
  <c r="U162" i="5"/>
  <c r="W162" i="5" s="1"/>
  <c r="Q687" i="5"/>
  <c r="R2432" i="5"/>
  <c r="T2432" i="5" s="1"/>
  <c r="V225" i="5"/>
  <c r="X225" i="5" s="1"/>
  <c r="U225" i="5"/>
  <c r="W225" i="5" s="1"/>
  <c r="AA225" i="5" s="1"/>
  <c r="Q1068" i="5"/>
  <c r="U834" i="5"/>
  <c r="W834" i="5" s="1"/>
  <c r="Y834" i="5" s="1"/>
  <c r="V834" i="5"/>
  <c r="U795" i="5"/>
  <c r="W795" i="5" s="1"/>
  <c r="AA795" i="5" s="1"/>
  <c r="V795" i="5"/>
  <c r="X795" i="5" s="1"/>
  <c r="R2273" i="5"/>
  <c r="T2273" i="5" s="1"/>
  <c r="V2320" i="5"/>
  <c r="U2320" i="5"/>
  <c r="W2320" i="5" s="1"/>
  <c r="Y2320" i="5" s="1"/>
  <c r="Q1276" i="5"/>
  <c r="Q759" i="5"/>
  <c r="U586" i="5"/>
  <c r="W586" i="5" s="1"/>
  <c r="V586" i="5"/>
  <c r="X586" i="5" s="1"/>
  <c r="R1956" i="5"/>
  <c r="T1956" i="5" s="1"/>
  <c r="R2150" i="5"/>
  <c r="T2150" i="5" s="1"/>
  <c r="R2052" i="5"/>
  <c r="T2052" i="5" s="1"/>
  <c r="U1745" i="5"/>
  <c r="W1745" i="5" s="1"/>
  <c r="Y1745" i="5" s="1"/>
  <c r="V1745" i="5"/>
  <c r="Q1829" i="5"/>
  <c r="V400" i="5"/>
  <c r="X400" i="5" s="1"/>
  <c r="U400" i="5"/>
  <c r="W400" i="5" s="1"/>
  <c r="U2224" i="5"/>
  <c r="W2224" i="5" s="1"/>
  <c r="V2224" i="5"/>
  <c r="X2224" i="5" s="1"/>
  <c r="U2082" i="5"/>
  <c r="W2082" i="5" s="1"/>
  <c r="V2082" i="5"/>
  <c r="X2082" i="5" s="1"/>
  <c r="V1245" i="5"/>
  <c r="X1245" i="5" s="1"/>
  <c r="U1245" i="5"/>
  <c r="W1245" i="5" s="1"/>
  <c r="AA1245" i="5" s="1"/>
  <c r="U865" i="5"/>
  <c r="W865" i="5" s="1"/>
  <c r="V865" i="5"/>
  <c r="X865" i="5" s="1"/>
  <c r="R2329" i="5"/>
  <c r="T2329" i="5" s="1"/>
  <c r="U2057" i="5"/>
  <c r="W2057" i="5" s="1"/>
  <c r="Y2057" i="5" s="1"/>
  <c r="V2057" i="5"/>
  <c r="Q446" i="5"/>
  <c r="V189" i="5"/>
  <c r="U189" i="5"/>
  <c r="W189" i="5" s="1"/>
  <c r="Y189" i="5" s="1"/>
  <c r="U1985" i="5"/>
  <c r="W1985" i="5" s="1"/>
  <c r="AA1985" i="5" s="1"/>
  <c r="V1985" i="5"/>
  <c r="X1985" i="5" s="1"/>
  <c r="U1252" i="5"/>
  <c r="W1252" i="5" s="1"/>
  <c r="Y1252" i="5" s="1"/>
  <c r="V1252" i="5"/>
  <c r="V985" i="5"/>
  <c r="U985" i="5"/>
  <c r="W985" i="5" s="1"/>
  <c r="Y985" i="5" s="1"/>
  <c r="V937" i="5"/>
  <c r="X937" i="5" s="1"/>
  <c r="U937" i="5"/>
  <c r="W937" i="5" s="1"/>
  <c r="AA937" i="5" s="1"/>
  <c r="U2095" i="5"/>
  <c r="W2095" i="5" s="1"/>
  <c r="Y2095" i="5" s="1"/>
  <c r="V2095" i="5"/>
  <c r="V578" i="5"/>
  <c r="U578" i="5"/>
  <c r="W578" i="5" s="1"/>
  <c r="Y578" i="5" s="1"/>
  <c r="U2075" i="5"/>
  <c r="W2075" i="5" s="1"/>
  <c r="AA2075" i="5" s="1"/>
  <c r="V2075" i="5"/>
  <c r="X2075" i="5" s="1"/>
  <c r="Q549" i="5"/>
  <c r="V1935" i="5"/>
  <c r="U1935" i="5"/>
  <c r="W1935" i="5" s="1"/>
  <c r="U389" i="5"/>
  <c r="W389" i="5" s="1"/>
  <c r="V389" i="5"/>
  <c r="X389" i="5" s="1"/>
  <c r="U681" i="5"/>
  <c r="W681" i="5" s="1"/>
  <c r="AA681" i="5" s="1"/>
  <c r="V681" i="5"/>
  <c r="X681" i="5" s="1"/>
  <c r="U1451" i="5"/>
  <c r="W1451" i="5" s="1"/>
  <c r="V1451" i="5"/>
  <c r="X1451" i="5" s="1"/>
  <c r="Q321" i="5"/>
  <c r="V183" i="5"/>
  <c r="X183" i="5" s="1"/>
  <c r="U183" i="5"/>
  <c r="W183" i="5" s="1"/>
  <c r="Q1812" i="5"/>
  <c r="Q520" i="5"/>
  <c r="R128" i="5"/>
  <c r="T128" i="5" s="1"/>
  <c r="Q231" i="5"/>
  <c r="U1722" i="5"/>
  <c r="W1722" i="5" s="1"/>
  <c r="AA1722" i="5" s="1"/>
  <c r="V1722" i="5"/>
  <c r="X1722" i="5" s="1"/>
  <c r="Q1863" i="5"/>
  <c r="Q533" i="5"/>
  <c r="R577" i="5"/>
  <c r="T577" i="5" s="1"/>
  <c r="V249" i="5"/>
  <c r="U249" i="5"/>
  <c r="W249" i="5" s="1"/>
  <c r="Q174" i="5"/>
  <c r="V1229" i="5"/>
  <c r="X1229" i="5" s="1"/>
  <c r="U1229" i="5"/>
  <c r="W1229" i="5" s="1"/>
  <c r="AA1229" i="5" s="1"/>
  <c r="R799" i="5"/>
  <c r="T799" i="5" s="1"/>
  <c r="Q1485" i="5"/>
  <c r="U1217" i="5"/>
  <c r="W1217" i="5" s="1"/>
  <c r="Y1217" i="5" s="1"/>
  <c r="V1217" i="5"/>
  <c r="U243" i="5"/>
  <c r="W243" i="5" s="1"/>
  <c r="AA243" i="5" s="1"/>
  <c r="V243" i="5"/>
  <c r="X243" i="5" s="1"/>
  <c r="U2200" i="5"/>
  <c r="W2200" i="5" s="1"/>
  <c r="V2200" i="5"/>
  <c r="X2200" i="5" s="1"/>
  <c r="U340" i="5"/>
  <c r="W340" i="5" s="1"/>
  <c r="Y340" i="5" s="1"/>
  <c r="V340" i="5"/>
  <c r="Q1681" i="5"/>
  <c r="Q574" i="5"/>
  <c r="U600" i="5"/>
  <c r="W600" i="5" s="1"/>
  <c r="V600" i="5"/>
  <c r="Q1838" i="5"/>
  <c r="R2404" i="5"/>
  <c r="T2404" i="5" s="1"/>
  <c r="Q1225" i="5"/>
  <c r="U1359" i="5"/>
  <c r="W1359" i="5" s="1"/>
  <c r="V1359" i="5"/>
  <c r="Q942" i="5"/>
  <c r="Q1620" i="5"/>
  <c r="Q976" i="5"/>
  <c r="R2419" i="5"/>
  <c r="T2419" i="5" s="1"/>
  <c r="U2283" i="5"/>
  <c r="W2283" i="5" s="1"/>
  <c r="V2283" i="5"/>
  <c r="X2283" i="5" s="1"/>
  <c r="U421" i="5"/>
  <c r="W421" i="5" s="1"/>
  <c r="AA421" i="5" s="1"/>
  <c r="V421" i="5"/>
  <c r="X421" i="5" s="1"/>
  <c r="Q705" i="5"/>
  <c r="U1057" i="5"/>
  <c r="W1057" i="5" s="1"/>
  <c r="AA1057" i="5" s="1"/>
  <c r="V1057" i="5"/>
  <c r="X1057" i="5" s="1"/>
  <c r="U638" i="5"/>
  <c r="W638" i="5" s="1"/>
  <c r="AA638" i="5" s="1"/>
  <c r="V638" i="5"/>
  <c r="X638" i="5" s="1"/>
  <c r="U802" i="5"/>
  <c r="W802" i="5" s="1"/>
  <c r="Y802" i="5" s="1"/>
  <c r="V802" i="5"/>
  <c r="Q900" i="5"/>
  <c r="V196" i="5"/>
  <c r="X196" i="5" s="1"/>
  <c r="U196" i="5"/>
  <c r="W196" i="5" s="1"/>
  <c r="U1674" i="5"/>
  <c r="W1674" i="5" s="1"/>
  <c r="AA1674" i="5" s="1"/>
  <c r="V1674" i="5"/>
  <c r="X1674" i="5" s="1"/>
  <c r="U468" i="5"/>
  <c r="W468" i="5" s="1"/>
  <c r="Y468" i="5" s="1"/>
  <c r="V468" i="5"/>
  <c r="Q881" i="5"/>
  <c r="U2319" i="5"/>
  <c r="W2319" i="5" s="1"/>
  <c r="Y2319" i="5" s="1"/>
  <c r="V2319" i="5"/>
  <c r="U259" i="5"/>
  <c r="W259" i="5" s="1"/>
  <c r="V259" i="5"/>
  <c r="Q1318" i="5"/>
  <c r="U859" i="5"/>
  <c r="W859" i="5" s="1"/>
  <c r="V859" i="5"/>
  <c r="Q675" i="5"/>
  <c r="U2081" i="5"/>
  <c r="W2081" i="5" s="1"/>
  <c r="Y2081" i="5" s="1"/>
  <c r="V2081" i="5"/>
  <c r="Q1595" i="5"/>
  <c r="Q919" i="5"/>
  <c r="R1275" i="5"/>
  <c r="T1275" i="5" s="1"/>
  <c r="V2104" i="5"/>
  <c r="X2104" i="5" s="1"/>
  <c r="U2104" i="5"/>
  <c r="W2104" i="5" s="1"/>
  <c r="U1205" i="5"/>
  <c r="W1205" i="5" s="1"/>
  <c r="Y1205" i="5" s="1"/>
  <c r="V1205" i="5"/>
  <c r="Q445" i="5"/>
  <c r="U1218" i="5"/>
  <c r="W1218" i="5" s="1"/>
  <c r="AA1218" i="5" s="1"/>
  <c r="V1218" i="5"/>
  <c r="X1218" i="5" s="1"/>
  <c r="U1972" i="5"/>
  <c r="W1972" i="5" s="1"/>
  <c r="AA1972" i="5" s="1"/>
  <c r="V1972" i="5"/>
  <c r="X1972" i="5" s="1"/>
  <c r="V713" i="5"/>
  <c r="X713" i="5" s="1"/>
  <c r="U713" i="5"/>
  <c r="W713" i="5" s="1"/>
  <c r="V581" i="5"/>
  <c r="U581" i="5"/>
  <c r="W581" i="5" s="1"/>
  <c r="Y581" i="5" s="1"/>
  <c r="Q1764" i="5"/>
  <c r="Q420" i="5"/>
  <c r="Q1250" i="5"/>
  <c r="U756" i="5"/>
  <c r="W756" i="5" s="1"/>
  <c r="AA756" i="5" s="1"/>
  <c r="V756" i="5"/>
  <c r="X756" i="5" s="1"/>
  <c r="V518" i="5"/>
  <c r="U518" i="5"/>
  <c r="W518" i="5" s="1"/>
  <c r="Y518" i="5" s="1"/>
  <c r="Q1760" i="5"/>
  <c r="U411" i="5"/>
  <c r="W411" i="5" s="1"/>
  <c r="AA411" i="5" s="1"/>
  <c r="V411" i="5"/>
  <c r="X411" i="5" s="1"/>
  <c r="U125" i="5"/>
  <c r="W125" i="5" s="1"/>
  <c r="V125" i="5"/>
  <c r="X125" i="5" s="1"/>
  <c r="U1928" i="5"/>
  <c r="W1928" i="5" s="1"/>
  <c r="Y1928" i="5" s="1"/>
  <c r="V1928" i="5"/>
  <c r="Q994" i="5"/>
  <c r="R1247" i="5"/>
  <c r="T1247" i="5" s="1"/>
  <c r="Q582" i="5"/>
  <c r="U2367" i="5"/>
  <c r="W2367" i="5" s="1"/>
  <c r="V2367" i="5"/>
  <c r="X2367" i="5" s="1"/>
  <c r="U1398" i="5"/>
  <c r="W1398" i="5" s="1"/>
  <c r="V1398" i="5"/>
  <c r="R2380" i="5"/>
  <c r="T2380" i="5" s="1"/>
  <c r="U2332" i="5"/>
  <c r="W2332" i="5" s="1"/>
  <c r="Y2332" i="5" s="1"/>
  <c r="V2332" i="5"/>
  <c r="R2168" i="5"/>
  <c r="T2168" i="5" s="1"/>
  <c r="U353" i="5"/>
  <c r="W353" i="5" s="1"/>
  <c r="AA353" i="5" s="1"/>
  <c r="V353" i="5"/>
  <c r="X353" i="5" s="1"/>
  <c r="V973" i="5"/>
  <c r="U973" i="5"/>
  <c r="W973" i="5" s="1"/>
  <c r="Q251" i="5"/>
  <c r="U2087" i="5"/>
  <c r="W2087" i="5" s="1"/>
  <c r="V2087" i="5"/>
  <c r="X2087" i="5" s="1"/>
  <c r="R1897" i="5"/>
  <c r="T1897" i="5" s="1"/>
  <c r="V2106" i="5"/>
  <c r="X2106" i="5" s="1"/>
  <c r="U2106" i="5"/>
  <c r="W2106" i="5" s="1"/>
  <c r="AA2106" i="5" s="1"/>
  <c r="Q1518" i="5"/>
  <c r="V821" i="5"/>
  <c r="X821" i="5" s="1"/>
  <c r="U821" i="5"/>
  <c r="W821" i="5" s="1"/>
  <c r="AA821" i="5" s="1"/>
  <c r="V233" i="5"/>
  <c r="X233" i="5" s="1"/>
  <c r="U233" i="5"/>
  <c r="W233" i="5" s="1"/>
  <c r="V18" i="5"/>
  <c r="U18" i="5"/>
  <c r="W18" i="5" s="1"/>
  <c r="Y18" i="5" s="1"/>
  <c r="R2183" i="5"/>
  <c r="T2183" i="5" s="1"/>
  <c r="Q1663" i="5"/>
  <c r="U2376" i="5"/>
  <c r="W2376" i="5" s="1"/>
  <c r="Y2376" i="5" s="1"/>
  <c r="V2376" i="5"/>
  <c r="R2245" i="5"/>
  <c r="T2245" i="5" s="1"/>
  <c r="U1444" i="5"/>
  <c r="W1444" i="5" s="1"/>
  <c r="AA1444" i="5" s="1"/>
  <c r="V1444" i="5"/>
  <c r="X1444" i="5" s="1"/>
  <c r="U1078" i="5"/>
  <c r="W1078" i="5" s="1"/>
  <c r="V1078" i="5"/>
  <c r="V2348" i="5"/>
  <c r="U2348" i="5"/>
  <c r="W2348" i="5" s="1"/>
  <c r="Y2348" i="5" s="1"/>
  <c r="V706" i="5"/>
  <c r="U706" i="5"/>
  <c r="W706" i="5" s="1"/>
  <c r="V2336" i="5"/>
  <c r="X2336" i="5" s="1"/>
  <c r="U2336" i="5"/>
  <c r="W2336" i="5" s="1"/>
  <c r="U598" i="5"/>
  <c r="W598" i="5" s="1"/>
  <c r="Y598" i="5" s="1"/>
  <c r="V598" i="5"/>
  <c r="U1712" i="5"/>
  <c r="W1712" i="5" s="1"/>
  <c r="V1712" i="5"/>
  <c r="X1712" i="5" s="1"/>
  <c r="U837" i="5"/>
  <c r="W837" i="5" s="1"/>
  <c r="V837" i="5"/>
  <c r="U1589" i="5"/>
  <c r="W1589" i="5" s="1"/>
  <c r="AA1589" i="5" s="1"/>
  <c r="V1589" i="5"/>
  <c r="X1589" i="5" s="1"/>
  <c r="U2032" i="5"/>
  <c r="W2032" i="5" s="1"/>
  <c r="AA2032" i="5" s="1"/>
  <c r="V2032" i="5"/>
  <c r="X2032" i="5" s="1"/>
  <c r="Q482" i="5"/>
  <c r="U2033" i="5"/>
  <c r="W2033" i="5" s="1"/>
  <c r="AA2033" i="5" s="1"/>
  <c r="V2033" i="5"/>
  <c r="X2033" i="5" s="1"/>
  <c r="U885" i="5"/>
  <c r="W885" i="5" s="1"/>
  <c r="Y885" i="5" s="1"/>
  <c r="V885" i="5"/>
  <c r="Q1821" i="5"/>
  <c r="V114" i="5"/>
  <c r="U114" i="5"/>
  <c r="W114" i="5" s="1"/>
  <c r="V2258" i="5"/>
  <c r="U2258" i="5"/>
  <c r="W2258" i="5" s="1"/>
  <c r="Y2258" i="5" s="1"/>
  <c r="U1462" i="5"/>
  <c r="W1462" i="5" s="1"/>
  <c r="V1462" i="5"/>
  <c r="V73" i="5"/>
  <c r="U73" i="5"/>
  <c r="W73" i="5" s="1"/>
  <c r="U1369" i="5"/>
  <c r="W1369" i="5" s="1"/>
  <c r="V1369" i="5"/>
  <c r="X1369" i="5" s="1"/>
  <c r="V925" i="5"/>
  <c r="X925" i="5" s="1"/>
  <c r="U925" i="5"/>
  <c r="W925" i="5" s="1"/>
  <c r="Q372" i="5"/>
  <c r="U1253" i="5"/>
  <c r="W1253" i="5" s="1"/>
  <c r="AA1253" i="5" s="1"/>
  <c r="V1253" i="5"/>
  <c r="X1253" i="5" s="1"/>
  <c r="U307" i="5"/>
  <c r="W307" i="5" s="1"/>
  <c r="Y307" i="5" s="1"/>
  <c r="V307" i="5"/>
  <c r="Q1678" i="5"/>
  <c r="Q1805" i="5"/>
  <c r="V1033" i="5"/>
  <c r="X1033" i="5" s="1"/>
  <c r="U1033" i="5"/>
  <c r="W1033" i="5" s="1"/>
  <c r="AA1033" i="5" s="1"/>
  <c r="Q1640" i="5"/>
  <c r="U2282" i="5"/>
  <c r="W2282" i="5" s="1"/>
  <c r="V2282" i="5"/>
  <c r="U2094" i="5"/>
  <c r="W2094" i="5" s="1"/>
  <c r="AA2094" i="5" s="1"/>
  <c r="V2094" i="5"/>
  <c r="X2094" i="5" s="1"/>
  <c r="U1396" i="5"/>
  <c r="W1396" i="5" s="1"/>
  <c r="Y1396" i="5" s="1"/>
  <c r="V1396" i="5"/>
  <c r="Q1793" i="5"/>
  <c r="Q438" i="5"/>
  <c r="Q628" i="5"/>
  <c r="Q669" i="5"/>
  <c r="V455" i="5"/>
  <c r="X455" i="5" s="1"/>
  <c r="U455" i="5"/>
  <c r="W455" i="5" s="1"/>
  <c r="AA455" i="5" s="1"/>
  <c r="V2252" i="5"/>
  <c r="X2252" i="5" s="1"/>
  <c r="U2252" i="5"/>
  <c r="W2252" i="5" s="1"/>
  <c r="U570" i="5"/>
  <c r="W570" i="5" s="1"/>
  <c r="AA570" i="5" s="1"/>
  <c r="V570" i="5"/>
  <c r="X570" i="5" s="1"/>
  <c r="U2027" i="5"/>
  <c r="W2027" i="5" s="1"/>
  <c r="V2027" i="5"/>
  <c r="Q1212" i="5"/>
  <c r="Q450" i="5"/>
  <c r="U588" i="5"/>
  <c r="W588" i="5" s="1"/>
  <c r="V588" i="5"/>
  <c r="X588" i="5" s="1"/>
  <c r="R2133" i="5"/>
  <c r="T2133" i="5" s="1"/>
  <c r="U743" i="5"/>
  <c r="W743" i="5" s="1"/>
  <c r="AA743" i="5" s="1"/>
  <c r="V743" i="5"/>
  <c r="X743" i="5" s="1"/>
  <c r="Q555" i="5"/>
  <c r="V510" i="5"/>
  <c r="X510" i="5" s="1"/>
  <c r="U510" i="5"/>
  <c r="W510" i="5" s="1"/>
  <c r="U816" i="5"/>
  <c r="W816" i="5" s="1"/>
  <c r="Y816" i="5" s="1"/>
  <c r="V816" i="5"/>
  <c r="U2347" i="5"/>
  <c r="W2347" i="5" s="1"/>
  <c r="Y2347" i="5" s="1"/>
  <c r="V2347" i="5"/>
  <c r="U1724" i="5"/>
  <c r="W1724" i="5" s="1"/>
  <c r="AA1724" i="5" s="1"/>
  <c r="V1724" i="5"/>
  <c r="X1724" i="5" s="1"/>
  <c r="V886" i="5"/>
  <c r="X886" i="5" s="1"/>
  <c r="U886" i="5"/>
  <c r="W886" i="5" s="1"/>
  <c r="AA886" i="5" s="1"/>
  <c r="U276" i="5"/>
  <c r="W276" i="5" s="1"/>
  <c r="Y276" i="5" s="1"/>
  <c r="V276" i="5"/>
  <c r="U948" i="5"/>
  <c r="W948" i="5" s="1"/>
  <c r="Y948" i="5" s="1"/>
  <c r="V948" i="5"/>
  <c r="U576" i="5"/>
  <c r="W576" i="5" s="1"/>
  <c r="AA576" i="5" s="1"/>
  <c r="V576" i="5"/>
  <c r="X576" i="5" s="1"/>
  <c r="Q1734" i="5"/>
  <c r="U1012" i="5"/>
  <c r="W1012" i="5" s="1"/>
  <c r="Y1012" i="5" s="1"/>
  <c r="V1012" i="5"/>
  <c r="Q1624" i="5"/>
  <c r="Q1859" i="5"/>
  <c r="Q1406" i="5"/>
  <c r="Q103" i="5"/>
  <c r="Q517" i="5"/>
  <c r="U1074" i="5"/>
  <c r="W1074" i="5" s="1"/>
  <c r="Y1074" i="5" s="1"/>
  <c r="V1074" i="5"/>
  <c r="U2439" i="5"/>
  <c r="W2439" i="5" s="1"/>
  <c r="Y2439" i="5" s="1"/>
  <c r="V2439" i="5"/>
  <c r="U1273" i="5"/>
  <c r="W1273" i="5" s="1"/>
  <c r="V1273" i="5"/>
  <c r="X1273" i="5" s="1"/>
  <c r="V1357" i="5"/>
  <c r="U1357" i="5"/>
  <c r="W1357" i="5" s="1"/>
  <c r="U2373" i="5"/>
  <c r="W2373" i="5" s="1"/>
  <c r="Y2373" i="5" s="1"/>
  <c r="V2373" i="5"/>
  <c r="U1828" i="5"/>
  <c r="W1828" i="5" s="1"/>
  <c r="V1828" i="5"/>
  <c r="U2152" i="5"/>
  <c r="W2152" i="5" s="1"/>
  <c r="V2152" i="5"/>
  <c r="X2152" i="5" s="1"/>
  <c r="V677" i="5"/>
  <c r="U677" i="5"/>
  <c r="W677" i="5" s="1"/>
  <c r="U2274" i="5"/>
  <c r="W2274" i="5" s="1"/>
  <c r="Y2274" i="5" s="1"/>
  <c r="V2274" i="5"/>
  <c r="Q404" i="5"/>
  <c r="V1281" i="5"/>
  <c r="U1281" i="5"/>
  <c r="W1281" i="5" s="1"/>
  <c r="Y1281" i="5" s="1"/>
  <c r="Q1719" i="5"/>
  <c r="U2043" i="5"/>
  <c r="W2043" i="5" s="1"/>
  <c r="V2043" i="5"/>
  <c r="V2435" i="5"/>
  <c r="X2435" i="5" s="1"/>
  <c r="U2435" i="5"/>
  <c r="W2435" i="5" s="1"/>
  <c r="AA2435" i="5" s="1"/>
  <c r="Q1847" i="5"/>
  <c r="Q781" i="5"/>
  <c r="V2244" i="5"/>
  <c r="U2244" i="5"/>
  <c r="W2244" i="5" s="1"/>
  <c r="Y2244" i="5" s="1"/>
  <c r="Q1577" i="5"/>
  <c r="U2313" i="5"/>
  <c r="W2313" i="5" s="1"/>
  <c r="Y2313" i="5" s="1"/>
  <c r="V2313" i="5"/>
  <c r="U594" i="5"/>
  <c r="W594" i="5" s="1"/>
  <c r="V594" i="5"/>
  <c r="X594" i="5" s="1"/>
  <c r="U1998" i="5"/>
  <c r="W1998" i="5" s="1"/>
  <c r="Y1998" i="5" s="1"/>
  <c r="V1998" i="5"/>
  <c r="Q914" i="5"/>
  <c r="Q1238" i="5"/>
  <c r="U2138" i="5"/>
  <c r="W2138" i="5" s="1"/>
  <c r="Y2138" i="5" s="1"/>
  <c r="V2138" i="5"/>
  <c r="Q789" i="5"/>
  <c r="Q287" i="5"/>
  <c r="Q620" i="5"/>
  <c r="V1190" i="5"/>
  <c r="X1190" i="5" s="1"/>
  <c r="U1190" i="5"/>
  <c r="W1190" i="5" s="1"/>
  <c r="AA1190" i="5" s="1"/>
  <c r="U1039" i="5"/>
  <c r="W1039" i="5" s="1"/>
  <c r="V1039" i="5"/>
  <c r="X1039" i="5" s="1"/>
  <c r="Q723" i="5"/>
  <c r="V1354" i="5"/>
  <c r="X1354" i="5" s="1"/>
  <c r="U1354" i="5"/>
  <c r="W1354" i="5" s="1"/>
  <c r="AA1354" i="5" s="1"/>
  <c r="U131" i="5"/>
  <c r="W131" i="5" s="1"/>
  <c r="Y131" i="5" s="1"/>
  <c r="V131" i="5"/>
  <c r="V822" i="5"/>
  <c r="U822" i="5"/>
  <c r="W822" i="5" s="1"/>
  <c r="Y822" i="5" s="1"/>
  <c r="Q121" i="5"/>
  <c r="U1471" i="5"/>
  <c r="W1471" i="5" s="1"/>
  <c r="Y1471" i="5" s="1"/>
  <c r="V1471" i="5"/>
  <c r="Q1399" i="5"/>
  <c r="U2361" i="5"/>
  <c r="W2361" i="5" s="1"/>
  <c r="Y2361" i="5" s="1"/>
  <c r="V2361" i="5"/>
  <c r="U2363" i="5"/>
  <c r="W2363" i="5" s="1"/>
  <c r="AA2363" i="5" s="1"/>
  <c r="V2363" i="5"/>
  <c r="X2363" i="5" s="1"/>
  <c r="U1954" i="5"/>
  <c r="W1954" i="5" s="1"/>
  <c r="V1954" i="5"/>
  <c r="X1954" i="5" s="1"/>
  <c r="U624" i="5"/>
  <c r="W624" i="5" s="1"/>
  <c r="Y624" i="5" s="1"/>
  <c r="V624" i="5"/>
  <c r="U2006" i="5"/>
  <c r="W2006" i="5" s="1"/>
  <c r="Y2006" i="5" s="1"/>
  <c r="V2006" i="5"/>
  <c r="Q1845" i="5"/>
  <c r="Q352" i="5"/>
  <c r="Q207" i="5"/>
  <c r="Q846" i="5"/>
  <c r="V1646" i="5"/>
  <c r="X1646" i="5" s="1"/>
  <c r="U1646" i="5"/>
  <c r="W1646" i="5" s="1"/>
  <c r="AA1646" i="5" s="1"/>
  <c r="U1243" i="5"/>
  <c r="W1243" i="5" s="1"/>
  <c r="Y1243" i="5" s="1"/>
  <c r="V1243" i="5"/>
  <c r="V734" i="5"/>
  <c r="U734" i="5"/>
  <c r="W734" i="5" s="1"/>
  <c r="Y734" i="5" s="1"/>
  <c r="U1924" i="5"/>
  <c r="W1924" i="5" s="1"/>
  <c r="AA1924" i="5" s="1"/>
  <c r="V1924" i="5"/>
  <c r="X1924" i="5" s="1"/>
  <c r="U612" i="5"/>
  <c r="W612" i="5" s="1"/>
  <c r="V612" i="5"/>
  <c r="V2286" i="5"/>
  <c r="U2286" i="5"/>
  <c r="W2286" i="5" s="1"/>
  <c r="Y2286" i="5" s="1"/>
  <c r="Q1148" i="5"/>
  <c r="U1940" i="5"/>
  <c r="W1940" i="5" s="1"/>
  <c r="Y1940" i="5" s="1"/>
  <c r="V1940" i="5"/>
  <c r="U375" i="5"/>
  <c r="W375" i="5" s="1"/>
  <c r="V375" i="5"/>
  <c r="X375" i="5" s="1"/>
  <c r="U1995" i="5"/>
  <c r="W1995" i="5" s="1"/>
  <c r="V1995" i="5"/>
  <c r="X1995" i="5" s="1"/>
  <c r="U772" i="5"/>
  <c r="W772" i="5" s="1"/>
  <c r="Y772" i="5" s="1"/>
  <c r="V772" i="5"/>
  <c r="V1096" i="5"/>
  <c r="X1096" i="5" s="1"/>
  <c r="U1096" i="5"/>
  <c r="W1096" i="5" s="1"/>
  <c r="Y1096" i="5" s="1"/>
  <c r="U377" i="5"/>
  <c r="W377" i="5" s="1"/>
  <c r="V377" i="5"/>
  <c r="X377" i="5" s="1"/>
  <c r="U2141" i="5"/>
  <c r="W2141" i="5" s="1"/>
  <c r="AA2141" i="5" s="1"/>
  <c r="V2141" i="5"/>
  <c r="X2141" i="5" s="1"/>
  <c r="Q1601" i="5"/>
  <c r="V2290" i="5"/>
  <c r="X2290" i="5" s="1"/>
  <c r="U2290" i="5"/>
  <c r="W2290" i="5" s="1"/>
  <c r="AA2290" i="5" s="1"/>
  <c r="V1992" i="5"/>
  <c r="X1992" i="5" s="1"/>
  <c r="U1992" i="5"/>
  <c r="W1992" i="5" s="1"/>
  <c r="AA1992" i="5" s="1"/>
  <c r="U447" i="5"/>
  <c r="W447" i="5" s="1"/>
  <c r="Y447" i="5" s="1"/>
  <c r="V447" i="5"/>
  <c r="V758" i="5"/>
  <c r="X758" i="5" s="1"/>
  <c r="U758" i="5"/>
  <c r="W758" i="5" s="1"/>
  <c r="Q1392" i="5"/>
  <c r="Q277" i="5"/>
  <c r="R2059" i="5"/>
  <c r="T2059" i="5" s="1"/>
  <c r="Q1544" i="5"/>
  <c r="U676" i="5"/>
  <c r="W676" i="5" s="1"/>
  <c r="Y676" i="5" s="1"/>
  <c r="V676" i="5"/>
  <c r="U279" i="5"/>
  <c r="W279" i="5" s="1"/>
  <c r="AA279" i="5" s="1"/>
  <c r="V279" i="5"/>
  <c r="X279" i="5" s="1"/>
  <c r="R1315" i="5"/>
  <c r="T1315" i="5" s="1"/>
  <c r="Q1168" i="5"/>
  <c r="Q763" i="5"/>
  <c r="U616" i="5"/>
  <c r="W616" i="5" s="1"/>
  <c r="V616" i="5"/>
  <c r="X616" i="5" s="1"/>
  <c r="U2231" i="5"/>
  <c r="W2231" i="5" s="1"/>
  <c r="Y2231" i="5" s="1"/>
  <c r="V2231" i="5"/>
  <c r="U1173" i="5"/>
  <c r="W1173" i="5" s="1"/>
  <c r="Y1173" i="5" s="1"/>
  <c r="V1173" i="5"/>
  <c r="Q31" i="5"/>
  <c r="V1622" i="5"/>
  <c r="X1622" i="5" s="1"/>
  <c r="U1622" i="5"/>
  <c r="W1622" i="5" s="1"/>
  <c r="Q1082" i="5"/>
  <c r="Q894" i="5"/>
  <c r="Q1093" i="5"/>
  <c r="Q1705" i="5"/>
  <c r="U1248" i="5"/>
  <c r="W1248" i="5" s="1"/>
  <c r="V1248" i="5"/>
  <c r="X1248" i="5" s="1"/>
  <c r="Q981" i="5"/>
  <c r="Q750" i="5"/>
  <c r="Q1830" i="5"/>
  <c r="U2132" i="5"/>
  <c r="W2132" i="5" s="1"/>
  <c r="Y2132" i="5" s="1"/>
  <c r="V2132" i="5"/>
  <c r="U2343" i="5"/>
  <c r="W2343" i="5" s="1"/>
  <c r="Y2343" i="5" s="1"/>
  <c r="V2343" i="5"/>
  <c r="U1981" i="5"/>
  <c r="W1981" i="5" s="1"/>
  <c r="Y1981" i="5" s="1"/>
  <c r="V1981" i="5"/>
  <c r="Q1448" i="5"/>
  <c r="Q721" i="5"/>
  <c r="Q1299" i="5"/>
  <c r="Q933" i="5"/>
  <c r="Q1545" i="5"/>
  <c r="V522" i="5"/>
  <c r="U522" i="5"/>
  <c r="W522" i="5" s="1"/>
  <c r="U104" i="5"/>
  <c r="W104" i="5" s="1"/>
  <c r="Y104" i="5" s="1"/>
  <c r="V104" i="5"/>
  <c r="Q1786" i="5"/>
  <c r="U682" i="5"/>
  <c r="W682" i="5" s="1"/>
  <c r="V682" i="5"/>
  <c r="X682" i="5" s="1"/>
  <c r="Q395" i="5"/>
  <c r="U2159" i="5"/>
  <c r="W2159" i="5" s="1"/>
  <c r="V2159" i="5"/>
  <c r="Q302" i="5"/>
  <c r="Q1714" i="5"/>
  <c r="U1651" i="5"/>
  <c r="W1651" i="5" s="1"/>
  <c r="Y1651" i="5" s="1"/>
  <c r="V1651" i="5"/>
  <c r="U592" i="5"/>
  <c r="W592" i="5" s="1"/>
  <c r="V592" i="5"/>
  <c r="R79" i="5"/>
  <c r="T79" i="5" s="1"/>
  <c r="U583" i="5"/>
  <c r="W583" i="5" s="1"/>
  <c r="V583" i="5"/>
  <c r="X583" i="5" s="1"/>
  <c r="Q1454" i="5"/>
  <c r="U2246" i="5"/>
  <c r="W2246" i="5" s="1"/>
  <c r="AA2246" i="5" s="1"/>
  <c r="V2246" i="5"/>
  <c r="X2246" i="5" s="1"/>
  <c r="Q60" i="5"/>
  <c r="U508" i="5"/>
  <c r="W508" i="5" s="1"/>
  <c r="V508" i="5"/>
  <c r="X508" i="5" s="1"/>
  <c r="V2148" i="5"/>
  <c r="U2148" i="5"/>
  <c r="W2148" i="5" s="1"/>
  <c r="Q1409" i="5"/>
  <c r="Q571" i="5"/>
  <c r="V2299" i="5"/>
  <c r="U2299" i="5"/>
  <c r="W2299" i="5" s="1"/>
  <c r="Y2299" i="5" s="1"/>
  <c r="Q546" i="5"/>
  <c r="U2098" i="5"/>
  <c r="W2098" i="5" s="1"/>
  <c r="AA2098" i="5" s="1"/>
  <c r="V2098" i="5"/>
  <c r="X2098" i="5" s="1"/>
  <c r="U246" i="5"/>
  <c r="W246" i="5" s="1"/>
  <c r="V246" i="5"/>
  <c r="U1014" i="5"/>
  <c r="W1014" i="5" s="1"/>
  <c r="AA1014" i="5" s="1"/>
  <c r="V1014" i="5"/>
  <c r="X1014" i="5" s="1"/>
  <c r="V2112" i="5"/>
  <c r="X2112" i="5" s="1"/>
  <c r="U2112" i="5"/>
  <c r="W2112" i="5" s="1"/>
  <c r="AA2112" i="5" s="1"/>
  <c r="Q487" i="5"/>
  <c r="U847" i="5"/>
  <c r="W847" i="5" s="1"/>
  <c r="AA847" i="5" s="1"/>
  <c r="V847" i="5"/>
  <c r="X847" i="5" s="1"/>
  <c r="Q1279" i="5"/>
  <c r="Q448" i="5"/>
  <c r="Q230" i="5"/>
  <c r="Q831" i="5"/>
  <c r="Q1132" i="5"/>
  <c r="Q224" i="5"/>
  <c r="V671" i="5"/>
  <c r="U671" i="5"/>
  <c r="W671" i="5" s="1"/>
  <c r="Q1136" i="5"/>
  <c r="U1879" i="5"/>
  <c r="W1879" i="5" s="1"/>
  <c r="V1879" i="5"/>
  <c r="V647" i="5"/>
  <c r="X647" i="5" s="1"/>
  <c r="U647" i="5"/>
  <c r="W647" i="5" s="1"/>
  <c r="Q618" i="5"/>
  <c r="U2039" i="5"/>
  <c r="W2039" i="5" s="1"/>
  <c r="Y2039" i="5" s="1"/>
  <c r="V2039" i="5"/>
  <c r="Q237" i="5"/>
  <c r="U1758" i="5"/>
  <c r="W1758" i="5" s="1"/>
  <c r="Y1758" i="5" s="1"/>
  <c r="V1758" i="5"/>
  <c r="Q166" i="5"/>
  <c r="U1594" i="5"/>
  <c r="W1594" i="5" s="1"/>
  <c r="V1594" i="5"/>
  <c r="X1594" i="5" s="1"/>
  <c r="Q299" i="5"/>
  <c r="U2135" i="5"/>
  <c r="W2135" i="5" s="1"/>
  <c r="Y2135" i="5" s="1"/>
  <c r="V2135" i="5"/>
  <c r="U1361" i="5"/>
  <c r="W1361" i="5" s="1"/>
  <c r="AA1361" i="5" s="1"/>
  <c r="V1361" i="5"/>
  <c r="X1361" i="5" s="1"/>
  <c r="Q1801" i="5"/>
  <c r="Q672" i="5"/>
  <c r="Q1649" i="5"/>
  <c r="U1978" i="5"/>
  <c r="W1978" i="5" s="1"/>
  <c r="Y1978" i="5" s="1"/>
  <c r="V1978" i="5"/>
  <c r="U1994" i="5"/>
  <c r="W1994" i="5" s="1"/>
  <c r="Y1994" i="5" s="1"/>
  <c r="V1994" i="5"/>
  <c r="Q1401" i="5"/>
  <c r="Q1654" i="5"/>
  <c r="Q971" i="5"/>
  <c r="U2074" i="5"/>
  <c r="W2074" i="5" s="1"/>
  <c r="Y2074" i="5" s="1"/>
  <c r="V2074" i="5"/>
  <c r="V148" i="5"/>
  <c r="U148" i="5"/>
  <c r="W148" i="5" s="1"/>
  <c r="Y148" i="5" s="1"/>
  <c r="Q1098" i="5"/>
  <c r="U2105" i="5"/>
  <c r="W2105" i="5" s="1"/>
  <c r="Y2105" i="5" s="1"/>
  <c r="V2105" i="5"/>
  <c r="U579" i="5"/>
  <c r="W579" i="5" s="1"/>
  <c r="Y579" i="5" s="1"/>
  <c r="V579" i="5"/>
  <c r="U1050" i="5"/>
  <c r="W1050" i="5" s="1"/>
  <c r="V1050" i="5"/>
  <c r="X1050" i="5" s="1"/>
  <c r="U727" i="5"/>
  <c r="W727" i="5" s="1"/>
  <c r="V727" i="5"/>
  <c r="U362" i="5"/>
  <c r="W362" i="5" s="1"/>
  <c r="Y362" i="5" s="1"/>
  <c r="V362" i="5"/>
  <c r="U1964" i="5"/>
  <c r="W1964" i="5" s="1"/>
  <c r="Y1964" i="5" s="1"/>
  <c r="V1964" i="5"/>
  <c r="Q195" i="5"/>
  <c r="U323" i="5"/>
  <c r="W323" i="5" s="1"/>
  <c r="Y323" i="5" s="1"/>
  <c r="V323" i="5"/>
  <c r="V1536" i="5"/>
  <c r="U1536" i="5"/>
  <c r="W1536" i="5" s="1"/>
  <c r="Y1536" i="5" s="1"/>
  <c r="U1893" i="5"/>
  <c r="W1893" i="5" s="1"/>
  <c r="AA1893" i="5" s="1"/>
  <c r="V1893" i="5"/>
  <c r="X1893" i="5" s="1"/>
  <c r="U688" i="5"/>
  <c r="W688" i="5" s="1"/>
  <c r="V688" i="5"/>
  <c r="Q383" i="5"/>
  <c r="Q804" i="5"/>
  <c r="V1694" i="5"/>
  <c r="X1694" i="5" s="1"/>
  <c r="U1694" i="5"/>
  <c r="W1694" i="5" s="1"/>
  <c r="U1053" i="5"/>
  <c r="W1053" i="5" s="1"/>
  <c r="AA1053" i="5" s="1"/>
  <c r="V1053" i="5"/>
  <c r="X1053" i="5" s="1"/>
  <c r="Q498" i="5"/>
  <c r="U1902" i="5"/>
  <c r="W1902" i="5" s="1"/>
  <c r="Y1902" i="5" s="1"/>
  <c r="V1902" i="5"/>
  <c r="Q26" i="5"/>
  <c r="U1088" i="5"/>
  <c r="W1088" i="5" s="1"/>
  <c r="V1088" i="5"/>
  <c r="X1088" i="5" s="1"/>
  <c r="U2413" i="5"/>
  <c r="W2413" i="5" s="1"/>
  <c r="AA2413" i="5" s="1"/>
  <c r="V2413" i="5"/>
  <c r="X2413" i="5" s="1"/>
  <c r="U433" i="5"/>
  <c r="W433" i="5" s="1"/>
  <c r="Y433" i="5" s="1"/>
  <c r="V433" i="5"/>
  <c r="X433" i="5" s="1"/>
  <c r="Q1837" i="5"/>
  <c r="U2269" i="5"/>
  <c r="W2269" i="5" s="1"/>
  <c r="Y2269" i="5" s="1"/>
  <c r="V2269" i="5"/>
  <c r="Q1798" i="5"/>
  <c r="V2230" i="5"/>
  <c r="X2230" i="5" s="1"/>
  <c r="U2230" i="5"/>
  <c r="W2230" i="5" s="1"/>
  <c r="AA2230" i="5" s="1"/>
  <c r="U176" i="5"/>
  <c r="W176" i="5" s="1"/>
  <c r="V176" i="5"/>
  <c r="X176" i="5" s="1"/>
  <c r="Q1690" i="5"/>
  <c r="U1464" i="5"/>
  <c r="W1464" i="5" s="1"/>
  <c r="V1464" i="5"/>
  <c r="V798" i="5"/>
  <c r="U798" i="5"/>
  <c r="W798" i="5" s="1"/>
  <c r="Y798" i="5" s="1"/>
  <c r="Q696" i="5"/>
  <c r="Q1529" i="5"/>
  <c r="U871" i="5"/>
  <c r="W871" i="5" s="1"/>
  <c r="V871" i="5"/>
  <c r="Q43" i="5"/>
  <c r="Q386" i="5"/>
  <c r="Q1656" i="5"/>
  <c r="Q1384" i="5"/>
  <c r="N6" i="5"/>
  <c r="P6" i="5"/>
  <c r="U2344" i="5"/>
  <c r="W2344" i="5" s="1"/>
  <c r="Y2344" i="5" s="1"/>
  <c r="V2344" i="5"/>
  <c r="Q1030" i="5"/>
  <c r="Q869" i="5"/>
  <c r="Q96" i="5"/>
  <c r="U2259" i="5"/>
  <c r="W2259" i="5" s="1"/>
  <c r="Y2259" i="5" s="1"/>
  <c r="V2259" i="5"/>
  <c r="U957" i="5"/>
  <c r="W957" i="5" s="1"/>
  <c r="Y957" i="5" s="1"/>
  <c r="V957" i="5"/>
  <c r="Q643" i="5"/>
  <c r="V136" i="5"/>
  <c r="X136" i="5" s="1"/>
  <c r="U136" i="5"/>
  <c r="W136" i="5" s="1"/>
  <c r="AA136" i="5" s="1"/>
  <c r="U2261" i="5"/>
  <c r="W2261" i="5" s="1"/>
  <c r="Y2261" i="5" s="1"/>
  <c r="V2261" i="5"/>
  <c r="V530" i="5"/>
  <c r="U530" i="5"/>
  <c r="W530" i="5" s="1"/>
  <c r="Y530" i="5" s="1"/>
  <c r="V691" i="5"/>
  <c r="X691" i="5" s="1"/>
  <c r="U691" i="5"/>
  <c r="W691" i="5" s="1"/>
  <c r="Q1036" i="5"/>
  <c r="Q1360" i="5"/>
  <c r="U526" i="5"/>
  <c r="W526" i="5" s="1"/>
  <c r="AA526" i="5" s="1"/>
  <c r="V526" i="5"/>
  <c r="X526" i="5" s="1"/>
  <c r="Q1351" i="5"/>
  <c r="Q842" i="5"/>
  <c r="V791" i="5"/>
  <c r="U791" i="5"/>
  <c r="W791" i="5" s="1"/>
  <c r="Y791" i="5" s="1"/>
  <c r="Q86" i="5"/>
  <c r="Q483" i="5"/>
  <c r="Q1671" i="5"/>
  <c r="Q54" i="5"/>
  <c r="Q744" i="5"/>
  <c r="Q1363" i="5"/>
  <c r="Q1667" i="5"/>
  <c r="Q1583" i="5"/>
  <c r="Q884" i="5"/>
  <c r="Q1367" i="5"/>
  <c r="U1591" i="5"/>
  <c r="W1591" i="5" s="1"/>
  <c r="AA1591" i="5" s="1"/>
  <c r="V1591" i="5"/>
  <c r="X1591" i="5" s="1"/>
  <c r="U1459" i="5"/>
  <c r="W1459" i="5" s="1"/>
  <c r="AA1459" i="5" s="1"/>
  <c r="V1459" i="5"/>
  <c r="X1459" i="5" s="1"/>
  <c r="Q867" i="5"/>
  <c r="Q741" i="5"/>
  <c r="Q257" i="5"/>
  <c r="U309" i="5"/>
  <c r="W309" i="5" s="1"/>
  <c r="V309" i="5"/>
  <c r="X309" i="5" s="1"/>
  <c r="U1849" i="5"/>
  <c r="W1849" i="5" s="1"/>
  <c r="AA1849" i="5" s="1"/>
  <c r="V1849" i="5"/>
  <c r="X1849" i="5" s="1"/>
  <c r="U2281" i="5"/>
  <c r="W2281" i="5" s="1"/>
  <c r="Y2281" i="5" s="1"/>
  <c r="V2281" i="5"/>
  <c r="Q769" i="5"/>
  <c r="R2229" i="5"/>
  <c r="T2229" i="5" s="1"/>
  <c r="U1756" i="5"/>
  <c r="W1756" i="5" s="1"/>
  <c r="Y1756" i="5" s="1"/>
  <c r="V1756" i="5"/>
  <c r="Q1808" i="5"/>
  <c r="Q1551" i="5"/>
  <c r="V1378" i="5"/>
  <c r="U1378" i="5"/>
  <c r="W1378" i="5" s="1"/>
  <c r="Y1378" i="5" s="1"/>
  <c r="V875" i="5"/>
  <c r="U875" i="5"/>
  <c r="W875" i="5" s="1"/>
  <c r="Y875" i="5" s="1"/>
  <c r="Q1775" i="5"/>
  <c r="U228" i="5"/>
  <c r="W228" i="5" s="1"/>
  <c r="AA228" i="5" s="1"/>
  <c r="V228" i="5"/>
  <c r="X228" i="5" s="1"/>
  <c r="V181" i="5"/>
  <c r="U181" i="5"/>
  <c r="W181" i="5" s="1"/>
  <c r="Y181" i="5" s="1"/>
  <c r="R1152" i="5"/>
  <c r="T1152" i="5" s="1"/>
  <c r="Q1657" i="5"/>
  <c r="U2038" i="5"/>
  <c r="W2038" i="5" s="1"/>
  <c r="AA2038" i="5" s="1"/>
  <c r="V2038" i="5"/>
  <c r="X2038" i="5" s="1"/>
  <c r="Q430" i="5"/>
  <c r="U2158" i="5"/>
  <c r="W2158" i="5" s="1"/>
  <c r="Y2158" i="5" s="1"/>
  <c r="V2158" i="5"/>
  <c r="U630" i="5"/>
  <c r="W630" i="5" s="1"/>
  <c r="V630" i="5"/>
  <c r="X630" i="5" s="1"/>
  <c r="R608" i="5"/>
  <c r="T608" i="5" s="1"/>
  <c r="V2174" i="5"/>
  <c r="U2174" i="5"/>
  <c r="W2174" i="5" s="1"/>
  <c r="R1581" i="5"/>
  <c r="T1581" i="5" s="1"/>
  <c r="R2013" i="5"/>
  <c r="T2013" i="5" s="1"/>
  <c r="Q790" i="5"/>
  <c r="R2025" i="5"/>
  <c r="T2025" i="5" s="1"/>
  <c r="Q1379" i="5"/>
  <c r="Q1155" i="5"/>
  <c r="Q524" i="5"/>
  <c r="Q1802" i="5"/>
  <c r="U141" i="5"/>
  <c r="W141" i="5" s="1"/>
  <c r="AA141" i="5" s="1"/>
  <c r="V141" i="5"/>
  <c r="X141" i="5" s="1"/>
  <c r="Q187" i="5"/>
  <c r="U1969" i="5"/>
  <c r="W1969" i="5" s="1"/>
  <c r="V1969" i="5"/>
  <c r="X1969" i="5" s="1"/>
  <c r="U554" i="5"/>
  <c r="W554" i="5" s="1"/>
  <c r="V554" i="5"/>
  <c r="X554" i="5" s="1"/>
  <c r="R961" i="5"/>
  <c r="T961" i="5" s="1"/>
  <c r="U2255" i="5"/>
  <c r="W2255" i="5" s="1"/>
  <c r="V2255" i="5"/>
  <c r="U240" i="5"/>
  <c r="W240" i="5" s="1"/>
  <c r="AA240" i="5" s="1"/>
  <c r="V240" i="5"/>
  <c r="X240" i="5" s="1"/>
  <c r="Q1461" i="5"/>
  <c r="R49" i="5"/>
  <c r="T49" i="5" s="1"/>
  <c r="Q381" i="5"/>
  <c r="V912" i="5"/>
  <c r="U912" i="5"/>
  <c r="W912" i="5" s="1"/>
  <c r="Y912" i="5" s="1"/>
  <c r="U1219" i="5"/>
  <c r="W1219" i="5" s="1"/>
  <c r="AA1219" i="5" s="1"/>
  <c r="V1219" i="5"/>
  <c r="X1219" i="5" s="1"/>
  <c r="R1557" i="5"/>
  <c r="T1557" i="5" s="1"/>
  <c r="R1989" i="5"/>
  <c r="T1989" i="5" s="1"/>
  <c r="U748" i="5"/>
  <c r="W748" i="5" s="1"/>
  <c r="V748" i="5"/>
  <c r="X748" i="5" s="1"/>
  <c r="Q1684" i="5"/>
  <c r="R281" i="5"/>
  <c r="T281" i="5" s="1"/>
  <c r="Q354" i="5"/>
  <c r="R2352" i="5"/>
  <c r="T2352" i="5" s="1"/>
  <c r="U1891" i="5"/>
  <c r="W1891" i="5" s="1"/>
  <c r="Y1891" i="5" s="1"/>
  <c r="V1891" i="5"/>
  <c r="Q1682" i="5"/>
  <c r="Q1631" i="5"/>
  <c r="Q1548" i="5"/>
  <c r="Q955" i="5"/>
  <c r="Q1806" i="5"/>
  <c r="U540" i="5"/>
  <c r="W540" i="5" s="1"/>
  <c r="V540" i="5"/>
  <c r="X540" i="5" s="1"/>
  <c r="V1707" i="5"/>
  <c r="X1707" i="5" s="1"/>
  <c r="U1707" i="5"/>
  <c r="W1707" i="5" s="1"/>
  <c r="Q808" i="5"/>
  <c r="U953" i="5"/>
  <c r="W953" i="5" s="1"/>
  <c r="AA953" i="5" s="1"/>
  <c r="V953" i="5"/>
  <c r="X953" i="5" s="1"/>
  <c r="V996" i="5"/>
  <c r="U996" i="5"/>
  <c r="W996" i="5" s="1"/>
  <c r="Y996" i="5" s="1"/>
  <c r="R2340" i="5"/>
  <c r="T2340" i="5" s="1"/>
  <c r="R684" i="5"/>
  <c r="T684" i="5" s="1"/>
  <c r="R272" i="5"/>
  <c r="T272" i="5" s="1"/>
  <c r="V50" i="5"/>
  <c r="U50" i="5"/>
  <c r="W50" i="5" s="1"/>
  <c r="Q1857" i="5"/>
  <c r="Q344" i="5"/>
  <c r="Q1777" i="5"/>
  <c r="U2209" i="5"/>
  <c r="W2209" i="5" s="1"/>
  <c r="Y2209" i="5" s="1"/>
  <c r="V2209" i="5"/>
  <c r="V2395" i="5"/>
  <c r="X2395" i="5" s="1"/>
  <c r="U2395" i="5"/>
  <c r="W2395" i="5" s="1"/>
  <c r="AA2395" i="5" s="1"/>
  <c r="R2429" i="5"/>
  <c r="T2429" i="5" s="1"/>
  <c r="Q930" i="5"/>
  <c r="Q1237" i="5"/>
  <c r="U1792" i="5"/>
  <c r="W1792" i="5" s="1"/>
  <c r="Y1792" i="5" s="1"/>
  <c r="V1792" i="5"/>
  <c r="Q1866" i="5"/>
  <c r="Q944" i="5"/>
  <c r="Q1844" i="5"/>
  <c r="Q1702" i="5"/>
  <c r="Q1405" i="5"/>
  <c r="U2240" i="5"/>
  <c r="W2240" i="5" s="1"/>
  <c r="V2240" i="5"/>
  <c r="Q58" i="5"/>
  <c r="Q160" i="5"/>
  <c r="Q629" i="5"/>
  <c r="Q558" i="5"/>
  <c r="V32" i="5"/>
  <c r="X32" i="5" s="1"/>
  <c r="U32" i="5"/>
  <c r="W32" i="5" s="1"/>
  <c r="Q1871" i="5"/>
  <c r="R324" i="5"/>
  <c r="T324" i="5" s="1"/>
  <c r="U2318" i="5"/>
  <c r="W2318" i="5" s="1"/>
  <c r="V2318" i="5"/>
  <c r="X2318" i="5" s="1"/>
  <c r="Q22" i="5"/>
  <c r="U2238" i="5"/>
  <c r="W2238" i="5" s="1"/>
  <c r="V2238" i="5"/>
  <c r="U171" i="5"/>
  <c r="W171" i="5" s="1"/>
  <c r="Y171" i="5" s="1"/>
  <c r="V171" i="5"/>
  <c r="Q815" i="5"/>
  <c r="Q938" i="5"/>
  <c r="Q305" i="5"/>
  <c r="Q1411" i="5"/>
  <c r="U1490" i="5"/>
  <c r="W1490" i="5" s="1"/>
  <c r="V1490" i="5"/>
  <c r="X1490" i="5" s="1"/>
  <c r="Q1210" i="5"/>
  <c r="Q470" i="5"/>
  <c r="U1172" i="5"/>
  <c r="W1172" i="5" s="1"/>
  <c r="V1172" i="5"/>
  <c r="Q709" i="5"/>
  <c r="R133" i="5"/>
  <c r="T133" i="5" s="1"/>
  <c r="Q1447" i="5"/>
  <c r="N12" i="5"/>
  <c r="P12" i="5"/>
  <c r="Q1064" i="5"/>
  <c r="Q1147" i="5"/>
  <c r="Q806" i="5"/>
  <c r="R2175" i="5"/>
  <c r="T2175" i="5" s="1"/>
  <c r="U1699" i="5"/>
  <c r="W1699" i="5" s="1"/>
  <c r="Y1699" i="5" s="1"/>
  <c r="V1699" i="5"/>
  <c r="R2345" i="5"/>
  <c r="T2345" i="5" s="1"/>
  <c r="U2353" i="5"/>
  <c r="W2353" i="5" s="1"/>
  <c r="V2353" i="5"/>
  <c r="X2353" i="5" s="1"/>
  <c r="Q1341" i="5"/>
  <c r="Q1679" i="5"/>
  <c r="U625" i="5"/>
  <c r="W625" i="5" s="1"/>
  <c r="V625" i="5"/>
  <c r="R746" i="5"/>
  <c r="T746" i="5" s="1"/>
  <c r="U532" i="5"/>
  <c r="W532" i="5" s="1"/>
  <c r="Y532" i="5" s="1"/>
  <c r="V532" i="5"/>
  <c r="U780" i="5"/>
  <c r="W780" i="5" s="1"/>
  <c r="Y780" i="5" s="1"/>
  <c r="V780" i="5"/>
  <c r="Q657" i="5"/>
  <c r="Q314" i="5"/>
  <c r="Q1397" i="5"/>
  <c r="V1008" i="5"/>
  <c r="X1008" i="5" s="1"/>
  <c r="U1008" i="5"/>
  <c r="W1008" i="5" s="1"/>
  <c r="U325" i="5"/>
  <c r="W325" i="5" s="1"/>
  <c r="Y325" i="5" s="1"/>
  <c r="V325" i="5"/>
  <c r="Q1333" i="5"/>
  <c r="Q1113" i="5"/>
  <c r="U502" i="5"/>
  <c r="W502" i="5" s="1"/>
  <c r="V502" i="5"/>
  <c r="X502" i="5" s="1"/>
  <c r="U702" i="5"/>
  <c r="W702" i="5" s="1"/>
  <c r="V702" i="5"/>
  <c r="X702" i="5" s="1"/>
  <c r="R465" i="5"/>
  <c r="T465" i="5" s="1"/>
  <c r="R1977" i="5"/>
  <c r="T1977" i="5" s="1"/>
  <c r="R1007" i="5"/>
  <c r="T1007" i="5" s="1"/>
  <c r="R1907" i="5"/>
  <c r="T1907" i="5" s="1"/>
  <c r="U1274" i="5"/>
  <c r="W1274" i="5" s="1"/>
  <c r="Y1274" i="5" s="1"/>
  <c r="V1274" i="5"/>
  <c r="Q488" i="5"/>
  <c r="Q1766" i="5"/>
  <c r="U2394" i="5"/>
  <c r="W2394" i="5" s="1"/>
  <c r="AA2394" i="5" s="1"/>
  <c r="V2394" i="5"/>
  <c r="X2394" i="5" s="1"/>
  <c r="U2225" i="5"/>
  <c r="W2225" i="5" s="1"/>
  <c r="V2225" i="5"/>
  <c r="X2225" i="5" s="1"/>
  <c r="U1825" i="5"/>
  <c r="W1825" i="5" s="1"/>
  <c r="Y1825" i="5" s="1"/>
  <c r="V1825" i="5"/>
  <c r="V2257" i="5"/>
  <c r="U2257" i="5"/>
  <c r="W2257" i="5" s="1"/>
  <c r="Y2257" i="5" s="1"/>
  <c r="U607" i="5"/>
  <c r="W607" i="5" s="1"/>
  <c r="Y607" i="5" s="1"/>
  <c r="V607" i="5"/>
  <c r="U544" i="5"/>
  <c r="W544" i="5" s="1"/>
  <c r="AA544" i="5" s="1"/>
  <c r="V544" i="5"/>
  <c r="X544" i="5" s="1"/>
  <c r="Q1642" i="5"/>
  <c r="U637" i="5"/>
  <c r="W637" i="5" s="1"/>
  <c r="V637" i="5"/>
  <c r="U347" i="5"/>
  <c r="W347" i="5" s="1"/>
  <c r="Y347" i="5" s="1"/>
  <c r="V347" i="5"/>
  <c r="Q1344" i="5"/>
  <c r="R2047" i="5"/>
  <c r="T2047" i="5" s="1"/>
  <c r="Q1496" i="5"/>
  <c r="R2386" i="5"/>
  <c r="T2386" i="5" s="1"/>
  <c r="V1920" i="5"/>
  <c r="X1920" i="5" s="1"/>
  <c r="U1920" i="5"/>
  <c r="W1920" i="5" s="1"/>
  <c r="U44" i="5"/>
  <c r="W44" i="5" s="1"/>
  <c r="AA44" i="5" s="1"/>
  <c r="V44" i="5"/>
  <c r="X44" i="5" s="1"/>
  <c r="Q1214" i="5"/>
  <c r="R857" i="5"/>
  <c r="T857" i="5" s="1"/>
  <c r="R210" i="5"/>
  <c r="T210" i="5" s="1"/>
  <c r="R1963" i="5"/>
  <c r="T1963" i="5" s="1"/>
  <c r="Q1637" i="5"/>
  <c r="R596" i="5"/>
  <c r="T596" i="5" s="1"/>
  <c r="Q1703" i="5"/>
  <c r="Q1134" i="5"/>
  <c r="Q1191" i="5"/>
  <c r="Q915" i="5"/>
  <c r="Q1239" i="5"/>
  <c r="Q720" i="5"/>
  <c r="U1908" i="5"/>
  <c r="W1908" i="5" s="1"/>
  <c r="V1908" i="5"/>
  <c r="X1908" i="5" s="1"/>
  <c r="U2048" i="5"/>
  <c r="W2048" i="5" s="1"/>
  <c r="V2048" i="5"/>
  <c r="Q1588" i="5"/>
  <c r="Q1204" i="5"/>
  <c r="V1025" i="5"/>
  <c r="X1025" i="5" s="1"/>
  <c r="U1025" i="5"/>
  <c r="W1025" i="5" s="1"/>
  <c r="AA1025" i="5" s="1"/>
  <c r="V2409" i="5"/>
  <c r="U2409" i="5"/>
  <c r="W2409" i="5" s="1"/>
  <c r="Y2409" i="5" s="1"/>
  <c r="Q1862" i="5"/>
  <c r="V587" i="5"/>
  <c r="X587" i="5" s="1"/>
  <c r="U587" i="5"/>
  <c r="W587" i="5" s="1"/>
  <c r="Q236" i="5"/>
  <c r="Q1087" i="5"/>
  <c r="Q479" i="5"/>
  <c r="V1980" i="5"/>
  <c r="U1980" i="5"/>
  <c r="W1980" i="5" s="1"/>
  <c r="Y1980" i="5" s="1"/>
  <c r="U1048" i="5"/>
  <c r="W1048" i="5" s="1"/>
  <c r="Y1048" i="5" s="1"/>
  <c r="V1048" i="5"/>
  <c r="Q1660" i="5"/>
  <c r="U2204" i="5"/>
  <c r="W2204" i="5" s="1"/>
  <c r="V2204" i="5"/>
  <c r="U2351" i="5"/>
  <c r="W2351" i="5" s="1"/>
  <c r="Y2351" i="5" s="1"/>
  <c r="V2351" i="5"/>
  <c r="Q1730" i="5"/>
  <c r="Q1499" i="5"/>
  <c r="V366" i="5"/>
  <c r="U366" i="5"/>
  <c r="W366" i="5" s="1"/>
  <c r="Y366" i="5" s="1"/>
  <c r="V908" i="5"/>
  <c r="X908" i="5" s="1"/>
  <c r="U908" i="5"/>
  <c r="W908" i="5" s="1"/>
  <c r="V369" i="5"/>
  <c r="U369" i="5"/>
  <c r="W369" i="5" s="1"/>
  <c r="Y369" i="5" s="1"/>
  <c r="Q801" i="5"/>
  <c r="U1054" i="5"/>
  <c r="W1054" i="5" s="1"/>
  <c r="V1054" i="5"/>
  <c r="X1054" i="5" s="1"/>
  <c r="Q263" i="5"/>
  <c r="U1278" i="5"/>
  <c r="W1278" i="5" s="1"/>
  <c r="V1278" i="5"/>
  <c r="X1278" i="5" s="1"/>
  <c r="Q1513" i="5"/>
  <c r="Q1834" i="5"/>
  <c r="Q809" i="5"/>
  <c r="V950" i="5"/>
  <c r="X950" i="5" s="1"/>
  <c r="U950" i="5"/>
  <c r="W950" i="5" s="1"/>
  <c r="Q501" i="5"/>
  <c r="Q1726" i="5"/>
  <c r="U2335" i="5"/>
  <c r="W2335" i="5" s="1"/>
  <c r="V2335" i="5"/>
  <c r="X2335" i="5" s="1"/>
  <c r="V2004" i="5"/>
  <c r="X2004" i="5" s="1"/>
  <c r="U2004" i="5"/>
  <c r="W2004" i="5" s="1"/>
  <c r="R2091" i="5"/>
  <c r="T2091" i="5" s="1"/>
  <c r="U728" i="5"/>
  <c r="W728" i="5" s="1"/>
  <c r="AA728" i="5" s="1"/>
  <c r="V728" i="5"/>
  <c r="X728" i="5" s="1"/>
  <c r="Q1668" i="5"/>
  <c r="U956" i="5"/>
  <c r="W956" i="5" s="1"/>
  <c r="V956" i="5"/>
  <c r="X956" i="5" s="1"/>
  <c r="Q1623" i="5"/>
  <c r="Q437" i="5"/>
  <c r="U2228" i="5"/>
  <c r="W2228" i="5" s="1"/>
  <c r="V2228" i="5"/>
  <c r="R327" i="5"/>
  <c r="T327" i="5" s="1"/>
  <c r="U1517" i="5"/>
  <c r="W1517" i="5" s="1"/>
  <c r="AA1517" i="5" s="1"/>
  <c r="V1517" i="5"/>
  <c r="X1517" i="5" s="1"/>
  <c r="V1524" i="5"/>
  <c r="U1524" i="5"/>
  <c r="W1524" i="5" s="1"/>
  <c r="Y1524" i="5" s="1"/>
  <c r="Q895" i="5"/>
  <c r="Q692" i="5"/>
  <c r="Q478" i="5"/>
  <c r="Q1774" i="5"/>
  <c r="Q1632" i="5"/>
  <c r="V2064" i="5"/>
  <c r="X2064" i="5" s="1"/>
  <c r="U2064" i="5"/>
  <c r="W2064" i="5" s="1"/>
  <c r="Q1826" i="5"/>
  <c r="U76" i="5"/>
  <c r="W76" i="5" s="1"/>
  <c r="Y76" i="5" s="1"/>
  <c r="V76" i="5"/>
  <c r="U495" i="5"/>
  <c r="W495" i="5" s="1"/>
  <c r="Y495" i="5" s="1"/>
  <c r="V495" i="5"/>
  <c r="U443" i="5"/>
  <c r="W443" i="5" s="1"/>
  <c r="V443" i="5"/>
  <c r="X443" i="5" s="1"/>
  <c r="U351" i="5"/>
  <c r="W351" i="5" s="1"/>
  <c r="V351" i="5"/>
  <c r="X351" i="5" s="1"/>
  <c r="U2315" i="5"/>
  <c r="W2315" i="5" s="1"/>
  <c r="Y2315" i="5" s="1"/>
  <c r="V2315" i="5"/>
  <c r="U1735" i="5"/>
  <c r="W1735" i="5" s="1"/>
  <c r="V1735" i="5"/>
  <c r="X1735" i="5" s="1"/>
  <c r="U1852" i="5"/>
  <c r="W1852" i="5" s="1"/>
  <c r="V1852" i="5"/>
  <c r="Q1728" i="5"/>
  <c r="V2160" i="5"/>
  <c r="X2160" i="5" s="1"/>
  <c r="U2160" i="5"/>
  <c r="W2160" i="5" s="1"/>
  <c r="AA2160" i="5" s="1"/>
  <c r="V968" i="5"/>
  <c r="U968" i="5"/>
  <c r="W968" i="5" s="1"/>
  <c r="Y968" i="5" s="1"/>
  <c r="Q1853" i="5"/>
  <c r="V1968" i="5"/>
  <c r="U1968" i="5"/>
  <c r="W1968" i="5" s="1"/>
  <c r="Q639" i="5"/>
  <c r="V2036" i="5"/>
  <c r="X2036" i="5" s="1"/>
  <c r="U2036" i="5"/>
  <c r="W2036" i="5" s="1"/>
  <c r="AA2036" i="5" s="1"/>
  <c r="U2311" i="5"/>
  <c r="W2311" i="5" s="1"/>
  <c r="Y2311" i="5" s="1"/>
  <c r="V2311" i="5"/>
  <c r="Q1227" i="5"/>
  <c r="Q417" i="5"/>
  <c r="Q1672" i="5"/>
  <c r="Q652" i="5"/>
  <c r="Q923" i="5"/>
  <c r="Q1213" i="5"/>
  <c r="U2304" i="5"/>
  <c r="W2304" i="5" s="1"/>
  <c r="Y2304" i="5" s="1"/>
  <c r="V2304" i="5"/>
  <c r="Q1658" i="5"/>
  <c r="Q1535" i="5"/>
  <c r="Q1083" i="5"/>
  <c r="U1017" i="5"/>
  <c r="W1017" i="5" s="1"/>
  <c r="Y1017" i="5" s="1"/>
  <c r="V1017" i="5"/>
  <c r="U2301" i="5"/>
  <c r="W2301" i="5" s="1"/>
  <c r="V2301" i="5"/>
  <c r="X2301" i="5" s="1"/>
  <c r="V388" i="5"/>
  <c r="U388" i="5"/>
  <c r="W388" i="5" s="1"/>
  <c r="U1683" i="5"/>
  <c r="W1683" i="5" s="1"/>
  <c r="Y1683" i="5" s="1"/>
  <c r="V1683" i="5"/>
  <c r="Q1198" i="5"/>
  <c r="U2405" i="5"/>
  <c r="W2405" i="5" s="1"/>
  <c r="V2405" i="5"/>
  <c r="X2405" i="5" s="1"/>
  <c r="U45" i="5"/>
  <c r="W45" i="5" s="1"/>
  <c r="Y45" i="5" s="1"/>
  <c r="V45" i="5"/>
  <c r="U2387" i="5"/>
  <c r="W2387" i="5" s="1"/>
  <c r="Y2387" i="5" s="1"/>
  <c r="V2387" i="5"/>
  <c r="U2233" i="5"/>
  <c r="W2233" i="5" s="1"/>
  <c r="Y2233" i="5" s="1"/>
  <c r="V2233" i="5"/>
  <c r="U1700" i="5"/>
  <c r="W1700" i="5" s="1"/>
  <c r="V1700" i="5"/>
  <c r="X1700" i="5" s="1"/>
  <c r="V1383" i="5"/>
  <c r="U1383" i="5"/>
  <c r="W1383" i="5" s="1"/>
  <c r="Y1383" i="5" s="1"/>
  <c r="U1080" i="5"/>
  <c r="W1080" i="5" s="1"/>
  <c r="Y1080" i="5" s="1"/>
  <c r="V1080" i="5"/>
  <c r="V649" i="5"/>
  <c r="U649" i="5"/>
  <c r="W649" i="5" s="1"/>
  <c r="Y649" i="5" s="1"/>
  <c r="Q1473" i="5"/>
  <c r="Q1510" i="5"/>
  <c r="U1941" i="5"/>
  <c r="W1941" i="5" s="1"/>
  <c r="V1941" i="5"/>
  <c r="Q778" i="5"/>
  <c r="U1521" i="5"/>
  <c r="W1521" i="5" s="1"/>
  <c r="Y1521" i="5" s="1"/>
  <c r="V1521" i="5"/>
  <c r="Q1612" i="5"/>
  <c r="U182" i="5"/>
  <c r="W182" i="5" s="1"/>
  <c r="AA182" i="5" s="1"/>
  <c r="V182" i="5"/>
  <c r="X182" i="5" s="1"/>
  <c r="U1946" i="5"/>
  <c r="W1946" i="5" s="1"/>
  <c r="AA1946" i="5" s="1"/>
  <c r="V1946" i="5"/>
  <c r="X1946" i="5" s="1"/>
  <c r="Q331" i="5"/>
  <c r="Q223" i="5"/>
  <c r="U2005" i="5"/>
  <c r="W2005" i="5" s="1"/>
  <c r="AA2005" i="5" s="1"/>
  <c r="V2005" i="5"/>
  <c r="X2005" i="5" s="1"/>
  <c r="R282" i="5"/>
  <c r="T282" i="5" s="1"/>
  <c r="U2277" i="5"/>
  <c r="W2277" i="5" s="1"/>
  <c r="AA2277" i="5" s="1"/>
  <c r="V2277" i="5"/>
  <c r="X2277" i="5" s="1"/>
  <c r="R557" i="5"/>
  <c r="T557" i="5" s="1"/>
  <c r="V2334" i="5"/>
  <c r="X2334" i="5" s="1"/>
  <c r="U2334" i="5"/>
  <c r="W2334" i="5" s="1"/>
  <c r="AA2334" i="5" s="1"/>
  <c r="Q1356" i="5"/>
  <c r="Q365" i="5"/>
  <c r="U2153" i="5"/>
  <c r="W2153" i="5" s="1"/>
  <c r="Y2153" i="5" s="1"/>
  <c r="V2153" i="5"/>
  <c r="U1569" i="5"/>
  <c r="W1569" i="5" s="1"/>
  <c r="AA1569" i="5" s="1"/>
  <c r="V1569" i="5"/>
  <c r="X1569" i="5" s="1"/>
  <c r="U1732" i="5"/>
  <c r="W1732" i="5" s="1"/>
  <c r="V1732" i="5"/>
  <c r="X1732" i="5" s="1"/>
  <c r="Q294" i="5"/>
  <c r="Q472" i="5"/>
  <c r="R2223" i="5"/>
  <c r="T2223" i="5" s="1"/>
  <c r="Q211" i="5"/>
  <c r="Q1750" i="5"/>
  <c r="U1182" i="5"/>
  <c r="W1182" i="5" s="1"/>
  <c r="V1182" i="5"/>
  <c r="X1182" i="5" s="1"/>
  <c r="U1533" i="5"/>
  <c r="W1533" i="5" s="1"/>
  <c r="Y1533" i="5" s="1"/>
  <c r="V1533" i="5"/>
  <c r="U1161" i="5"/>
  <c r="W1161" i="5" s="1"/>
  <c r="Y1161" i="5" s="1"/>
  <c r="V1161" i="5"/>
  <c r="U1936" i="5"/>
  <c r="W1936" i="5" s="1"/>
  <c r="AA1936" i="5" s="1"/>
  <c r="V1936" i="5"/>
  <c r="X1936" i="5" s="1"/>
  <c r="Q512" i="5"/>
  <c r="U1988" i="5"/>
  <c r="W1988" i="5" s="1"/>
  <c r="V1988" i="5"/>
  <c r="X1988" i="5" s="1"/>
  <c r="Q1194" i="5"/>
  <c r="U1827" i="5"/>
  <c r="W1827" i="5" s="1"/>
  <c r="Y1827" i="5" s="1"/>
  <c r="V1827" i="5"/>
  <c r="R2151" i="5"/>
  <c r="T2151" i="5" s="1"/>
  <c r="Q1234" i="5"/>
  <c r="Q119" i="5"/>
  <c r="R1055" i="5"/>
  <c r="T1055" i="5" s="1"/>
  <c r="Q541" i="5"/>
  <c r="V824" i="5"/>
  <c r="U824" i="5"/>
  <c r="W824" i="5" s="1"/>
  <c r="Y824" i="5" s="1"/>
  <c r="Q378" i="5"/>
  <c r="Q284" i="5"/>
  <c r="Q1814" i="5"/>
  <c r="V474" i="5"/>
  <c r="X474" i="5" s="1"/>
  <c r="U474" i="5"/>
  <c r="W474" i="5" s="1"/>
  <c r="U2303" i="5"/>
  <c r="W2303" i="5" s="1"/>
  <c r="AA2303" i="5" s="1"/>
  <c r="V2303" i="5"/>
  <c r="X2303" i="5" s="1"/>
  <c r="U2119" i="5"/>
  <c r="W2119" i="5" s="1"/>
  <c r="Y2119" i="5" s="1"/>
  <c r="V2119" i="5"/>
  <c r="Q1554" i="5"/>
  <c r="U1528" i="5"/>
  <c r="W1528" i="5" s="1"/>
  <c r="Y1528" i="5" s="1"/>
  <c r="V1528" i="5"/>
  <c r="Q1851" i="5"/>
  <c r="R234" i="5"/>
  <c r="T234" i="5" s="1"/>
  <c r="Q740" i="5"/>
  <c r="Q547" i="5"/>
  <c r="U2198" i="5"/>
  <c r="W2198" i="5" s="1"/>
  <c r="Y2198" i="5" s="1"/>
  <c r="V2198" i="5"/>
  <c r="V349" i="5"/>
  <c r="U349" i="5"/>
  <c r="W349" i="5" s="1"/>
  <c r="Y349" i="5" s="1"/>
  <c r="V1587" i="5"/>
  <c r="X1587" i="5" s="1"/>
  <c r="U1587" i="5"/>
  <c r="W1587" i="5" s="1"/>
  <c r="U1911" i="5"/>
  <c r="W1911" i="5" s="1"/>
  <c r="Y1911" i="5" s="1"/>
  <c r="V1911" i="5"/>
  <c r="Q1769" i="5"/>
  <c r="U2093" i="5"/>
  <c r="W2093" i="5" s="1"/>
  <c r="Y2093" i="5" s="1"/>
  <c r="V2093" i="5"/>
  <c r="U1316" i="5"/>
  <c r="W1316" i="5" s="1"/>
  <c r="V1316" i="5"/>
  <c r="X1316" i="5" s="1"/>
  <c r="U229" i="5"/>
  <c r="W229" i="5" s="1"/>
  <c r="V229" i="5"/>
  <c r="U1579" i="5"/>
  <c r="W1579" i="5" s="1"/>
  <c r="V1579" i="5"/>
  <c r="X1579" i="5" s="1"/>
  <c r="U1930" i="5"/>
  <c r="W1930" i="5" s="1"/>
  <c r="AA1930" i="5" s="1"/>
  <c r="V1930" i="5"/>
  <c r="X1930" i="5" s="1"/>
  <c r="U1092" i="5"/>
  <c r="W1092" i="5" s="1"/>
  <c r="AA1092" i="5" s="1"/>
  <c r="V1092" i="5"/>
  <c r="X1092" i="5" s="1"/>
  <c r="U1075" i="5"/>
  <c r="W1075" i="5" s="1"/>
  <c r="AA1075" i="5" s="1"/>
  <c r="V1075" i="5"/>
  <c r="X1075" i="5" s="1"/>
  <c r="U1768" i="5"/>
  <c r="W1768" i="5" s="1"/>
  <c r="AA1768" i="5" s="1"/>
  <c r="V1768" i="5"/>
  <c r="X1768" i="5" s="1"/>
  <c r="Q963" i="5"/>
  <c r="Q1449" i="5"/>
  <c r="Q695" i="5"/>
  <c r="U732" i="5"/>
  <c r="W732" i="5" s="1"/>
  <c r="V732" i="5"/>
  <c r="X732" i="5" s="1"/>
  <c r="V2114" i="5"/>
  <c r="U2114" i="5"/>
  <c r="W2114" i="5" s="1"/>
  <c r="Y2114" i="5" s="1"/>
  <c r="V2369" i="5"/>
  <c r="U2369" i="5"/>
  <c r="W2369" i="5" s="1"/>
  <c r="Q1307" i="5"/>
  <c r="Q1495" i="5"/>
  <c r="Q1027" i="5"/>
  <c r="Q214" i="5"/>
  <c r="Q396" i="5"/>
  <c r="U1256" i="5"/>
  <c r="W1256" i="5" s="1"/>
  <c r="V1256" i="5"/>
  <c r="X1256" i="5" s="1"/>
  <c r="U2103" i="5"/>
  <c r="W2103" i="5" s="1"/>
  <c r="V2103" i="5"/>
  <c r="X2103" i="5" s="1"/>
  <c r="V880" i="5"/>
  <c r="X880" i="5" s="1"/>
  <c r="U880" i="5"/>
  <c r="W880" i="5" s="1"/>
  <c r="V485" i="5"/>
  <c r="X485" i="5" s="1"/>
  <c r="U485" i="5"/>
  <c r="W485" i="5" s="1"/>
  <c r="U1572" i="5"/>
  <c r="W1572" i="5" s="1"/>
  <c r="V1572" i="5"/>
  <c r="X1572" i="5" s="1"/>
  <c r="Q1606" i="5"/>
  <c r="V2092" i="5"/>
  <c r="X2092" i="5" s="1"/>
  <c r="U2092" i="5"/>
  <c r="W2092" i="5" s="1"/>
  <c r="U2167" i="5"/>
  <c r="W2167" i="5" s="1"/>
  <c r="Y2167" i="5" s="1"/>
  <c r="V2167" i="5"/>
  <c r="U310" i="5"/>
  <c r="W310" i="5" s="1"/>
  <c r="V310" i="5"/>
  <c r="U2227" i="5"/>
  <c r="W2227" i="5" s="1"/>
  <c r="Y2227" i="5" s="1"/>
  <c r="V2227" i="5"/>
  <c r="Q1560" i="5"/>
  <c r="U724" i="5"/>
  <c r="W724" i="5" s="1"/>
  <c r="Y724" i="5" s="1"/>
  <c r="V724" i="5"/>
  <c r="U995" i="5"/>
  <c r="W995" i="5" s="1"/>
  <c r="AA995" i="5" s="1"/>
  <c r="V995" i="5"/>
  <c r="X995" i="5" s="1"/>
  <c r="U1895" i="5"/>
  <c r="W1895" i="5" s="1"/>
  <c r="V1895" i="5"/>
  <c r="X1895" i="5" s="1"/>
  <c r="Q1534" i="5"/>
  <c r="Q553" i="5"/>
  <c r="Q1506" i="5"/>
  <c r="Q1201" i="5"/>
  <c r="Q674" i="5"/>
  <c r="U1089" i="5"/>
  <c r="W1089" i="5" s="1"/>
  <c r="AA1089" i="5" s="1"/>
  <c r="V1089" i="5"/>
  <c r="X1089" i="5" s="1"/>
  <c r="Q46" i="5"/>
  <c r="V426" i="5"/>
  <c r="U426" i="5"/>
  <c r="W426" i="5" s="1"/>
  <c r="Y426" i="5" s="1"/>
  <c r="V2154" i="5"/>
  <c r="U2154" i="5"/>
  <c r="W2154" i="5" s="1"/>
  <c r="Y2154" i="5" s="1"/>
  <c r="Q278" i="5"/>
  <c r="U622" i="5"/>
  <c r="W622" i="5" s="1"/>
  <c r="AA622" i="5" s="1"/>
  <c r="V622" i="5"/>
  <c r="X622" i="5" s="1"/>
  <c r="Q1666" i="5"/>
  <c r="U2099" i="5"/>
  <c r="W2099" i="5" s="1"/>
  <c r="V2099" i="5"/>
  <c r="U2089" i="5"/>
  <c r="W2089" i="5" s="1"/>
  <c r="V2089" i="5"/>
  <c r="V812" i="5"/>
  <c r="X812" i="5" s="1"/>
  <c r="U812" i="5"/>
  <c r="W812" i="5" s="1"/>
  <c r="U1505" i="5"/>
  <c r="W1505" i="5" s="1"/>
  <c r="V1505" i="5"/>
  <c r="X1505" i="5" s="1"/>
  <c r="V2372" i="5"/>
  <c r="U2372" i="5"/>
  <c r="W2372" i="5" s="1"/>
  <c r="Y2372" i="5" s="1"/>
  <c r="Q1260" i="5"/>
  <c r="Q829" i="5"/>
  <c r="U1153" i="5"/>
  <c r="W1153" i="5" s="1"/>
  <c r="AA1153" i="5" s="1"/>
  <c r="V1153" i="5"/>
  <c r="X1153" i="5" s="1"/>
  <c r="V16" i="5"/>
  <c r="U16" i="5"/>
  <c r="W16" i="5" s="1"/>
  <c r="Y16" i="5" s="1"/>
  <c r="U1710" i="5"/>
  <c r="W1710" i="5" s="1"/>
  <c r="Y1710" i="5" s="1"/>
  <c r="V1710" i="5"/>
  <c r="U2034" i="5"/>
  <c r="W2034" i="5" s="1"/>
  <c r="V2034" i="5"/>
  <c r="X2034" i="5" s="1"/>
  <c r="V1742" i="5"/>
  <c r="X1742" i="5" s="1"/>
  <c r="U1742" i="5"/>
  <c r="W1742" i="5" s="1"/>
  <c r="Q1689" i="5"/>
  <c r="Q1222" i="5"/>
  <c r="V1043" i="5"/>
  <c r="X1043" i="5" s="1"/>
  <c r="U1043" i="5"/>
  <c r="W1043" i="5" s="1"/>
  <c r="AA1043" i="5" s="1"/>
  <c r="U1752" i="5"/>
  <c r="W1752" i="5" s="1"/>
  <c r="Y1752" i="5" s="1"/>
  <c r="V1752" i="5"/>
  <c r="Q1035" i="5"/>
  <c r="V2100" i="5"/>
  <c r="X2100" i="5" s="1"/>
  <c r="U2100" i="5"/>
  <c r="W2100" i="5" s="1"/>
  <c r="AA2100" i="5" s="1"/>
  <c r="Q1324" i="5"/>
  <c r="Q1426" i="5"/>
  <c r="U1302" i="5"/>
  <c r="W1302" i="5" s="1"/>
  <c r="AA1302" i="5" s="1"/>
  <c r="V1302" i="5"/>
  <c r="X1302" i="5" s="1"/>
  <c r="P11" i="5"/>
  <c r="N11" i="5"/>
  <c r="U1086" i="5"/>
  <c r="W1086" i="5" s="1"/>
  <c r="Y1086" i="5" s="1"/>
  <c r="V1086" i="5"/>
  <c r="Q784" i="5"/>
  <c r="U1069" i="5"/>
  <c r="W1069" i="5" s="1"/>
  <c r="Y1069" i="5" s="1"/>
  <c r="V1069" i="5"/>
  <c r="U1097" i="5"/>
  <c r="W1097" i="5" s="1"/>
  <c r="Y1097" i="5" s="1"/>
  <c r="V1097" i="5"/>
  <c r="U742" i="5"/>
  <c r="W742" i="5" s="1"/>
  <c r="V742" i="5"/>
  <c r="Q1272" i="5"/>
  <c r="V1975" i="5"/>
  <c r="X1975" i="5" s="1"/>
  <c r="U1975" i="5"/>
  <c r="W1975" i="5" s="1"/>
  <c r="AA1975" i="5" s="1"/>
  <c r="U1287" i="5"/>
  <c r="W1287" i="5" s="1"/>
  <c r="V1287" i="5"/>
  <c r="X1287" i="5" s="1"/>
  <c r="Q319" i="5"/>
  <c r="U2265" i="5"/>
  <c r="W2265" i="5" s="1"/>
  <c r="AA2265" i="5" s="1"/>
  <c r="V2265" i="5"/>
  <c r="X2265" i="5" s="1"/>
  <c r="U2206" i="5"/>
  <c r="W2206" i="5" s="1"/>
  <c r="Y2206" i="5" s="1"/>
  <c r="V2206" i="5"/>
  <c r="V731" i="5"/>
  <c r="X731" i="5" s="1"/>
  <c r="U731" i="5"/>
  <c r="W731" i="5" s="1"/>
  <c r="AA731" i="5" s="1"/>
  <c r="V188" i="5"/>
  <c r="U188" i="5"/>
  <c r="W188" i="5" s="1"/>
  <c r="Y188" i="5" s="1"/>
  <c r="V926" i="5"/>
  <c r="X926" i="5" s="1"/>
  <c r="U926" i="5"/>
  <c r="W926" i="5" s="1"/>
  <c r="Q1665" i="5"/>
  <c r="U1901" i="5"/>
  <c r="W1901" i="5" s="1"/>
  <c r="Y1901" i="5" s="1"/>
  <c r="V1901" i="5"/>
  <c r="Q1645" i="5"/>
  <c r="V2323" i="5"/>
  <c r="X2323" i="5" s="1"/>
  <c r="U2323" i="5"/>
  <c r="W2323" i="5" s="1"/>
  <c r="AA2323" i="5" s="1"/>
  <c r="Q631" i="5"/>
  <c r="Q1387" i="5"/>
  <c r="V770" i="5"/>
  <c r="X770" i="5" s="1"/>
  <c r="U770" i="5"/>
  <c r="W770" i="5" s="1"/>
  <c r="AA770" i="5" s="1"/>
  <c r="Q1167" i="5"/>
  <c r="V34" i="5"/>
  <c r="U34" i="5"/>
  <c r="W34" i="5" s="1"/>
  <c r="Y34" i="5" s="1"/>
  <c r="U2176" i="5"/>
  <c r="W2176" i="5" s="1"/>
  <c r="Y2176" i="5" s="1"/>
  <c r="V2176" i="5"/>
  <c r="V719" i="5"/>
  <c r="U719" i="5"/>
  <c r="W719" i="5" s="1"/>
  <c r="Y719" i="5" s="1"/>
  <c r="Q1868" i="5"/>
  <c r="U519" i="5"/>
  <c r="W519" i="5" s="1"/>
  <c r="AA519" i="5" s="1"/>
  <c r="V519" i="5"/>
  <c r="X519" i="5" s="1"/>
  <c r="U2177" i="5"/>
  <c r="W2177" i="5" s="1"/>
  <c r="V2177" i="5"/>
  <c r="X2177" i="5" s="1"/>
  <c r="Q320" i="5"/>
  <c r="Q1195" i="5"/>
  <c r="Q1553" i="5"/>
  <c r="U2035" i="5"/>
  <c r="W2035" i="5" s="1"/>
  <c r="AA2035" i="5" s="1"/>
  <c r="V2035" i="5"/>
  <c r="X2035" i="5" s="1"/>
  <c r="Q434" i="5"/>
  <c r="U1244" i="5"/>
  <c r="W1244" i="5" s="1"/>
  <c r="V1244" i="5"/>
  <c r="V51" i="5"/>
  <c r="X51" i="5" s="1"/>
  <c r="U51" i="5"/>
  <c r="W51" i="5" s="1"/>
  <c r="AA51" i="5" s="1"/>
  <c r="V2297" i="5"/>
  <c r="U2297" i="5"/>
  <c r="W2297" i="5" s="1"/>
  <c r="Y2297" i="5" s="1"/>
  <c r="U97" i="5"/>
  <c r="W97" i="5" s="1"/>
  <c r="V97" i="5"/>
  <c r="X97" i="5" s="1"/>
  <c r="U1688" i="5"/>
  <c r="W1688" i="5" s="1"/>
  <c r="V1688" i="5"/>
  <c r="X1688" i="5" s="1"/>
  <c r="U941" i="5"/>
  <c r="W941" i="5" s="1"/>
  <c r="Y941" i="5" s="1"/>
  <c r="V941" i="5"/>
  <c r="V2420" i="5"/>
  <c r="U2420" i="5"/>
  <c r="W2420" i="5" s="1"/>
  <c r="Y2420" i="5" s="1"/>
  <c r="Q1084" i="5"/>
  <c r="V185" i="5"/>
  <c r="U185" i="5"/>
  <c r="W185" i="5" s="1"/>
  <c r="Y185" i="5" s="1"/>
  <c r="Q1823" i="5"/>
  <c r="U2147" i="5"/>
  <c r="W2147" i="5" s="1"/>
  <c r="AA2147" i="5" s="1"/>
  <c r="V2147" i="5"/>
  <c r="X2147" i="5" s="1"/>
  <c r="V150" i="5"/>
  <c r="U150" i="5"/>
  <c r="W150" i="5" s="1"/>
  <c r="Y150" i="5" s="1"/>
  <c r="U1038" i="5"/>
  <c r="W1038" i="5" s="1"/>
  <c r="Y1038" i="5" s="1"/>
  <c r="V1038" i="5"/>
  <c r="V1542" i="5"/>
  <c r="U1542" i="5"/>
  <c r="W1542" i="5" s="1"/>
  <c r="Y1542" i="5" s="1"/>
  <c r="V710" i="5"/>
  <c r="X710" i="5" s="1"/>
  <c r="U710" i="5"/>
  <c r="W710" i="5" s="1"/>
  <c r="AA710" i="5" s="1"/>
  <c r="Q762" i="5"/>
  <c r="Q368" i="5"/>
  <c r="U2306" i="5"/>
  <c r="W2306" i="5" s="1"/>
  <c r="AA2306" i="5" s="1"/>
  <c r="V2306" i="5"/>
  <c r="X2306" i="5" s="1"/>
  <c r="U513" i="5"/>
  <c r="W513" i="5" s="1"/>
  <c r="AA513" i="5" s="1"/>
  <c r="V513" i="5"/>
  <c r="X513" i="5" s="1"/>
  <c r="U766" i="5"/>
  <c r="W766" i="5" s="1"/>
  <c r="Y766" i="5" s="1"/>
  <c r="V766" i="5"/>
  <c r="V1019" i="5"/>
  <c r="U1019" i="5"/>
  <c r="W1019" i="5" s="1"/>
  <c r="Y1019" i="5" s="1"/>
  <c r="U686" i="5"/>
  <c r="W686" i="5" s="1"/>
  <c r="Y686" i="5" s="1"/>
  <c r="V686" i="5"/>
  <c r="Q109" i="5"/>
  <c r="U1909" i="5"/>
  <c r="W1909" i="5" s="1"/>
  <c r="V1909" i="5"/>
  <c r="U2219" i="5"/>
  <c r="W2219" i="5" s="1"/>
  <c r="Y2219" i="5" s="1"/>
  <c r="V2219" i="5"/>
  <c r="Q1475" i="5"/>
  <c r="V861" i="5"/>
  <c r="X861" i="5" s="1"/>
  <c r="U861" i="5"/>
  <c r="W861" i="5" s="1"/>
  <c r="U2086" i="5"/>
  <c r="W2086" i="5" s="1"/>
  <c r="Y2086" i="5" s="1"/>
  <c r="V2086" i="5"/>
  <c r="U1638" i="5"/>
  <c r="W1638" i="5" s="1"/>
  <c r="V1638" i="5"/>
  <c r="U1962" i="5"/>
  <c r="W1962" i="5" s="1"/>
  <c r="AA1962" i="5" s="1"/>
  <c r="V1962" i="5"/>
  <c r="X1962" i="5" s="1"/>
  <c r="V536" i="5"/>
  <c r="X536" i="5" s="1"/>
  <c r="U536" i="5"/>
  <c r="W536" i="5" s="1"/>
  <c r="AA536" i="5" s="1"/>
  <c r="Q1202" i="5"/>
  <c r="U2102" i="5"/>
  <c r="W2102" i="5" s="1"/>
  <c r="V2102" i="5"/>
  <c r="X2102" i="5" s="1"/>
  <c r="U184" i="5"/>
  <c r="W184" i="5" s="1"/>
  <c r="V184" i="5"/>
  <c r="X184" i="5" s="1"/>
  <c r="Q35" i="5"/>
  <c r="V431" i="5"/>
  <c r="U431" i="5"/>
  <c r="W431" i="5" s="1"/>
  <c r="Y431" i="5" s="1"/>
  <c r="V2384" i="5"/>
  <c r="U2384" i="5"/>
  <c r="W2384" i="5" s="1"/>
  <c r="Q1176" i="5"/>
  <c r="U456" i="5"/>
  <c r="W456" i="5" s="1"/>
  <c r="Y456" i="5" s="1"/>
  <c r="V456" i="5"/>
  <c r="V2208" i="5"/>
  <c r="X2208" i="5" s="1"/>
  <c r="U2208" i="5"/>
  <c r="W2208" i="5" s="1"/>
  <c r="AA2208" i="5" s="1"/>
  <c r="U1603" i="5"/>
  <c r="W1603" i="5" s="1"/>
  <c r="V1603" i="5"/>
  <c r="V755" i="5"/>
  <c r="U755" i="5"/>
  <c r="W755" i="5" s="1"/>
  <c r="Y755" i="5" s="1"/>
  <c r="U1266" i="5"/>
  <c r="W1266" i="5" s="1"/>
  <c r="Y1266" i="5" s="1"/>
  <c r="V1266" i="5"/>
  <c r="Q290" i="5"/>
  <c r="U177" i="5"/>
  <c r="W177" i="5" s="1"/>
  <c r="Y177" i="5" s="1"/>
  <c r="V177" i="5"/>
  <c r="Q1809" i="5"/>
  <c r="U2072" i="5"/>
  <c r="W2072" i="5" s="1"/>
  <c r="Y2072" i="5" s="1"/>
  <c r="V2072" i="5"/>
  <c r="Q830" i="5"/>
  <c r="Q1331" i="5"/>
  <c r="Q241" i="5"/>
  <c r="U2023" i="5"/>
  <c r="W2023" i="5" s="1"/>
  <c r="Y2023" i="5" s="1"/>
  <c r="V2023" i="5"/>
  <c r="Q1508" i="5"/>
  <c r="P15" i="5"/>
  <c r="N15" i="5"/>
  <c r="V767" i="5"/>
  <c r="U767" i="5"/>
  <c r="W767" i="5" s="1"/>
  <c r="Y767" i="5" s="1"/>
  <c r="U2359" i="5"/>
  <c r="W2359" i="5" s="1"/>
  <c r="AA2359" i="5" s="1"/>
  <c r="V2359" i="5"/>
  <c r="X2359" i="5" s="1"/>
  <c r="U158" i="5"/>
  <c r="W158" i="5" s="1"/>
  <c r="Y158" i="5" s="1"/>
  <c r="V158" i="5"/>
  <c r="Q161" i="5"/>
  <c r="U2001" i="5"/>
  <c r="W2001" i="5" s="1"/>
  <c r="AA2001" i="5" s="1"/>
  <c r="V2001" i="5"/>
  <c r="X2001" i="5" s="1"/>
  <c r="U796" i="5"/>
  <c r="W796" i="5" s="1"/>
  <c r="AA796" i="5" s="1"/>
  <c r="V796" i="5"/>
  <c r="X796" i="5" s="1"/>
  <c r="U1120" i="5"/>
  <c r="W1120" i="5" s="1"/>
  <c r="V1120" i="5"/>
  <c r="X1120" i="5" s="1"/>
  <c r="V1067" i="5"/>
  <c r="X1067" i="5" s="1"/>
  <c r="U1067" i="5"/>
  <c r="W1067" i="5" s="1"/>
  <c r="AA1067" i="5" s="1"/>
  <c r="Q57" i="5"/>
  <c r="U1453" i="5"/>
  <c r="W1453" i="5" s="1"/>
  <c r="V1453" i="5"/>
  <c r="X1453" i="5" s="1"/>
  <c r="U1478" i="5"/>
  <c r="W1478" i="5" s="1"/>
  <c r="V1478" i="5"/>
  <c r="X1478" i="5" s="1"/>
  <c r="Q854" i="5"/>
  <c r="U1698" i="5"/>
  <c r="W1698" i="5" s="1"/>
  <c r="AA1698" i="5" s="1"/>
  <c r="V1698" i="5"/>
  <c r="X1698" i="5" s="1"/>
  <c r="U2260" i="5"/>
  <c r="W2260" i="5" s="1"/>
  <c r="V2260" i="5"/>
  <c r="V785" i="5"/>
  <c r="X785" i="5" s="1"/>
  <c r="U785" i="5"/>
  <c r="W785" i="5" s="1"/>
  <c r="U606" i="5"/>
  <c r="W606" i="5" s="1"/>
  <c r="Y606" i="5" s="1"/>
  <c r="V606" i="5"/>
  <c r="U2010" i="5"/>
  <c r="W2010" i="5" s="1"/>
  <c r="Y2010" i="5" s="1"/>
  <c r="V2010" i="5"/>
  <c r="Q134" i="5"/>
  <c r="V1196" i="5"/>
  <c r="U1196" i="5"/>
  <c r="W1196" i="5" s="1"/>
  <c r="Y1196" i="5" s="1"/>
  <c r="Q334" i="5"/>
  <c r="Q910" i="5"/>
  <c r="Q84" i="5"/>
  <c r="V81" i="5"/>
  <c r="U81" i="5"/>
  <c r="W81" i="5" s="1"/>
  <c r="V37" i="5"/>
  <c r="U37" i="5"/>
  <c r="W37" i="5" s="1"/>
  <c r="U1945" i="5"/>
  <c r="W1945" i="5" s="1"/>
  <c r="Y1945" i="5" s="1"/>
  <c r="V1945" i="5"/>
  <c r="U2377" i="5"/>
  <c r="W2377" i="5" s="1"/>
  <c r="V2377" i="5"/>
  <c r="X2377" i="5" s="1"/>
  <c r="U1736" i="5"/>
  <c r="W1736" i="5" s="1"/>
  <c r="Y1736" i="5" s="1"/>
  <c r="V1736" i="5"/>
  <c r="Q1685" i="5"/>
  <c r="Q1009" i="5"/>
  <c r="U807" i="5"/>
  <c r="W807" i="5" s="1"/>
  <c r="Y807" i="5" s="1"/>
  <c r="V807" i="5"/>
  <c r="X807" i="5" s="1"/>
  <c r="V1782" i="5"/>
  <c r="X1782" i="5" s="1"/>
  <c r="U1782" i="5"/>
  <c r="W1782" i="5" s="1"/>
  <c r="Q1022" i="5"/>
  <c r="Q960" i="5"/>
  <c r="Q71" i="5"/>
  <c r="Q1382" i="5"/>
  <c r="R2381" i="5"/>
  <c r="T2381" i="5" s="1"/>
  <c r="U116" i="5"/>
  <c r="W116" i="5" s="1"/>
  <c r="V116" i="5"/>
  <c r="R2400" i="5"/>
  <c r="T2400" i="5" s="1"/>
  <c r="U667" i="5"/>
  <c r="W667" i="5" s="1"/>
  <c r="Y667" i="5" s="1"/>
  <c r="V667" i="5"/>
  <c r="Q896" i="5"/>
  <c r="V1932" i="5"/>
  <c r="U1932" i="5"/>
  <c r="W1932" i="5" s="1"/>
  <c r="Y1932" i="5" s="1"/>
  <c r="Q977" i="5"/>
  <c r="Q1011" i="5"/>
  <c r="Q751" i="5"/>
  <c r="U1687" i="5"/>
  <c r="W1687" i="5" s="1"/>
  <c r="V1687" i="5"/>
  <c r="X1687" i="5" s="1"/>
  <c r="V849" i="5"/>
  <c r="X849" i="5" s="1"/>
  <c r="U849" i="5"/>
  <c r="W849" i="5" s="1"/>
  <c r="U1486" i="5"/>
  <c r="W1486" i="5" s="1"/>
  <c r="V1486" i="5"/>
  <c r="X1486" i="5" s="1"/>
  <c r="U2062" i="5"/>
  <c r="W2062" i="5" s="1"/>
  <c r="AA2062" i="5" s="1"/>
  <c r="V2062" i="5"/>
  <c r="X2062" i="5" s="1"/>
  <c r="R408" i="5"/>
  <c r="T408" i="5" s="1"/>
  <c r="Q1263" i="5"/>
  <c r="Q459" i="5"/>
  <c r="U783" i="5"/>
  <c r="W783" i="5" s="1"/>
  <c r="Y783" i="5" s="1"/>
  <c r="V783" i="5"/>
  <c r="R1953" i="5"/>
  <c r="T1953" i="5" s="1"/>
  <c r="V712" i="5"/>
  <c r="X712" i="5" s="1"/>
  <c r="U712" i="5"/>
  <c r="W712" i="5" s="1"/>
  <c r="Q1648" i="5"/>
  <c r="R245" i="5"/>
  <c r="T245" i="5" s="1"/>
  <c r="Q965" i="5"/>
  <c r="U1565" i="5"/>
  <c r="W1565" i="5" s="1"/>
  <c r="AA1565" i="5" s="1"/>
  <c r="V1565" i="5"/>
  <c r="X1565" i="5" s="1"/>
  <c r="Q708" i="5"/>
  <c r="U271" i="5"/>
  <c r="W271" i="5" s="1"/>
  <c r="Y271" i="5" s="1"/>
  <c r="V271" i="5"/>
  <c r="U2398" i="5"/>
  <c r="W2398" i="5" s="1"/>
  <c r="AA2398" i="5" s="1"/>
  <c r="V2398" i="5"/>
  <c r="X2398" i="5" s="1"/>
  <c r="U1639" i="5"/>
  <c r="W1639" i="5" s="1"/>
  <c r="AA1639" i="5" s="1"/>
  <c r="V1639" i="5"/>
  <c r="X1639" i="5" s="1"/>
  <c r="U1456" i="5"/>
  <c r="W1456" i="5" s="1"/>
  <c r="AA1456" i="5" s="1"/>
  <c r="V1456" i="5"/>
  <c r="X1456" i="5" s="1"/>
  <c r="U590" i="5"/>
  <c r="W590" i="5" s="1"/>
  <c r="Y590" i="5" s="1"/>
  <c r="V590" i="5"/>
  <c r="U591" i="5"/>
  <c r="W591" i="5" s="1"/>
  <c r="V591" i="5"/>
  <c r="X591" i="5" s="1"/>
  <c r="Q1779" i="5"/>
  <c r="Q1133" i="5"/>
  <c r="R1925" i="5"/>
  <c r="T1925" i="5" s="1"/>
  <c r="U673" i="5"/>
  <c r="W673" i="5" s="1"/>
  <c r="V673" i="5"/>
  <c r="X673" i="5" s="1"/>
  <c r="Q843" i="5"/>
  <c r="Q1322" i="5"/>
  <c r="U952" i="5"/>
  <c r="W952" i="5" s="1"/>
  <c r="Y952" i="5" s="1"/>
  <c r="V952" i="5"/>
  <c r="Q1100" i="5"/>
  <c r="U1892" i="5"/>
  <c r="W1892" i="5" s="1"/>
  <c r="AA1892" i="5" s="1"/>
  <c r="V1892" i="5"/>
  <c r="X1892" i="5" s="1"/>
  <c r="R2292" i="5"/>
  <c r="T2292" i="5" s="1"/>
  <c r="Q1843" i="5"/>
  <c r="V2276" i="5"/>
  <c r="U2276" i="5"/>
  <c r="W2276" i="5" s="1"/>
  <c r="Y2276" i="5" s="1"/>
  <c r="Q1590" i="5"/>
  <c r="Q1479" i="5"/>
  <c r="U1929" i="5"/>
  <c r="W1929" i="5" s="1"/>
  <c r="V1929" i="5"/>
  <c r="X1929" i="5" s="1"/>
  <c r="Q1156" i="5"/>
  <c r="Q419" i="5"/>
  <c r="Q840" i="5"/>
  <c r="U1957" i="5"/>
  <c r="W1957" i="5" s="1"/>
  <c r="V1957" i="5"/>
  <c r="X1957" i="5" s="1"/>
  <c r="V2389" i="5"/>
  <c r="X2389" i="5" s="1"/>
  <c r="U2389" i="5"/>
  <c r="W2389" i="5" s="1"/>
  <c r="U1002" i="5"/>
  <c r="W1002" i="5" s="1"/>
  <c r="Y1002" i="5" s="1"/>
  <c r="V1002" i="5"/>
  <c r="Q877" i="5"/>
  <c r="R848" i="5"/>
  <c r="T848" i="5" s="1"/>
  <c r="U460" i="5"/>
  <c r="W460" i="5" s="1"/>
  <c r="AA460" i="5" s="1"/>
  <c r="V460" i="5"/>
  <c r="X460" i="5" s="1"/>
  <c r="U1864" i="5"/>
  <c r="W1864" i="5" s="1"/>
  <c r="Y1864" i="5" s="1"/>
  <c r="V1864" i="5"/>
  <c r="Q1016" i="5"/>
  <c r="Q477" i="5"/>
  <c r="U1971" i="5"/>
  <c r="W1971" i="5" s="1"/>
  <c r="Y1971" i="5" s="1"/>
  <c r="V1971" i="5"/>
  <c r="V2324" i="5"/>
  <c r="U2324" i="5"/>
  <c r="W2324" i="5" s="1"/>
  <c r="Y2324" i="5" s="1"/>
  <c r="U317" i="5"/>
  <c r="W317" i="5" s="1"/>
  <c r="Y317" i="5" s="1"/>
  <c r="V317" i="5"/>
  <c r="U361" i="5"/>
  <c r="W361" i="5" s="1"/>
  <c r="V361" i="5"/>
  <c r="X361" i="5" s="1"/>
  <c r="Q1556" i="5"/>
  <c r="Q1500" i="5"/>
  <c r="R1041" i="5"/>
  <c r="T1041" i="5" s="1"/>
  <c r="Q738" i="5"/>
  <c r="Q1818" i="5"/>
  <c r="R212" i="5"/>
  <c r="T212" i="5" s="1"/>
  <c r="Q943" i="5"/>
  <c r="Q726" i="5"/>
  <c r="R2121" i="5"/>
  <c r="T2121" i="5" s="1"/>
  <c r="U1943" i="5"/>
  <c r="W1943" i="5" s="1"/>
  <c r="Y1943" i="5" s="1"/>
  <c r="V1943" i="5"/>
  <c r="V72" i="5"/>
  <c r="X72" i="5" s="1"/>
  <c r="U72" i="5"/>
  <c r="W72" i="5" s="1"/>
  <c r="Q1310" i="5"/>
  <c r="U1711" i="5"/>
  <c r="W1711" i="5" s="1"/>
  <c r="AA1711" i="5" s="1"/>
  <c r="V1711" i="5"/>
  <c r="X1711" i="5" s="1"/>
  <c r="Q902" i="5"/>
  <c r="R1140" i="5"/>
  <c r="T1140" i="5" s="1"/>
  <c r="U1410" i="5"/>
  <c r="W1410" i="5" s="1"/>
  <c r="V1410" i="5"/>
  <c r="Q1501" i="5"/>
  <c r="U2077" i="5"/>
  <c r="W2077" i="5" s="1"/>
  <c r="AA2077" i="5" s="1"/>
  <c r="V2077" i="5"/>
  <c r="X2077" i="5" s="1"/>
  <c r="V1562" i="5"/>
  <c r="U1562" i="5"/>
  <c r="W1562" i="5" s="1"/>
  <c r="Y1562" i="5" s="1"/>
  <c r="U1676" i="5"/>
  <c r="W1676" i="5" s="1"/>
  <c r="Y1676" i="5" s="1"/>
  <c r="V1676" i="5"/>
  <c r="Q882" i="5"/>
  <c r="U1627" i="5"/>
  <c r="W1627" i="5" s="1"/>
  <c r="AA1627" i="5" s="1"/>
  <c r="V1627" i="5"/>
  <c r="X1627" i="5" s="1"/>
  <c r="Q1137" i="5"/>
  <c r="U2055" i="5"/>
  <c r="W2055" i="5" s="1"/>
  <c r="Y2055" i="5" s="1"/>
  <c r="V2055" i="5"/>
  <c r="U850" i="5"/>
  <c r="W850" i="5" s="1"/>
  <c r="AA850" i="5" s="1"/>
  <c r="V850" i="5"/>
  <c r="X850" i="5" s="1"/>
  <c r="U1174" i="5"/>
  <c r="W1174" i="5" s="1"/>
  <c r="V1174" i="5"/>
  <c r="Q1121" i="5"/>
  <c r="R1913" i="5"/>
  <c r="T1913" i="5" s="1"/>
  <c r="R2417" i="5"/>
  <c r="T2417" i="5" s="1"/>
  <c r="R157" i="5"/>
  <c r="T157" i="5" s="1"/>
  <c r="Q1507" i="5"/>
  <c r="V1020" i="5"/>
  <c r="U1020" i="5"/>
  <c r="W1020" i="5" s="1"/>
  <c r="Q839" i="5"/>
  <c r="U552" i="5"/>
  <c r="W552" i="5" s="1"/>
  <c r="V552" i="5"/>
  <c r="X552" i="5" s="1"/>
  <c r="R2097" i="5"/>
  <c r="T2097" i="5" s="1"/>
  <c r="U856" i="5"/>
  <c r="W856" i="5" s="1"/>
  <c r="V856" i="5"/>
  <c r="U1180" i="5"/>
  <c r="W1180" i="5" s="1"/>
  <c r="V1180" i="5"/>
  <c r="Q1109" i="5"/>
  <c r="V30" i="5"/>
  <c r="U30" i="5"/>
  <c r="W30" i="5" s="1"/>
  <c r="Y30" i="5" s="1"/>
  <c r="U27" i="5"/>
  <c r="W27" i="5" s="1"/>
  <c r="Y27" i="5" s="1"/>
  <c r="V27" i="5"/>
  <c r="U91" i="5"/>
  <c r="W91" i="5" s="1"/>
  <c r="AA91" i="5" s="1"/>
  <c r="V91" i="5"/>
  <c r="X91" i="5" s="1"/>
  <c r="U595" i="5"/>
  <c r="W595" i="5" s="1"/>
  <c r="Y595" i="5" s="1"/>
  <c r="V595" i="5"/>
  <c r="U655" i="5"/>
  <c r="W655" i="5" s="1"/>
  <c r="AA655" i="5" s="1"/>
  <c r="V655" i="5"/>
  <c r="X655" i="5" s="1"/>
  <c r="Q1293" i="5"/>
  <c r="U2195" i="5"/>
  <c r="W2195" i="5" s="1"/>
  <c r="Y2195" i="5" s="1"/>
  <c r="V2195" i="5"/>
  <c r="Q142" i="5"/>
  <c r="R556" i="5"/>
  <c r="T556" i="5" s="1"/>
  <c r="Q627" i="5"/>
  <c r="Q1815" i="5"/>
  <c r="U2139" i="5"/>
  <c r="W2139" i="5" s="1"/>
  <c r="Y2139" i="5" s="1"/>
  <c r="V2139" i="5"/>
  <c r="U17" i="5"/>
  <c r="W17" i="5" s="1"/>
  <c r="AA17" i="5" s="1"/>
  <c r="V17" i="5"/>
  <c r="X17" i="5" s="1"/>
  <c r="U413" i="5"/>
  <c r="W413" i="5" s="1"/>
  <c r="AA413" i="5" s="1"/>
  <c r="V413" i="5"/>
  <c r="X413" i="5" s="1"/>
  <c r="Q1347" i="5"/>
  <c r="U1375" i="5"/>
  <c r="W1375" i="5" s="1"/>
  <c r="V1375" i="5"/>
  <c r="V2022" i="5"/>
  <c r="X2022" i="5" s="1"/>
  <c r="U2022" i="5"/>
  <c r="W2022" i="5" s="1"/>
  <c r="AA2022" i="5" s="1"/>
  <c r="V2418" i="5"/>
  <c r="X2418" i="5" s="1"/>
  <c r="U2418" i="5"/>
  <c r="W2418" i="5" s="1"/>
  <c r="AA2418" i="5" s="1"/>
  <c r="U601" i="5"/>
  <c r="W601" i="5" s="1"/>
  <c r="Y601" i="5" s="1"/>
  <c r="V601" i="5"/>
  <c r="Q1460" i="5"/>
  <c r="U2078" i="5"/>
  <c r="W2078" i="5" s="1"/>
  <c r="Y2078" i="5" s="1"/>
  <c r="V2078" i="5"/>
  <c r="Q127" i="5"/>
  <c r="U1105" i="5"/>
  <c r="W1105" i="5" s="1"/>
  <c r="Y1105" i="5" s="1"/>
  <c r="V1105" i="5"/>
  <c r="U453" i="5"/>
  <c r="W453" i="5" s="1"/>
  <c r="Y453" i="5" s="1"/>
  <c r="V453" i="5"/>
  <c r="U1408" i="5"/>
  <c r="W1408" i="5" s="1"/>
  <c r="Y1408" i="5" s="1"/>
  <c r="V1408" i="5"/>
  <c r="U1370" i="5"/>
  <c r="W1370" i="5" s="1"/>
  <c r="V1370" i="5"/>
  <c r="U2370" i="5"/>
  <c r="W2370" i="5" s="1"/>
  <c r="Y2370" i="5" s="1"/>
  <c r="V2370" i="5"/>
  <c r="Q345" i="5"/>
  <c r="R481" i="5"/>
  <c r="T481" i="5" s="1"/>
  <c r="U1885" i="5"/>
  <c r="W1885" i="5" s="1"/>
  <c r="Y1885" i="5" s="1"/>
  <c r="V1885" i="5"/>
  <c r="U2317" i="5"/>
  <c r="W2317" i="5" s="1"/>
  <c r="AA2317" i="5" s="1"/>
  <c r="V2317" i="5"/>
  <c r="X2317" i="5" s="1"/>
  <c r="R913" i="5"/>
  <c r="T913" i="5" s="1"/>
  <c r="Q818" i="5"/>
  <c r="Q1125" i="5"/>
  <c r="Q496" i="5"/>
  <c r="U1900" i="5"/>
  <c r="W1900" i="5" s="1"/>
  <c r="AA1900" i="5" s="1"/>
  <c r="V1900" i="5"/>
  <c r="X1900" i="5" s="1"/>
  <c r="R749" i="5"/>
  <c r="T749" i="5" s="1"/>
  <c r="V786" i="5"/>
  <c r="U786" i="5"/>
  <c r="W786" i="5" s="1"/>
  <c r="Y786" i="5" s="1"/>
  <c r="U2202" i="5"/>
  <c r="W2202" i="5" s="1"/>
  <c r="V2202" i="5"/>
  <c r="X2202" i="5" s="1"/>
  <c r="Q1052" i="5"/>
  <c r="U2115" i="5"/>
  <c r="W2115" i="5" s="1"/>
  <c r="Y2115" i="5" s="1"/>
  <c r="V2115" i="5"/>
  <c r="Q874" i="5"/>
  <c r="Q461" i="5"/>
  <c r="V1919" i="5"/>
  <c r="X1919" i="5" s="1"/>
  <c r="U1919" i="5"/>
  <c r="W1919" i="5" s="1"/>
  <c r="U48" i="5"/>
  <c r="W48" i="5" s="1"/>
  <c r="V48" i="5"/>
  <c r="X48" i="5" s="1"/>
  <c r="U1304" i="5"/>
  <c r="W1304" i="5" s="1"/>
  <c r="V1304" i="5"/>
  <c r="U2366" i="5"/>
  <c r="W2366" i="5" s="1"/>
  <c r="Y2366" i="5" s="1"/>
  <c r="V2366" i="5"/>
  <c r="U505" i="5"/>
  <c r="W505" i="5" s="1"/>
  <c r="Y505" i="5" s="1"/>
  <c r="V505" i="5"/>
  <c r="V2341" i="5"/>
  <c r="X2341" i="5" s="1"/>
  <c r="U2341" i="5"/>
  <c r="W2341" i="5" s="1"/>
  <c r="Q1188" i="5"/>
  <c r="V1081" i="5"/>
  <c r="X1081" i="5" s="1"/>
  <c r="U1081" i="5"/>
  <c r="W1081" i="5" s="1"/>
  <c r="Q1693" i="5"/>
  <c r="Q268" i="5"/>
  <c r="U140" i="5"/>
  <c r="W140" i="5" s="1"/>
  <c r="V140" i="5"/>
  <c r="Q878" i="5"/>
  <c r="R429" i="5"/>
  <c r="T429" i="5" s="1"/>
  <c r="U718" i="5"/>
  <c r="W718" i="5" s="1"/>
  <c r="Y718" i="5" s="1"/>
  <c r="V718" i="5"/>
  <c r="U1150" i="5"/>
  <c r="W1150" i="5" s="1"/>
  <c r="AA1150" i="5" s="1"/>
  <c r="V1150" i="5"/>
  <c r="X1150" i="5" s="1"/>
  <c r="Q338" i="5"/>
  <c r="R1164" i="5"/>
  <c r="T1164" i="5" s="1"/>
  <c r="U1918" i="5"/>
  <c r="W1918" i="5" s="1"/>
  <c r="V1918" i="5"/>
  <c r="X1918" i="5" s="1"/>
  <c r="U736" i="5"/>
  <c r="W736" i="5" s="1"/>
  <c r="AA736" i="5" s="1"/>
  <c r="V736" i="5"/>
  <c r="X736" i="5" s="1"/>
  <c r="V295" i="5"/>
  <c r="U295" i="5"/>
  <c r="W295" i="5" s="1"/>
  <c r="Y295" i="5" s="1"/>
  <c r="Q1154" i="5"/>
  <c r="Q1313" i="5"/>
  <c r="U1338" i="5"/>
  <c r="W1338" i="5" s="1"/>
  <c r="Y1338" i="5" s="1"/>
  <c r="V1338" i="5"/>
  <c r="V1598" i="5"/>
  <c r="U1598" i="5"/>
  <c r="W1598" i="5" s="1"/>
  <c r="Y1598" i="5" s="1"/>
  <c r="P10" i="5"/>
  <c r="N10" i="5"/>
  <c r="Q10" i="5" s="1"/>
  <c r="R10" i="5" s="1"/>
  <c r="T10" i="5" s="1"/>
  <c r="V659" i="5"/>
  <c r="X659" i="5" s="1"/>
  <c r="U659" i="5"/>
  <c r="W659" i="5" s="1"/>
  <c r="AA659" i="5" s="1"/>
  <c r="U2120" i="5"/>
  <c r="W2120" i="5" s="1"/>
  <c r="Y2120" i="5" s="1"/>
  <c r="V2120" i="5"/>
  <c r="Q92" i="5"/>
  <c r="Q1748" i="5"/>
  <c r="U1555" i="5"/>
  <c r="W1555" i="5" s="1"/>
  <c r="AA1555" i="5" s="1"/>
  <c r="V1555" i="5"/>
  <c r="X1555" i="5" s="1"/>
  <c r="Q1655" i="5"/>
  <c r="R1917" i="5"/>
  <c r="T1917" i="5" s="1"/>
  <c r="Q794" i="5"/>
  <c r="V1203" i="5"/>
  <c r="U1203" i="5"/>
  <c r="W1203" i="5" s="1"/>
  <c r="Y1203" i="5" s="1"/>
  <c r="U489" i="5"/>
  <c r="W489" i="5" s="1"/>
  <c r="V489" i="5"/>
  <c r="X489" i="5" s="1"/>
  <c r="R1326" i="5"/>
  <c r="T1326" i="5" s="1"/>
  <c r="U2029" i="5"/>
  <c r="W2029" i="5" s="1"/>
  <c r="AA2029" i="5" s="1"/>
  <c r="V2029" i="5"/>
  <c r="X2029" i="5" s="1"/>
  <c r="U2421" i="5"/>
  <c r="W2421" i="5" s="1"/>
  <c r="Y2421" i="5" s="1"/>
  <c r="V2421" i="5"/>
  <c r="Q733" i="5"/>
  <c r="R497" i="5"/>
  <c r="T497" i="5" s="1"/>
  <c r="R921" i="5"/>
  <c r="T921" i="5" s="1"/>
  <c r="Q685" i="5"/>
  <c r="Q1621" i="5"/>
  <c r="R1029" i="5"/>
  <c r="T1029" i="5" s="1"/>
  <c r="Q1221" i="5"/>
  <c r="U1906" i="5"/>
  <c r="W1906" i="5" s="1"/>
  <c r="AA1906" i="5" s="1"/>
  <c r="V1906" i="5"/>
  <c r="X1906" i="5" s="1"/>
  <c r="Q573" i="5"/>
  <c r="R1653" i="5"/>
  <c r="T1653" i="5" s="1"/>
  <c r="R2085" i="5"/>
  <c r="T2085" i="5" s="1"/>
  <c r="Q862" i="5"/>
  <c r="R467" i="5"/>
  <c r="T467" i="5" s="1"/>
  <c r="R1115" i="5"/>
  <c r="T1115" i="5" s="1"/>
  <c r="Q19" i="5"/>
  <c r="U1876" i="5"/>
  <c r="W1876" i="5" s="1"/>
  <c r="V1876" i="5"/>
  <c r="X1876" i="5" s="1"/>
  <c r="U1894" i="5"/>
  <c r="W1894" i="5" s="1"/>
  <c r="V1894" i="5"/>
  <c r="Q1874" i="5"/>
  <c r="U852" i="5"/>
  <c r="W852" i="5" s="1"/>
  <c r="Y852" i="5" s="1"/>
  <c r="V852" i="5"/>
  <c r="U1933" i="5"/>
  <c r="W1933" i="5" s="1"/>
  <c r="Y1933" i="5" s="1"/>
  <c r="V1933" i="5"/>
  <c r="U2365" i="5"/>
  <c r="W2365" i="5" s="1"/>
  <c r="V2365" i="5"/>
  <c r="X2365" i="5" s="1"/>
  <c r="R2333" i="5"/>
  <c r="T2333" i="5" s="1"/>
  <c r="R775" i="5"/>
  <c r="T775" i="5" s="1"/>
  <c r="Q989" i="5"/>
  <c r="U2207" i="5"/>
  <c r="W2207" i="5" s="1"/>
  <c r="V2207" i="5"/>
  <c r="U204" i="5"/>
  <c r="W204" i="5" s="1"/>
  <c r="V204" i="5"/>
  <c r="X204" i="5" s="1"/>
  <c r="U1788" i="5"/>
  <c r="W1788" i="5" s="1"/>
  <c r="Y1788" i="5" s="1"/>
  <c r="V1788" i="5"/>
  <c r="U1604" i="5"/>
  <c r="W1604" i="5" s="1"/>
  <c r="V1604" i="5"/>
  <c r="X1604" i="5" s="1"/>
  <c r="Q1200" i="5"/>
  <c r="Q1596" i="5"/>
  <c r="V2028" i="5"/>
  <c r="X2028" i="5" s="1"/>
  <c r="U2028" i="5"/>
  <c r="W2028" i="5" s="1"/>
  <c r="U152" i="5"/>
  <c r="W152" i="5" s="1"/>
  <c r="V152" i="5"/>
  <c r="X152" i="5" s="1"/>
  <c r="Q890" i="5"/>
  <c r="Q1790" i="5"/>
  <c r="Q1865" i="5"/>
  <c r="Q1015" i="5"/>
  <c r="R1368" i="5"/>
  <c r="T1368" i="5" s="1"/>
  <c r="Q1538" i="5"/>
  <c r="U2291" i="5"/>
  <c r="W2291" i="5" s="1"/>
  <c r="V2291" i="5"/>
  <c r="Q1822" i="5"/>
  <c r="V1527" i="5"/>
  <c r="U1527" i="5"/>
  <c r="W1527" i="5" s="1"/>
  <c r="Y1527" i="5" s="1"/>
  <c r="Q1584" i="5"/>
  <c r="V2016" i="5"/>
  <c r="U2016" i="5"/>
  <c r="W2016" i="5" s="1"/>
  <c r="Y2016" i="5" s="1"/>
  <c r="U2156" i="5"/>
  <c r="W2156" i="5" s="1"/>
  <c r="AA2156" i="5" s="1"/>
  <c r="V2156" i="5"/>
  <c r="X2156" i="5" s="1"/>
  <c r="Q1312" i="5"/>
  <c r="Q1308" i="5"/>
  <c r="Q1143" i="5"/>
  <c r="Q1680" i="5"/>
  <c r="Q398" i="5"/>
  <c r="U2443" i="5"/>
  <c r="W2443" i="5" s="1"/>
  <c r="V2443" i="5"/>
  <c r="Z2443" i="5" s="1"/>
  <c r="R339" i="5"/>
  <c r="T339" i="5" s="1"/>
  <c r="V2275" i="5"/>
  <c r="X2275" i="5" s="1"/>
  <c r="U2275" i="5"/>
  <c r="W2275" i="5" s="1"/>
  <c r="AA2275" i="5" s="1"/>
  <c r="Q1070" i="5"/>
  <c r="R1889" i="5"/>
  <c r="T1889" i="5" s="1"/>
  <c r="U1605" i="5"/>
  <c r="W1605" i="5" s="1"/>
  <c r="Y1605" i="5" s="1"/>
  <c r="V1605" i="5"/>
  <c r="Q41" i="5"/>
  <c r="Q1493" i="5"/>
  <c r="R139" i="5"/>
  <c r="T139" i="5" s="1"/>
  <c r="R855" i="5"/>
  <c r="T855" i="5" s="1"/>
  <c r="V2040" i="5"/>
  <c r="X2040" i="5" s="1"/>
  <c r="U2040" i="5"/>
  <c r="W2040" i="5" s="1"/>
  <c r="AA2040" i="5" s="1"/>
  <c r="Q534" i="5"/>
  <c r="Q1647" i="5"/>
  <c r="Q1159" i="5"/>
  <c r="R1386" i="5"/>
  <c r="T1386" i="5" s="1"/>
  <c r="Q1765" i="5"/>
  <c r="R644" i="5"/>
  <c r="T644" i="5" s="1"/>
  <c r="V538" i="5"/>
  <c r="X538" i="5" s="1"/>
  <c r="U538" i="5"/>
  <c r="W538" i="5" s="1"/>
  <c r="AA538" i="5" s="1"/>
  <c r="R2266" i="5"/>
  <c r="T2266" i="5" s="1"/>
  <c r="Q414" i="5"/>
  <c r="Q1058" i="5"/>
  <c r="Q1850" i="5"/>
  <c r="Q609" i="5"/>
  <c r="V898" i="5"/>
  <c r="X898" i="5" s="1"/>
  <c r="U898" i="5"/>
  <c r="W898" i="5" s="1"/>
  <c r="AA898" i="5" s="1"/>
  <c r="R503" i="5"/>
  <c r="T503" i="5" s="1"/>
  <c r="Q1311" i="5"/>
  <c r="Q1323" i="5"/>
  <c r="Q1178" i="5"/>
  <c r="U1567" i="5"/>
  <c r="W1567" i="5" s="1"/>
  <c r="V1567" i="5"/>
  <c r="X1567" i="5" s="1"/>
  <c r="U2378" i="5"/>
  <c r="W2378" i="5" s="1"/>
  <c r="Y2378" i="5" s="1"/>
  <c r="V2378" i="5"/>
  <c r="U146" i="5"/>
  <c r="W146" i="5" s="1"/>
  <c r="Y146" i="5" s="1"/>
  <c r="V146" i="5"/>
  <c r="V1910" i="5"/>
  <c r="U1910" i="5"/>
  <c r="W1910" i="5" s="1"/>
  <c r="Q367" i="5"/>
  <c r="N13" i="5"/>
  <c r="P13" i="5"/>
  <c r="V1431" i="5"/>
  <c r="U1431" i="5"/>
  <c r="W1431" i="5" s="1"/>
  <c r="Y1431" i="5" s="1"/>
  <c r="R435" i="5"/>
  <c r="T435" i="5" s="1"/>
  <c r="U1731" i="5"/>
  <c r="W1731" i="5" s="1"/>
  <c r="AA1731" i="5" s="1"/>
  <c r="V1731" i="5"/>
  <c r="X1731" i="5" s="1"/>
  <c r="V1282" i="5"/>
  <c r="X1282" i="5" s="1"/>
  <c r="U1282" i="5"/>
  <c r="W1282" i="5" s="1"/>
  <c r="U59" i="5"/>
  <c r="W59" i="5" s="1"/>
  <c r="Y59" i="5" s="1"/>
  <c r="V59" i="5"/>
  <c r="Q1673" i="5"/>
  <c r="U1840" i="5"/>
  <c r="W1840" i="5" s="1"/>
  <c r="V1840" i="5"/>
  <c r="X1840" i="5" s="1"/>
  <c r="Q1209" i="5"/>
  <c r="Q1625" i="5"/>
  <c r="R993" i="5"/>
  <c r="T993" i="5" s="1"/>
  <c r="U1740" i="5"/>
  <c r="W1740" i="5" s="1"/>
  <c r="Y1740" i="5" s="1"/>
  <c r="V1740" i="5"/>
  <c r="V2172" i="5"/>
  <c r="X2172" i="5" s="1"/>
  <c r="U2172" i="5"/>
  <c r="W2172" i="5" s="1"/>
  <c r="Q296" i="5"/>
  <c r="Q1034" i="5"/>
  <c r="V1934" i="5"/>
  <c r="U1934" i="5"/>
  <c r="W1934" i="5" s="1"/>
  <c r="Y1934" i="5" s="1"/>
  <c r="Q603" i="5"/>
  <c r="Q551" i="5"/>
  <c r="Q1286" i="5"/>
  <c r="V2216" i="5"/>
  <c r="X2216" i="5" s="1"/>
  <c r="U2216" i="5"/>
  <c r="W2216" i="5" s="1"/>
  <c r="U2437" i="5"/>
  <c r="W2437" i="5" s="1"/>
  <c r="AA2437" i="5" s="1"/>
  <c r="V2437" i="5"/>
  <c r="X2437" i="5" s="1"/>
  <c r="Q845" i="5"/>
  <c r="R648" i="5"/>
  <c r="T648" i="5" s="1"/>
  <c r="Q1836" i="5"/>
  <c r="Q1076" i="5"/>
  <c r="U1141" i="5"/>
  <c r="W1141" i="5" s="1"/>
  <c r="V1141" i="5"/>
  <c r="X1141" i="5" s="1"/>
  <c r="R1061" i="5"/>
  <c r="T1061" i="5" s="1"/>
  <c r="V542" i="5"/>
  <c r="U542" i="5"/>
  <c r="W542" i="5" s="1"/>
  <c r="U2144" i="5"/>
  <c r="W2144" i="5" s="1"/>
  <c r="Y2144" i="5" s="1"/>
  <c r="V2144" i="5"/>
  <c r="Q1295" i="5"/>
  <c r="V1320" i="5"/>
  <c r="U1320" i="5"/>
  <c r="W1320" i="5" s="1"/>
  <c r="Y1320" i="5" s="1"/>
  <c r="U205" i="5"/>
  <c r="W205" i="5" s="1"/>
  <c r="V205" i="5"/>
  <c r="R1987" i="5"/>
  <c r="T1987" i="5" s="1"/>
  <c r="U2012" i="5"/>
  <c r="W2012" i="5" s="1"/>
  <c r="V2012" i="5"/>
  <c r="X2012" i="5" s="1"/>
  <c r="Q1781" i="5"/>
  <c r="R1965" i="5"/>
  <c r="T1965" i="5" s="1"/>
  <c r="U760" i="5"/>
  <c r="W760" i="5" s="1"/>
  <c r="AA760" i="5" s="1"/>
  <c r="V760" i="5"/>
  <c r="X760" i="5" s="1"/>
  <c r="Q293" i="5"/>
  <c r="U2279" i="5"/>
  <c r="W2279" i="5" s="1"/>
  <c r="V2279" i="5"/>
  <c r="X2279" i="5" s="1"/>
  <c r="U1427" i="5"/>
  <c r="W1427" i="5" s="1"/>
  <c r="Y1427" i="5" s="1"/>
  <c r="V1427" i="5"/>
  <c r="R67" i="5"/>
  <c r="T67" i="5" s="1"/>
  <c r="Q1305" i="5"/>
  <c r="Q337" i="5"/>
  <c r="U1952" i="5"/>
  <c r="W1952" i="5" s="1"/>
  <c r="Y1952" i="5" s="1"/>
  <c r="V1952" i="5"/>
  <c r="U621" i="5"/>
  <c r="W621" i="5" s="1"/>
  <c r="Y621" i="5" s="1"/>
  <c r="V621" i="5"/>
  <c r="Q1791" i="5"/>
  <c r="Q298" i="5"/>
  <c r="Q40" i="5"/>
  <c r="Q153" i="5"/>
  <c r="Q757" i="5"/>
  <c r="Q737" i="5"/>
  <c r="U666" i="5"/>
  <c r="W666" i="5" s="1"/>
  <c r="V666" i="5"/>
  <c r="X666" i="5" s="1"/>
  <c r="Q1778" i="5"/>
  <c r="R1617" i="5"/>
  <c r="T1617" i="5" s="1"/>
  <c r="R2049" i="5"/>
  <c r="T2049" i="5" s="1"/>
  <c r="U826" i="5"/>
  <c r="W826" i="5" s="1"/>
  <c r="V826" i="5"/>
  <c r="X826" i="5" s="1"/>
  <c r="R1079" i="5"/>
  <c r="T1079" i="5" s="1"/>
  <c r="Q108" i="5"/>
  <c r="V1754" i="5"/>
  <c r="X1754" i="5" s="1"/>
  <c r="U1754" i="5"/>
  <c r="W1754" i="5" s="1"/>
  <c r="AA1754" i="5" s="1"/>
  <c r="U1145" i="5"/>
  <c r="W1145" i="5" s="1"/>
  <c r="Y1145" i="5" s="1"/>
  <c r="V1145" i="5"/>
  <c r="V1927" i="5"/>
  <c r="X1927" i="5" s="1"/>
  <c r="U1927" i="5"/>
  <c r="W1927" i="5" s="1"/>
  <c r="V2088" i="5"/>
  <c r="U2088" i="5"/>
  <c r="W2088" i="5" s="1"/>
  <c r="Y2088" i="5" s="1"/>
  <c r="U2054" i="5"/>
  <c r="W2054" i="5" s="1"/>
  <c r="AA2054" i="5" s="1"/>
  <c r="V2054" i="5"/>
  <c r="X2054" i="5" s="1"/>
  <c r="Q1537" i="5"/>
  <c r="U2113" i="5"/>
  <c r="W2113" i="5" s="1"/>
  <c r="AA2113" i="5" s="1"/>
  <c r="V2113" i="5"/>
  <c r="X2113" i="5" s="1"/>
  <c r="Q1568" i="5"/>
  <c r="R836" i="5"/>
  <c r="T836" i="5" s="1"/>
  <c r="R2235" i="5"/>
  <c r="T2235" i="5" s="1"/>
  <c r="U1249" i="5"/>
  <c r="W1249" i="5" s="1"/>
  <c r="Y1249" i="5" s="1"/>
  <c r="V1249" i="5"/>
  <c r="Q1416" i="5"/>
  <c r="U1884" i="5"/>
  <c r="W1884" i="5" s="1"/>
  <c r="V1884" i="5"/>
  <c r="Q1677" i="5"/>
  <c r="U1228" i="5"/>
  <c r="W1228" i="5" s="1"/>
  <c r="AA1228" i="5" s="1"/>
  <c r="V1228" i="5"/>
  <c r="X1228" i="5" s="1"/>
  <c r="Q113" i="5"/>
  <c r="R491" i="5"/>
  <c r="T491" i="5" s="1"/>
  <c r="U1967" i="5"/>
  <c r="W1967" i="5" s="1"/>
  <c r="V1967" i="5"/>
  <c r="X1967" i="5" s="1"/>
  <c r="U2415" i="5"/>
  <c r="W2415" i="5" s="1"/>
  <c r="Y2415" i="5" s="1"/>
  <c r="V2415" i="5"/>
  <c r="V2300" i="5"/>
  <c r="U2300" i="5"/>
  <c r="W2300" i="5" s="1"/>
  <c r="Y2300" i="5" s="1"/>
  <c r="Q1434" i="5"/>
  <c r="Q978" i="5"/>
  <c r="U1269" i="5"/>
  <c r="W1269" i="5" s="1"/>
  <c r="Y1269" i="5" s="1"/>
  <c r="V1269" i="5"/>
  <c r="Q226" i="5"/>
  <c r="U2237" i="5"/>
  <c r="W2237" i="5" s="1"/>
  <c r="V2237" i="5"/>
  <c r="X2237" i="5" s="1"/>
  <c r="Q1794" i="5"/>
  <c r="U2096" i="5"/>
  <c r="W2096" i="5" s="1"/>
  <c r="Y2096" i="5" s="1"/>
  <c r="V2096" i="5"/>
  <c r="Q1119" i="5"/>
  <c r="R399" i="5"/>
  <c r="T399" i="5" s="1"/>
  <c r="Q765" i="5"/>
  <c r="Q1340" i="5"/>
  <c r="V418" i="5"/>
  <c r="U418" i="5"/>
  <c r="W418" i="5" s="1"/>
  <c r="U828" i="5"/>
  <c r="W828" i="5" s="1"/>
  <c r="V828" i="5"/>
  <c r="Q145" i="5"/>
  <c r="U1116" i="5"/>
  <c r="W1116" i="5" s="1"/>
  <c r="AA1116" i="5" s="1"/>
  <c r="V1116" i="5"/>
  <c r="X1116" i="5" s="1"/>
  <c r="V2338" i="5"/>
  <c r="U2338" i="5"/>
  <c r="W2338" i="5" s="1"/>
  <c r="Y2338" i="5" s="1"/>
  <c r="V1922" i="5"/>
  <c r="U1922" i="5"/>
  <c r="W1922" i="5" s="1"/>
  <c r="Y1922" i="5" s="1"/>
  <c r="Q286" i="5"/>
  <c r="U1186" i="5"/>
  <c r="W1186" i="5" s="1"/>
  <c r="Y1186" i="5" s="1"/>
  <c r="V1186" i="5"/>
  <c r="U2015" i="5"/>
  <c r="W2015" i="5" s="1"/>
  <c r="V2015" i="5"/>
  <c r="X2015" i="5" s="1"/>
  <c r="U144" i="5"/>
  <c r="W144" i="5" s="1"/>
  <c r="AA144" i="5" s="1"/>
  <c r="V144" i="5"/>
  <c r="X144" i="5" s="1"/>
  <c r="U2325" i="5"/>
  <c r="W2325" i="5" s="1"/>
  <c r="Y2325" i="5" s="1"/>
  <c r="V2325" i="5"/>
  <c r="Q39" i="5"/>
  <c r="U2357" i="5"/>
  <c r="W2357" i="5" s="1"/>
  <c r="V2357" i="5"/>
  <c r="X2357" i="5" s="1"/>
  <c r="V1970" i="5"/>
  <c r="X1970" i="5" s="1"/>
  <c r="U1970" i="5"/>
  <c r="W1970" i="5" s="1"/>
  <c r="V110" i="5"/>
  <c r="U110" i="5"/>
  <c r="W110" i="5" s="1"/>
  <c r="Y110" i="5" s="1"/>
  <c r="V866" i="5"/>
  <c r="X866" i="5" s="1"/>
  <c r="U866" i="5"/>
  <c r="W866" i="5" s="1"/>
  <c r="AA866" i="5" s="1"/>
  <c r="U1709" i="5"/>
  <c r="W1709" i="5" s="1"/>
  <c r="V1709" i="5"/>
  <c r="X1709" i="5" s="1"/>
  <c r="U151" i="5"/>
  <c r="W151" i="5" s="1"/>
  <c r="V151" i="5"/>
  <c r="V1265" i="5"/>
  <c r="X1265" i="5" s="1"/>
  <c r="U1265" i="5"/>
  <c r="W1265" i="5" s="1"/>
  <c r="U63" i="5"/>
  <c r="W63" i="5" s="1"/>
  <c r="AA63" i="5" s="1"/>
  <c r="V63" i="5"/>
  <c r="X63" i="5" s="1"/>
  <c r="U507" i="5"/>
  <c r="W507" i="5" s="1"/>
  <c r="Y507" i="5" s="1"/>
  <c r="V507" i="5"/>
  <c r="Q1695" i="5"/>
  <c r="V2019" i="5"/>
  <c r="X2019" i="5" s="1"/>
  <c r="U2019" i="5"/>
  <c r="W2019" i="5" s="1"/>
  <c r="Q814" i="5"/>
  <c r="U1138" i="5"/>
  <c r="W1138" i="5" s="1"/>
  <c r="Y1138" i="5" s="1"/>
  <c r="V1138" i="5"/>
  <c r="Q1424" i="5"/>
  <c r="V2196" i="5"/>
  <c r="U2196" i="5"/>
  <c r="W2196" i="5" s="1"/>
  <c r="Y2196" i="5" s="1"/>
  <c r="Q1831" i="5"/>
  <c r="U2155" i="5"/>
  <c r="W2155" i="5" s="1"/>
  <c r="Y2155" i="5" s="1"/>
  <c r="V2155" i="5"/>
  <c r="V2076" i="5"/>
  <c r="X2076" i="5" s="1"/>
  <c r="U2076" i="5"/>
  <c r="W2076" i="5" s="1"/>
  <c r="AA2076" i="5" s="1"/>
  <c r="U1697" i="5"/>
  <c r="W1697" i="5" s="1"/>
  <c r="AA1697" i="5" s="1"/>
  <c r="V1697" i="5"/>
  <c r="X1697" i="5" s="1"/>
  <c r="U1183" i="5"/>
  <c r="W1183" i="5" s="1"/>
  <c r="Y1183" i="5" s="1"/>
  <c r="V1183" i="5"/>
  <c r="Q1158" i="5"/>
  <c r="U244" i="5"/>
  <c r="W244" i="5" s="1"/>
  <c r="AA244" i="5" s="1"/>
  <c r="V244" i="5"/>
  <c r="X244" i="5" s="1"/>
  <c r="Q1738" i="5"/>
  <c r="U2170" i="5"/>
  <c r="W2170" i="5" s="1"/>
  <c r="V2170" i="5"/>
  <c r="X2170" i="5" s="1"/>
  <c r="Q516" i="5"/>
  <c r="U2234" i="5"/>
  <c r="W2234" i="5" s="1"/>
  <c r="Y2234" i="5" s="1"/>
  <c r="V2234" i="5"/>
  <c r="U407" i="5"/>
  <c r="W407" i="5" s="1"/>
  <c r="V407" i="5"/>
  <c r="X407" i="5" s="1"/>
  <c r="V2375" i="5"/>
  <c r="X2375" i="5" s="1"/>
  <c r="U2375" i="5"/>
  <c r="W2375" i="5" s="1"/>
  <c r="AA2375" i="5" s="1"/>
  <c r="U315" i="5"/>
  <c r="W315" i="5" s="1"/>
  <c r="V315" i="5"/>
  <c r="X315" i="5" s="1"/>
  <c r="U1747" i="5"/>
  <c r="W1747" i="5" s="1"/>
  <c r="Y1747" i="5" s="1"/>
  <c r="V1747" i="5"/>
  <c r="Q1023" i="5"/>
  <c r="Q1564" i="5"/>
  <c r="Q504" i="5"/>
  <c r="U194" i="5"/>
  <c r="W194" i="5" s="1"/>
  <c r="Y194" i="5" s="1"/>
  <c r="V194" i="5"/>
  <c r="Q932" i="5"/>
  <c r="Q1832" i="5"/>
  <c r="U636" i="5"/>
  <c r="W636" i="5" s="1"/>
  <c r="Y636" i="5" s="1"/>
  <c r="V636" i="5"/>
  <c r="Q988" i="5"/>
  <c r="U2000" i="5"/>
  <c r="W2000" i="5" s="1"/>
  <c r="V2000" i="5"/>
  <c r="X2000" i="5" s="1"/>
  <c r="Q61" i="5"/>
  <c r="U457" i="5"/>
  <c r="W457" i="5" s="1"/>
  <c r="AA457" i="5" s="1"/>
  <c r="V457" i="5"/>
  <c r="X457" i="5" s="1"/>
  <c r="U1904" i="5"/>
  <c r="W1904" i="5" s="1"/>
  <c r="Y1904" i="5" s="1"/>
  <c r="V1904" i="5"/>
  <c r="U832" i="5"/>
  <c r="W832" i="5" s="1"/>
  <c r="V832" i="5"/>
  <c r="X832" i="5" s="1"/>
  <c r="U1103" i="5"/>
  <c r="W1103" i="5" s="1"/>
  <c r="V1103" i="5"/>
  <c r="X1103" i="5" s="1"/>
  <c r="V2408" i="5"/>
  <c r="U2408" i="5"/>
  <c r="W2408" i="5" s="1"/>
  <c r="Y2408" i="5" s="1"/>
  <c r="V93" i="5"/>
  <c r="U93" i="5"/>
  <c r="W93" i="5" s="1"/>
  <c r="Y93" i="5" s="1"/>
  <c r="Q247" i="5"/>
  <c r="Q1514" i="5"/>
  <c r="U1101" i="5"/>
  <c r="W1101" i="5" s="1"/>
  <c r="V1101" i="5"/>
  <c r="X1101" i="5" s="1"/>
  <c r="Q1607" i="5"/>
  <c r="Q301" i="5"/>
  <c r="Q1309" i="5"/>
  <c r="Q1197" i="5"/>
  <c r="Q154" i="5"/>
  <c r="U568" i="5"/>
  <c r="W568" i="5" s="1"/>
  <c r="V568" i="5"/>
  <c r="U2346" i="5"/>
  <c r="W2346" i="5" s="1"/>
  <c r="Y2346" i="5" s="1"/>
  <c r="V2346" i="5"/>
  <c r="U1916" i="5"/>
  <c r="W1916" i="5" s="1"/>
  <c r="Y1916" i="5" s="1"/>
  <c r="V1916" i="5"/>
  <c r="Q1547" i="5"/>
  <c r="Q47" i="5"/>
  <c r="U983" i="5"/>
  <c r="W983" i="5" s="1"/>
  <c r="V983" i="5"/>
  <c r="V336" i="5"/>
  <c r="U336" i="5"/>
  <c r="W336" i="5" s="1"/>
  <c r="U1878" i="5"/>
  <c r="W1878" i="5" s="1"/>
  <c r="AA1878" i="5" s="1"/>
  <c r="V1878" i="5"/>
  <c r="X1878" i="5" s="1"/>
  <c r="Q1325" i="5"/>
  <c r="U2197" i="5"/>
  <c r="W2197" i="5" s="1"/>
  <c r="AA2197" i="5" s="1"/>
  <c r="V2197" i="5"/>
  <c r="X2197" i="5" s="1"/>
  <c r="Q1613" i="5"/>
  <c r="U936" i="5"/>
  <c r="W936" i="5" s="1"/>
  <c r="Y936" i="5" s="1"/>
  <c r="V936" i="5"/>
  <c r="Q1530" i="5"/>
  <c r="U1261" i="5"/>
  <c r="W1261" i="5" s="1"/>
  <c r="Y1261" i="5" s="1"/>
  <c r="V1261" i="5"/>
  <c r="Q1149" i="5"/>
  <c r="Q124" i="5"/>
  <c r="U2142" i="5"/>
  <c r="W2142" i="5" s="1"/>
  <c r="AA2142" i="5" s="1"/>
  <c r="V2142" i="5"/>
  <c r="X2142" i="5" s="1"/>
  <c r="Q392" i="5"/>
  <c r="Q1797" i="5"/>
  <c r="Q611" i="5"/>
  <c r="U1151" i="5"/>
  <c r="W1151" i="5" s="1"/>
  <c r="Y1151" i="5" s="1"/>
  <c r="V1151" i="5"/>
  <c r="U180" i="5"/>
  <c r="W180" i="5" s="1"/>
  <c r="AA180" i="5" s="1"/>
  <c r="V180" i="5"/>
  <c r="X180" i="5" s="1"/>
  <c r="Q454" i="5"/>
  <c r="U2165" i="5"/>
  <c r="W2165" i="5" s="1"/>
  <c r="V2165" i="5"/>
  <c r="X2165" i="5" s="1"/>
  <c r="U2067" i="5"/>
  <c r="W2067" i="5" s="1"/>
  <c r="Y2067" i="5" s="1"/>
  <c r="V2067" i="5"/>
  <c r="U2272" i="5"/>
  <c r="W2272" i="5" s="1"/>
  <c r="Y2272" i="5" s="1"/>
  <c r="V2272" i="5"/>
  <c r="Q254" i="5"/>
  <c r="Q1122" i="5"/>
  <c r="V494" i="5"/>
  <c r="X494" i="5" s="1"/>
  <c r="U494" i="5"/>
  <c r="W494" i="5" s="1"/>
  <c r="AA494" i="5" s="1"/>
  <c r="U1720" i="5"/>
  <c r="W1720" i="5" s="1"/>
  <c r="Y1720" i="5" s="1"/>
  <c r="V1720" i="5"/>
  <c r="Q356" i="5"/>
  <c r="Q167" i="5"/>
  <c r="V348" i="5"/>
  <c r="U348" i="5"/>
  <c r="W348" i="5" s="1"/>
  <c r="U2331" i="5"/>
  <c r="W2331" i="5" s="1"/>
  <c r="Y2331" i="5" s="1"/>
  <c r="V2331" i="5"/>
  <c r="Q1380" i="5"/>
  <c r="Q265" i="5"/>
  <c r="U2427" i="5"/>
  <c r="W2427" i="5" s="1"/>
  <c r="Y2427" i="5" s="1"/>
  <c r="V2427" i="5"/>
  <c r="V1395" i="5"/>
  <c r="X1395" i="5" s="1"/>
  <c r="U1395" i="5"/>
  <c r="W1395" i="5" s="1"/>
  <c r="Q1003" i="5"/>
  <c r="U1327" i="5"/>
  <c r="W1327" i="5" s="1"/>
  <c r="Y1327" i="5" s="1"/>
  <c r="V1327" i="5"/>
  <c r="U800" i="5"/>
  <c r="W800" i="5" s="1"/>
  <c r="AA800" i="5" s="1"/>
  <c r="V800" i="5"/>
  <c r="X800" i="5" s="1"/>
  <c r="U238" i="5"/>
  <c r="W238" i="5" s="1"/>
  <c r="V238" i="5"/>
  <c r="X238" i="5" s="1"/>
  <c r="U2298" i="5"/>
  <c r="W2298" i="5" s="1"/>
  <c r="Y2298" i="5" s="1"/>
  <c r="V2298" i="5"/>
  <c r="V1107" i="5"/>
  <c r="U1107" i="5"/>
  <c r="W1107" i="5" s="1"/>
  <c r="Y1107" i="5" s="1"/>
  <c r="Q64" i="5"/>
  <c r="U1882" i="5"/>
  <c r="W1882" i="5" s="1"/>
  <c r="Y1882" i="5" s="1"/>
  <c r="V1882" i="5"/>
  <c r="U2254" i="5"/>
  <c r="W2254" i="5" s="1"/>
  <c r="Y2254" i="5" s="1"/>
  <c r="V2254" i="5"/>
  <c r="Q1773" i="5"/>
  <c r="Q280" i="5"/>
  <c r="U1288" i="5"/>
  <c r="W1288" i="5" s="1"/>
  <c r="V1288" i="5"/>
  <c r="X1288" i="5" s="1"/>
  <c r="U65" i="5"/>
  <c r="W65" i="5" s="1"/>
  <c r="AA65" i="5" s="1"/>
  <c r="V65" i="5"/>
  <c r="X65" i="5" s="1"/>
  <c r="U2253" i="5"/>
  <c r="W2253" i="5" s="1"/>
  <c r="AA2253" i="5" s="1"/>
  <c r="V2253" i="5"/>
  <c r="X2253" i="5" s="1"/>
  <c r="U2379" i="5"/>
  <c r="W2379" i="5" s="1"/>
  <c r="Y2379" i="5" s="1"/>
  <c r="V2379" i="5"/>
  <c r="Q1296" i="5"/>
  <c r="U1999" i="5"/>
  <c r="W1999" i="5" s="1"/>
  <c r="Y1999" i="5" s="1"/>
  <c r="V1999" i="5"/>
  <c r="Q1466" i="5"/>
  <c r="Q1170" i="5"/>
  <c r="Q739" i="5"/>
  <c r="U2289" i="5"/>
  <c r="W2289" i="5" s="1"/>
  <c r="Y2289" i="5" s="1"/>
  <c r="V2289" i="5"/>
  <c r="V1455" i="5"/>
  <c r="U1455" i="5"/>
  <c r="W1455" i="5" s="1"/>
  <c r="Y1455" i="5" s="1"/>
  <c r="U2358" i="5"/>
  <c r="W2358" i="5" s="1"/>
  <c r="AA2358" i="5" s="1"/>
  <c r="V2358" i="5"/>
  <c r="X2358" i="5" s="1"/>
  <c r="V916" i="5"/>
  <c r="U916" i="5"/>
  <c r="W916" i="5" s="1"/>
  <c r="U1240" i="5"/>
  <c r="W1240" i="5" s="1"/>
  <c r="V1240" i="5"/>
  <c r="U1328" i="5"/>
  <c r="W1328" i="5" s="1"/>
  <c r="AA1328" i="5" s="1"/>
  <c r="V1328" i="5"/>
  <c r="X1328" i="5" s="1"/>
  <c r="U562" i="5"/>
  <c r="W562" i="5" s="1"/>
  <c r="V562" i="5"/>
  <c r="X562" i="5" s="1"/>
  <c r="U1177" i="5"/>
  <c r="W1177" i="5" s="1"/>
  <c r="Y1177" i="5" s="1"/>
  <c r="V1177" i="5"/>
  <c r="U1476" i="5"/>
  <c r="W1476" i="5" s="1"/>
  <c r="AA1476" i="5" s="1"/>
  <c r="V1476" i="5"/>
  <c r="X1476" i="5" s="1"/>
  <c r="U202" i="5"/>
  <c r="W202" i="5" s="1"/>
  <c r="Y202" i="5" s="1"/>
  <c r="V202" i="5"/>
  <c r="U56" i="5"/>
  <c r="W56" i="5" s="1"/>
  <c r="V56" i="5"/>
  <c r="Q1820" i="5"/>
  <c r="U159" i="5"/>
  <c r="W159" i="5" s="1"/>
  <c r="V159" i="5"/>
  <c r="U1519" i="5"/>
  <c r="W1519" i="5" s="1"/>
  <c r="Y1519" i="5" s="1"/>
  <c r="V1519" i="5"/>
  <c r="Q1472" i="5"/>
  <c r="Q1280" i="5"/>
  <c r="Q178" i="5"/>
  <c r="Q1515" i="5"/>
  <c r="Q1696" i="5"/>
  <c r="V258" i="5"/>
  <c r="U258" i="5"/>
  <c r="W258" i="5" s="1"/>
  <c r="Y258" i="5" s="1"/>
  <c r="V2217" i="5"/>
  <c r="X2217" i="5" s="1"/>
  <c r="U2217" i="5"/>
  <c r="W2217" i="5" s="1"/>
  <c r="AA2217" i="5" s="1"/>
  <c r="U21" i="5"/>
  <c r="W21" i="5" s="1"/>
  <c r="Y21" i="5" s="1"/>
  <c r="V21" i="5"/>
  <c r="Q1290" i="5"/>
  <c r="Q1643" i="5"/>
  <c r="U1146" i="5"/>
  <c r="W1146" i="5" s="1"/>
  <c r="AA1146" i="5" s="1"/>
  <c r="V1146" i="5"/>
  <c r="X1146" i="5" s="1"/>
  <c r="V635" i="5"/>
  <c r="U635" i="5"/>
  <c r="W635" i="5" s="1"/>
  <c r="Y635" i="5" s="1"/>
  <c r="U1306" i="5"/>
  <c r="W1306" i="5" s="1"/>
  <c r="Y1306" i="5" s="1"/>
  <c r="V1306" i="5"/>
  <c r="U1127" i="5"/>
  <c r="W1127" i="5" s="1"/>
  <c r="V1127" i="5"/>
  <c r="X1127" i="5" s="1"/>
  <c r="U1441" i="5"/>
  <c r="W1441" i="5" s="1"/>
  <c r="Y1441" i="5" s="1"/>
  <c r="V1441" i="5"/>
  <c r="U2017" i="5"/>
  <c r="W2017" i="5" s="1"/>
  <c r="Y2017" i="5" s="1"/>
  <c r="V2017" i="5"/>
  <c r="U853" i="5"/>
  <c r="W853" i="5" s="1"/>
  <c r="V853" i="5"/>
  <c r="X853" i="5" s="1"/>
  <c r="U1458" i="5"/>
  <c r="W1458" i="5" s="1"/>
  <c r="V1458" i="5"/>
  <c r="X1458" i="5" s="1"/>
  <c r="U969" i="5"/>
  <c r="W969" i="5" s="1"/>
  <c r="AA969" i="5" s="1"/>
  <c r="V969" i="5"/>
  <c r="X969" i="5" s="1"/>
  <c r="Q1762" i="5"/>
  <c r="Q537" i="5"/>
  <c r="V1258" i="5"/>
  <c r="U1258" i="5"/>
  <c r="W1258" i="5" s="1"/>
  <c r="Y1258" i="5" s="1"/>
  <c r="Q1187" i="5"/>
  <c r="U1979" i="5"/>
  <c r="W1979" i="5" s="1"/>
  <c r="Y1979" i="5" s="1"/>
  <c r="V1979" i="5"/>
  <c r="Q1609" i="5"/>
  <c r="V2184" i="5"/>
  <c r="U2184" i="5"/>
  <c r="W2184" i="5" s="1"/>
  <c r="Y2184" i="5" s="1"/>
  <c r="Q403" i="5"/>
  <c r="P14" i="5"/>
  <c r="N14" i="5"/>
  <c r="Q927" i="5"/>
  <c r="Q1776" i="5"/>
  <c r="Q1108" i="5"/>
  <c r="Q523" i="5"/>
  <c r="U1099" i="5"/>
  <c r="W1099" i="5" s="1"/>
  <c r="Y1099" i="5" s="1"/>
  <c r="V1099" i="5"/>
  <c r="U771" i="5"/>
  <c r="W771" i="5" s="1"/>
  <c r="AA771" i="5" s="1"/>
  <c r="V771" i="5"/>
  <c r="X771" i="5" s="1"/>
  <c r="Q1552" i="5"/>
  <c r="U2180" i="5"/>
  <c r="W2180" i="5" s="1"/>
  <c r="AA2180" i="5" s="1"/>
  <c r="V2180" i="5"/>
  <c r="X2180" i="5" s="1"/>
  <c r="V2327" i="5"/>
  <c r="U2327" i="5"/>
  <c r="W2327" i="5" s="1"/>
  <c r="V2220" i="5"/>
  <c r="X2220" i="5" s="1"/>
  <c r="U2220" i="5"/>
  <c r="W2220" i="5" s="1"/>
  <c r="U2131" i="5"/>
  <c r="W2131" i="5" s="1"/>
  <c r="AA2131" i="5" s="1"/>
  <c r="V2131" i="5"/>
  <c r="X2131" i="5" s="1"/>
  <c r="U1616" i="5"/>
  <c r="W1616" i="5" s="1"/>
  <c r="Y1616" i="5" s="1"/>
  <c r="V1616" i="5"/>
  <c r="Q1841" i="5"/>
  <c r="Q1559" i="5"/>
  <c r="U1220" i="5"/>
  <c r="W1220" i="5" s="1"/>
  <c r="AA1220" i="5" s="1"/>
  <c r="V1220" i="5"/>
  <c r="X1220" i="5" s="1"/>
  <c r="U2109" i="5"/>
  <c r="W2109" i="5" s="1"/>
  <c r="AA2109" i="5" s="1"/>
  <c r="V2109" i="5"/>
  <c r="X2109" i="5" s="1"/>
  <c r="U904" i="5"/>
  <c r="W904" i="5" s="1"/>
  <c r="AA904" i="5" s="1"/>
  <c r="V904" i="5"/>
  <c r="X904" i="5" s="1"/>
  <c r="Q599" i="5"/>
  <c r="U1175" i="5"/>
  <c r="W1175" i="5" s="1"/>
  <c r="AA1175" i="5" s="1"/>
  <c r="V1175" i="5"/>
  <c r="X1175" i="5" s="1"/>
  <c r="Q1417" i="5"/>
  <c r="U165" i="5"/>
  <c r="W165" i="5" s="1"/>
  <c r="V165" i="5"/>
  <c r="U329" i="5"/>
  <c r="W329" i="5" s="1"/>
  <c r="Y329" i="5" s="1"/>
  <c r="V329" i="5"/>
  <c r="Q1561" i="5"/>
  <c r="Q1463" i="5"/>
  <c r="U1470" i="5"/>
  <c r="W1470" i="5" s="1"/>
  <c r="Y1470" i="5" s="1"/>
  <c r="V1470" i="5"/>
  <c r="Q1669" i="5"/>
  <c r="U2406" i="5"/>
  <c r="W2406" i="5" s="1"/>
  <c r="Y2406" i="5" s="1"/>
  <c r="V2406" i="5"/>
  <c r="U1468" i="5"/>
  <c r="W1468" i="5" s="1"/>
  <c r="Y1468" i="5" s="1"/>
  <c r="V1468" i="5"/>
  <c r="U714" i="5"/>
  <c r="W714" i="5" s="1"/>
  <c r="Y714" i="5" s="1"/>
  <c r="V714" i="5"/>
  <c r="Q1772" i="5"/>
  <c r="Q605" i="5"/>
  <c r="U1163" i="5"/>
  <c r="W1163" i="5" s="1"/>
  <c r="Y1163" i="5" s="1"/>
  <c r="V1163" i="5"/>
  <c r="U1477" i="5"/>
  <c r="W1477" i="5" s="1"/>
  <c r="Y1477" i="5" s="1"/>
  <c r="V1477" i="5"/>
  <c r="V2053" i="5"/>
  <c r="U2053" i="5"/>
  <c r="W2053" i="5" s="1"/>
  <c r="Y2053" i="5" s="1"/>
  <c r="Q1520" i="5"/>
  <c r="V1303" i="5"/>
  <c r="U1303" i="5"/>
  <c r="W1303" i="5" s="1"/>
  <c r="Y1303" i="5" s="1"/>
  <c r="U1420" i="5"/>
  <c r="W1420" i="5" s="1"/>
  <c r="V1420" i="5"/>
  <c r="X1420" i="5" s="1"/>
  <c r="V2267" i="5"/>
  <c r="U2267" i="5"/>
  <c r="W2267" i="5" s="1"/>
  <c r="Y2267" i="5" s="1"/>
  <c r="V2288" i="5"/>
  <c r="X2288" i="5" s="1"/>
  <c r="U2288" i="5"/>
  <c r="W2288" i="5" s="1"/>
  <c r="U2014" i="5"/>
  <c r="W2014" i="5" s="1"/>
  <c r="AA2014" i="5" s="1"/>
  <c r="V2014" i="5"/>
  <c r="X2014" i="5" s="1"/>
  <c r="Q486" i="5"/>
  <c r="U2250" i="5"/>
  <c r="W2250" i="5" s="1"/>
  <c r="V2250" i="5"/>
  <c r="X2250" i="5" s="1"/>
  <c r="V464" i="5"/>
  <c r="U464" i="5"/>
  <c r="W464" i="5" s="1"/>
  <c r="U2226" i="5"/>
  <c r="W2226" i="5" s="1"/>
  <c r="V2226" i="5"/>
  <c r="X2226" i="5" s="1"/>
  <c r="Q1761" i="5"/>
  <c r="Q1294" i="5"/>
  <c r="U2337" i="5"/>
  <c r="W2337" i="5" s="1"/>
  <c r="Y2337" i="5" s="1"/>
  <c r="V2337" i="5"/>
  <c r="U101" i="5"/>
  <c r="W101" i="5" s="1"/>
  <c r="V101" i="5"/>
  <c r="X101" i="5" s="1"/>
  <c r="Q1060" i="5"/>
  <c r="Q218" i="5"/>
  <c r="Q213" i="5"/>
  <c r="U341" i="5"/>
  <c r="W341" i="5" s="1"/>
  <c r="V341" i="5"/>
  <c r="Q1526" i="5"/>
  <c r="N8" i="5"/>
  <c r="P8" i="5"/>
  <c r="U1450" i="5"/>
  <c r="W1450" i="5" s="1"/>
  <c r="Y1450" i="5" s="1"/>
  <c r="V1450" i="5"/>
  <c r="Q1701" i="5"/>
  <c r="Q235" i="5"/>
  <c r="U650" i="5"/>
  <c r="W650" i="5" s="1"/>
  <c r="Y650" i="5" s="1"/>
  <c r="V650" i="5"/>
  <c r="Q1246" i="5"/>
  <c r="U1877" i="5"/>
  <c r="W1877" i="5" s="1"/>
  <c r="Y1877" i="5" s="1"/>
  <c r="V1877" i="5"/>
  <c r="U1373" i="5"/>
  <c r="W1373" i="5" s="1"/>
  <c r="AA1373" i="5" s="1"/>
  <c r="V1373" i="5"/>
  <c r="X1373" i="5" s="1"/>
  <c r="U427" i="5"/>
  <c r="W427" i="5" s="1"/>
  <c r="AA427" i="5" s="1"/>
  <c r="V427" i="5"/>
  <c r="X427" i="5" s="1"/>
  <c r="U2263" i="5"/>
  <c r="W2263" i="5" s="1"/>
  <c r="Y2263" i="5" s="1"/>
  <c r="V2263" i="5"/>
  <c r="U2414" i="5"/>
  <c r="W2414" i="5" s="1"/>
  <c r="Y2414" i="5" s="1"/>
  <c r="V2414" i="5"/>
  <c r="Q1071" i="5"/>
  <c r="Q442" i="5"/>
  <c r="Q803" i="5"/>
  <c r="U1629" i="5"/>
  <c r="W1629" i="5" s="1"/>
  <c r="Y1629" i="5" s="1"/>
  <c r="V1629" i="5"/>
  <c r="U2061" i="5"/>
  <c r="W2061" i="5" s="1"/>
  <c r="V2061" i="5"/>
  <c r="U820" i="5"/>
  <c r="W820" i="5" s="1"/>
  <c r="V820" i="5"/>
  <c r="X820" i="5" s="1"/>
  <c r="V1144" i="5"/>
  <c r="X1144" i="5" s="1"/>
  <c r="U1144" i="5"/>
  <c r="W1144" i="5" s="1"/>
  <c r="U1073" i="5"/>
  <c r="W1073" i="5" s="1"/>
  <c r="Y1073" i="5" s="1"/>
  <c r="V1073" i="5"/>
  <c r="V2360" i="5"/>
  <c r="X2360" i="5" s="1"/>
  <c r="U2360" i="5"/>
  <c r="W2360" i="5" s="1"/>
  <c r="Y2360" i="5" s="1"/>
  <c r="Q1415" i="5"/>
  <c r="Q451" i="5"/>
  <c r="U614" i="5"/>
  <c r="W614" i="5" s="1"/>
  <c r="V614" i="5"/>
  <c r="X614" i="5" s="1"/>
  <c r="Q1487" i="5"/>
  <c r="U1242" i="5"/>
  <c r="W1242" i="5" s="1"/>
  <c r="AA1242" i="5" s="1"/>
  <c r="V1242" i="5"/>
  <c r="X1242" i="5" s="1"/>
  <c r="Q1135" i="5"/>
  <c r="V2312" i="5"/>
  <c r="U2312" i="5"/>
  <c r="W2312" i="5" s="1"/>
  <c r="Q374" i="5"/>
  <c r="Q699" i="5"/>
  <c r="U1887" i="5"/>
  <c r="W1887" i="5" s="1"/>
  <c r="AA1887" i="5" s="1"/>
  <c r="V1887" i="5"/>
  <c r="X1887" i="5" s="1"/>
  <c r="U304" i="5"/>
  <c r="W304" i="5" s="1"/>
  <c r="V304" i="5"/>
  <c r="X304" i="5" s="1"/>
  <c r="V593" i="5"/>
  <c r="X593" i="5" s="1"/>
  <c r="U593" i="5"/>
  <c r="W593" i="5" s="1"/>
  <c r="U1292" i="5"/>
  <c r="W1292" i="5" s="1"/>
  <c r="Y1292" i="5" s="1"/>
  <c r="V1292" i="5"/>
  <c r="Q256" i="5"/>
  <c r="U1157" i="5"/>
  <c r="W1157" i="5" s="1"/>
  <c r="Y1157" i="5" s="1"/>
  <c r="V1157" i="5"/>
  <c r="U1903" i="5"/>
  <c r="W1903" i="5" s="1"/>
  <c r="V1903" i="5"/>
  <c r="X1903" i="5" s="1"/>
  <c r="U991" i="5"/>
  <c r="W991" i="5" s="1"/>
  <c r="Y991" i="5" s="1"/>
  <c r="V991" i="5"/>
  <c r="Q1872" i="5"/>
  <c r="U1051" i="5"/>
  <c r="W1051" i="5" s="1"/>
  <c r="AA1051" i="5" s="1"/>
  <c r="V1051" i="5"/>
  <c r="X1051" i="5" s="1"/>
  <c r="U1208" i="5"/>
  <c r="W1208" i="5" s="1"/>
  <c r="AA1208" i="5" s="1"/>
  <c r="V1208" i="5"/>
  <c r="X1208" i="5" s="1"/>
  <c r="V2249" i="5"/>
  <c r="X2249" i="5" s="1"/>
  <c r="U2249" i="5"/>
  <c r="W2249" i="5" s="1"/>
  <c r="U2222" i="5"/>
  <c r="W2222" i="5" s="1"/>
  <c r="Y2222" i="5" s="1"/>
  <c r="V2222" i="5"/>
  <c r="U95" i="5"/>
  <c r="W95" i="5" s="1"/>
  <c r="V95" i="5"/>
  <c r="U990" i="5"/>
  <c r="W990" i="5" s="1"/>
  <c r="Y990" i="5" s="1"/>
  <c r="V990" i="5"/>
  <c r="Q490" i="5"/>
  <c r="Q525" i="5"/>
  <c r="U2037" i="5"/>
  <c r="W2037" i="5" s="1"/>
  <c r="AA2037" i="5" s="1"/>
  <c r="V2037" i="5"/>
  <c r="X2037" i="5" s="1"/>
  <c r="U2003" i="5"/>
  <c r="W2003" i="5" s="1"/>
  <c r="Y2003" i="5" s="1"/>
  <c r="V2003" i="5"/>
  <c r="Q833" i="5"/>
  <c r="Q1283" i="5"/>
  <c r="Q1489" i="5"/>
  <c r="U2065" i="5"/>
  <c r="W2065" i="5" s="1"/>
  <c r="V2065" i="5"/>
  <c r="X2065" i="5" s="1"/>
  <c r="Q1110" i="5"/>
  <c r="U782" i="5"/>
  <c r="W782" i="5" s="1"/>
  <c r="V782" i="5"/>
  <c r="X782" i="5" s="1"/>
  <c r="V1614" i="5"/>
  <c r="U1614" i="5"/>
  <c r="W1614" i="5" s="1"/>
  <c r="V1938" i="5"/>
  <c r="U1938" i="5"/>
  <c r="W1938" i="5" s="1"/>
  <c r="Y1938" i="5" s="1"/>
  <c r="Q62" i="5"/>
  <c r="V440" i="5"/>
  <c r="X440" i="5" s="1"/>
  <c r="U440" i="5"/>
  <c r="W440" i="5" s="1"/>
  <c r="AA440" i="5" s="1"/>
  <c r="Q1124" i="5"/>
  <c r="V2020" i="5"/>
  <c r="U2020" i="5"/>
  <c r="W2020" i="5" s="1"/>
  <c r="Y2020" i="5" s="1"/>
  <c r="U585" i="5"/>
  <c r="W585" i="5" s="1"/>
  <c r="Y585" i="5" s="1"/>
  <c r="V585" i="5"/>
  <c r="U2079" i="5"/>
  <c r="W2079" i="5" s="1"/>
  <c r="Y2079" i="5" s="1"/>
  <c r="V2079" i="5"/>
  <c r="U730" i="5"/>
  <c r="W730" i="5" s="1"/>
  <c r="V730" i="5"/>
  <c r="U1162" i="5"/>
  <c r="W1162" i="5" s="1"/>
  <c r="AA1162" i="5" s="1"/>
  <c r="V1162" i="5"/>
  <c r="X1162" i="5" s="1"/>
  <c r="Q425" i="5"/>
  <c r="U1883" i="5"/>
  <c r="W1883" i="5" s="1"/>
  <c r="Y1883" i="5" s="1"/>
  <c r="V1883" i="5"/>
  <c r="U2426" i="5"/>
  <c r="W2426" i="5" s="1"/>
  <c r="Y2426" i="5" s="1"/>
  <c r="V2426" i="5"/>
  <c r="U350" i="5"/>
  <c r="W350" i="5" s="1"/>
  <c r="Y350" i="5" s="1"/>
  <c r="V350" i="5"/>
  <c r="U2431" i="5"/>
  <c r="W2431" i="5" s="1"/>
  <c r="V2431" i="5"/>
  <c r="X2431" i="5" s="1"/>
  <c r="Q1664" i="5"/>
  <c r="U725" i="5"/>
  <c r="W725" i="5" s="1"/>
  <c r="V725" i="5"/>
  <c r="X725" i="5" s="1"/>
  <c r="Q752" i="5"/>
  <c r="Q1285" i="5"/>
  <c r="U1626" i="5"/>
  <c r="W1626" i="5" s="1"/>
  <c r="Y1626" i="5" s="1"/>
  <c r="V1626" i="5"/>
  <c r="Q1474" i="5"/>
  <c r="U1958" i="5"/>
  <c r="W1958" i="5" s="1"/>
  <c r="V1958" i="5"/>
  <c r="X1958" i="5" s="1"/>
  <c r="Q825" i="5"/>
  <c r="V1330" i="5"/>
  <c r="X1330" i="5" s="1"/>
  <c r="U1330" i="5"/>
  <c r="W1330" i="5" s="1"/>
  <c r="U107" i="5"/>
  <c r="W107" i="5" s="1"/>
  <c r="V107" i="5"/>
  <c r="X107" i="5" s="1"/>
  <c r="Q1259" i="5"/>
  <c r="Q1418" i="5"/>
  <c r="U2146" i="5"/>
  <c r="W2146" i="5" s="1"/>
  <c r="Y2146" i="5" s="1"/>
  <c r="V2146" i="5"/>
  <c r="Q1558" i="5"/>
  <c r="U1267" i="5"/>
  <c r="W1267" i="5" s="1"/>
  <c r="V1267" i="5"/>
  <c r="X1267" i="5" s="1"/>
  <c r="Q1385" i="5"/>
  <c r="U1753" i="5"/>
  <c r="W1753" i="5" s="1"/>
  <c r="AA1753" i="5" s="1"/>
  <c r="V1753" i="5"/>
  <c r="X1753" i="5" s="1"/>
  <c r="U2185" i="5"/>
  <c r="W2185" i="5" s="1"/>
  <c r="Y2185" i="5" s="1"/>
  <c r="V2185" i="5"/>
  <c r="Q1670" i="5"/>
  <c r="Q1332" i="5"/>
  <c r="Q1743" i="5"/>
  <c r="V543" i="5"/>
  <c r="X543" i="5" s="1"/>
  <c r="U543" i="5"/>
  <c r="W543" i="5" s="1"/>
  <c r="AA543" i="5" s="1"/>
  <c r="V2163" i="5"/>
  <c r="U2163" i="5"/>
  <c r="W2163" i="5" s="1"/>
  <c r="Y2163" i="5" s="1"/>
  <c r="R545" i="5"/>
  <c r="T545" i="5" s="1"/>
  <c r="U24" i="5"/>
  <c r="W24" i="5" s="1"/>
  <c r="Y24" i="5" s="1"/>
  <c r="V24" i="5"/>
  <c r="Q326" i="5"/>
  <c r="U111" i="5"/>
  <c r="W111" i="5" s="1"/>
  <c r="Y111" i="5" s="1"/>
  <c r="V111" i="5"/>
  <c r="U1759" i="5"/>
  <c r="W1759" i="5" s="1"/>
  <c r="AA1759" i="5" s="1"/>
  <c r="V1759" i="5"/>
  <c r="X1759" i="5" s="1"/>
  <c r="U2083" i="5"/>
  <c r="W2083" i="5" s="1"/>
  <c r="Y2083" i="5" s="1"/>
  <c r="V2083" i="5"/>
  <c r="U679" i="5"/>
  <c r="W679" i="5" s="1"/>
  <c r="AA679" i="5" s="1"/>
  <c r="V679" i="5"/>
  <c r="X679" i="5" s="1"/>
  <c r="U1615" i="5"/>
  <c r="W1615" i="5" s="1"/>
  <c r="AA1615" i="5" s="1"/>
  <c r="V1615" i="5"/>
  <c r="X1615" i="5" s="1"/>
  <c r="Q891" i="5"/>
  <c r="V1215" i="5"/>
  <c r="U1215" i="5"/>
  <c r="W1215" i="5" s="1"/>
  <c r="Y1215" i="5" s="1"/>
  <c r="V2314" i="5"/>
  <c r="X2314" i="5" s="1"/>
  <c r="U2314" i="5"/>
  <c r="W2314" i="5" s="1"/>
  <c r="AA2314" i="5" s="1"/>
  <c r="Q458" i="5"/>
  <c r="U964" i="5"/>
  <c r="W964" i="5" s="1"/>
  <c r="V964" i="5"/>
  <c r="V138" i="5"/>
  <c r="X138" i="5" s="1"/>
  <c r="U138" i="5"/>
  <c r="W138" i="5" s="1"/>
  <c r="AA138" i="5" s="1"/>
  <c r="U135" i="5"/>
  <c r="W135" i="5" s="1"/>
  <c r="Y135" i="5" s="1"/>
  <c r="V135" i="5"/>
  <c r="U335" i="5"/>
  <c r="W335" i="5" s="1"/>
  <c r="Y335" i="5" s="1"/>
  <c r="V335" i="5"/>
  <c r="U199" i="5"/>
  <c r="W199" i="5" s="1"/>
  <c r="V199" i="5"/>
  <c r="U1531" i="5"/>
  <c r="W1531" i="5" s="1"/>
  <c r="Y1531" i="5" s="1"/>
  <c r="V1531" i="5"/>
  <c r="Q1047" i="5"/>
  <c r="U1675" i="5"/>
  <c r="W1675" i="5" s="1"/>
  <c r="AA1675" i="5" s="1"/>
  <c r="V1675" i="5"/>
  <c r="X1675" i="5" s="1"/>
  <c r="U2411" i="5"/>
  <c r="W2411" i="5" s="1"/>
  <c r="Y2411" i="5" s="1"/>
  <c r="V2411" i="5"/>
  <c r="Q951" i="5"/>
  <c r="Q1492" i="5"/>
  <c r="U1960" i="5"/>
  <c r="W1960" i="5" s="1"/>
  <c r="V1960" i="5"/>
  <c r="X1960" i="5" s="1"/>
  <c r="U2284" i="5"/>
  <c r="W2284" i="5" s="1"/>
  <c r="AA2284" i="5" s="1"/>
  <c r="V2284" i="5"/>
  <c r="X2284" i="5" s="1"/>
  <c r="U1976" i="5"/>
  <c r="W1976" i="5" s="1"/>
  <c r="Y1976" i="5" s="1"/>
  <c r="V1976" i="5"/>
  <c r="U735" i="5"/>
  <c r="W735" i="5" s="1"/>
  <c r="V735" i="5"/>
  <c r="R521" i="5"/>
  <c r="T521" i="5" s="1"/>
  <c r="U1169" i="5"/>
  <c r="W1169" i="5" s="1"/>
  <c r="V1169" i="5"/>
  <c r="U1961" i="5"/>
  <c r="W1961" i="5" s="1"/>
  <c r="AA1961" i="5" s="1"/>
  <c r="V1961" i="5"/>
  <c r="X1961" i="5" s="1"/>
  <c r="V90" i="5"/>
  <c r="X90" i="5" s="1"/>
  <c r="U90" i="5"/>
  <c r="W90" i="5" s="1"/>
  <c r="AA90" i="5" s="1"/>
  <c r="Q1095" i="5"/>
  <c r="Q269" i="5"/>
  <c r="U1482" i="5"/>
  <c r="W1482" i="5" s="1"/>
  <c r="V1482" i="5"/>
  <c r="X1482" i="5" s="1"/>
  <c r="U2270" i="5"/>
  <c r="W2270" i="5" s="1"/>
  <c r="V2270" i="5"/>
  <c r="X2270" i="5" s="1"/>
  <c r="Q1610" i="5"/>
  <c r="V663" i="5"/>
  <c r="X663" i="5" s="1"/>
  <c r="U663" i="5"/>
  <c r="W663" i="5" s="1"/>
  <c r="Q561" i="5"/>
  <c r="Q1192" i="5"/>
  <c r="U1031" i="5"/>
  <c r="W1031" i="5" s="1"/>
  <c r="Y1031" i="5" s="1"/>
  <c r="V1031" i="5"/>
  <c r="U589" i="5"/>
  <c r="W589" i="5" s="1"/>
  <c r="V589" i="5"/>
  <c r="X589" i="5" s="1"/>
  <c r="U1993" i="5"/>
  <c r="W1993" i="5" s="1"/>
  <c r="V1993" i="5"/>
  <c r="X1993" i="5" s="1"/>
  <c r="U992" i="5"/>
  <c r="W992" i="5" s="1"/>
  <c r="Y992" i="5" s="1"/>
  <c r="V992" i="5"/>
  <c r="U82" i="5"/>
  <c r="W82" i="5" s="1"/>
  <c r="AA82" i="5" s="1"/>
  <c r="V82" i="5"/>
  <c r="X82" i="5" s="1"/>
  <c r="Q604" i="5"/>
  <c r="V2442" i="5"/>
  <c r="X2442" i="5" s="1"/>
  <c r="U2442" i="5"/>
  <c r="W2442" i="5" s="1"/>
  <c r="AA2442" i="5" s="1"/>
  <c r="V476" i="5"/>
  <c r="U476" i="5"/>
  <c r="W476" i="5" s="1"/>
  <c r="U1160" i="5"/>
  <c r="W1160" i="5" s="1"/>
  <c r="Y1160" i="5" s="1"/>
  <c r="V1160" i="5"/>
  <c r="Q1010" i="5"/>
  <c r="Q982" i="5"/>
  <c r="U83" i="5"/>
  <c r="W83" i="5" s="1"/>
  <c r="Y83" i="5" s="1"/>
  <c r="V83" i="5"/>
  <c r="Q569" i="5"/>
  <c r="Q1235" i="5"/>
  <c r="R156" i="5"/>
  <c r="T156" i="5" s="1"/>
  <c r="Q1412" i="5"/>
  <c r="U2110" i="5"/>
  <c r="W2110" i="5" s="1"/>
  <c r="Y2110" i="5" s="1"/>
  <c r="V2110" i="5"/>
  <c r="U1314" i="5"/>
  <c r="W1314" i="5" s="1"/>
  <c r="AA1314" i="5" s="1"/>
  <c r="V1314" i="5"/>
  <c r="X1314" i="5" s="1"/>
  <c r="Q1484" i="5"/>
  <c r="R2441" i="5"/>
  <c r="T2441" i="5" s="1"/>
  <c r="U864" i="5"/>
  <c r="W864" i="5" s="1"/>
  <c r="Y864" i="5" s="1"/>
  <c r="V864" i="5"/>
  <c r="Q1189" i="5"/>
  <c r="Q680" i="5"/>
  <c r="Q619" i="5"/>
  <c r="U2362" i="5"/>
  <c r="W2362" i="5" s="1"/>
  <c r="V2362" i="5"/>
  <c r="X2362" i="5" s="1"/>
  <c r="V2241" i="5"/>
  <c r="U2241" i="5"/>
  <c r="W2241" i="5" s="1"/>
  <c r="Y2241" i="5" s="1"/>
  <c r="Q466" i="5"/>
  <c r="V2194" i="5"/>
  <c r="U2194" i="5"/>
  <c r="W2194" i="5" s="1"/>
  <c r="Y2194" i="5" s="1"/>
  <c r="V1746" i="5"/>
  <c r="X1746" i="5" s="1"/>
  <c r="U1746" i="5"/>
  <c r="W1746" i="5" s="1"/>
  <c r="V2070" i="5"/>
  <c r="U2070" i="5"/>
  <c r="W2070" i="5" s="1"/>
  <c r="Y2070" i="5" s="1"/>
  <c r="Q986" i="5"/>
  <c r="Q1353" i="5"/>
  <c r="V2128" i="5"/>
  <c r="X2128" i="5" s="1"/>
  <c r="U2128" i="5"/>
  <c r="W2128" i="5" s="1"/>
  <c r="Q1725" i="5"/>
  <c r="V2166" i="5"/>
  <c r="X2166" i="5" s="1"/>
  <c r="U2166" i="5"/>
  <c r="W2166" i="5" s="1"/>
  <c r="AA2166" i="5" s="1"/>
  <c r="Q473" i="5"/>
  <c r="U1337" i="5"/>
  <c r="W1337" i="5" s="1"/>
  <c r="AA1337" i="5" s="1"/>
  <c r="V1337" i="5"/>
  <c r="X1337" i="5" s="1"/>
  <c r="V1255" i="5"/>
  <c r="X1255" i="5" s="1"/>
  <c r="U1255" i="5"/>
  <c r="W1255" i="5" s="1"/>
  <c r="Q1423" i="5"/>
  <c r="Q449" i="5"/>
  <c r="Q1262" i="5"/>
  <c r="U285" i="5"/>
  <c r="W285" i="5" s="1"/>
  <c r="V285" i="5"/>
  <c r="X285" i="5" s="1"/>
  <c r="V1996" i="5"/>
  <c r="X1996" i="5" s="1"/>
  <c r="U1996" i="5"/>
  <c r="W1996" i="5" s="1"/>
  <c r="V126" i="5"/>
  <c r="X126" i="5" s="1"/>
  <c r="U126" i="5"/>
  <c r="W126" i="5" s="1"/>
  <c r="U303" i="5"/>
  <c r="W303" i="5" s="1"/>
  <c r="AA303" i="5" s="1"/>
  <c r="V303" i="5"/>
  <c r="X303" i="5" s="1"/>
  <c r="Q1807" i="5"/>
  <c r="Q1767" i="5"/>
  <c r="Q1795" i="5"/>
  <c r="Q962" i="5"/>
  <c r="Q1271" i="5"/>
  <c r="V130" i="5"/>
  <c r="U130" i="5"/>
  <c r="W130" i="5" s="1"/>
  <c r="Y130" i="5" s="1"/>
  <c r="Q597" i="5"/>
  <c r="Q1751" i="5"/>
  <c r="U1446" i="5"/>
  <c r="W1446" i="5" s="1"/>
  <c r="AA1446" i="5" s="1"/>
  <c r="V1446" i="5"/>
  <c r="X1446" i="5" s="1"/>
  <c r="Q1355" i="5"/>
  <c r="Q409" i="5"/>
  <c r="U2137" i="5"/>
  <c r="W2137" i="5" s="1"/>
  <c r="AA2137" i="5" s="1"/>
  <c r="V2137" i="5"/>
  <c r="X2137" i="5" s="1"/>
  <c r="V1586" i="5"/>
  <c r="X1586" i="5" s="1"/>
  <c r="U1586" i="5"/>
  <c r="W1586" i="5" s="1"/>
  <c r="AA1586" i="5" s="1"/>
  <c r="U1842" i="5"/>
  <c r="W1842" i="5" s="1"/>
  <c r="Y1842" i="5" s="1"/>
  <c r="V1842" i="5"/>
  <c r="V858" i="5"/>
  <c r="X858" i="5" s="1"/>
  <c r="U858" i="5"/>
  <c r="W858" i="5" s="1"/>
  <c r="Q841" i="5"/>
  <c r="V1539" i="5"/>
  <c r="U1539" i="5"/>
  <c r="W1539" i="5" s="1"/>
  <c r="Q390" i="5"/>
  <c r="R872" i="5"/>
  <c r="T872" i="5" s="1"/>
  <c r="U2210" i="5"/>
  <c r="W2210" i="5" s="1"/>
  <c r="V2210" i="5"/>
  <c r="X2210" i="5" s="1"/>
  <c r="U441" i="5"/>
  <c r="W441" i="5" s="1"/>
  <c r="V441" i="5"/>
  <c r="X441" i="5" s="1"/>
  <c r="V1342" i="5"/>
  <c r="U1342" i="5"/>
  <c r="W1342" i="5" s="1"/>
  <c r="Q1739" i="5"/>
  <c r="Q192" i="5"/>
  <c r="R2388" i="5"/>
  <c r="T2388" i="5" s="1"/>
  <c r="Q1224" i="5"/>
  <c r="U1117" i="5"/>
  <c r="W1117" i="5" s="1"/>
  <c r="AA1117" i="5" s="1"/>
  <c r="V1117" i="5"/>
  <c r="X1117" i="5" s="1"/>
  <c r="Q1729" i="5"/>
  <c r="Q1509" i="5"/>
  <c r="U610" i="5"/>
  <c r="W610" i="5" s="1"/>
  <c r="Y610" i="5" s="1"/>
  <c r="V610" i="5"/>
  <c r="V1566" i="5"/>
  <c r="X1566" i="5" s="1"/>
  <c r="U1566" i="5"/>
  <c r="W1566" i="5" s="1"/>
  <c r="U1890" i="5"/>
  <c r="W1890" i="5" s="1"/>
  <c r="Y1890" i="5" s="1"/>
  <c r="V1890" i="5"/>
  <c r="Q1130" i="5"/>
  <c r="R776" i="5"/>
  <c r="T776" i="5" s="1"/>
  <c r="Q179" i="5"/>
  <c r="R575" i="5"/>
  <c r="T575" i="5" s="1"/>
  <c r="R1223" i="5"/>
  <c r="T1223" i="5" s="1"/>
  <c r="Q252" i="5"/>
  <c r="Q1389" i="5"/>
  <c r="Q690" i="5"/>
  <c r="Q1028" i="5"/>
  <c r="U1982" i="5"/>
  <c r="W1982" i="5" s="1"/>
  <c r="V1982" i="5"/>
  <c r="U1465" i="5"/>
  <c r="W1465" i="5" s="1"/>
  <c r="Y1465" i="5" s="1"/>
  <c r="V1465" i="5"/>
  <c r="U2041" i="5"/>
  <c r="W2041" i="5" s="1"/>
  <c r="V2041" i="5"/>
  <c r="U1875" i="5"/>
  <c r="W1875" i="5" s="1"/>
  <c r="AA1875" i="5" s="1"/>
  <c r="V1875" i="5"/>
  <c r="X1875" i="5" s="1"/>
  <c r="Q1388" i="5"/>
  <c r="R2262" i="5"/>
  <c r="T2262" i="5" s="1"/>
  <c r="R2326" i="5"/>
  <c r="T2326" i="5" s="1"/>
  <c r="Q274" i="5"/>
  <c r="U23" i="5"/>
  <c r="W23" i="5" s="1"/>
  <c r="AA23" i="5" s="1"/>
  <c r="V23" i="5"/>
  <c r="X23" i="5" s="1"/>
  <c r="U1085" i="5"/>
  <c r="W1085" i="5" s="1"/>
  <c r="Y1085" i="5" s="1"/>
  <c r="V1085" i="5"/>
  <c r="Q312" i="5"/>
  <c r="Q535" i="5"/>
  <c r="Q876" i="5"/>
  <c r="U2330" i="5"/>
  <c r="W2330" i="5" s="1"/>
  <c r="V2330" i="5"/>
  <c r="X2330" i="5" s="1"/>
  <c r="R2193" i="5"/>
  <c r="T2193" i="5" s="1"/>
  <c r="V1704" i="5"/>
  <c r="U1704" i="5"/>
  <c r="W1704" i="5" s="1"/>
  <c r="V2136" i="5"/>
  <c r="X2136" i="5" s="1"/>
  <c r="U2136" i="5"/>
  <c r="W2136" i="5" s="1"/>
  <c r="AA2136" i="5" s="1"/>
  <c r="Q998" i="5"/>
  <c r="U1804" i="5"/>
  <c r="W1804" i="5" s="1"/>
  <c r="Y1804" i="5" s="1"/>
  <c r="V1804" i="5"/>
  <c r="X1804" i="5" s="1"/>
  <c r="Q102" i="5"/>
  <c r="Q332" i="5"/>
  <c r="R2280" i="5"/>
  <c r="T2280" i="5" s="1"/>
  <c r="Q918" i="5"/>
  <c r="U1692" i="5"/>
  <c r="W1692" i="5" s="1"/>
  <c r="Y1692" i="5" s="1"/>
  <c r="V1692" i="5"/>
  <c r="V2124" i="5"/>
  <c r="U2124" i="5"/>
  <c r="W2124" i="5" s="1"/>
  <c r="Y2124" i="5" s="1"/>
  <c r="Q745" i="5"/>
  <c r="Q1600" i="5"/>
  <c r="U471" i="5"/>
  <c r="W471" i="5" s="1"/>
  <c r="Y471" i="5" s="1"/>
  <c r="V471" i="5"/>
  <c r="U531" i="5"/>
  <c r="W531" i="5" s="1"/>
  <c r="Y531" i="5" s="1"/>
  <c r="V531" i="5"/>
  <c r="Q1691" i="5"/>
  <c r="Q20" i="5"/>
  <c r="R2355" i="5"/>
  <c r="T2355" i="5" s="1"/>
  <c r="Q565" i="5"/>
  <c r="V2383" i="5"/>
  <c r="U2383" i="5"/>
  <c r="W2383" i="5" s="1"/>
  <c r="U255" i="5"/>
  <c r="W255" i="5" s="1"/>
  <c r="Y255" i="5" s="1"/>
  <c r="V255" i="5"/>
  <c r="V66" i="5"/>
  <c r="U66" i="5"/>
  <c r="W66" i="5" s="1"/>
  <c r="Y66" i="5" s="1"/>
  <c r="V70" i="5"/>
  <c r="X70" i="5" s="1"/>
  <c r="U70" i="5"/>
  <c r="W70" i="5" s="1"/>
  <c r="AA70" i="5" s="1"/>
  <c r="Q1635" i="5"/>
  <c r="R2430" i="5"/>
  <c r="T2430" i="5" s="1"/>
  <c r="Q1713" i="5"/>
  <c r="U1264" i="5"/>
  <c r="W1264" i="5" s="1"/>
  <c r="Y1264" i="5" s="1"/>
  <c r="V1264" i="5"/>
  <c r="V308" i="5"/>
  <c r="U308" i="5"/>
  <c r="W308" i="5" s="1"/>
  <c r="U1362" i="5"/>
  <c r="W1362" i="5" s="1"/>
  <c r="Y1362" i="5" s="1"/>
  <c r="V1362" i="5"/>
  <c r="Q1377" i="5"/>
  <c r="V1407" i="5"/>
  <c r="U1407" i="5"/>
  <c r="W1407" i="5" s="1"/>
  <c r="V112" i="5"/>
  <c r="X112" i="5" s="1"/>
  <c r="U112" i="5"/>
  <c r="W112" i="5" s="1"/>
  <c r="Q873" i="5"/>
  <c r="Q1467" i="5"/>
  <c r="Q1755" i="5"/>
  <c r="Q838" i="5"/>
  <c r="V1443" i="5"/>
  <c r="U1443" i="5"/>
  <c r="W1443" i="5" s="1"/>
  <c r="V333" i="5"/>
  <c r="X333" i="5" s="1"/>
  <c r="U333" i="5"/>
  <c r="W333" i="5" s="1"/>
  <c r="U2316" i="5"/>
  <c r="W2316" i="5" s="1"/>
  <c r="Y2316" i="5" s="1"/>
  <c r="V2316" i="5"/>
  <c r="U469" i="5"/>
  <c r="W469" i="5" s="1"/>
  <c r="Y469" i="5" s="1"/>
  <c r="V469" i="5"/>
  <c r="Q1873" i="5"/>
  <c r="U1942" i="5"/>
  <c r="W1942" i="5" s="1"/>
  <c r="V1942" i="5"/>
  <c r="U2374" i="5"/>
  <c r="W2374" i="5" s="1"/>
  <c r="Y2374" i="5" s="1"/>
  <c r="V2374" i="5"/>
  <c r="Q939" i="5"/>
  <c r="V322" i="5"/>
  <c r="U322" i="5"/>
  <c r="W322" i="5" s="1"/>
  <c r="Y322" i="5" s="1"/>
  <c r="Q1006" i="5"/>
  <c r="Q215" i="5"/>
  <c r="U2051" i="5"/>
  <c r="W2051" i="5" s="1"/>
  <c r="V2051" i="5"/>
  <c r="U382" i="5"/>
  <c r="W382" i="5" s="1"/>
  <c r="V382" i="5"/>
  <c r="V1032" i="5"/>
  <c r="X1032" i="5" s="1"/>
  <c r="U1032" i="5"/>
  <c r="W1032" i="5" s="1"/>
  <c r="AA1032" i="5" s="1"/>
  <c r="Q1118" i="5"/>
  <c r="U2018" i="5"/>
  <c r="W2018" i="5" s="1"/>
  <c r="Y2018" i="5" s="1"/>
  <c r="V2018" i="5"/>
  <c r="Q715" i="5"/>
  <c r="U2186" i="5"/>
  <c r="W2186" i="5" s="1"/>
  <c r="AA2186" i="5" s="1"/>
  <c r="V2186" i="5"/>
  <c r="X2186" i="5" s="1"/>
  <c r="U1207" i="5"/>
  <c r="W1207" i="5" s="1"/>
  <c r="AA1207" i="5" s="1"/>
  <c r="V1207" i="5"/>
  <c r="X1207" i="5" s="1"/>
  <c r="Q1619" i="5"/>
  <c r="R1516" i="5"/>
  <c r="T1516" i="5" s="1"/>
  <c r="Q651" i="5"/>
  <c r="Q1839" i="5"/>
  <c r="Q634" i="5"/>
  <c r="Q1390" i="5"/>
  <c r="Q402" i="5"/>
  <c r="Q1301" i="5"/>
  <c r="Q1532" i="5"/>
  <c r="R1128" i="5"/>
  <c r="T1128" i="5" s="1"/>
  <c r="R660" i="5"/>
  <c r="T660" i="5" s="1"/>
  <c r="Q1848" i="5"/>
  <c r="Q1142" i="5"/>
  <c r="U2042" i="5"/>
  <c r="W2042" i="5" s="1"/>
  <c r="V2042" i="5"/>
  <c r="X2042" i="5" s="1"/>
  <c r="R1727" i="5"/>
  <c r="T1727" i="5" s="1"/>
  <c r="Q711" i="5"/>
  <c r="Q173" i="5"/>
  <c r="Q1394" i="5"/>
  <c r="R2393" i="5"/>
  <c r="T2393" i="5" s="1"/>
  <c r="U250" i="5"/>
  <c r="W250" i="5" s="1"/>
  <c r="Y250" i="5" s="1"/>
  <c r="V250" i="5"/>
  <c r="V1944" i="5"/>
  <c r="U1944" i="5"/>
  <c r="W1944" i="5" s="1"/>
  <c r="Y1944" i="5" s="1"/>
  <c r="Q1184" i="5"/>
  <c r="R1329" i="5"/>
  <c r="T1329" i="5" s="1"/>
  <c r="Q1024" i="5"/>
  <c r="V1348" i="5"/>
  <c r="U1348" i="5"/>
  <c r="W1348" i="5" s="1"/>
  <c r="Y1348" i="5" s="1"/>
  <c r="Q827" i="5"/>
  <c r="U2026" i="5"/>
  <c r="W2026" i="5" s="1"/>
  <c r="V2026" i="5"/>
  <c r="Q1428" i="5"/>
  <c r="Q385" i="5"/>
  <c r="U1445" i="5"/>
  <c r="W1445" i="5" s="1"/>
  <c r="V1445" i="5"/>
  <c r="X1445" i="5" s="1"/>
  <c r="Q1593" i="5"/>
  <c r="R1641" i="5"/>
  <c r="T1641" i="5" s="1"/>
  <c r="R2073" i="5"/>
  <c r="T2073" i="5" s="1"/>
  <c r="Q868" i="5"/>
  <c r="R1931" i="5"/>
  <c r="T1931" i="5" s="1"/>
  <c r="Q42" i="5"/>
  <c r="U2002" i="5"/>
  <c r="W2002" i="5" s="1"/>
  <c r="V2002" i="5"/>
  <c r="R175" i="5"/>
  <c r="T175" i="5" s="1"/>
  <c r="R2410" i="5"/>
  <c r="T2410" i="5" s="1"/>
  <c r="Q1413" i="5"/>
  <c r="Q697" i="5"/>
  <c r="Q1633" i="5"/>
  <c r="Q1457" i="5"/>
  <c r="Q190" i="5"/>
  <c r="R2189" i="5"/>
  <c r="T2189" i="5" s="1"/>
  <c r="U1974" i="5"/>
  <c r="W1974" i="5" s="1"/>
  <c r="AA1974" i="5" s="1"/>
  <c r="V1974" i="5"/>
  <c r="X1974" i="5" s="1"/>
  <c r="U98" i="5"/>
  <c r="W98" i="5" s="1"/>
  <c r="Y98" i="5" s="1"/>
  <c r="V98" i="5"/>
  <c r="U2060" i="5"/>
  <c r="W2060" i="5" s="1"/>
  <c r="V2060" i="5"/>
  <c r="X2060" i="5" s="1"/>
  <c r="V870" i="5"/>
  <c r="X870" i="5" s="1"/>
  <c r="U870" i="5"/>
  <c r="W870" i="5" s="1"/>
  <c r="U1899" i="5"/>
  <c r="W1899" i="5" s="1"/>
  <c r="Y1899" i="5" s="1"/>
  <c r="V1899" i="5"/>
  <c r="Q658" i="5"/>
  <c r="V1422" i="5"/>
  <c r="U1422" i="5"/>
  <c r="W1422" i="5" s="1"/>
  <c r="Y1422" i="5" s="1"/>
  <c r="U1077" i="5"/>
  <c r="W1077" i="5" s="1"/>
  <c r="V1077" i="5"/>
  <c r="X1077" i="5" s="1"/>
  <c r="U2397" i="5"/>
  <c r="W2397" i="5" s="1"/>
  <c r="AA2397" i="5" s="1"/>
  <c r="V2397" i="5"/>
  <c r="X2397" i="5" s="1"/>
  <c r="Q774" i="5"/>
  <c r="Q1854" i="5"/>
  <c r="R248" i="5"/>
  <c r="T248" i="5" s="1"/>
  <c r="R2157" i="5"/>
  <c r="T2157" i="5" s="1"/>
  <c r="Q934" i="5"/>
  <c r="R539" i="5"/>
  <c r="T539" i="5" s="1"/>
  <c r="U1346" i="5"/>
  <c r="W1346" i="5" s="1"/>
  <c r="Y1346" i="5" s="1"/>
  <c r="V1346" i="5"/>
  <c r="Q1498" i="5"/>
  <c r="V1419" i="5"/>
  <c r="X1419" i="5" s="1"/>
  <c r="U1419" i="5"/>
  <c r="W1419" i="5" s="1"/>
  <c r="Q1770" i="5"/>
  <c r="Q1796" i="5"/>
  <c r="Q1717" i="5"/>
  <c r="U2190" i="5"/>
  <c r="W2190" i="5" s="1"/>
  <c r="Y2190" i="5" s="1"/>
  <c r="V2190" i="5"/>
  <c r="R452" i="5"/>
  <c r="T452" i="5" s="1"/>
  <c r="R704" i="5"/>
  <c r="T704" i="5" s="1"/>
  <c r="Q1421" i="5"/>
  <c r="U2423" i="5"/>
  <c r="W2423" i="5" s="1"/>
  <c r="V2423" i="5"/>
  <c r="X2423" i="5" s="1"/>
  <c r="U1789" i="5"/>
  <c r="W1789" i="5" s="1"/>
  <c r="V1789" i="5"/>
  <c r="X1789" i="5" s="1"/>
  <c r="V2221" i="5"/>
  <c r="X2221" i="5" s="1"/>
  <c r="U2221" i="5"/>
  <c r="W2221" i="5" s="1"/>
  <c r="AA2221" i="5" s="1"/>
  <c r="Q1706" i="5"/>
  <c r="P7" i="5"/>
  <c r="N7" i="5"/>
  <c r="Q1661" i="5"/>
  <c r="U654" i="5"/>
  <c r="W654" i="5" s="1"/>
  <c r="Y654" i="5" s="1"/>
  <c r="V654" i="5"/>
  <c r="R200" i="5"/>
  <c r="T200" i="5" s="1"/>
  <c r="Q1856" i="5"/>
  <c r="Q1511" i="5"/>
  <c r="U1888" i="5"/>
  <c r="W1888" i="5" s="1"/>
  <c r="V1888" i="5"/>
  <c r="U2218" i="5"/>
  <c r="W2218" i="5" s="1"/>
  <c r="V2218" i="5"/>
  <c r="Q1785" i="5"/>
  <c r="Q1336" i="5"/>
  <c r="Q1298" i="5"/>
  <c r="Q819" i="5"/>
  <c r="Q966" i="5"/>
  <c r="Q851" i="5"/>
  <c r="Q945" i="5"/>
  <c r="Q1576" i="5"/>
  <c r="Q1611" i="5"/>
  <c r="R1018" i="5"/>
  <c r="T1018" i="5" s="1"/>
  <c r="V1317" i="5"/>
  <c r="X1317" i="5" s="1"/>
  <c r="U1317" i="5"/>
  <c r="W1317" i="5" s="1"/>
  <c r="Q253" i="5"/>
  <c r="Q1469" i="5"/>
  <c r="U888" i="5"/>
  <c r="W888" i="5" s="1"/>
  <c r="AA888" i="5" s="1"/>
  <c r="V888" i="5"/>
  <c r="X888" i="5" s="1"/>
  <c r="Q1546" i="5"/>
  <c r="Q68" i="5"/>
  <c r="Q646" i="5"/>
  <c r="Q970" i="5"/>
  <c r="V899" i="5"/>
  <c r="X899" i="5" s="1"/>
  <c r="U899" i="5"/>
  <c r="W899" i="5" s="1"/>
  <c r="Q1799" i="5"/>
  <c r="V2134" i="5"/>
  <c r="X2134" i="5" s="1"/>
  <c r="U2134" i="5"/>
  <c r="W2134" i="5" s="1"/>
  <c r="AA2134" i="5" s="1"/>
  <c r="Q423" i="5"/>
  <c r="R698" i="5"/>
  <c r="T698" i="5" s="1"/>
  <c r="Q266" i="5"/>
  <c r="R1374" i="5"/>
  <c r="T1374" i="5" s="1"/>
  <c r="Q480" i="5"/>
  <c r="Q615" i="5"/>
  <c r="U1803" i="5"/>
  <c r="W1803" i="5" s="1"/>
  <c r="Y1803" i="5" s="1"/>
  <c r="V1803" i="5"/>
  <c r="R2127" i="5"/>
  <c r="T2127" i="5" s="1"/>
  <c r="Q922" i="5"/>
  <c r="Q1335" i="5"/>
  <c r="U2436" i="5"/>
  <c r="W2436" i="5" s="1"/>
  <c r="Y2436" i="5" s="1"/>
  <c r="V2436" i="5"/>
  <c r="U1939" i="5"/>
  <c r="W1939" i="5" s="1"/>
  <c r="AA1939" i="5" s="1"/>
  <c r="V1939" i="5"/>
  <c r="X1939" i="5" s="1"/>
  <c r="U1481" i="5"/>
  <c r="W1481" i="5" s="1"/>
  <c r="V1481" i="5"/>
  <c r="X1481" i="5" s="1"/>
  <c r="R1488" i="5"/>
  <c r="T1488" i="5" s="1"/>
  <c r="Q1291" i="5"/>
  <c r="R656" i="5"/>
  <c r="T656" i="5" s="1"/>
  <c r="Q668" i="5"/>
  <c r="Q1846" i="5"/>
  <c r="R260" i="5"/>
  <c r="T260" i="5" s="1"/>
  <c r="V1898" i="5"/>
  <c r="X1898" i="5" s="1"/>
  <c r="U1898" i="5"/>
  <c r="W1898" i="5" s="1"/>
  <c r="AA1898" i="5" s="1"/>
  <c r="Q1737" i="5"/>
  <c r="Q99" i="5"/>
  <c r="Q1855" i="5"/>
  <c r="Q1512" i="5"/>
  <c r="R626" i="5"/>
  <c r="T626" i="5" s="1"/>
  <c r="Q564" i="5"/>
  <c r="U2349" i="5"/>
  <c r="W2349" i="5" s="1"/>
  <c r="V2349" i="5"/>
  <c r="U1816" i="5"/>
  <c r="W1816" i="5" s="1"/>
  <c r="V1816" i="5"/>
  <c r="X1816" i="5" s="1"/>
  <c r="Q1040" i="5"/>
  <c r="R2424" i="5"/>
  <c r="T2424" i="5" s="1"/>
  <c r="U664" i="5"/>
  <c r="W664" i="5" s="1"/>
  <c r="AA664" i="5" s="1"/>
  <c r="V664" i="5"/>
  <c r="X664" i="5" s="1"/>
  <c r="U917" i="5"/>
  <c r="W917" i="5" s="1"/>
  <c r="Y917" i="5" s="1"/>
  <c r="V917" i="5"/>
  <c r="Q1400" i="5"/>
  <c r="V2242" i="5"/>
  <c r="X2242" i="5" s="1"/>
  <c r="U2242" i="5"/>
  <c r="W2242" i="5" s="1"/>
  <c r="AA2242" i="5" s="1"/>
  <c r="U2108" i="5"/>
  <c r="W2108" i="5" s="1"/>
  <c r="Y2108" i="5" s="1"/>
  <c r="V2108" i="5"/>
  <c r="U1284" i="5"/>
  <c r="W1284" i="5" s="1"/>
  <c r="Y1284" i="5" s="1"/>
  <c r="V1284" i="5"/>
  <c r="Q169" i="5"/>
  <c r="R1951" i="5"/>
  <c r="T1951" i="5" s="1"/>
  <c r="Q391" i="5"/>
  <c r="U940" i="5"/>
  <c r="W940" i="5" s="1"/>
  <c r="V940" i="5"/>
  <c r="X940" i="5" s="1"/>
  <c r="R527" i="5"/>
  <c r="T527" i="5" s="1"/>
  <c r="R1211" i="5"/>
  <c r="T1211" i="5" s="1"/>
  <c r="Q201" i="5"/>
  <c r="Q1715" i="5"/>
  <c r="Q1597" i="5"/>
  <c r="U642" i="5"/>
  <c r="W642" i="5" s="1"/>
  <c r="V642" i="5"/>
  <c r="Q548" i="5"/>
  <c r="U2024" i="5"/>
  <c r="W2024" i="5" s="1"/>
  <c r="Y2024" i="5" s="1"/>
  <c r="V2024" i="5"/>
  <c r="Q907" i="5"/>
  <c r="Q1270" i="5"/>
  <c r="R1091" i="5"/>
  <c r="T1091" i="5" s="1"/>
  <c r="U2305" i="5"/>
  <c r="W2305" i="5" s="1"/>
  <c r="V2305" i="5"/>
  <c r="X2305" i="5" s="1"/>
  <c r="Q1044" i="5"/>
  <c r="Q613" i="5"/>
  <c r="Q1365" i="5"/>
  <c r="U1257" i="5"/>
  <c r="W1257" i="5" s="1"/>
  <c r="V1257" i="5"/>
  <c r="V2050" i="5"/>
  <c r="U2050" i="5"/>
  <c r="W2050" i="5" s="1"/>
  <c r="Y2050" i="5" s="1"/>
  <c r="Q1166" i="5"/>
  <c r="Q1430" i="5"/>
  <c r="Q1437" i="5"/>
  <c r="R879" i="5"/>
  <c r="T879" i="5" s="1"/>
  <c r="R53" i="5"/>
  <c r="T53" i="5" s="1"/>
  <c r="Q1860" i="5"/>
  <c r="R357" i="5"/>
  <c r="T357" i="5" s="1"/>
  <c r="R2328" i="5"/>
  <c r="T2328" i="5" s="1"/>
  <c r="U1659" i="5"/>
  <c r="W1659" i="5" s="1"/>
  <c r="Y1659" i="5" s="1"/>
  <c r="V1659" i="5"/>
  <c r="Q1819" i="5"/>
  <c r="R958" i="5"/>
  <c r="T958" i="5" s="1"/>
  <c r="Q132" i="5"/>
  <c r="U2182" i="5"/>
  <c r="W2182" i="5" s="1"/>
  <c r="Y2182" i="5" s="1"/>
  <c r="V2182" i="5"/>
  <c r="Q172" i="5"/>
  <c r="U1990" i="5"/>
  <c r="W1990" i="5" s="1"/>
  <c r="V1990" i="5"/>
  <c r="X1990" i="5" s="1"/>
  <c r="R2382" i="5"/>
  <c r="T2382" i="5" s="1"/>
  <c r="Q893" i="5"/>
  <c r="U1912" i="5"/>
  <c r="W1912" i="5" s="1"/>
  <c r="V1912" i="5"/>
  <c r="Q1404" i="5"/>
  <c r="Q379" i="5"/>
  <c r="Q1523" i="5"/>
  <c r="Q1171" i="5"/>
  <c r="R2181" i="5"/>
  <c r="T2181" i="5" s="1"/>
  <c r="U198" i="5"/>
  <c r="W198" i="5" s="1"/>
  <c r="V198" i="5"/>
  <c r="Q1436" i="5"/>
  <c r="V164" i="5"/>
  <c r="X164" i="5" s="1"/>
  <c r="U164" i="5"/>
  <c r="W164" i="5" s="1"/>
  <c r="U920" i="5"/>
  <c r="W920" i="5" s="1"/>
  <c r="Y920" i="5" s="1"/>
  <c r="V920" i="5"/>
  <c r="Q1771" i="5"/>
  <c r="Q1608" i="5"/>
  <c r="U1364" i="5"/>
  <c r="W1364" i="5" s="1"/>
  <c r="Y1364" i="5" s="1"/>
  <c r="V1364" i="5"/>
  <c r="Q1858" i="5"/>
  <c r="Q129" i="5"/>
  <c r="Q584" i="5"/>
  <c r="Q1549" i="5"/>
  <c r="U2125" i="5"/>
  <c r="W2125" i="5" s="1"/>
  <c r="V2125" i="5"/>
  <c r="X2125" i="5" s="1"/>
  <c r="U1541" i="5"/>
  <c r="W1541" i="5" s="1"/>
  <c r="V1541" i="5"/>
  <c r="X1541" i="5" s="1"/>
  <c r="Q52" i="5"/>
  <c r="Q1870" i="5"/>
  <c r="V1886" i="5"/>
  <c r="X1886" i="5" s="1"/>
  <c r="U1886" i="5"/>
  <c r="W1886" i="5" s="1"/>
  <c r="Q1824" i="5"/>
  <c r="Q645" i="5"/>
  <c r="V1366" i="5"/>
  <c r="X1366" i="5" s="1"/>
  <c r="U1366" i="5"/>
  <c r="W1366" i="5" s="1"/>
  <c r="AA1366" i="5" s="1"/>
  <c r="R143" i="5"/>
  <c r="T143" i="5" s="1"/>
  <c r="V863" i="5"/>
  <c r="U863" i="5"/>
  <c r="W863" i="5" s="1"/>
  <c r="Q1763" i="5"/>
  <c r="U216" i="5"/>
  <c r="W216" i="5" s="1"/>
  <c r="Y216" i="5" s="1"/>
  <c r="V216" i="5"/>
  <c r="Q653" i="5"/>
  <c r="Q74" i="5"/>
  <c r="U2162" i="5"/>
  <c r="W2162" i="5" s="1"/>
  <c r="V2162" i="5"/>
  <c r="Q1339" i="5"/>
  <c r="Q792" i="5"/>
  <c r="Q87" i="5"/>
  <c r="U2201" i="5"/>
  <c r="W2201" i="5" s="1"/>
  <c r="V2201" i="5"/>
  <c r="X2201" i="5" s="1"/>
  <c r="R1251" i="5"/>
  <c r="T1251" i="5" s="1"/>
  <c r="Q371" i="5"/>
  <c r="Q883" i="5"/>
  <c r="Q221" i="5"/>
  <c r="Q1644" i="5"/>
  <c r="Q273" i="5"/>
  <c r="U1813" i="5"/>
  <c r="W1813" i="5" s="1"/>
  <c r="Y1813" i="5" s="1"/>
  <c r="V1813" i="5"/>
  <c r="Q424" i="5"/>
  <c r="R242" i="5"/>
  <c r="T242" i="5" s="1"/>
  <c r="U980" i="5"/>
  <c r="W980" i="5" s="1"/>
  <c r="Y980" i="5" s="1"/>
  <c r="V980" i="5"/>
  <c r="Q1570" i="5"/>
  <c r="Q1630" i="5"/>
  <c r="Q947" i="5"/>
  <c r="Q528" i="5"/>
  <c r="Q1289" i="5"/>
  <c r="R1350" i="5"/>
  <c r="T1350" i="5" s="1"/>
  <c r="Q1585" i="5"/>
  <c r="U2161" i="5"/>
  <c r="W2161" i="5" s="1"/>
  <c r="V2161" i="5"/>
  <c r="Q394" i="5"/>
  <c r="U2030" i="5"/>
  <c r="W2030" i="5" s="1"/>
  <c r="Y2030" i="5" s="1"/>
  <c r="V2030" i="5"/>
  <c r="Q1869" i="5"/>
  <c r="U1402" i="5"/>
  <c r="W1402" i="5" s="1"/>
  <c r="Y1402" i="5" s="1"/>
  <c r="V1402" i="5"/>
  <c r="R1983" i="5"/>
  <c r="T1983" i="5" s="1"/>
  <c r="R1937" i="5"/>
  <c r="T1937" i="5" s="1"/>
  <c r="Q987" i="5"/>
  <c r="U1216" i="5"/>
  <c r="W1216" i="5" s="1"/>
  <c r="Y1216" i="5" s="1"/>
  <c r="V1216" i="5"/>
  <c r="U1780" i="5"/>
  <c r="W1780" i="5" s="1"/>
  <c r="Y1780" i="5" s="1"/>
  <c r="V1780" i="5"/>
  <c r="Q346" i="5"/>
  <c r="Q509" i="5"/>
  <c r="U2371" i="5"/>
  <c r="W2371" i="5" s="1"/>
  <c r="Y2371" i="5" s="1"/>
  <c r="V2371" i="5"/>
  <c r="V283" i="5"/>
  <c r="X283" i="5" s="1"/>
  <c r="U283" i="5"/>
  <c r="W283" i="5" s="1"/>
  <c r="Y283" i="5" s="1"/>
  <c r="U1896" i="5"/>
  <c r="W1896" i="5" s="1"/>
  <c r="AA1896" i="5" s="1"/>
  <c r="V1896" i="5"/>
  <c r="X1896" i="5" s="1"/>
  <c r="Q28" i="5"/>
  <c r="Q422" i="5"/>
  <c r="Q1425" i="5"/>
  <c r="U2169" i="5"/>
  <c r="W2169" i="5" s="1"/>
  <c r="V2169" i="5"/>
  <c r="V928" i="5"/>
  <c r="X928" i="5" s="1"/>
  <c r="U928" i="5"/>
  <c r="W928" i="5" s="1"/>
  <c r="U1181" i="5"/>
  <c r="W1181" i="5" s="1"/>
  <c r="V1181" i="5"/>
  <c r="X1181" i="5" s="1"/>
  <c r="U1358" i="5"/>
  <c r="W1358" i="5" s="1"/>
  <c r="AA1358" i="5" s="1"/>
  <c r="V1358" i="5"/>
  <c r="X1358" i="5" s="1"/>
  <c r="U1065" i="5"/>
  <c r="W1065" i="5" s="1"/>
  <c r="Y1065" i="5" s="1"/>
  <c r="V1065" i="5"/>
  <c r="V2236" i="5"/>
  <c r="U2236" i="5"/>
  <c r="W2236" i="5" s="1"/>
  <c r="Y2236" i="5" s="1"/>
  <c r="V1104" i="5"/>
  <c r="X1104" i="5" s="1"/>
  <c r="U1104" i="5"/>
  <c r="W1104" i="5" s="1"/>
  <c r="Q1131" i="5"/>
  <c r="U2339" i="5"/>
  <c r="W2339" i="5" s="1"/>
  <c r="Y2339" i="5" s="1"/>
  <c r="V2339" i="5"/>
  <c r="V1563" i="5"/>
  <c r="X1563" i="5" s="1"/>
  <c r="U1563" i="5"/>
  <c r="W1563" i="5" s="1"/>
  <c r="Q270" i="5"/>
  <c r="U2433" i="5"/>
  <c r="W2433" i="5" s="1"/>
  <c r="V2433" i="5"/>
  <c r="U892" i="5"/>
  <c r="W892" i="5" s="1"/>
  <c r="V892" i="5"/>
  <c r="X892" i="5" s="1"/>
  <c r="U2251" i="5"/>
  <c r="W2251" i="5" s="1"/>
  <c r="V2251" i="5"/>
  <c r="X2251" i="5" s="1"/>
  <c r="Q1004" i="5"/>
  <c r="Q1784" i="5"/>
  <c r="R123" i="5"/>
  <c r="T123" i="5" s="1"/>
  <c r="Q359" i="5"/>
  <c r="Q1483" i="5"/>
  <c r="N9" i="5"/>
  <c r="P9" i="5"/>
  <c r="U1452" i="5"/>
  <c r="W1452" i="5" s="1"/>
  <c r="V1452" i="5"/>
  <c r="R363" i="5"/>
  <c r="T363" i="5" s="1"/>
  <c r="U2425" i="5"/>
  <c r="W2425" i="5" s="1"/>
  <c r="AA2425" i="5" s="1"/>
  <c r="V2425" i="5"/>
  <c r="X2425" i="5" s="1"/>
  <c r="Q633" i="5"/>
  <c r="V2145" i="5"/>
  <c r="X2145" i="5" s="1"/>
  <c r="U2145" i="5"/>
  <c r="W2145" i="5" s="1"/>
  <c r="AA2145" i="5" s="1"/>
  <c r="Q887" i="5"/>
  <c r="Q1787" i="5"/>
  <c r="U1334" i="5"/>
  <c r="W1334" i="5" s="1"/>
  <c r="Y1334" i="5" s="1"/>
  <c r="V1334" i="5"/>
  <c r="V2232" i="5"/>
  <c r="U2232" i="5"/>
  <c r="W2232" i="5" s="1"/>
  <c r="Y2232" i="5" s="1"/>
  <c r="Q1741" i="5"/>
  <c r="U2173" i="5"/>
  <c r="W2173" i="5" s="1"/>
  <c r="Y2173" i="5" s="1"/>
  <c r="V2173" i="5"/>
  <c r="U2164" i="5"/>
  <c r="W2164" i="5" s="1"/>
  <c r="Y2164" i="5" s="1"/>
  <c r="V2164" i="5"/>
  <c r="U661" i="5"/>
  <c r="W661" i="5" s="1"/>
  <c r="Y661" i="5" s="1"/>
  <c r="V661" i="5"/>
  <c r="U1966" i="5"/>
  <c r="W1966" i="5" s="1"/>
  <c r="V1966" i="5"/>
  <c r="U262" i="5"/>
  <c r="W262" i="5" s="1"/>
  <c r="Y262" i="5" s="1"/>
  <c r="V262" i="5"/>
  <c r="U1232" i="5"/>
  <c r="W1232" i="5" s="1"/>
  <c r="V1232" i="5"/>
  <c r="X1232" i="5" s="1"/>
  <c r="U2428" i="5"/>
  <c r="W2428" i="5" s="1"/>
  <c r="Y2428" i="5" s="1"/>
  <c r="V2428" i="5"/>
  <c r="Q155" i="5"/>
  <c r="Q1199" i="5"/>
  <c r="Q1433" i="5"/>
  <c r="R2434" i="5"/>
  <c r="T2434" i="5" s="1"/>
  <c r="U2192" i="5"/>
  <c r="W2192" i="5" s="1"/>
  <c r="AA2192" i="5" s="1"/>
  <c r="V2192" i="5"/>
  <c r="X2192" i="5" s="1"/>
  <c r="Q1497" i="5"/>
  <c r="Q232" i="5"/>
  <c r="R2322" i="5"/>
  <c r="T2322" i="5" s="1"/>
  <c r="V500" i="5"/>
  <c r="X500" i="5" s="1"/>
  <c r="U500" i="5"/>
  <c r="W500" i="5" s="1"/>
  <c r="U2066" i="5"/>
  <c r="W2066" i="5" s="1"/>
  <c r="Y2066" i="5" s="1"/>
  <c r="V2066" i="5"/>
  <c r="U1905" i="5"/>
  <c r="W1905" i="5" s="1"/>
  <c r="AA1905" i="5" s="1"/>
  <c r="V1905" i="5"/>
  <c r="X1905" i="5" s="1"/>
  <c r="Q935" i="5"/>
  <c r="U2401" i="5"/>
  <c r="W2401" i="5" s="1"/>
  <c r="AA2401" i="5" s="1"/>
  <c r="V2401" i="5"/>
  <c r="X2401" i="5" s="1"/>
  <c r="U1231" i="5"/>
  <c r="W1231" i="5" s="1"/>
  <c r="Y1231" i="5" s="1"/>
  <c r="V1231" i="5"/>
  <c r="Q416" i="5"/>
  <c r="Q1226" i="5"/>
  <c r="Q33" i="5"/>
  <c r="U475" i="5"/>
  <c r="W475" i="5" s="1"/>
  <c r="Y475" i="5" s="1"/>
  <c r="V475" i="5"/>
  <c r="U1861" i="5"/>
  <c r="W1861" i="5" s="1"/>
  <c r="Y1861" i="5" s="1"/>
  <c r="V1861" i="5"/>
  <c r="U2293" i="5"/>
  <c r="W2293" i="5" s="1"/>
  <c r="V2293" i="5"/>
  <c r="X2293" i="5" s="1"/>
  <c r="U1543" i="5"/>
  <c r="W1543" i="5" s="1"/>
  <c r="V1543" i="5"/>
  <c r="V1037" i="5"/>
  <c r="U1037" i="5"/>
  <c r="W1037" i="5" s="1"/>
  <c r="Y1037" i="5" s="1"/>
  <c r="U1066" i="5"/>
  <c r="W1066" i="5" s="1"/>
  <c r="AA1066" i="5" s="1"/>
  <c r="V1066" i="5"/>
  <c r="X1066" i="5" s="1"/>
  <c r="V275" i="5"/>
  <c r="U275" i="5"/>
  <c r="W275" i="5" s="1"/>
  <c r="Y275" i="5" s="1"/>
  <c r="V905" i="5"/>
  <c r="X905" i="5" s="1"/>
  <c r="U905" i="5"/>
  <c r="W905" i="5" s="1"/>
  <c r="U2268" i="5"/>
  <c r="W2268" i="5" s="1"/>
  <c r="AA2268" i="5" s="1"/>
  <c r="V2268" i="5"/>
  <c r="X2268" i="5" s="1"/>
  <c r="U463" i="5"/>
  <c r="W463" i="5" s="1"/>
  <c r="AA463" i="5" s="1"/>
  <c r="V463" i="5"/>
  <c r="X463" i="5" s="1"/>
  <c r="U1867" i="5"/>
  <c r="W1867" i="5" s="1"/>
  <c r="Y1867" i="5" s="1"/>
  <c r="V1867" i="5"/>
  <c r="Q1236" i="5"/>
  <c r="Q1111" i="5"/>
  <c r="U1723" i="5"/>
  <c r="W1723" i="5" s="1"/>
  <c r="Y1723" i="5" s="1"/>
  <c r="V1723" i="5"/>
  <c r="V2396" i="5"/>
  <c r="X2396" i="5" s="1"/>
  <c r="U2396" i="5"/>
  <c r="W2396" i="5" s="1"/>
  <c r="AA2396" i="5" s="1"/>
  <c r="Q1522" i="5"/>
  <c r="V2309" i="5"/>
  <c r="X2309" i="5" s="1"/>
  <c r="U2309" i="5"/>
  <c r="W2309" i="5" s="1"/>
  <c r="AA2309" i="5" s="1"/>
  <c r="Q768" i="5"/>
  <c r="Q1393" i="5"/>
  <c r="U1881" i="5"/>
  <c r="W1881" i="5" s="1"/>
  <c r="AA1881" i="5" s="1"/>
  <c r="V1881" i="5"/>
  <c r="X1881" i="5" s="1"/>
  <c r="U640" i="5"/>
  <c r="W640" i="5" s="1"/>
  <c r="Y640" i="5" s="1"/>
  <c r="V640" i="5"/>
  <c r="Q1072" i="5"/>
  <c r="Q1343" i="5"/>
  <c r="Q1783" i="5"/>
  <c r="V360" i="5"/>
  <c r="U360" i="5"/>
  <c r="W360" i="5" s="1"/>
  <c r="Y360" i="5" s="1"/>
  <c r="U2392" i="5"/>
  <c r="W2392" i="5" s="1"/>
  <c r="AA2392" i="5" s="1"/>
  <c r="V2392" i="5"/>
  <c r="X2392" i="5" s="1"/>
  <c r="V432" i="5"/>
  <c r="X432" i="5" s="1"/>
  <c r="U432" i="5"/>
  <c r="W432" i="5" s="1"/>
  <c r="U2084" i="5"/>
  <c r="W2084" i="5" s="1"/>
  <c r="V2084" i="5"/>
  <c r="V1599" i="5"/>
  <c r="X1599" i="5" s="1"/>
  <c r="U1599" i="5"/>
  <c r="W1599" i="5" s="1"/>
  <c r="V700" i="5"/>
  <c r="U700" i="5"/>
  <c r="W700" i="5" s="1"/>
  <c r="Y700" i="5" s="1"/>
  <c r="U1049" i="5"/>
  <c r="W1049" i="5" s="1"/>
  <c r="AA1049" i="5" s="1"/>
  <c r="V1049" i="5"/>
  <c r="X1049" i="5" s="1"/>
  <c r="Q220" i="5"/>
  <c r="Q1580" i="5"/>
  <c r="V147" i="5"/>
  <c r="U147" i="5"/>
  <c r="W147" i="5" s="1"/>
  <c r="Y147" i="5" s="1"/>
  <c r="U2213" i="5"/>
  <c r="W2213" i="5" s="1"/>
  <c r="AA2213" i="5" s="1"/>
  <c r="V2213" i="5"/>
  <c r="X2213" i="5" s="1"/>
  <c r="Q1749" i="5"/>
  <c r="U77" i="5"/>
  <c r="W77" i="5" s="1"/>
  <c r="Y77" i="5" s="1"/>
  <c r="V77" i="5"/>
  <c r="R1139" i="5"/>
  <c r="T1139" i="5" s="1"/>
  <c r="Q1319" i="5"/>
  <c r="Q1525" i="5"/>
  <c r="U2101" i="5"/>
  <c r="W2101" i="5" s="1"/>
  <c r="Y2101" i="5" s="1"/>
  <c r="V2101" i="5"/>
  <c r="Q1550" i="5"/>
  <c r="Q492" i="5"/>
  <c r="Q1129" i="5"/>
  <c r="Q909" i="5"/>
  <c r="Q1503" i="5"/>
  <c r="U1540" i="5"/>
  <c r="W1540" i="5" s="1"/>
  <c r="V1540" i="5"/>
  <c r="X1540" i="5" s="1"/>
  <c r="Q678" i="5"/>
  <c r="U1268" i="5"/>
  <c r="W1268" i="5" s="1"/>
  <c r="Y1268" i="5" s="1"/>
  <c r="V1268" i="5"/>
  <c r="Q632" i="5"/>
  <c r="Q911" i="5"/>
  <c r="U264" i="5"/>
  <c r="W264" i="5" s="1"/>
  <c r="AA264" i="5" s="1"/>
  <c r="V264" i="5"/>
  <c r="X264" i="5" s="1"/>
  <c r="Q1046" i="5"/>
  <c r="Q397" i="5"/>
  <c r="Q1592" i="5"/>
  <c r="Q972" i="5"/>
  <c r="Q289" i="5"/>
  <c r="Q1297" i="5"/>
  <c r="Q722" i="5"/>
  <c r="U428" i="5"/>
  <c r="W428" i="5" s="1"/>
  <c r="AA428" i="5" s="1"/>
  <c r="V428" i="5"/>
  <c r="X428" i="5" s="1"/>
  <c r="Q1321" i="5"/>
  <c r="Q1833" i="5"/>
  <c r="Q168" i="5"/>
  <c r="R2011" i="5"/>
  <c r="T2011" i="5" s="1"/>
  <c r="Q560" i="5"/>
  <c r="Q69" i="5"/>
  <c r="U514" i="5"/>
  <c r="W514" i="5" s="1"/>
  <c r="AA514" i="5" s="1"/>
  <c r="V514" i="5"/>
  <c r="X514" i="5" s="1"/>
  <c r="R602" i="5"/>
  <c r="T602" i="5" s="1"/>
  <c r="Q929" i="5"/>
  <c r="Q1502" i="5"/>
  <c r="Q817" i="5"/>
  <c r="Q844" i="5"/>
  <c r="Y358" i="5" l="1"/>
  <c r="AA358" i="5"/>
  <c r="Y1443" i="5"/>
  <c r="AA1443" i="5"/>
  <c r="Y542" i="5"/>
  <c r="AA542" i="5"/>
  <c r="Y1894" i="5"/>
  <c r="AA1894" i="5"/>
  <c r="Y1375" i="5"/>
  <c r="AA1375" i="5"/>
  <c r="Y2260" i="5"/>
  <c r="AA2260" i="5"/>
  <c r="Y625" i="5"/>
  <c r="AA625" i="5"/>
  <c r="Y1172" i="5"/>
  <c r="AA1172" i="5"/>
  <c r="Y50" i="5"/>
  <c r="AA50" i="5"/>
  <c r="Y1935" i="5"/>
  <c r="AA1935" i="5"/>
  <c r="Y1257" i="5"/>
  <c r="AA1257" i="5"/>
  <c r="Y863" i="5"/>
  <c r="AA863" i="5"/>
  <c r="Y1912" i="5"/>
  <c r="AA1912" i="5"/>
  <c r="Y1888" i="5"/>
  <c r="AA1888" i="5"/>
  <c r="Y2002" i="5"/>
  <c r="AA2002" i="5"/>
  <c r="Y308" i="5"/>
  <c r="AA308" i="5"/>
  <c r="Y1910" i="5"/>
  <c r="AA1910" i="5"/>
  <c r="G15" i="7" s="1"/>
  <c r="Y1174" i="5"/>
  <c r="AA1174" i="5"/>
  <c r="Y116" i="5"/>
  <c r="AA116" i="5"/>
  <c r="Y2099" i="5"/>
  <c r="AA2099" i="5"/>
  <c r="Y2369" i="5"/>
  <c r="AA2369" i="5"/>
  <c r="Y2048" i="5"/>
  <c r="AA2048" i="5"/>
  <c r="Y2238" i="5"/>
  <c r="AA2238" i="5"/>
  <c r="Y592" i="5"/>
  <c r="AA592" i="5"/>
  <c r="Y2027" i="5"/>
  <c r="AA2027" i="5"/>
  <c r="Y162" i="5"/>
  <c r="AA162" i="5"/>
  <c r="Y311" i="5"/>
  <c r="AA311" i="5"/>
  <c r="Y642" i="5"/>
  <c r="AA642" i="5"/>
  <c r="Y2349" i="5"/>
  <c r="AA2349" i="5"/>
  <c r="Y735" i="5"/>
  <c r="AA735" i="5"/>
  <c r="Y983" i="5"/>
  <c r="AA983" i="5"/>
  <c r="Y1370" i="5"/>
  <c r="AA1370" i="5"/>
  <c r="Y2384" i="5"/>
  <c r="AA2384" i="5"/>
  <c r="Y1909" i="5"/>
  <c r="AA1909" i="5"/>
  <c r="Y1968" i="5"/>
  <c r="AA1968" i="5"/>
  <c r="Y1879" i="5"/>
  <c r="AA1879" i="5"/>
  <c r="Y114" i="5"/>
  <c r="AA114" i="5"/>
  <c r="Y1398" i="5"/>
  <c r="AA1398" i="5"/>
  <c r="Y249" i="5"/>
  <c r="AA249" i="5"/>
  <c r="Y677" i="5"/>
  <c r="AA677" i="5"/>
  <c r="Y1543" i="5"/>
  <c r="AA1543" i="5"/>
  <c r="Y2383" i="5"/>
  <c r="AA2383" i="5"/>
  <c r="Y151" i="5"/>
  <c r="AA151" i="5"/>
  <c r="Y388" i="5"/>
  <c r="AA388" i="5"/>
  <c r="Y2228" i="5"/>
  <c r="AA2228" i="5"/>
  <c r="Y688" i="5"/>
  <c r="AA688" i="5"/>
  <c r="Y837" i="5"/>
  <c r="AA837" i="5"/>
  <c r="Y1078" i="5"/>
  <c r="AA1078" i="5"/>
  <c r="Y973" i="5"/>
  <c r="AA973" i="5"/>
  <c r="Y1359" i="5"/>
  <c r="AA1359" i="5"/>
  <c r="Y1948" i="5"/>
  <c r="AA1948" i="5"/>
  <c r="Y1254" i="5"/>
  <c r="AA1254" i="5"/>
  <c r="Y889" i="5"/>
  <c r="AA889" i="5"/>
  <c r="Y2169" i="5"/>
  <c r="AA2169" i="5"/>
  <c r="Y1942" i="5"/>
  <c r="AA1942" i="5"/>
  <c r="Y2061" i="5"/>
  <c r="AA2061" i="5"/>
  <c r="Y2327" i="5"/>
  <c r="AA2327" i="5"/>
  <c r="Y159" i="5"/>
  <c r="AA159" i="5"/>
  <c r="Y1884" i="5"/>
  <c r="AA1884" i="5"/>
  <c r="Y310" i="5"/>
  <c r="AA310" i="5"/>
  <c r="Y1941" i="5"/>
  <c r="AA1941" i="5"/>
  <c r="Y871" i="5"/>
  <c r="AA871" i="5"/>
  <c r="Y671" i="5"/>
  <c r="AA671" i="5"/>
  <c r="Y522" i="5"/>
  <c r="AA522" i="5"/>
  <c r="Y2043" i="5"/>
  <c r="AA2043" i="5"/>
  <c r="Y1828" i="5"/>
  <c r="AA1828" i="5"/>
  <c r="Y810" i="5"/>
  <c r="AA810" i="5"/>
  <c r="Y219" i="5"/>
  <c r="AA219" i="5"/>
  <c r="Y259" i="5"/>
  <c r="AA259" i="5"/>
  <c r="Y1452" i="5"/>
  <c r="AA1452" i="5"/>
  <c r="Y2026" i="5"/>
  <c r="AA2026" i="5"/>
  <c r="Y382" i="5"/>
  <c r="AA382" i="5"/>
  <c r="Y140" i="5"/>
  <c r="AA140" i="5"/>
  <c r="Y1020" i="5"/>
  <c r="AA1020" i="5"/>
  <c r="Y1638" i="5"/>
  <c r="AA1638" i="5"/>
  <c r="Y742" i="5"/>
  <c r="AA742" i="5"/>
  <c r="Y2240" i="5"/>
  <c r="AA2240" i="5"/>
  <c r="Y612" i="5"/>
  <c r="AA612" i="5"/>
  <c r="Y2282" i="5"/>
  <c r="AA2282" i="5"/>
  <c r="Y267" i="5"/>
  <c r="AA267" i="5"/>
  <c r="Y975" i="5"/>
  <c r="AA975" i="5"/>
  <c r="Y2089" i="5"/>
  <c r="AA2089" i="5"/>
  <c r="Y2162" i="5"/>
  <c r="AA2162" i="5"/>
  <c r="Y1704" i="5"/>
  <c r="AA1704" i="5"/>
  <c r="Y2041" i="5"/>
  <c r="AA2041" i="5"/>
  <c r="Y964" i="5"/>
  <c r="AA964" i="5"/>
  <c r="Y95" i="5"/>
  <c r="AA95" i="5"/>
  <c r="Y205" i="5"/>
  <c r="AA205" i="5"/>
  <c r="Y2291" i="5"/>
  <c r="AA2291" i="5"/>
  <c r="Y1180" i="5"/>
  <c r="AA1180" i="5"/>
  <c r="Y2204" i="5"/>
  <c r="AA2204" i="5"/>
  <c r="Y336" i="5"/>
  <c r="AA336" i="5"/>
  <c r="Y229" i="5"/>
  <c r="AA229" i="5"/>
  <c r="Y1852" i="5"/>
  <c r="AA1852" i="5"/>
  <c r="Y1966" i="5"/>
  <c r="AA1966" i="5"/>
  <c r="Y2433" i="5"/>
  <c r="AA2433" i="5"/>
  <c r="Y2051" i="5"/>
  <c r="AA2051" i="5"/>
  <c r="Y1539" i="5"/>
  <c r="AA1539" i="5"/>
  <c r="Y476" i="5"/>
  <c r="AA476" i="5"/>
  <c r="Y341" i="5"/>
  <c r="AA341" i="5"/>
  <c r="Y464" i="5"/>
  <c r="AA464" i="5"/>
  <c r="Y56" i="5"/>
  <c r="AA56" i="5"/>
  <c r="Y1240" i="5"/>
  <c r="AA1240" i="5"/>
  <c r="Y1304" i="5"/>
  <c r="AA1304" i="5"/>
  <c r="Y37" i="5"/>
  <c r="AA37" i="5"/>
  <c r="Y1244" i="5"/>
  <c r="AA1244" i="5"/>
  <c r="Y1357" i="5"/>
  <c r="AA1357" i="5"/>
  <c r="Y1021" i="5"/>
  <c r="AA1021" i="5"/>
  <c r="Y199" i="5"/>
  <c r="AA199" i="5"/>
  <c r="Y730" i="5"/>
  <c r="AA730" i="5"/>
  <c r="Y916" i="5"/>
  <c r="AA916" i="5"/>
  <c r="Y348" i="5"/>
  <c r="AA348" i="5"/>
  <c r="Y828" i="5"/>
  <c r="AA828" i="5"/>
  <c r="Y856" i="5"/>
  <c r="AA856" i="5"/>
  <c r="Y1603" i="5"/>
  <c r="AA1603" i="5"/>
  <c r="Y2174" i="5"/>
  <c r="AA2174" i="5"/>
  <c r="Y727" i="5"/>
  <c r="AA727" i="5"/>
  <c r="Y2148" i="5"/>
  <c r="AA2148" i="5"/>
  <c r="Y2159" i="5"/>
  <c r="AA2159" i="5"/>
  <c r="Y73" i="5"/>
  <c r="AA73" i="5"/>
  <c r="Y859" i="5"/>
  <c r="AA859" i="5"/>
  <c r="Y2422" i="5"/>
  <c r="AA2422" i="5"/>
  <c r="Y753" i="5"/>
  <c r="AA753" i="5"/>
  <c r="Y1923" i="5"/>
  <c r="AA1923" i="5"/>
  <c r="Y2084" i="5"/>
  <c r="AA2084" i="5"/>
  <c r="Y1206" i="5"/>
  <c r="AA1206" i="5"/>
  <c r="Y2161" i="5"/>
  <c r="AA2161" i="5"/>
  <c r="Y1342" i="5"/>
  <c r="AA1342" i="5"/>
  <c r="Y1169" i="5"/>
  <c r="AA1169" i="5"/>
  <c r="Y1614" i="5"/>
  <c r="AA1614" i="5"/>
  <c r="Y2312" i="5"/>
  <c r="AA2312" i="5"/>
  <c r="Y165" i="5"/>
  <c r="AA165" i="5"/>
  <c r="Y418" i="5"/>
  <c r="AA418" i="5"/>
  <c r="Y2207" i="5"/>
  <c r="AA2207" i="5"/>
  <c r="Y1410" i="5"/>
  <c r="AA1410" i="5"/>
  <c r="Y81" i="5"/>
  <c r="AA81" i="5"/>
  <c r="Y246" i="5"/>
  <c r="AA246" i="5"/>
  <c r="Y600" i="5"/>
  <c r="AA600" i="5"/>
  <c r="Y754" i="5"/>
  <c r="AA754" i="5"/>
  <c r="Y2307" i="5"/>
  <c r="AA2307" i="5"/>
  <c r="Y1462" i="5"/>
  <c r="AA1462" i="5"/>
  <c r="Y198" i="5"/>
  <c r="AA198" i="5"/>
  <c r="Y1407" i="5"/>
  <c r="AA1407" i="5"/>
  <c r="Y2218" i="5"/>
  <c r="AA2218" i="5"/>
  <c r="Y1982" i="5"/>
  <c r="AA1982" i="5"/>
  <c r="Y568" i="5"/>
  <c r="AA568" i="5"/>
  <c r="Y637" i="5"/>
  <c r="AA637" i="5"/>
  <c r="Y2255" i="5"/>
  <c r="AA2255" i="5"/>
  <c r="Y1464" i="5"/>
  <c r="AA1464" i="5"/>
  <c r="Y706" i="5"/>
  <c r="AA706" i="5"/>
  <c r="Y1439" i="5"/>
  <c r="AA1439" i="5"/>
  <c r="Y2321" i="5"/>
  <c r="AA2321" i="5"/>
  <c r="Y2443" i="5"/>
  <c r="AA2443" i="5"/>
  <c r="X2101" i="5"/>
  <c r="X1037" i="5"/>
  <c r="X2173" i="5"/>
  <c r="Y928" i="5"/>
  <c r="X1402" i="5"/>
  <c r="X642" i="5"/>
  <c r="Y940" i="5"/>
  <c r="X2349" i="5"/>
  <c r="X98" i="5"/>
  <c r="Y1032" i="5"/>
  <c r="X2374" i="5"/>
  <c r="X1443" i="5"/>
  <c r="Y441" i="5"/>
  <c r="X1842" i="5"/>
  <c r="X83" i="5"/>
  <c r="X735" i="5"/>
  <c r="Y138" i="5"/>
  <c r="Y593" i="5"/>
  <c r="Y1242" i="5"/>
  <c r="X1450" i="5"/>
  <c r="X2337" i="5"/>
  <c r="Y2014" i="5"/>
  <c r="X1477" i="5"/>
  <c r="Y2131" i="5"/>
  <c r="X1519" i="5"/>
  <c r="X1455" i="5"/>
  <c r="Y2253" i="5"/>
  <c r="X983" i="5"/>
  <c r="Y1103" i="5"/>
  <c r="Y2375" i="5"/>
  <c r="Y2357" i="5"/>
  <c r="X1922" i="5"/>
  <c r="Y2113" i="5"/>
  <c r="Y1754" i="5"/>
  <c r="X1427" i="5"/>
  <c r="X542" i="5"/>
  <c r="Y1282" i="5"/>
  <c r="Y898" i="5"/>
  <c r="Y1906" i="5"/>
  <c r="X718" i="5"/>
  <c r="Y1900" i="5"/>
  <c r="X2078" i="5"/>
  <c r="X1174" i="5"/>
  <c r="Y2062" i="5"/>
  <c r="X116" i="5"/>
  <c r="Y1120" i="5"/>
  <c r="X177" i="5"/>
  <c r="Y536" i="5"/>
  <c r="X34" i="5"/>
  <c r="Y926" i="5"/>
  <c r="Y1287" i="5"/>
  <c r="Y1043" i="5"/>
  <c r="X2099" i="5"/>
  <c r="Y1089" i="5"/>
  <c r="Y485" i="5"/>
  <c r="X2198" i="5"/>
  <c r="Y1936" i="5"/>
  <c r="Y2277" i="5"/>
  <c r="X1521" i="5"/>
  <c r="X2304" i="5"/>
  <c r="X366" i="5"/>
  <c r="X2048" i="5"/>
  <c r="Y2394" i="5"/>
  <c r="Y702" i="5"/>
  <c r="X2238" i="5"/>
  <c r="X1792" i="5"/>
  <c r="Y1219" i="5"/>
  <c r="Y526" i="5"/>
  <c r="X957" i="5"/>
  <c r="X323" i="5"/>
  <c r="Y1594" i="5"/>
  <c r="X592" i="5"/>
  <c r="Y2141" i="5"/>
  <c r="Y1646" i="5"/>
  <c r="Y1354" i="5"/>
  <c r="X677" i="5"/>
  <c r="Y576" i="5"/>
  <c r="X2027" i="5"/>
  <c r="X1396" i="5"/>
  <c r="Y125" i="5"/>
  <c r="X581" i="5"/>
  <c r="X2319" i="5"/>
  <c r="X340" i="5"/>
  <c r="X985" i="5"/>
  <c r="X2320" i="5"/>
  <c r="X1986" i="5"/>
  <c r="Y2264" i="5"/>
  <c r="X88" i="5"/>
  <c r="X897" i="5"/>
  <c r="Y415" i="5"/>
  <c r="X217" i="5"/>
  <c r="X118" i="5"/>
  <c r="X78" i="5"/>
  <c r="X1206" i="5"/>
  <c r="X1574" i="5"/>
  <c r="X1914" i="5"/>
  <c r="X2123" i="5"/>
  <c r="X2191" i="5"/>
  <c r="Y514" i="5"/>
  <c r="X1268" i="5"/>
  <c r="X1543" i="5"/>
  <c r="X1231" i="5"/>
  <c r="Y2425" i="5"/>
  <c r="X863" i="5"/>
  <c r="X920" i="5"/>
  <c r="X917" i="5"/>
  <c r="Y1898" i="5"/>
  <c r="Y1481" i="5"/>
  <c r="X1803" i="5"/>
  <c r="Y2134" i="5"/>
  <c r="Y2221" i="5"/>
  <c r="Y1207" i="5"/>
  <c r="X308" i="5"/>
  <c r="Y1566" i="5"/>
  <c r="Y82" i="5"/>
  <c r="Y663" i="5"/>
  <c r="Y1615" i="5"/>
  <c r="X1883" i="5"/>
  <c r="X2020" i="5"/>
  <c r="Y1051" i="5"/>
  <c r="Y820" i="5"/>
  <c r="Y2288" i="5"/>
  <c r="X1470" i="5"/>
  <c r="Y2220" i="5"/>
  <c r="X1441" i="5"/>
  <c r="X21" i="5"/>
  <c r="X2289" i="5"/>
  <c r="X1107" i="5"/>
  <c r="X2427" i="5"/>
  <c r="Y494" i="5"/>
  <c r="Y180" i="5"/>
  <c r="X1183" i="5"/>
  <c r="X1138" i="5"/>
  <c r="X151" i="5"/>
  <c r="Y666" i="5"/>
  <c r="X621" i="5"/>
  <c r="Y2012" i="5"/>
  <c r="X1910" i="5"/>
  <c r="F15" i="7"/>
  <c r="X1527" i="5"/>
  <c r="Y1604" i="5"/>
  <c r="Y1876" i="5"/>
  <c r="X1203" i="5"/>
  <c r="Y659" i="5"/>
  <c r="X1370" i="5"/>
  <c r="Y552" i="5"/>
  <c r="X1676" i="5"/>
  <c r="Y361" i="5"/>
  <c r="X1864" i="5"/>
  <c r="Y1957" i="5"/>
  <c r="Y673" i="5"/>
  <c r="X1736" i="5"/>
  <c r="X1909" i="5"/>
  <c r="Y2306" i="5"/>
  <c r="Y2147" i="5"/>
  <c r="Y97" i="5"/>
  <c r="Y1975" i="5"/>
  <c r="Y1153" i="5"/>
  <c r="X2227" i="5"/>
  <c r="Y1768" i="5"/>
  <c r="Y1316" i="5"/>
  <c r="Y2303" i="5"/>
  <c r="X1161" i="5"/>
  <c r="Y1732" i="5"/>
  <c r="X1383" i="5"/>
  <c r="X1683" i="5"/>
  <c r="Y1735" i="5"/>
  <c r="Y2064" i="5"/>
  <c r="Y2004" i="5"/>
  <c r="X50" i="5"/>
  <c r="Y630" i="5"/>
  <c r="Y176" i="5"/>
  <c r="Y1088" i="5"/>
  <c r="X2105" i="5"/>
  <c r="X1978" i="5"/>
  <c r="X1879" i="5"/>
  <c r="Y508" i="5"/>
  <c r="X2343" i="5"/>
  <c r="Y2363" i="5"/>
  <c r="Y2435" i="5"/>
  <c r="X1074" i="5"/>
  <c r="X948" i="5"/>
  <c r="Y510" i="5"/>
  <c r="X2258" i="5"/>
  <c r="Y1589" i="5"/>
  <c r="X2348" i="5"/>
  <c r="Y2087" i="5"/>
  <c r="X1398" i="5"/>
  <c r="Y713" i="5"/>
  <c r="Y638" i="5"/>
  <c r="X1935" i="5"/>
  <c r="X1252" i="5"/>
  <c r="Y865" i="5"/>
  <c r="Y787" i="5"/>
  <c r="X2058" i="5"/>
  <c r="X100" i="5"/>
  <c r="X1000" i="5"/>
  <c r="Y1602" i="5"/>
  <c r="X773" i="5"/>
  <c r="X25" i="5"/>
  <c r="X1403" i="5"/>
  <c r="X1652" i="5"/>
  <c r="X208" i="5"/>
  <c r="X1757" i="5"/>
  <c r="X665" i="5"/>
  <c r="Y1165" i="5"/>
  <c r="Y1063" i="5"/>
  <c r="Y2295" i="5"/>
  <c r="Y2045" i="5"/>
  <c r="Y2416" i="5"/>
  <c r="Y2392" i="5"/>
  <c r="Y2309" i="5"/>
  <c r="Y463" i="5"/>
  <c r="Y1232" i="5"/>
  <c r="Y2251" i="5"/>
  <c r="Y1104" i="5"/>
  <c r="X2169" i="5"/>
  <c r="X1422" i="5"/>
  <c r="X1942" i="5"/>
  <c r="X1264" i="5"/>
  <c r="X471" i="5"/>
  <c r="Y2210" i="5"/>
  <c r="Y1586" i="5"/>
  <c r="Y285" i="5"/>
  <c r="Y2128" i="5"/>
  <c r="X2241" i="5"/>
  <c r="X992" i="5"/>
  <c r="X1976" i="5"/>
  <c r="Y1675" i="5"/>
  <c r="Y1753" i="5"/>
  <c r="Y107" i="5"/>
  <c r="X990" i="5"/>
  <c r="X2061" i="5"/>
  <c r="Y427" i="5"/>
  <c r="X1163" i="5"/>
  <c r="Y904" i="5"/>
  <c r="X1258" i="5"/>
  <c r="X159" i="5"/>
  <c r="Y562" i="5"/>
  <c r="Y65" i="5"/>
  <c r="X2298" i="5"/>
  <c r="X1151" i="5"/>
  <c r="X936" i="5"/>
  <c r="Y832" i="5"/>
  <c r="X2325" i="5"/>
  <c r="X2338" i="5"/>
  <c r="X2096" i="5"/>
  <c r="X1884" i="5"/>
  <c r="X146" i="5"/>
  <c r="X1605" i="5"/>
  <c r="X295" i="5"/>
  <c r="X505" i="5"/>
  <c r="X2115" i="5"/>
  <c r="X2195" i="5"/>
  <c r="X30" i="5"/>
  <c r="Y1711" i="5"/>
  <c r="X317" i="5"/>
  <c r="Y1456" i="5"/>
  <c r="Y1486" i="5"/>
  <c r="Y1698" i="5"/>
  <c r="Y796" i="5"/>
  <c r="Y770" i="5"/>
  <c r="Y880" i="5"/>
  <c r="X2369" i="5"/>
  <c r="X2093" i="5"/>
  <c r="X2315" i="5"/>
  <c r="X2228" i="5"/>
  <c r="Y1278" i="5"/>
  <c r="Y544" i="5"/>
  <c r="Y502" i="5"/>
  <c r="Y540" i="5"/>
  <c r="X912" i="5"/>
  <c r="Y554" i="5"/>
  <c r="X2158" i="5"/>
  <c r="Y228" i="5"/>
  <c r="X2259" i="5"/>
  <c r="Y2230" i="5"/>
  <c r="X688" i="5"/>
  <c r="X1758" i="5"/>
  <c r="Y847" i="5"/>
  <c r="X1651" i="5"/>
  <c r="X104" i="5"/>
  <c r="Y616" i="5"/>
  <c r="Y758" i="5"/>
  <c r="Y377" i="5"/>
  <c r="X2361" i="5"/>
  <c r="X1998" i="5"/>
  <c r="Y2152" i="5"/>
  <c r="Y1253" i="5"/>
  <c r="X837" i="5"/>
  <c r="X1078" i="5"/>
  <c r="X18" i="5"/>
  <c r="Y411" i="5"/>
  <c r="X1359" i="5"/>
  <c r="Y1245" i="5"/>
  <c r="X162" i="5"/>
  <c r="X1650" i="5"/>
  <c r="X707" i="5"/>
  <c r="Y2130" i="5"/>
  <c r="X2278" i="5"/>
  <c r="Y1438" i="5"/>
  <c r="X1948" i="5"/>
  <c r="X2354" i="5"/>
  <c r="X1001" i="5"/>
  <c r="X2296" i="5"/>
  <c r="X1349" i="5"/>
  <c r="Y580" i="5"/>
  <c r="X328" i="5"/>
  <c r="X1254" i="5"/>
  <c r="X311" i="5"/>
  <c r="Y2009" i="5"/>
  <c r="Y292" i="5"/>
  <c r="Y777" i="5"/>
  <c r="Y717" i="5"/>
  <c r="X889" i="5"/>
  <c r="X262" i="5"/>
  <c r="X1780" i="5"/>
  <c r="X2030" i="5"/>
  <c r="Y1366" i="5"/>
  <c r="Y1541" i="5"/>
  <c r="Y164" i="5"/>
  <c r="Y2305" i="5"/>
  <c r="Y1974" i="5"/>
  <c r="X2026" i="5"/>
  <c r="Y2186" i="5"/>
  <c r="X382" i="5"/>
  <c r="X2383" i="5"/>
  <c r="Y2136" i="5"/>
  <c r="Y1875" i="5"/>
  <c r="X610" i="5"/>
  <c r="X130" i="5"/>
  <c r="Y303" i="5"/>
  <c r="Y90" i="5"/>
  <c r="Y679" i="5"/>
  <c r="Y1330" i="5"/>
  <c r="Y440" i="5"/>
  <c r="Y2065" i="5"/>
  <c r="X991" i="5"/>
  <c r="Y304" i="5"/>
  <c r="Y614" i="5"/>
  <c r="Y2217" i="5"/>
  <c r="X1904" i="5"/>
  <c r="X194" i="5"/>
  <c r="Y407" i="5"/>
  <c r="X2300" i="5"/>
  <c r="Y2054" i="5"/>
  <c r="X1952" i="5"/>
  <c r="Y1141" i="5"/>
  <c r="Y1731" i="5"/>
  <c r="X1788" i="5"/>
  <c r="X2421" i="5"/>
  <c r="X1408" i="5"/>
  <c r="Y850" i="5"/>
  <c r="Y712" i="5"/>
  <c r="X1196" i="5"/>
  <c r="X2023" i="5"/>
  <c r="X1266" i="5"/>
  <c r="X2384" i="5"/>
  <c r="Y1962" i="5"/>
  <c r="X2297" i="5"/>
  <c r="Y2177" i="5"/>
  <c r="G9" i="7"/>
  <c r="J9" i="7" s="1"/>
  <c r="X188" i="5"/>
  <c r="X310" i="5"/>
  <c r="Y1075" i="5"/>
  <c r="Y474" i="5"/>
  <c r="X1533" i="5"/>
  <c r="Y1569" i="5"/>
  <c r="X1941" i="5"/>
  <c r="Y1700" i="5"/>
  <c r="X1968" i="5"/>
  <c r="X2351" i="5"/>
  <c r="Y587" i="5"/>
  <c r="Y1908" i="5"/>
  <c r="X607" i="5"/>
  <c r="Y691" i="5"/>
  <c r="X871" i="5"/>
  <c r="X1902" i="5"/>
  <c r="X1964" i="5"/>
  <c r="X2132" i="5"/>
  <c r="X2286" i="5"/>
  <c r="X2043" i="5"/>
  <c r="X1828" i="5"/>
  <c r="X276" i="5"/>
  <c r="Y570" i="5"/>
  <c r="Y2094" i="5"/>
  <c r="X114" i="5"/>
  <c r="Y233" i="5"/>
  <c r="X468" i="5"/>
  <c r="Y1057" i="5"/>
  <c r="Y2200" i="5"/>
  <c r="X249" i="5"/>
  <c r="Y183" i="5"/>
  <c r="X811" i="5"/>
  <c r="Y567" i="5"/>
  <c r="X1628" i="5"/>
  <c r="X209" i="5"/>
  <c r="Y1090" i="5"/>
  <c r="X2179" i="5"/>
  <c r="X219" i="5"/>
  <c r="X901" i="5"/>
  <c r="X2071" i="5"/>
  <c r="Y364" i="5"/>
  <c r="Y793" i="5"/>
  <c r="X1959" i="5"/>
  <c r="X1480" i="5"/>
  <c r="X1926" i="5"/>
  <c r="X1233" i="5"/>
  <c r="X1452" i="5"/>
  <c r="Y1049" i="5"/>
  <c r="X360" i="5"/>
  <c r="Y2268" i="5"/>
  <c r="Y2293" i="5"/>
  <c r="X2232" i="5"/>
  <c r="Y892" i="5"/>
  <c r="X2162" i="5"/>
  <c r="X1659" i="5"/>
  <c r="Y664" i="5"/>
  <c r="Y1789" i="5"/>
  <c r="X1944" i="5"/>
  <c r="X2041" i="5"/>
  <c r="Y2362" i="5"/>
  <c r="Y1314" i="5"/>
  <c r="X1160" i="5"/>
  <c r="X1531" i="5"/>
  <c r="X964" i="5"/>
  <c r="X2083" i="5"/>
  <c r="X2163" i="5"/>
  <c r="Y725" i="5"/>
  <c r="X95" i="5"/>
  <c r="X1629" i="5"/>
  <c r="Y1373" i="5"/>
  <c r="X2267" i="5"/>
  <c r="Y2109" i="5"/>
  <c r="X2327" i="5"/>
  <c r="Y1127" i="5"/>
  <c r="Y1328" i="5"/>
  <c r="Y1288" i="5"/>
  <c r="X1916" i="5"/>
  <c r="Y1101" i="5"/>
  <c r="X2234" i="5"/>
  <c r="Y1697" i="5"/>
  <c r="Y2019" i="5"/>
  <c r="Y1709" i="5"/>
  <c r="Y1116" i="5"/>
  <c r="X2415" i="5"/>
  <c r="Y2279" i="5"/>
  <c r="X205" i="5"/>
  <c r="X2378" i="5"/>
  <c r="X2291" i="5"/>
  <c r="Y2365" i="5"/>
  <c r="Y736" i="5"/>
  <c r="X140" i="5"/>
  <c r="X2366" i="5"/>
  <c r="X601" i="5"/>
  <c r="Y413" i="5"/>
  <c r="X2055" i="5"/>
  <c r="X1562" i="5"/>
  <c r="Y460" i="5"/>
  <c r="Y1639" i="5"/>
  <c r="Y849" i="5"/>
  <c r="X1932" i="5"/>
  <c r="Y2377" i="5"/>
  <c r="Y2001" i="5"/>
  <c r="X1638" i="5"/>
  <c r="X686" i="5"/>
  <c r="Y710" i="5"/>
  <c r="X185" i="5"/>
  <c r="Y51" i="5"/>
  <c r="Y731" i="5"/>
  <c r="X742" i="5"/>
  <c r="Y1302" i="5"/>
  <c r="Y1742" i="5"/>
  <c r="Y622" i="5"/>
  <c r="X2153" i="5"/>
  <c r="Y2005" i="5"/>
  <c r="X2233" i="5"/>
  <c r="X388" i="5"/>
  <c r="X1274" i="5"/>
  <c r="X2240" i="5"/>
  <c r="X2281" i="5"/>
  <c r="Y1459" i="5"/>
  <c r="Y2112" i="5"/>
  <c r="X2299" i="5"/>
  <c r="X447" i="5"/>
  <c r="X612" i="5"/>
  <c r="Y1039" i="5"/>
  <c r="Y2252" i="5"/>
  <c r="X2282" i="5"/>
  <c r="Y925" i="5"/>
  <c r="X973" i="5"/>
  <c r="Y2367" i="5"/>
  <c r="Y1972" i="5"/>
  <c r="X2081" i="5"/>
  <c r="Y2075" i="5"/>
  <c r="Y1985" i="5"/>
  <c r="Y795" i="5"/>
  <c r="X694" i="5"/>
  <c r="Y462" i="5"/>
  <c r="X2069" i="5"/>
  <c r="Y1102" i="5"/>
  <c r="X1440" i="5"/>
  <c r="X2063" i="5"/>
  <c r="X2390" i="5"/>
  <c r="X2391" i="5"/>
  <c r="X267" i="5"/>
  <c r="Y1277" i="5"/>
  <c r="Y2368" i="5"/>
  <c r="X2178" i="5"/>
  <c r="Y2021" i="5"/>
  <c r="X2188" i="5"/>
  <c r="Y89" i="5"/>
  <c r="X2271" i="5"/>
  <c r="Y511" i="5"/>
  <c r="Y931" i="5"/>
  <c r="X77" i="5"/>
  <c r="Y2396" i="5"/>
  <c r="Y905" i="5"/>
  <c r="X1861" i="5"/>
  <c r="Y2401" i="5"/>
  <c r="Y2192" i="5"/>
  <c r="X1966" i="5"/>
  <c r="X1334" i="5"/>
  <c r="X2433" i="5"/>
  <c r="X2236" i="5"/>
  <c r="X1216" i="5"/>
  <c r="X1364" i="5"/>
  <c r="Y1990" i="5"/>
  <c r="X1284" i="5"/>
  <c r="Y1939" i="5"/>
  <c r="Y888" i="5"/>
  <c r="X654" i="5"/>
  <c r="X1899" i="5"/>
  <c r="Y2042" i="5"/>
  <c r="X2051" i="5"/>
  <c r="X469" i="5"/>
  <c r="Y112" i="5"/>
  <c r="X1085" i="5"/>
  <c r="Y2137" i="5"/>
  <c r="Y1993" i="5"/>
  <c r="Y2284" i="5"/>
  <c r="Y543" i="5"/>
  <c r="Y1267" i="5"/>
  <c r="Y1162" i="5"/>
  <c r="Y1887" i="5"/>
  <c r="X1877" i="5"/>
  <c r="X341" i="5"/>
  <c r="Y2226" i="5"/>
  <c r="X329" i="5"/>
  <c r="X1306" i="5"/>
  <c r="X56" i="5"/>
  <c r="X1240" i="5"/>
  <c r="Y238" i="5"/>
  <c r="X2331" i="5"/>
  <c r="X2272" i="5"/>
  <c r="Y2076" i="5"/>
  <c r="Y866" i="5"/>
  <c r="Y144" i="5"/>
  <c r="X1249" i="5"/>
  <c r="Y2040" i="5"/>
  <c r="Y152" i="5"/>
  <c r="X1933" i="5"/>
  <c r="X1180" i="5"/>
  <c r="Y1892" i="5"/>
  <c r="X1945" i="5"/>
  <c r="X2010" i="5"/>
  <c r="Y1478" i="5"/>
  <c r="X431" i="5"/>
  <c r="Y519" i="5"/>
  <c r="X2372" i="5"/>
  <c r="X2167" i="5"/>
  <c r="Y2103" i="5"/>
  <c r="X2114" i="5"/>
  <c r="Y1092" i="5"/>
  <c r="X1827" i="5"/>
  <c r="Y351" i="5"/>
  <c r="Y2335" i="5"/>
  <c r="Y1054" i="5"/>
  <c r="X2204" i="5"/>
  <c r="X325" i="5"/>
  <c r="X780" i="5"/>
  <c r="Y2353" i="5"/>
  <c r="Y1490" i="5"/>
  <c r="Y2395" i="5"/>
  <c r="X875" i="5"/>
  <c r="X2269" i="5"/>
  <c r="Y1893" i="5"/>
  <c r="X362" i="5"/>
  <c r="X148" i="5"/>
  <c r="X671" i="5"/>
  <c r="Y2246" i="5"/>
  <c r="X522" i="5"/>
  <c r="Y1622" i="5"/>
  <c r="X772" i="5"/>
  <c r="X1471" i="5"/>
  <c r="Y1190" i="5"/>
  <c r="Y594" i="5"/>
  <c r="X2373" i="5"/>
  <c r="Y886" i="5"/>
  <c r="Y743" i="5"/>
  <c r="X885" i="5"/>
  <c r="Y1712" i="5"/>
  <c r="Y1444" i="5"/>
  <c r="Y821" i="5"/>
  <c r="X518" i="5"/>
  <c r="Y243" i="5"/>
  <c r="Y2082" i="5"/>
  <c r="X834" i="5"/>
  <c r="X810" i="5"/>
  <c r="X1230" i="5"/>
  <c r="Y2046" i="5"/>
  <c r="X29" i="5"/>
  <c r="X689" i="5"/>
  <c r="X2129" i="5"/>
  <c r="Y2118" i="5"/>
  <c r="Y2342" i="5"/>
  <c r="X1381" i="5"/>
  <c r="Y2203" i="5"/>
  <c r="X239" i="5"/>
  <c r="X493" i="5"/>
  <c r="X2247" i="5"/>
  <c r="Y797" i="5"/>
  <c r="Y1733" i="5"/>
  <c r="X1721" i="5"/>
  <c r="X85" i="5"/>
  <c r="X700" i="5"/>
  <c r="X1065" i="5"/>
  <c r="X980" i="5"/>
  <c r="Y2125" i="5"/>
  <c r="X198" i="5"/>
  <c r="X2436" i="5"/>
  <c r="Y2423" i="5"/>
  <c r="Y1419" i="5"/>
  <c r="X250" i="5"/>
  <c r="X1704" i="5"/>
  <c r="X1465" i="5"/>
  <c r="Y1255" i="5"/>
  <c r="X2110" i="5"/>
  <c r="Y2270" i="5"/>
  <c r="Y1961" i="5"/>
  <c r="X199" i="5"/>
  <c r="X730" i="5"/>
  <c r="X2222" i="5"/>
  <c r="Y1903" i="5"/>
  <c r="Y1420" i="5"/>
  <c r="X714" i="5"/>
  <c r="Y1220" i="5"/>
  <c r="Y2180" i="5"/>
  <c r="G8" i="7"/>
  <c r="Y969" i="5"/>
  <c r="X258" i="5"/>
  <c r="X1999" i="5"/>
  <c r="Y2197" i="5"/>
  <c r="X2346" i="5"/>
  <c r="Y457" i="5"/>
  <c r="X828" i="5"/>
  <c r="X2088" i="5"/>
  <c r="Y826" i="5"/>
  <c r="X1934" i="5"/>
  <c r="X1431" i="5"/>
  <c r="Y2028" i="5"/>
  <c r="Y204" i="5"/>
  <c r="Y2029" i="5"/>
  <c r="Y1555" i="5"/>
  <c r="X1304" i="5"/>
  <c r="Y2202" i="5"/>
  <c r="Y2317" i="5"/>
  <c r="X453" i="5"/>
  <c r="Y2418" i="5"/>
  <c r="Y17" i="5"/>
  <c r="Y655" i="5"/>
  <c r="X1020" i="5"/>
  <c r="Y2077" i="5"/>
  <c r="X2324" i="5"/>
  <c r="Y2398" i="5"/>
  <c r="X783" i="5"/>
  <c r="X158" i="5"/>
  <c r="X755" i="5"/>
  <c r="X2086" i="5"/>
  <c r="X1244" i="5"/>
  <c r="Y2323" i="5"/>
  <c r="X2206" i="5"/>
  <c r="X1097" i="5"/>
  <c r="X1911" i="5"/>
  <c r="Y1182" i="5"/>
  <c r="X2387" i="5"/>
  <c r="Y2301" i="5"/>
  <c r="X968" i="5"/>
  <c r="X347" i="5"/>
  <c r="X2257" i="5"/>
  <c r="Y2318" i="5"/>
  <c r="Y748" i="5"/>
  <c r="Y1969" i="5"/>
  <c r="Y2038" i="5"/>
  <c r="X530" i="5"/>
  <c r="X2074" i="5"/>
  <c r="X2039" i="5"/>
  <c r="Y1992" i="5"/>
  <c r="X2006" i="5"/>
  <c r="X2313" i="5"/>
  <c r="Y455" i="5"/>
  <c r="X598" i="5"/>
  <c r="Y353" i="5"/>
  <c r="Y1218" i="5"/>
  <c r="Y1674" i="5"/>
  <c r="Y421" i="5"/>
  <c r="X1217" i="5"/>
  <c r="X578" i="5"/>
  <c r="X189" i="5"/>
  <c r="Y2143" i="5"/>
  <c r="X410" i="5"/>
  <c r="Y2068" i="5"/>
  <c r="Y401" i="5"/>
  <c r="X2302" i="5"/>
  <c r="X1504" i="5"/>
  <c r="Y1997" i="5"/>
  <c r="X975" i="5"/>
  <c r="Y1599" i="5"/>
  <c r="X1723" i="5"/>
  <c r="X475" i="5"/>
  <c r="X2161" i="5"/>
  <c r="Y1886" i="5"/>
  <c r="X2108" i="5"/>
  <c r="Y899" i="5"/>
  <c r="Y2397" i="5"/>
  <c r="Y870" i="5"/>
  <c r="X2316" i="5"/>
  <c r="Y70" i="5"/>
  <c r="X1539" i="5"/>
  <c r="Y126" i="5"/>
  <c r="X2070" i="5"/>
  <c r="X476" i="5"/>
  <c r="Y589" i="5"/>
  <c r="X1169" i="5"/>
  <c r="Y1960" i="5"/>
  <c r="Y2314" i="5"/>
  <c r="Y1759" i="5"/>
  <c r="Y1958" i="5"/>
  <c r="X1938" i="5"/>
  <c r="X1157" i="5"/>
  <c r="X464" i="5"/>
  <c r="X165" i="5"/>
  <c r="X202" i="5"/>
  <c r="X2254" i="5"/>
  <c r="Y800" i="5"/>
  <c r="X2067" i="5"/>
  <c r="X2155" i="5"/>
  <c r="X507" i="5"/>
  <c r="Y2015" i="5"/>
  <c r="Y2237" i="5"/>
  <c r="Y1967" i="5"/>
  <c r="Y760" i="5"/>
  <c r="X1320" i="5"/>
  <c r="Y1567" i="5"/>
  <c r="Y538" i="5"/>
  <c r="Y2275" i="5"/>
  <c r="X2207" i="5"/>
  <c r="X852" i="5"/>
  <c r="X1598" i="5"/>
  <c r="Y1918" i="5"/>
  <c r="X1885" i="5"/>
  <c r="X2139" i="5"/>
  <c r="X595" i="5"/>
  <c r="X856" i="5"/>
  <c r="Y72" i="5"/>
  <c r="X1971" i="5"/>
  <c r="Y1929" i="5"/>
  <c r="X952" i="5"/>
  <c r="Y591" i="5"/>
  <c r="X271" i="5"/>
  <c r="Y1687" i="5"/>
  <c r="Y1782" i="5"/>
  <c r="X606" i="5"/>
  <c r="Y1453" i="5"/>
  <c r="X1603" i="5"/>
  <c r="X1019" i="5"/>
  <c r="X1542" i="5"/>
  <c r="X2420" i="5"/>
  <c r="Y2100" i="5"/>
  <c r="Y2034" i="5"/>
  <c r="Y1505" i="5"/>
  <c r="X2154" i="5"/>
  <c r="Y1895" i="5"/>
  <c r="Y2092" i="5"/>
  <c r="Y1256" i="5"/>
  <c r="Y1930" i="5"/>
  <c r="X1528" i="5"/>
  <c r="X1017" i="5"/>
  <c r="Y2160" i="5"/>
  <c r="Y443" i="5"/>
  <c r="Y956" i="5"/>
  <c r="X2409" i="5"/>
  <c r="X1825" i="5"/>
  <c r="Y1008" i="5"/>
  <c r="X2209" i="5"/>
  <c r="X996" i="5"/>
  <c r="X1378" i="5"/>
  <c r="Y1849" i="5"/>
  <c r="Y1591" i="5"/>
  <c r="X2261" i="5"/>
  <c r="X2344" i="5"/>
  <c r="Y1053" i="5"/>
  <c r="X1536" i="5"/>
  <c r="X727" i="5"/>
  <c r="Y1361" i="5"/>
  <c r="Y1014" i="5"/>
  <c r="X2159" i="5"/>
  <c r="Y279" i="5"/>
  <c r="Y1924" i="5"/>
  <c r="X1281" i="5"/>
  <c r="Y1033" i="5"/>
  <c r="Y1369" i="5"/>
  <c r="Y756" i="5"/>
  <c r="X859" i="5"/>
  <c r="Y196" i="5"/>
  <c r="Y1451" i="5"/>
  <c r="X2095" i="5"/>
  <c r="Y2224" i="5"/>
  <c r="Y163" i="5"/>
  <c r="X949" i="5"/>
  <c r="X227" i="5"/>
  <c r="X701" i="5"/>
  <c r="X1013" i="5"/>
  <c r="Y1949" i="5"/>
  <c r="Y1686" i="5"/>
  <c r="Y170" i="5"/>
  <c r="X1955" i="5"/>
  <c r="Y506" i="5"/>
  <c r="X753" i="5"/>
  <c r="X1923" i="5"/>
  <c r="Y2403" i="5"/>
  <c r="X94" i="5"/>
  <c r="Y1540" i="5"/>
  <c r="X640" i="5"/>
  <c r="X275" i="5"/>
  <c r="Y1905" i="5"/>
  <c r="X661" i="5"/>
  <c r="Y1896" i="5"/>
  <c r="X2182" i="5"/>
  <c r="X2050" i="5"/>
  <c r="X2218" i="5"/>
  <c r="X1407" i="5"/>
  <c r="X2124" i="5"/>
  <c r="Y23" i="5"/>
  <c r="X1982" i="5"/>
  <c r="Y1746" i="5"/>
  <c r="X864" i="5"/>
  <c r="Y2442" i="5"/>
  <c r="Y1482" i="5"/>
  <c r="X335" i="5"/>
  <c r="X111" i="5"/>
  <c r="X2146" i="5"/>
  <c r="Y2431" i="5"/>
  <c r="X2079" i="5"/>
  <c r="X2003" i="5"/>
  <c r="Y2249" i="5"/>
  <c r="X1073" i="5"/>
  <c r="X650" i="5"/>
  <c r="X1303" i="5"/>
  <c r="X1468" i="5"/>
  <c r="X2184" i="5"/>
  <c r="Y1458" i="5"/>
  <c r="X635" i="5"/>
  <c r="X916" i="5"/>
  <c r="X1327" i="5"/>
  <c r="X348" i="5"/>
  <c r="Y2142" i="5"/>
  <c r="X568" i="5"/>
  <c r="X93" i="5"/>
  <c r="X1747" i="5"/>
  <c r="Y2170" i="5"/>
  <c r="X110" i="5"/>
  <c r="X1186" i="5"/>
  <c r="Y1927" i="5"/>
  <c r="Y1840" i="5"/>
  <c r="Y2156" i="5"/>
  <c r="X1338" i="5"/>
  <c r="Y1081" i="5"/>
  <c r="X786" i="5"/>
  <c r="X1105" i="5"/>
  <c r="X1410" i="5"/>
  <c r="X1002" i="5"/>
  <c r="X37" i="5"/>
  <c r="X2072" i="5"/>
  <c r="Y184" i="5"/>
  <c r="Y861" i="5"/>
  <c r="X766" i="5"/>
  <c r="X1038" i="5"/>
  <c r="X941" i="5"/>
  <c r="X719" i="5"/>
  <c r="X1069" i="5"/>
  <c r="X1710" i="5"/>
  <c r="Y812" i="5"/>
  <c r="Y732" i="5"/>
  <c r="Y1587" i="5"/>
  <c r="Y2334" i="5"/>
  <c r="Y1946" i="5"/>
  <c r="X45" i="5"/>
  <c r="X2311" i="5"/>
  <c r="X495" i="5"/>
  <c r="Y950" i="5"/>
  <c r="X369" i="5"/>
  <c r="X1048" i="5"/>
  <c r="Y1025" i="5"/>
  <c r="Y44" i="5"/>
  <c r="X532" i="5"/>
  <c r="X1891" i="5"/>
  <c r="Y240" i="5"/>
  <c r="X791" i="5"/>
  <c r="X798" i="5"/>
  <c r="X2135" i="5"/>
  <c r="X246" i="5"/>
  <c r="Y583" i="5"/>
  <c r="X1173" i="5"/>
  <c r="X676" i="5"/>
  <c r="Y2290" i="5"/>
  <c r="Y1995" i="5"/>
  <c r="X624" i="5"/>
  <c r="X1357" i="5"/>
  <c r="X1012" i="5"/>
  <c r="Y1724" i="5"/>
  <c r="Y2033" i="5"/>
  <c r="Y2336" i="5"/>
  <c r="X2376" i="5"/>
  <c r="Y2106" i="5"/>
  <c r="X1205" i="5"/>
  <c r="Y2283" i="5"/>
  <c r="X600" i="5"/>
  <c r="X2057" i="5"/>
  <c r="Y400" i="5"/>
  <c r="Y586" i="5"/>
  <c r="Y225" i="5"/>
  <c r="Y355" i="5"/>
  <c r="Y412" i="5"/>
  <c r="Y2239" i="5"/>
  <c r="X1021" i="5"/>
  <c r="Y623" i="5"/>
  <c r="X197" i="5"/>
  <c r="Y342" i="5"/>
  <c r="Y2243" i="5"/>
  <c r="X754" i="5"/>
  <c r="Y1921" i="5"/>
  <c r="X1662" i="5"/>
  <c r="X120" i="5"/>
  <c r="Y330" i="5"/>
  <c r="X2307" i="5"/>
  <c r="Y788" i="5"/>
  <c r="X149" i="5"/>
  <c r="X693" i="5"/>
  <c r="X2140" i="5"/>
  <c r="X2066" i="5"/>
  <c r="Y2145" i="5"/>
  <c r="Y1563" i="5"/>
  <c r="Y1358" i="5"/>
  <c r="X216" i="5"/>
  <c r="X1257" i="5"/>
  <c r="X2024" i="5"/>
  <c r="Y2242" i="5"/>
  <c r="X1346" i="5"/>
  <c r="Y1445" i="5"/>
  <c r="X1348" i="5"/>
  <c r="X2018" i="5"/>
  <c r="Y333" i="5"/>
  <c r="X1692" i="5"/>
  <c r="X1342" i="5"/>
  <c r="Y1996" i="5"/>
  <c r="Y1337" i="5"/>
  <c r="X1031" i="5"/>
  <c r="X1626" i="5"/>
  <c r="X350" i="5"/>
  <c r="X1614" i="5"/>
  <c r="X2312" i="5"/>
  <c r="X2414" i="5"/>
  <c r="Y2250" i="5"/>
  <c r="X1616" i="5"/>
  <c r="Y771" i="5"/>
  <c r="X2379" i="5"/>
  <c r="X1882" i="5"/>
  <c r="Y1878" i="5"/>
  <c r="Y2000" i="5"/>
  <c r="Y1970" i="5"/>
  <c r="X418" i="5"/>
  <c r="X1269" i="5"/>
  <c r="X2144" i="5"/>
  <c r="Y2437" i="5"/>
  <c r="Y2172" i="5"/>
  <c r="Y48" i="5"/>
  <c r="Y2022" i="5"/>
  <c r="Y1627" i="5"/>
  <c r="X1943" i="5"/>
  <c r="X590" i="5"/>
  <c r="X667" i="5"/>
  <c r="Y785" i="5"/>
  <c r="Y1067" i="5"/>
  <c r="Y2359" i="5"/>
  <c r="Y2208" i="5"/>
  <c r="X2176" i="5"/>
  <c r="X1901" i="5"/>
  <c r="Y2265" i="5"/>
  <c r="X426" i="5"/>
  <c r="Y995" i="5"/>
  <c r="Y1579" i="5"/>
  <c r="Y1988" i="5"/>
  <c r="X649" i="5"/>
  <c r="X1524" i="5"/>
  <c r="Y908" i="5"/>
  <c r="Y1920" i="5"/>
  <c r="X637" i="5"/>
  <c r="X1699" i="5"/>
  <c r="Y953" i="5"/>
  <c r="X2255" i="5"/>
  <c r="Y141" i="5"/>
  <c r="X2174" i="5"/>
  <c r="Y309" i="5"/>
  <c r="Y136" i="5"/>
  <c r="X1464" i="5"/>
  <c r="Y647" i="5"/>
  <c r="X2148" i="5"/>
  <c r="X734" i="5"/>
  <c r="X822" i="5"/>
  <c r="X2274" i="5"/>
  <c r="X2347" i="5"/>
  <c r="Y588" i="5"/>
  <c r="X73" i="5"/>
  <c r="X2332" i="5"/>
  <c r="X1928" i="5"/>
  <c r="Y1722" i="5"/>
  <c r="Y681" i="5"/>
  <c r="Y937" i="5"/>
  <c r="X1439" i="5"/>
  <c r="X2422" i="5"/>
  <c r="Y1062" i="5"/>
  <c r="Y813" i="5"/>
  <c r="X1442" i="5"/>
  <c r="X2321" i="5"/>
  <c r="X2107" i="5"/>
  <c r="X1241" i="5"/>
  <c r="Y316" i="5"/>
  <c r="Y2044" i="5"/>
  <c r="Y444" i="5"/>
  <c r="Y261" i="5"/>
  <c r="X291" i="5"/>
  <c r="Y2214" i="5"/>
  <c r="Y264" i="5"/>
  <c r="Y2213" i="5"/>
  <c r="X2084" i="5"/>
  <c r="Y1066" i="5"/>
  <c r="X2164" i="5"/>
  <c r="Y2201" i="5"/>
  <c r="X2190" i="5"/>
  <c r="Y1077" i="5"/>
  <c r="Y2060" i="5"/>
  <c r="X322" i="5"/>
  <c r="X1362" i="5"/>
  <c r="X66" i="5"/>
  <c r="Y2330" i="5"/>
  <c r="Y858" i="5"/>
  <c r="Y1446" i="5"/>
  <c r="X135" i="5"/>
  <c r="X1215" i="5"/>
  <c r="X585" i="5"/>
  <c r="X1292" i="5"/>
  <c r="Y1144" i="5"/>
  <c r="X2406" i="5"/>
  <c r="X1099" i="5"/>
  <c r="X1979" i="5"/>
  <c r="Y853" i="5"/>
  <c r="Y1146" i="5"/>
  <c r="Y1476" i="5"/>
  <c r="Y2358" i="5"/>
  <c r="Y2165" i="5"/>
  <c r="X2408" i="5"/>
  <c r="Y63" i="5"/>
  <c r="X1145" i="5"/>
  <c r="Y2216" i="5"/>
  <c r="X59" i="5"/>
  <c r="X2443" i="5"/>
  <c r="X2016" i="5"/>
  <c r="X1894" i="5"/>
  <c r="X2120" i="5"/>
  <c r="Y1919" i="5"/>
  <c r="Y91" i="5"/>
  <c r="Y2389" i="5"/>
  <c r="X81" i="5"/>
  <c r="Y2102" i="5"/>
  <c r="Y2035" i="5"/>
  <c r="X1752" i="5"/>
  <c r="X2089" i="5"/>
  <c r="X724" i="5"/>
  <c r="X229" i="5"/>
  <c r="X2119" i="5"/>
  <c r="Y182" i="5"/>
  <c r="X1080" i="5"/>
  <c r="X1852" i="5"/>
  <c r="X76" i="5"/>
  <c r="Y728" i="5"/>
  <c r="Y2225" i="5"/>
  <c r="X171" i="5"/>
  <c r="Y32" i="5"/>
  <c r="Y1694" i="5"/>
  <c r="Y1050" i="5"/>
  <c r="Y375" i="5"/>
  <c r="X1243" i="5"/>
  <c r="X131" i="5"/>
  <c r="X2138" i="5"/>
  <c r="X2244" i="5"/>
  <c r="Y1273" i="5"/>
  <c r="X1462" i="5"/>
  <c r="Y2104" i="5"/>
  <c r="X259" i="5"/>
  <c r="X802" i="5"/>
  <c r="X318" i="5"/>
  <c r="X358" i="5"/>
  <c r="X683" i="5"/>
  <c r="Y36" i="5"/>
  <c r="Y835" i="5"/>
  <c r="Y2308" i="5"/>
  <c r="X122" i="5"/>
  <c r="X1991" i="5"/>
  <c r="X729" i="5"/>
  <c r="X191" i="5"/>
  <c r="Y428" i="5"/>
  <c r="X147" i="5"/>
  <c r="Y432" i="5"/>
  <c r="Y1881" i="5"/>
  <c r="X1867" i="5"/>
  <c r="Y500" i="5"/>
  <c r="X2428" i="5"/>
  <c r="X2339" i="5"/>
  <c r="Y1181" i="5"/>
  <c r="X2371" i="5"/>
  <c r="X1813" i="5"/>
  <c r="X1912" i="5"/>
  <c r="Y1816" i="5"/>
  <c r="Y1317" i="5"/>
  <c r="X1888" i="5"/>
  <c r="X2002" i="5"/>
  <c r="X255" i="5"/>
  <c r="X531" i="5"/>
  <c r="X1890" i="5"/>
  <c r="Y1117" i="5"/>
  <c r="Y2166" i="5"/>
  <c r="X2194" i="5"/>
  <c r="X2411" i="5"/>
  <c r="X24" i="5"/>
  <c r="X2185" i="5"/>
  <c r="X2426" i="5"/>
  <c r="Y782" i="5"/>
  <c r="Y2037" i="5"/>
  <c r="Y1208" i="5"/>
  <c r="X2263" i="5"/>
  <c r="Y101" i="5"/>
  <c r="X2053" i="5"/>
  <c r="Y1175" i="5"/>
  <c r="X2017" i="5"/>
  <c r="X1177" i="5"/>
  <c r="Y1395" i="5"/>
  <c r="X1720" i="5"/>
  <c r="X1261" i="5"/>
  <c r="X336" i="5"/>
  <c r="X636" i="5"/>
  <c r="Y315" i="5"/>
  <c r="Y244" i="5"/>
  <c r="X2196" i="5"/>
  <c r="Y1265" i="5"/>
  <c r="Y1228" i="5"/>
  <c r="X1740" i="5"/>
  <c r="Y489" i="5"/>
  <c r="Y1150" i="5"/>
  <c r="Y2341" i="5"/>
  <c r="X2370" i="5"/>
  <c r="X1375" i="5"/>
  <c r="X27" i="5"/>
  <c r="X2276" i="5"/>
  <c r="Y1565" i="5"/>
  <c r="X2260" i="5"/>
  <c r="X767" i="5"/>
  <c r="X456" i="5"/>
  <c r="X2219" i="5"/>
  <c r="Y513" i="5"/>
  <c r="X150" i="5"/>
  <c r="Y1688" i="5"/>
  <c r="X1086" i="5"/>
  <c r="X16" i="5"/>
  <c r="Y1572" i="5"/>
  <c r="X349" i="5"/>
  <c r="X824" i="5"/>
  <c r="Y2405" i="5"/>
  <c r="Y2036" i="5"/>
  <c r="Y1517" i="5"/>
  <c r="X1980" i="5"/>
  <c r="X625" i="5"/>
  <c r="X1172" i="5"/>
  <c r="Y1707" i="5"/>
  <c r="X181" i="5"/>
  <c r="X1756" i="5"/>
  <c r="Y2413" i="5"/>
  <c r="X579" i="5"/>
  <c r="X1994" i="5"/>
  <c r="Y2098" i="5"/>
  <c r="Y682" i="5"/>
  <c r="X1981" i="5"/>
  <c r="Y1248" i="5"/>
  <c r="X2231" i="5"/>
  <c r="X1940" i="5"/>
  <c r="Y1954" i="5"/>
  <c r="X2439" i="5"/>
  <c r="X816" i="5"/>
  <c r="X307" i="5"/>
  <c r="Y2032" i="5"/>
  <c r="X706" i="5"/>
  <c r="Y1229" i="5"/>
  <c r="Y389" i="5"/>
  <c r="X1745" i="5"/>
  <c r="X1973" i="5"/>
  <c r="X55" i="5"/>
  <c r="X376" i="5"/>
  <c r="X703" i="5"/>
  <c r="X2117" i="5"/>
  <c r="Y2356" i="5"/>
  <c r="X2056" i="5"/>
  <c r="X2008" i="5"/>
  <c r="X1432" i="5"/>
  <c r="X2111" i="5"/>
  <c r="X572" i="5"/>
  <c r="X2212" i="5"/>
  <c r="Y515" i="5"/>
  <c r="X1345" i="5"/>
  <c r="X2440" i="5"/>
  <c r="Y2205" i="5"/>
  <c r="Y288" i="5"/>
  <c r="G51" i="7"/>
  <c r="J51" i="7" s="1"/>
  <c r="X761" i="5"/>
  <c r="V10" i="5"/>
  <c r="U10" i="5"/>
  <c r="W10" i="5" s="1"/>
  <c r="Y10" i="5" s="1"/>
  <c r="R1783" i="5"/>
  <c r="T1783" i="5" s="1"/>
  <c r="R1858" i="5"/>
  <c r="T1858" i="5" s="1"/>
  <c r="R774" i="5"/>
  <c r="T774" i="5" s="1"/>
  <c r="R451" i="5"/>
  <c r="T451" i="5" s="1"/>
  <c r="R733" i="5"/>
  <c r="T733" i="5" s="1"/>
  <c r="R119" i="5"/>
  <c r="T119" i="5" s="1"/>
  <c r="U2223" i="5"/>
  <c r="W2223" i="5" s="1"/>
  <c r="Y2223" i="5" s="1"/>
  <c r="V2223" i="5"/>
  <c r="R365" i="5"/>
  <c r="T365" i="5" s="1"/>
  <c r="R1728" i="5"/>
  <c r="T1728" i="5" s="1"/>
  <c r="R478" i="5"/>
  <c r="T478" i="5" s="1"/>
  <c r="U1007" i="5"/>
  <c r="W1007" i="5" s="1"/>
  <c r="Y1007" i="5" s="1"/>
  <c r="V1007" i="5"/>
  <c r="R1210" i="5"/>
  <c r="T1210" i="5" s="1"/>
  <c r="R1777" i="5"/>
  <c r="T1777" i="5" s="1"/>
  <c r="R955" i="5"/>
  <c r="T955" i="5" s="1"/>
  <c r="U2025" i="5"/>
  <c r="W2025" i="5" s="1"/>
  <c r="V2025" i="5"/>
  <c r="X2025" i="5" s="1"/>
  <c r="R1808" i="5"/>
  <c r="T1808" i="5" s="1"/>
  <c r="R1363" i="5"/>
  <c r="T1363" i="5" s="1"/>
  <c r="R1529" i="5"/>
  <c r="T1529" i="5" s="1"/>
  <c r="R1649" i="5"/>
  <c r="T1649" i="5" s="1"/>
  <c r="R546" i="5"/>
  <c r="T546" i="5" s="1"/>
  <c r="R302" i="5"/>
  <c r="T302" i="5" s="1"/>
  <c r="R1082" i="5"/>
  <c r="T1082" i="5" s="1"/>
  <c r="U2310" i="5"/>
  <c r="W2310" i="5" s="1"/>
  <c r="V2310" i="5"/>
  <c r="X2310" i="5" s="1"/>
  <c r="U2256" i="5"/>
  <c r="W2256" i="5" s="1"/>
  <c r="AA2256" i="5" s="1"/>
  <c r="V2256" i="5"/>
  <c r="X2256" i="5" s="1"/>
  <c r="R256" i="5"/>
  <c r="T256" i="5" s="1"/>
  <c r="R92" i="5"/>
  <c r="T92" i="5" s="1"/>
  <c r="U157" i="5"/>
  <c r="W157" i="5" s="1"/>
  <c r="V157" i="5"/>
  <c r="X157" i="5" s="1"/>
  <c r="R1011" i="5"/>
  <c r="T1011" i="5" s="1"/>
  <c r="R1502" i="5"/>
  <c r="T1502" i="5" s="1"/>
  <c r="R1297" i="5"/>
  <c r="T1297" i="5" s="1"/>
  <c r="R1483" i="5"/>
  <c r="T1483" i="5" s="1"/>
  <c r="R987" i="5"/>
  <c r="T987" i="5" s="1"/>
  <c r="R371" i="5"/>
  <c r="T371" i="5" s="1"/>
  <c r="R1870" i="5"/>
  <c r="T1870" i="5" s="1"/>
  <c r="U2328" i="5"/>
  <c r="W2328" i="5" s="1"/>
  <c r="V2328" i="5"/>
  <c r="X2328" i="5" s="1"/>
  <c r="R613" i="5"/>
  <c r="T613" i="5" s="1"/>
  <c r="R201" i="5"/>
  <c r="T201" i="5" s="1"/>
  <c r="R99" i="5"/>
  <c r="T99" i="5" s="1"/>
  <c r="R970" i="5"/>
  <c r="T970" i="5" s="1"/>
  <c r="R966" i="5"/>
  <c r="T966" i="5" s="1"/>
  <c r="R1785" i="5"/>
  <c r="T1785" i="5" s="1"/>
  <c r="R1717" i="5"/>
  <c r="T1717" i="5" s="1"/>
  <c r="U2189" i="5"/>
  <c r="W2189" i="5" s="1"/>
  <c r="Y2189" i="5" s="1"/>
  <c r="V2189" i="5"/>
  <c r="U1128" i="5"/>
  <c r="W1128" i="5" s="1"/>
  <c r="Y1128" i="5" s="1"/>
  <c r="V1128" i="5"/>
  <c r="R634" i="5"/>
  <c r="T634" i="5" s="1"/>
  <c r="R102" i="5"/>
  <c r="T102" i="5" s="1"/>
  <c r="R179" i="5"/>
  <c r="T179" i="5" s="1"/>
  <c r="U2388" i="5"/>
  <c r="W2388" i="5" s="1"/>
  <c r="Y2388" i="5" s="1"/>
  <c r="V2388" i="5"/>
  <c r="R473" i="5"/>
  <c r="T473" i="5" s="1"/>
  <c r="R619" i="5"/>
  <c r="T619" i="5" s="1"/>
  <c r="R569" i="5"/>
  <c r="T569" i="5" s="1"/>
  <c r="R1285" i="5"/>
  <c r="T1285" i="5" s="1"/>
  <c r="R1489" i="5"/>
  <c r="T1489" i="5" s="1"/>
  <c r="R213" i="5"/>
  <c r="T213" i="5" s="1"/>
  <c r="R1761" i="5"/>
  <c r="T1761" i="5" s="1"/>
  <c r="R1108" i="5"/>
  <c r="T1108" i="5" s="1"/>
  <c r="R1794" i="5"/>
  <c r="T1794" i="5" s="1"/>
  <c r="R1434" i="5"/>
  <c r="T1434" i="5" s="1"/>
  <c r="R737" i="5"/>
  <c r="T737" i="5" s="1"/>
  <c r="R296" i="5"/>
  <c r="T296" i="5" s="1"/>
  <c r="R1209" i="5"/>
  <c r="T1209" i="5" s="1"/>
  <c r="R398" i="5"/>
  <c r="T398" i="5" s="1"/>
  <c r="R1790" i="5"/>
  <c r="T1790" i="5" s="1"/>
  <c r="R1200" i="5"/>
  <c r="T1200" i="5" s="1"/>
  <c r="R1874" i="5"/>
  <c r="T1874" i="5" s="1"/>
  <c r="R862" i="5"/>
  <c r="T862" i="5" s="1"/>
  <c r="U2417" i="5"/>
  <c r="W2417" i="5" s="1"/>
  <c r="V2417" i="5"/>
  <c r="R943" i="5"/>
  <c r="T943" i="5" s="1"/>
  <c r="R1322" i="5"/>
  <c r="T1322" i="5" s="1"/>
  <c r="R1022" i="5"/>
  <c r="T1022" i="5" s="1"/>
  <c r="R334" i="5"/>
  <c r="T334" i="5" s="1"/>
  <c r="R290" i="5"/>
  <c r="T290" i="5" s="1"/>
  <c r="R1176" i="5"/>
  <c r="T1176" i="5" s="1"/>
  <c r="R1202" i="5"/>
  <c r="T1202" i="5" s="1"/>
  <c r="R1475" i="5"/>
  <c r="T1475" i="5" s="1"/>
  <c r="R1084" i="5"/>
  <c r="T1084" i="5" s="1"/>
  <c r="R320" i="5"/>
  <c r="T320" i="5" s="1"/>
  <c r="R1645" i="5"/>
  <c r="T1645" i="5" s="1"/>
  <c r="R278" i="5"/>
  <c r="T278" i="5" s="1"/>
  <c r="R1201" i="5"/>
  <c r="T1201" i="5" s="1"/>
  <c r="R1606" i="5"/>
  <c r="T1606" i="5" s="1"/>
  <c r="R396" i="5"/>
  <c r="T396" i="5" s="1"/>
  <c r="R284" i="5"/>
  <c r="T284" i="5" s="1"/>
  <c r="R1083" i="5"/>
  <c r="T1083" i="5" s="1"/>
  <c r="R652" i="5"/>
  <c r="T652" i="5" s="1"/>
  <c r="R809" i="5"/>
  <c r="T809" i="5" s="1"/>
  <c r="R801" i="5"/>
  <c r="T801" i="5" s="1"/>
  <c r="R1087" i="5"/>
  <c r="T1087" i="5" s="1"/>
  <c r="R1204" i="5"/>
  <c r="T1204" i="5" s="1"/>
  <c r="R915" i="5"/>
  <c r="T915" i="5" s="1"/>
  <c r="U210" i="5"/>
  <c r="W210" i="5" s="1"/>
  <c r="V210" i="5"/>
  <c r="X210" i="5" s="1"/>
  <c r="U1977" i="5"/>
  <c r="W1977" i="5" s="1"/>
  <c r="V1977" i="5"/>
  <c r="X1977" i="5" s="1"/>
  <c r="R1679" i="5"/>
  <c r="T1679" i="5" s="1"/>
  <c r="R806" i="5"/>
  <c r="T806" i="5" s="1"/>
  <c r="R1447" i="5"/>
  <c r="T1447" i="5" s="1"/>
  <c r="R354" i="5"/>
  <c r="T354" i="5" s="1"/>
  <c r="R1132" i="5"/>
  <c r="T1132" i="5" s="1"/>
  <c r="U79" i="5"/>
  <c r="W79" i="5" s="1"/>
  <c r="V79" i="5"/>
  <c r="X79" i="5" s="1"/>
  <c r="R981" i="5"/>
  <c r="T981" i="5" s="1"/>
  <c r="R763" i="5"/>
  <c r="T763" i="5" s="1"/>
  <c r="R277" i="5"/>
  <c r="T277" i="5" s="1"/>
  <c r="R1601" i="5"/>
  <c r="T1601" i="5" s="1"/>
  <c r="R1845" i="5"/>
  <c r="T1845" i="5" s="1"/>
  <c r="R1399" i="5"/>
  <c r="T1399" i="5" s="1"/>
  <c r="R723" i="5"/>
  <c r="T723" i="5" s="1"/>
  <c r="R1577" i="5"/>
  <c r="T1577" i="5" s="1"/>
  <c r="R1719" i="5"/>
  <c r="T1719" i="5" s="1"/>
  <c r="R517" i="5"/>
  <c r="T517" i="5" s="1"/>
  <c r="R1734" i="5"/>
  <c r="T1734" i="5" s="1"/>
  <c r="R482" i="5"/>
  <c r="T482" i="5" s="1"/>
  <c r="R1518" i="5"/>
  <c r="T1518" i="5" s="1"/>
  <c r="R582" i="5"/>
  <c r="T582" i="5" s="1"/>
  <c r="R1760" i="5"/>
  <c r="T1760" i="5" s="1"/>
  <c r="R705" i="5"/>
  <c r="T705" i="5" s="1"/>
  <c r="R942" i="5"/>
  <c r="T942" i="5" s="1"/>
  <c r="R574" i="5"/>
  <c r="T574" i="5" s="1"/>
  <c r="R1485" i="5"/>
  <c r="T1485" i="5" s="1"/>
  <c r="R533" i="5"/>
  <c r="T533" i="5" s="1"/>
  <c r="R1812" i="5"/>
  <c r="T1812" i="5" s="1"/>
  <c r="U2329" i="5"/>
  <c r="W2329" i="5" s="1"/>
  <c r="V2329" i="5"/>
  <c r="R1829" i="5"/>
  <c r="T1829" i="5" s="1"/>
  <c r="R759" i="5"/>
  <c r="T759" i="5" s="1"/>
  <c r="R1068" i="5"/>
  <c r="T1068" i="5" s="1"/>
  <c r="V2287" i="5"/>
  <c r="U2287" i="5"/>
  <c r="W2287" i="5" s="1"/>
  <c r="Y2287" i="5" s="1"/>
  <c r="R1179" i="5"/>
  <c r="T1179" i="5" s="1"/>
  <c r="R1494" i="5"/>
  <c r="T1494" i="5" s="1"/>
  <c r="R373" i="5"/>
  <c r="T373" i="5" s="1"/>
  <c r="U2126" i="5"/>
  <c r="W2126" i="5" s="1"/>
  <c r="V2126" i="5"/>
  <c r="R1491" i="5"/>
  <c r="T1491" i="5" s="1"/>
  <c r="R1573" i="5"/>
  <c r="T1573" i="5" s="1"/>
  <c r="R747" i="5"/>
  <c r="T747" i="5" s="1"/>
  <c r="R1811" i="5"/>
  <c r="T1811" i="5" s="1"/>
  <c r="R1300" i="5"/>
  <c r="T1300" i="5" s="1"/>
  <c r="R1056" i="5"/>
  <c r="T1056" i="5" s="1"/>
  <c r="R641" i="5"/>
  <c r="T641" i="5" s="1"/>
  <c r="R38" i="5"/>
  <c r="T38" i="5" s="1"/>
  <c r="U2402" i="5"/>
  <c r="W2402" i="5" s="1"/>
  <c r="Y2402" i="5" s="1"/>
  <c r="V2402" i="5"/>
  <c r="R406" i="5"/>
  <c r="T406" i="5" s="1"/>
  <c r="U1578" i="5"/>
  <c r="W1578" i="5" s="1"/>
  <c r="AA1578" i="5" s="1"/>
  <c r="V1578" i="5"/>
  <c r="X1578" i="5" s="1"/>
  <c r="R484" i="5"/>
  <c r="T484" i="5" s="1"/>
  <c r="R1352" i="5"/>
  <c r="T1352" i="5" s="1"/>
  <c r="V1123" i="5"/>
  <c r="U1123" i="5"/>
  <c r="W1123" i="5" s="1"/>
  <c r="Y1123" i="5" s="1"/>
  <c r="R1429" i="5"/>
  <c r="T1429" i="5" s="1"/>
  <c r="R387" i="5"/>
  <c r="T387" i="5" s="1"/>
  <c r="R1618" i="5"/>
  <c r="T1618" i="5" s="1"/>
  <c r="U2080" i="5"/>
  <c r="W2080" i="5" s="1"/>
  <c r="Y2080" i="5" s="1"/>
  <c r="V2080" i="5"/>
  <c r="R1549" i="5"/>
  <c r="T1549" i="5" s="1"/>
  <c r="R1137" i="5"/>
  <c r="T1137" i="5" s="1"/>
  <c r="R241" i="5"/>
  <c r="T241" i="5" s="1"/>
  <c r="R168" i="5"/>
  <c r="T168" i="5" s="1"/>
  <c r="R1343" i="5"/>
  <c r="T1343" i="5" s="1"/>
  <c r="V2434" i="5"/>
  <c r="X2434" i="5" s="1"/>
  <c r="U2434" i="5"/>
  <c r="W2434" i="5" s="1"/>
  <c r="AA2434" i="5" s="1"/>
  <c r="R1741" i="5"/>
  <c r="T1741" i="5" s="1"/>
  <c r="R633" i="5"/>
  <c r="T633" i="5" s="1"/>
  <c r="U1937" i="5"/>
  <c r="W1937" i="5" s="1"/>
  <c r="Y1937" i="5" s="1"/>
  <c r="V1937" i="5"/>
  <c r="R1630" i="5"/>
  <c r="T1630" i="5" s="1"/>
  <c r="U1251" i="5"/>
  <c r="W1251" i="5" s="1"/>
  <c r="Y1251" i="5" s="1"/>
  <c r="V1251" i="5"/>
  <c r="U143" i="5"/>
  <c r="W143" i="5" s="1"/>
  <c r="AA143" i="5" s="1"/>
  <c r="V143" i="5"/>
  <c r="X143" i="5" s="1"/>
  <c r="U357" i="5"/>
  <c r="W357" i="5" s="1"/>
  <c r="Y357" i="5" s="1"/>
  <c r="V357" i="5"/>
  <c r="R169" i="5"/>
  <c r="T169" i="5" s="1"/>
  <c r="R668" i="5"/>
  <c r="T668" i="5" s="1"/>
  <c r="R615" i="5"/>
  <c r="T615" i="5" s="1"/>
  <c r="R423" i="5"/>
  <c r="T423" i="5" s="1"/>
  <c r="R1611" i="5"/>
  <c r="T1611" i="5" s="1"/>
  <c r="R697" i="5"/>
  <c r="T697" i="5" s="1"/>
  <c r="R827" i="5"/>
  <c r="T827" i="5" s="1"/>
  <c r="R711" i="5"/>
  <c r="T711" i="5" s="1"/>
  <c r="R939" i="5"/>
  <c r="T939" i="5" s="1"/>
  <c r="R1713" i="5"/>
  <c r="T1713" i="5" s="1"/>
  <c r="R312" i="5"/>
  <c r="T312" i="5" s="1"/>
  <c r="R1388" i="5"/>
  <c r="T1388" i="5" s="1"/>
  <c r="R690" i="5"/>
  <c r="T690" i="5" s="1"/>
  <c r="U776" i="5"/>
  <c r="W776" i="5" s="1"/>
  <c r="Y776" i="5" s="1"/>
  <c r="V776" i="5"/>
  <c r="R1509" i="5"/>
  <c r="T1509" i="5" s="1"/>
  <c r="R891" i="5"/>
  <c r="T891" i="5" s="1"/>
  <c r="R326" i="5"/>
  <c r="T326" i="5" s="1"/>
  <c r="R1332" i="5"/>
  <c r="T1332" i="5" s="1"/>
  <c r="R490" i="5"/>
  <c r="T490" i="5" s="1"/>
  <c r="R1415" i="5"/>
  <c r="T1415" i="5" s="1"/>
  <c r="R1701" i="5"/>
  <c r="T1701" i="5" s="1"/>
  <c r="R1609" i="5"/>
  <c r="T1609" i="5" s="1"/>
  <c r="R1472" i="5"/>
  <c r="T1472" i="5" s="1"/>
  <c r="R280" i="5"/>
  <c r="T280" i="5" s="1"/>
  <c r="R356" i="5"/>
  <c r="T356" i="5" s="1"/>
  <c r="R1797" i="5"/>
  <c r="T1797" i="5" s="1"/>
  <c r="R1530" i="5"/>
  <c r="T1530" i="5" s="1"/>
  <c r="R1023" i="5"/>
  <c r="T1023" i="5" s="1"/>
  <c r="R516" i="5"/>
  <c r="T516" i="5" s="1"/>
  <c r="R286" i="5"/>
  <c r="T286" i="5" s="1"/>
  <c r="R1677" i="5"/>
  <c r="T1677" i="5" s="1"/>
  <c r="U2235" i="5"/>
  <c r="W2235" i="5" s="1"/>
  <c r="AA2235" i="5" s="1"/>
  <c r="V2235" i="5"/>
  <c r="X2235" i="5" s="1"/>
  <c r="R298" i="5"/>
  <c r="T298" i="5" s="1"/>
  <c r="R1305" i="5"/>
  <c r="T1305" i="5" s="1"/>
  <c r="R1076" i="5"/>
  <c r="T1076" i="5" s="1"/>
  <c r="R1286" i="5"/>
  <c r="T1286" i="5" s="1"/>
  <c r="U644" i="5"/>
  <c r="W644" i="5" s="1"/>
  <c r="V644" i="5"/>
  <c r="X644" i="5" s="1"/>
  <c r="R989" i="5"/>
  <c r="T989" i="5" s="1"/>
  <c r="U2085" i="5"/>
  <c r="W2085" i="5" s="1"/>
  <c r="V2085" i="5"/>
  <c r="X2085" i="5" s="1"/>
  <c r="R685" i="5"/>
  <c r="T685" i="5" s="1"/>
  <c r="R794" i="5"/>
  <c r="T794" i="5" s="1"/>
  <c r="V1164" i="5"/>
  <c r="X1164" i="5" s="1"/>
  <c r="U1164" i="5"/>
  <c r="W1164" i="5" s="1"/>
  <c r="R874" i="5"/>
  <c r="T874" i="5" s="1"/>
  <c r="U481" i="5"/>
  <c r="W481" i="5" s="1"/>
  <c r="AA481" i="5" s="1"/>
  <c r="V481" i="5"/>
  <c r="X481" i="5" s="1"/>
  <c r="U1913" i="5"/>
  <c r="W1913" i="5" s="1"/>
  <c r="Y1913" i="5" s="1"/>
  <c r="V1913" i="5"/>
  <c r="U212" i="5"/>
  <c r="W212" i="5" s="1"/>
  <c r="V212" i="5"/>
  <c r="X212" i="5" s="1"/>
  <c r="R1556" i="5"/>
  <c r="T1556" i="5" s="1"/>
  <c r="R477" i="5"/>
  <c r="T477" i="5" s="1"/>
  <c r="R877" i="5"/>
  <c r="T877" i="5" s="1"/>
  <c r="R1156" i="5"/>
  <c r="T1156" i="5" s="1"/>
  <c r="U1953" i="5"/>
  <c r="W1953" i="5" s="1"/>
  <c r="AA1953" i="5" s="1"/>
  <c r="V1953" i="5"/>
  <c r="X1953" i="5" s="1"/>
  <c r="U2400" i="5"/>
  <c r="W2400" i="5" s="1"/>
  <c r="V2400" i="5"/>
  <c r="R1331" i="5"/>
  <c r="T1331" i="5" s="1"/>
  <c r="R1554" i="5"/>
  <c r="T1554" i="5" s="1"/>
  <c r="R1234" i="5"/>
  <c r="T1234" i="5" s="1"/>
  <c r="R472" i="5"/>
  <c r="T472" i="5" s="1"/>
  <c r="R223" i="5"/>
  <c r="T223" i="5" s="1"/>
  <c r="R778" i="5"/>
  <c r="T778" i="5" s="1"/>
  <c r="R639" i="5"/>
  <c r="T639" i="5" s="1"/>
  <c r="R692" i="5"/>
  <c r="T692" i="5" s="1"/>
  <c r="R437" i="5"/>
  <c r="T437" i="5" s="1"/>
  <c r="R1642" i="5"/>
  <c r="T1642" i="5" s="1"/>
  <c r="U465" i="5"/>
  <c r="W465" i="5" s="1"/>
  <c r="AA465" i="5" s="1"/>
  <c r="V465" i="5"/>
  <c r="X465" i="5" s="1"/>
  <c r="R657" i="5"/>
  <c r="T657" i="5" s="1"/>
  <c r="U133" i="5"/>
  <c r="W133" i="5" s="1"/>
  <c r="V133" i="5"/>
  <c r="X133" i="5" s="1"/>
  <c r="R1405" i="5"/>
  <c r="T1405" i="5" s="1"/>
  <c r="R344" i="5"/>
  <c r="T344" i="5" s="1"/>
  <c r="R1548" i="5"/>
  <c r="T1548" i="5" s="1"/>
  <c r="R790" i="5"/>
  <c r="T790" i="5" s="1"/>
  <c r="R430" i="5"/>
  <c r="T430" i="5" s="1"/>
  <c r="R744" i="5"/>
  <c r="T744" i="5" s="1"/>
  <c r="R842" i="5"/>
  <c r="T842" i="5" s="1"/>
  <c r="R96" i="5"/>
  <c r="T96" i="5" s="1"/>
  <c r="R1384" i="5"/>
  <c r="T1384" i="5" s="1"/>
  <c r="R696" i="5"/>
  <c r="T696" i="5" s="1"/>
  <c r="R1798" i="5"/>
  <c r="T1798" i="5" s="1"/>
  <c r="R26" i="5"/>
  <c r="T26" i="5" s="1"/>
  <c r="R804" i="5"/>
  <c r="T804" i="5" s="1"/>
  <c r="R971" i="5"/>
  <c r="T971" i="5" s="1"/>
  <c r="R672" i="5"/>
  <c r="T672" i="5" s="1"/>
  <c r="R166" i="5"/>
  <c r="T166" i="5" s="1"/>
  <c r="R487" i="5"/>
  <c r="T487" i="5" s="1"/>
  <c r="V1247" i="5"/>
  <c r="X1247" i="5" s="1"/>
  <c r="U1247" i="5"/>
  <c r="W1247" i="5" s="1"/>
  <c r="AA1247" i="5" s="1"/>
  <c r="U1275" i="5"/>
  <c r="W1275" i="5" s="1"/>
  <c r="AA1275" i="5" s="1"/>
  <c r="V1275" i="5"/>
  <c r="X1275" i="5" s="1"/>
  <c r="U2031" i="5"/>
  <c r="W2031" i="5" s="1"/>
  <c r="AA2031" i="5" s="1"/>
  <c r="V2031" i="5"/>
  <c r="X2031" i="5" s="1"/>
  <c r="U2285" i="5"/>
  <c r="W2285" i="5" s="1"/>
  <c r="V2285" i="5"/>
  <c r="U2364" i="5"/>
  <c r="W2364" i="5" s="1"/>
  <c r="V2364" i="5"/>
  <c r="X2364" i="5" s="1"/>
  <c r="U2350" i="5"/>
  <c r="W2350" i="5" s="1"/>
  <c r="V2350" i="5"/>
  <c r="U2011" i="5"/>
  <c r="W2011" i="5" s="1"/>
  <c r="Y2011" i="5" s="1"/>
  <c r="V2011" i="5"/>
  <c r="U1951" i="5"/>
  <c r="W1951" i="5" s="1"/>
  <c r="AA1951" i="5" s="1"/>
  <c r="V1951" i="5"/>
  <c r="X1951" i="5" s="1"/>
  <c r="R1498" i="5"/>
  <c r="T1498" i="5" s="1"/>
  <c r="R62" i="5"/>
  <c r="T62" i="5" s="1"/>
  <c r="R1564" i="5"/>
  <c r="T1564" i="5" s="1"/>
  <c r="R534" i="5"/>
  <c r="T534" i="5" s="1"/>
  <c r="R1621" i="5"/>
  <c r="T1621" i="5" s="1"/>
  <c r="R142" i="5"/>
  <c r="T142" i="5" s="1"/>
  <c r="R929" i="5"/>
  <c r="T929" i="5" s="1"/>
  <c r="R289" i="5"/>
  <c r="T289" i="5" s="1"/>
  <c r="R1226" i="5"/>
  <c r="T1226" i="5" s="1"/>
  <c r="R359" i="5"/>
  <c r="T359" i="5" s="1"/>
  <c r="R1425" i="5"/>
  <c r="T1425" i="5" s="1"/>
  <c r="R509" i="5"/>
  <c r="T509" i="5" s="1"/>
  <c r="U1983" i="5"/>
  <c r="W1983" i="5" s="1"/>
  <c r="AA1983" i="5" s="1"/>
  <c r="V1983" i="5"/>
  <c r="X1983" i="5" s="1"/>
  <c r="R273" i="5"/>
  <c r="T273" i="5" s="1"/>
  <c r="R52" i="5"/>
  <c r="T52" i="5" s="1"/>
  <c r="R1044" i="5"/>
  <c r="T1044" i="5" s="1"/>
  <c r="R564" i="5"/>
  <c r="T564" i="5" s="1"/>
  <c r="R1737" i="5"/>
  <c r="T1737" i="5" s="1"/>
  <c r="U656" i="5"/>
  <c r="W656" i="5" s="1"/>
  <c r="V656" i="5"/>
  <c r="X656" i="5" s="1"/>
  <c r="R646" i="5"/>
  <c r="T646" i="5" s="1"/>
  <c r="R819" i="5"/>
  <c r="T819" i="5" s="1"/>
  <c r="R1796" i="5"/>
  <c r="T1796" i="5" s="1"/>
  <c r="V539" i="5"/>
  <c r="U539" i="5"/>
  <c r="W539" i="5" s="1"/>
  <c r="Y539" i="5" s="1"/>
  <c r="U1727" i="5"/>
  <c r="W1727" i="5" s="1"/>
  <c r="Y1727" i="5" s="1"/>
  <c r="V1727" i="5"/>
  <c r="R1839" i="5"/>
  <c r="T1839" i="5" s="1"/>
  <c r="U2430" i="5"/>
  <c r="W2430" i="5" s="1"/>
  <c r="Y2430" i="5" s="1"/>
  <c r="V2430" i="5"/>
  <c r="U872" i="5"/>
  <c r="W872" i="5" s="1"/>
  <c r="AA872" i="5" s="1"/>
  <c r="V872" i="5"/>
  <c r="X872" i="5" s="1"/>
  <c r="R962" i="5"/>
  <c r="T962" i="5" s="1"/>
  <c r="R1262" i="5"/>
  <c r="T1262" i="5" s="1"/>
  <c r="R680" i="5"/>
  <c r="T680" i="5" s="1"/>
  <c r="R752" i="5"/>
  <c r="T752" i="5" s="1"/>
  <c r="R1283" i="5"/>
  <c r="T1283" i="5" s="1"/>
  <c r="R218" i="5"/>
  <c r="T218" i="5" s="1"/>
  <c r="R1669" i="5"/>
  <c r="T1669" i="5" s="1"/>
  <c r="R1417" i="5"/>
  <c r="T1417" i="5" s="1"/>
  <c r="R1559" i="5"/>
  <c r="T1559" i="5" s="1"/>
  <c r="R1776" i="5"/>
  <c r="T1776" i="5" s="1"/>
  <c r="U836" i="5"/>
  <c r="W836" i="5" s="1"/>
  <c r="AA836" i="5" s="1"/>
  <c r="V836" i="5"/>
  <c r="X836" i="5" s="1"/>
  <c r="U1965" i="5"/>
  <c r="W1965" i="5" s="1"/>
  <c r="V1965" i="5"/>
  <c r="X1965" i="5" s="1"/>
  <c r="R1680" i="5"/>
  <c r="T1680" i="5" s="1"/>
  <c r="R1538" i="5"/>
  <c r="T1538" i="5" s="1"/>
  <c r="R890" i="5"/>
  <c r="T890" i="5" s="1"/>
  <c r="U775" i="5"/>
  <c r="W775" i="5" s="1"/>
  <c r="V775" i="5"/>
  <c r="X775" i="5" s="1"/>
  <c r="U1653" i="5"/>
  <c r="W1653" i="5" s="1"/>
  <c r="Y1653" i="5" s="1"/>
  <c r="V1653" i="5"/>
  <c r="U1917" i="5"/>
  <c r="W1917" i="5" s="1"/>
  <c r="AA1917" i="5" s="1"/>
  <c r="V1917" i="5"/>
  <c r="X1917" i="5" s="1"/>
  <c r="R1313" i="5"/>
  <c r="T1313" i="5" s="1"/>
  <c r="R268" i="5"/>
  <c r="T268" i="5" s="1"/>
  <c r="R1501" i="5"/>
  <c r="T1501" i="5" s="1"/>
  <c r="R1843" i="5"/>
  <c r="T1843" i="5" s="1"/>
  <c r="R843" i="5"/>
  <c r="T843" i="5" s="1"/>
  <c r="R977" i="5"/>
  <c r="T977" i="5" s="1"/>
  <c r="R1167" i="5"/>
  <c r="T1167" i="5" s="1"/>
  <c r="R1506" i="5"/>
  <c r="T1506" i="5" s="1"/>
  <c r="R1560" i="5"/>
  <c r="T1560" i="5" s="1"/>
  <c r="R214" i="5"/>
  <c r="T214" i="5" s="1"/>
  <c r="U2151" i="5"/>
  <c r="W2151" i="5" s="1"/>
  <c r="Y2151" i="5" s="1"/>
  <c r="V2151" i="5"/>
  <c r="R1356" i="5"/>
  <c r="T1356" i="5" s="1"/>
  <c r="R1198" i="5"/>
  <c r="T1198" i="5" s="1"/>
  <c r="R1535" i="5"/>
  <c r="T1535" i="5" s="1"/>
  <c r="R1672" i="5"/>
  <c r="T1672" i="5" s="1"/>
  <c r="R1834" i="5"/>
  <c r="T1834" i="5" s="1"/>
  <c r="R236" i="5"/>
  <c r="T236" i="5" s="1"/>
  <c r="R1588" i="5"/>
  <c r="T1588" i="5" s="1"/>
  <c r="R1191" i="5"/>
  <c r="T1191" i="5" s="1"/>
  <c r="R1496" i="5"/>
  <c r="T1496" i="5" s="1"/>
  <c r="R1341" i="5"/>
  <c r="T1341" i="5" s="1"/>
  <c r="R1237" i="5"/>
  <c r="T1237" i="5" s="1"/>
  <c r="V281" i="5"/>
  <c r="X281" i="5" s="1"/>
  <c r="U281" i="5"/>
  <c r="W281" i="5" s="1"/>
  <c r="AA281" i="5" s="1"/>
  <c r="V961" i="5"/>
  <c r="X961" i="5" s="1"/>
  <c r="U961" i="5"/>
  <c r="W961" i="5" s="1"/>
  <c r="AA961" i="5" s="1"/>
  <c r="R1802" i="5"/>
  <c r="T1802" i="5" s="1"/>
  <c r="U2013" i="5"/>
  <c r="W2013" i="5" s="1"/>
  <c r="V2013" i="5"/>
  <c r="R1775" i="5"/>
  <c r="T1775" i="5" s="1"/>
  <c r="V2229" i="5"/>
  <c r="U2229" i="5"/>
  <c r="W2229" i="5" s="1"/>
  <c r="Y2229" i="5" s="1"/>
  <c r="R257" i="5"/>
  <c r="T257" i="5" s="1"/>
  <c r="R1367" i="5"/>
  <c r="T1367" i="5" s="1"/>
  <c r="R1545" i="5"/>
  <c r="T1545" i="5" s="1"/>
  <c r="R1168" i="5"/>
  <c r="T1168" i="5" s="1"/>
  <c r="R1392" i="5"/>
  <c r="T1392" i="5" s="1"/>
  <c r="R1238" i="5"/>
  <c r="T1238" i="5" s="1"/>
  <c r="R103" i="5"/>
  <c r="T103" i="5" s="1"/>
  <c r="R450" i="5"/>
  <c r="T450" i="5" s="1"/>
  <c r="R669" i="5"/>
  <c r="T669" i="5" s="1"/>
  <c r="R1663" i="5"/>
  <c r="T1663" i="5" s="1"/>
  <c r="U2168" i="5"/>
  <c r="W2168" i="5" s="1"/>
  <c r="Y2168" i="5" s="1"/>
  <c r="V2168" i="5"/>
  <c r="R1318" i="5"/>
  <c r="T1318" i="5" s="1"/>
  <c r="R1681" i="5"/>
  <c r="T1681" i="5" s="1"/>
  <c r="U799" i="5"/>
  <c r="W799" i="5" s="1"/>
  <c r="Y799" i="5" s="1"/>
  <c r="V799" i="5"/>
  <c r="R1863" i="5"/>
  <c r="T1863" i="5" s="1"/>
  <c r="R549" i="5"/>
  <c r="T549" i="5" s="1"/>
  <c r="R1276" i="5"/>
  <c r="T1276" i="5" s="1"/>
  <c r="U2171" i="5"/>
  <c r="W2171" i="5" s="1"/>
  <c r="V2171" i="5"/>
  <c r="X2171" i="5" s="1"/>
  <c r="R206" i="5"/>
  <c r="T206" i="5" s="1"/>
  <c r="R906" i="5"/>
  <c r="T906" i="5" s="1"/>
  <c r="V193" i="5"/>
  <c r="U193" i="5"/>
  <c r="W193" i="5" s="1"/>
  <c r="Y193" i="5" s="1"/>
  <c r="U2122" i="5"/>
  <c r="W2122" i="5" s="1"/>
  <c r="V2122" i="5"/>
  <c r="R823" i="5"/>
  <c r="T823" i="5" s="1"/>
  <c r="U2090" i="5"/>
  <c r="W2090" i="5" s="1"/>
  <c r="AA2090" i="5" s="1"/>
  <c r="V2090" i="5"/>
  <c r="X2090" i="5" s="1"/>
  <c r="R1106" i="5"/>
  <c r="T1106" i="5" s="1"/>
  <c r="R617" i="5"/>
  <c r="T617" i="5" s="1"/>
  <c r="R1571" i="5"/>
  <c r="T1571" i="5" s="1"/>
  <c r="R999" i="5"/>
  <c r="T999" i="5" s="1"/>
  <c r="V384" i="5"/>
  <c r="X384" i="5" s="1"/>
  <c r="U384" i="5"/>
  <c r="W384" i="5" s="1"/>
  <c r="AA384" i="5" s="1"/>
  <c r="R1236" i="5"/>
  <c r="T1236" i="5" s="1"/>
  <c r="R1846" i="5"/>
  <c r="T1846" i="5" s="1"/>
  <c r="R658" i="5"/>
  <c r="T658" i="5" s="1"/>
  <c r="U602" i="5"/>
  <c r="W602" i="5" s="1"/>
  <c r="V602" i="5"/>
  <c r="X602" i="5" s="1"/>
  <c r="R911" i="5"/>
  <c r="T911" i="5" s="1"/>
  <c r="R1503" i="5"/>
  <c r="T1503" i="5" s="1"/>
  <c r="R1525" i="5"/>
  <c r="T1525" i="5" s="1"/>
  <c r="R1072" i="5"/>
  <c r="T1072" i="5" s="1"/>
  <c r="R1522" i="5"/>
  <c r="T1522" i="5" s="1"/>
  <c r="R1433" i="5"/>
  <c r="T1433" i="5" s="1"/>
  <c r="U123" i="5"/>
  <c r="W123" i="5" s="1"/>
  <c r="V123" i="5"/>
  <c r="X123" i="5" s="1"/>
  <c r="R1585" i="5"/>
  <c r="T1585" i="5" s="1"/>
  <c r="R1570" i="5"/>
  <c r="T1570" i="5" s="1"/>
  <c r="R74" i="5"/>
  <c r="T74" i="5" s="1"/>
  <c r="R1436" i="5"/>
  <c r="T1436" i="5" s="1"/>
  <c r="R1171" i="5"/>
  <c r="T1171" i="5" s="1"/>
  <c r="R1860" i="5"/>
  <c r="T1860" i="5" s="1"/>
  <c r="R548" i="5"/>
  <c r="T548" i="5" s="1"/>
  <c r="U1211" i="5"/>
  <c r="W1211" i="5" s="1"/>
  <c r="Y1211" i="5" s="1"/>
  <c r="V1211" i="5"/>
  <c r="U626" i="5"/>
  <c r="W626" i="5" s="1"/>
  <c r="Y626" i="5" s="1"/>
  <c r="V626" i="5"/>
  <c r="R480" i="5"/>
  <c r="T480" i="5" s="1"/>
  <c r="R42" i="5"/>
  <c r="T42" i="5" s="1"/>
  <c r="R1532" i="5"/>
  <c r="T1532" i="5" s="1"/>
  <c r="R715" i="5"/>
  <c r="T715" i="5" s="1"/>
  <c r="R565" i="5"/>
  <c r="T565" i="5" s="1"/>
  <c r="U2193" i="5"/>
  <c r="W2193" i="5" s="1"/>
  <c r="Y2193" i="5" s="1"/>
  <c r="V2193" i="5"/>
  <c r="R1389" i="5"/>
  <c r="T1389" i="5" s="1"/>
  <c r="R1751" i="5"/>
  <c r="T1751" i="5" s="1"/>
  <c r="R604" i="5"/>
  <c r="T604" i="5" s="1"/>
  <c r="R1047" i="5"/>
  <c r="T1047" i="5" s="1"/>
  <c r="R1558" i="5"/>
  <c r="T1558" i="5" s="1"/>
  <c r="R1872" i="5"/>
  <c r="T1872" i="5" s="1"/>
  <c r="R1135" i="5"/>
  <c r="T1135" i="5" s="1"/>
  <c r="R803" i="5"/>
  <c r="T803" i="5" s="1"/>
  <c r="R1296" i="5"/>
  <c r="T1296" i="5" s="1"/>
  <c r="R1773" i="5"/>
  <c r="T1773" i="5" s="1"/>
  <c r="R265" i="5"/>
  <c r="T265" i="5" s="1"/>
  <c r="R392" i="5"/>
  <c r="T392" i="5" s="1"/>
  <c r="R154" i="5"/>
  <c r="T154" i="5" s="1"/>
  <c r="R1514" i="5"/>
  <c r="T1514" i="5" s="1"/>
  <c r="R1832" i="5"/>
  <c r="T1832" i="5" s="1"/>
  <c r="R814" i="5"/>
  <c r="T814" i="5" s="1"/>
  <c r="R39" i="5"/>
  <c r="T39" i="5" s="1"/>
  <c r="R1340" i="5"/>
  <c r="T1340" i="5" s="1"/>
  <c r="V2049" i="5"/>
  <c r="X2049" i="5" s="1"/>
  <c r="U2049" i="5"/>
  <c r="W2049" i="5" s="1"/>
  <c r="R1791" i="5"/>
  <c r="T1791" i="5" s="1"/>
  <c r="R1836" i="5"/>
  <c r="T1836" i="5" s="1"/>
  <c r="R551" i="5"/>
  <c r="T551" i="5" s="1"/>
  <c r="R609" i="5"/>
  <c r="T609" i="5" s="1"/>
  <c r="R1765" i="5"/>
  <c r="T1765" i="5" s="1"/>
  <c r="U855" i="5"/>
  <c r="W855" i="5" s="1"/>
  <c r="Y855" i="5" s="1"/>
  <c r="V855" i="5"/>
  <c r="U1889" i="5"/>
  <c r="W1889" i="5" s="1"/>
  <c r="Y1889" i="5" s="1"/>
  <c r="V1889" i="5"/>
  <c r="U2333" i="5"/>
  <c r="W2333" i="5" s="1"/>
  <c r="AA2333" i="5" s="1"/>
  <c r="V2333" i="5"/>
  <c r="X2333" i="5" s="1"/>
  <c r="R338" i="5"/>
  <c r="T338" i="5" s="1"/>
  <c r="R496" i="5"/>
  <c r="T496" i="5" s="1"/>
  <c r="R345" i="5"/>
  <c r="T345" i="5" s="1"/>
  <c r="R1121" i="5"/>
  <c r="T1121" i="5" s="1"/>
  <c r="R1310" i="5"/>
  <c r="T1310" i="5" s="1"/>
  <c r="R1818" i="5"/>
  <c r="T1818" i="5" s="1"/>
  <c r="R1016" i="5"/>
  <c r="T1016" i="5" s="1"/>
  <c r="U2292" i="5"/>
  <c r="W2292" i="5" s="1"/>
  <c r="AA2292" i="5" s="1"/>
  <c r="V2292" i="5"/>
  <c r="X2292" i="5" s="1"/>
  <c r="R708" i="5"/>
  <c r="T708" i="5" s="1"/>
  <c r="Q15" i="5"/>
  <c r="R830" i="5"/>
  <c r="T830" i="5" s="1"/>
  <c r="R547" i="5"/>
  <c r="T547" i="5" s="1"/>
  <c r="R378" i="5"/>
  <c r="T378" i="5" s="1"/>
  <c r="R294" i="5"/>
  <c r="T294" i="5" s="1"/>
  <c r="R331" i="5"/>
  <c r="T331" i="5" s="1"/>
  <c r="R1826" i="5"/>
  <c r="T1826" i="5" s="1"/>
  <c r="R895" i="5"/>
  <c r="T895" i="5" s="1"/>
  <c r="R1623" i="5"/>
  <c r="T1623" i="5" s="1"/>
  <c r="V857" i="5"/>
  <c r="X857" i="5" s="1"/>
  <c r="U857" i="5"/>
  <c r="W857" i="5" s="1"/>
  <c r="V2047" i="5"/>
  <c r="U2047" i="5"/>
  <c r="W2047" i="5" s="1"/>
  <c r="R1147" i="5"/>
  <c r="T1147" i="5" s="1"/>
  <c r="R709" i="5"/>
  <c r="T709" i="5" s="1"/>
  <c r="R1411" i="5"/>
  <c r="T1411" i="5" s="1"/>
  <c r="R558" i="5"/>
  <c r="T558" i="5" s="1"/>
  <c r="R1857" i="5"/>
  <c r="T1857" i="5" s="1"/>
  <c r="R808" i="5"/>
  <c r="T808" i="5" s="1"/>
  <c r="R1631" i="5"/>
  <c r="T1631" i="5" s="1"/>
  <c r="U1581" i="5"/>
  <c r="W1581" i="5" s="1"/>
  <c r="Y1581" i="5" s="1"/>
  <c r="V1581" i="5"/>
  <c r="R54" i="5"/>
  <c r="T54" i="5" s="1"/>
  <c r="R1351" i="5"/>
  <c r="T1351" i="5" s="1"/>
  <c r="R869" i="5"/>
  <c r="T869" i="5" s="1"/>
  <c r="R1656" i="5"/>
  <c r="T1656" i="5" s="1"/>
  <c r="R383" i="5"/>
  <c r="T383" i="5" s="1"/>
  <c r="R1654" i="5"/>
  <c r="T1654" i="5" s="1"/>
  <c r="R1801" i="5"/>
  <c r="T1801" i="5" s="1"/>
  <c r="R831" i="5"/>
  <c r="T831" i="5" s="1"/>
  <c r="R395" i="5"/>
  <c r="T395" i="5" s="1"/>
  <c r="R31" i="5"/>
  <c r="T31" i="5" s="1"/>
  <c r="U1315" i="5"/>
  <c r="W1315" i="5" s="1"/>
  <c r="Y1315" i="5" s="1"/>
  <c r="V1315" i="5"/>
  <c r="U2211" i="5"/>
  <c r="W2211" i="5" s="1"/>
  <c r="V2211" i="5"/>
  <c r="U2187" i="5"/>
  <c r="W2187" i="5" s="1"/>
  <c r="Y2187" i="5" s="1"/>
  <c r="V2187" i="5"/>
  <c r="V1984" i="5"/>
  <c r="U1984" i="5"/>
  <c r="W1984" i="5" s="1"/>
  <c r="Y1984" i="5" s="1"/>
  <c r="U698" i="5"/>
  <c r="W698" i="5" s="1"/>
  <c r="Y698" i="5" s="1"/>
  <c r="V698" i="5"/>
  <c r="R1466" i="5"/>
  <c r="T1466" i="5" s="1"/>
  <c r="R1833" i="5"/>
  <c r="T1833" i="5" s="1"/>
  <c r="R972" i="5"/>
  <c r="T972" i="5" s="1"/>
  <c r="R1580" i="5"/>
  <c r="T1580" i="5" s="1"/>
  <c r="R416" i="5"/>
  <c r="T416" i="5" s="1"/>
  <c r="U363" i="5"/>
  <c r="W363" i="5" s="1"/>
  <c r="Y363" i="5" s="1"/>
  <c r="V363" i="5"/>
  <c r="R270" i="5"/>
  <c r="T270" i="5" s="1"/>
  <c r="R422" i="5"/>
  <c r="T422" i="5" s="1"/>
  <c r="R346" i="5"/>
  <c r="T346" i="5" s="1"/>
  <c r="U1350" i="5"/>
  <c r="W1350" i="5" s="1"/>
  <c r="Y1350" i="5" s="1"/>
  <c r="V1350" i="5"/>
  <c r="R1644" i="5"/>
  <c r="T1644" i="5" s="1"/>
  <c r="R893" i="5"/>
  <c r="T893" i="5" s="1"/>
  <c r="R1166" i="5"/>
  <c r="T1166" i="5" s="1"/>
  <c r="V527" i="5"/>
  <c r="U527" i="5"/>
  <c r="W527" i="5" s="1"/>
  <c r="U2424" i="5"/>
  <c r="W2424" i="5" s="1"/>
  <c r="AA2424" i="5" s="1"/>
  <c r="V2424" i="5"/>
  <c r="X2424" i="5" s="1"/>
  <c r="R1291" i="5"/>
  <c r="T1291" i="5" s="1"/>
  <c r="R1469" i="5"/>
  <c r="T1469" i="5" s="1"/>
  <c r="R190" i="5"/>
  <c r="T190" i="5" s="1"/>
  <c r="R1413" i="5"/>
  <c r="T1413" i="5" s="1"/>
  <c r="V1931" i="5"/>
  <c r="X1931" i="5" s="1"/>
  <c r="U1931" i="5"/>
  <c r="W1931" i="5" s="1"/>
  <c r="AA1931" i="5" s="1"/>
  <c r="R385" i="5"/>
  <c r="T385" i="5" s="1"/>
  <c r="R651" i="5"/>
  <c r="T651" i="5" s="1"/>
  <c r="R1635" i="5"/>
  <c r="T1635" i="5" s="1"/>
  <c r="U2355" i="5"/>
  <c r="W2355" i="5" s="1"/>
  <c r="Y2355" i="5" s="1"/>
  <c r="V2355" i="5"/>
  <c r="R1130" i="5"/>
  <c r="T1130" i="5" s="1"/>
  <c r="R192" i="5"/>
  <c r="T192" i="5" s="1"/>
  <c r="R1795" i="5"/>
  <c r="T1795" i="5" s="1"/>
  <c r="R449" i="5"/>
  <c r="T449" i="5" s="1"/>
  <c r="R1725" i="5"/>
  <c r="T1725" i="5" s="1"/>
  <c r="R1189" i="5"/>
  <c r="T1189" i="5" s="1"/>
  <c r="R982" i="5"/>
  <c r="T982" i="5" s="1"/>
  <c r="R1192" i="5"/>
  <c r="T1192" i="5" s="1"/>
  <c r="R1670" i="5"/>
  <c r="T1670" i="5" s="1"/>
  <c r="R825" i="5"/>
  <c r="T825" i="5" s="1"/>
  <c r="R1060" i="5"/>
  <c r="T1060" i="5" s="1"/>
  <c r="R605" i="5"/>
  <c r="T605" i="5" s="1"/>
  <c r="R1841" i="5"/>
  <c r="T1841" i="5" s="1"/>
  <c r="R1552" i="5"/>
  <c r="T1552" i="5" s="1"/>
  <c r="R927" i="5"/>
  <c r="T927" i="5" s="1"/>
  <c r="R1568" i="5"/>
  <c r="T1568" i="5" s="1"/>
  <c r="U1617" i="5"/>
  <c r="W1617" i="5" s="1"/>
  <c r="AA1617" i="5" s="1"/>
  <c r="V1617" i="5"/>
  <c r="X1617" i="5" s="1"/>
  <c r="R757" i="5"/>
  <c r="T757" i="5" s="1"/>
  <c r="U67" i="5"/>
  <c r="W67" i="5" s="1"/>
  <c r="V67" i="5"/>
  <c r="X67" i="5" s="1"/>
  <c r="R1295" i="5"/>
  <c r="T1295" i="5" s="1"/>
  <c r="U648" i="5"/>
  <c r="W648" i="5" s="1"/>
  <c r="Y648" i="5" s="1"/>
  <c r="V648" i="5"/>
  <c r="R1673" i="5"/>
  <c r="T1673" i="5" s="1"/>
  <c r="Q13" i="5"/>
  <c r="R1584" i="5"/>
  <c r="T1584" i="5" s="1"/>
  <c r="U1368" i="5"/>
  <c r="W1368" i="5" s="1"/>
  <c r="Y1368" i="5" s="1"/>
  <c r="V1368" i="5"/>
  <c r="X1368" i="5" s="1"/>
  <c r="R573" i="5"/>
  <c r="T573" i="5" s="1"/>
  <c r="R1655" i="5"/>
  <c r="T1655" i="5" s="1"/>
  <c r="R1693" i="5"/>
  <c r="T1693" i="5" s="1"/>
  <c r="R1293" i="5"/>
  <c r="T1293" i="5" s="1"/>
  <c r="R839" i="5"/>
  <c r="T839" i="5" s="1"/>
  <c r="U2381" i="5"/>
  <c r="W2381" i="5" s="1"/>
  <c r="V2381" i="5"/>
  <c r="X2381" i="5" s="1"/>
  <c r="R134" i="5"/>
  <c r="T134" i="5" s="1"/>
  <c r="R854" i="5"/>
  <c r="T854" i="5" s="1"/>
  <c r="R434" i="5"/>
  <c r="T434" i="5" s="1"/>
  <c r="R1665" i="5"/>
  <c r="T1665" i="5" s="1"/>
  <c r="R319" i="5"/>
  <c r="T319" i="5" s="1"/>
  <c r="R1426" i="5"/>
  <c r="T1426" i="5" s="1"/>
  <c r="R1222" i="5"/>
  <c r="T1222" i="5" s="1"/>
  <c r="R553" i="5"/>
  <c r="T553" i="5" s="1"/>
  <c r="R1027" i="5"/>
  <c r="T1027" i="5" s="1"/>
  <c r="R1769" i="5"/>
  <c r="T1769" i="5" s="1"/>
  <c r="R1658" i="5"/>
  <c r="T1658" i="5" s="1"/>
  <c r="R417" i="5"/>
  <c r="T417" i="5" s="1"/>
  <c r="R1513" i="5"/>
  <c r="T1513" i="5" s="1"/>
  <c r="R1660" i="5"/>
  <c r="T1660" i="5" s="1"/>
  <c r="R1134" i="5"/>
  <c r="T1134" i="5" s="1"/>
  <c r="R1766" i="5"/>
  <c r="T1766" i="5" s="1"/>
  <c r="R22" i="5"/>
  <c r="T22" i="5" s="1"/>
  <c r="R1702" i="5"/>
  <c r="T1702" i="5" s="1"/>
  <c r="R930" i="5"/>
  <c r="T930" i="5" s="1"/>
  <c r="R1684" i="5"/>
  <c r="T1684" i="5" s="1"/>
  <c r="R381" i="5"/>
  <c r="T381" i="5" s="1"/>
  <c r="R524" i="5"/>
  <c r="T524" i="5" s="1"/>
  <c r="R884" i="5"/>
  <c r="T884" i="5" s="1"/>
  <c r="R933" i="5"/>
  <c r="T933" i="5" s="1"/>
  <c r="R1705" i="5"/>
  <c r="T1705" i="5" s="1"/>
  <c r="R1148" i="5"/>
  <c r="T1148" i="5" s="1"/>
  <c r="R121" i="5"/>
  <c r="T121" i="5" s="1"/>
  <c r="R914" i="5"/>
  <c r="T914" i="5" s="1"/>
  <c r="R781" i="5"/>
  <c r="T781" i="5" s="1"/>
  <c r="R404" i="5"/>
  <c r="T404" i="5" s="1"/>
  <c r="R1406" i="5"/>
  <c r="T1406" i="5" s="1"/>
  <c r="R1212" i="5"/>
  <c r="T1212" i="5" s="1"/>
  <c r="R628" i="5"/>
  <c r="T628" i="5" s="1"/>
  <c r="R1640" i="5"/>
  <c r="T1640" i="5" s="1"/>
  <c r="R372" i="5"/>
  <c r="T372" i="5" s="1"/>
  <c r="U2183" i="5"/>
  <c r="W2183" i="5" s="1"/>
  <c r="Y2183" i="5" s="1"/>
  <c r="V2183" i="5"/>
  <c r="U1897" i="5"/>
  <c r="W1897" i="5" s="1"/>
  <c r="V1897" i="5"/>
  <c r="X1897" i="5" s="1"/>
  <c r="R994" i="5"/>
  <c r="T994" i="5" s="1"/>
  <c r="R919" i="5"/>
  <c r="T919" i="5" s="1"/>
  <c r="R900" i="5"/>
  <c r="T900" i="5" s="1"/>
  <c r="R1225" i="5"/>
  <c r="T1225" i="5" s="1"/>
  <c r="R321" i="5"/>
  <c r="T321" i="5" s="1"/>
  <c r="V2052" i="5"/>
  <c r="U2052" i="5"/>
  <c r="W2052" i="5" s="1"/>
  <c r="Y2052" i="5" s="1"/>
  <c r="V2432" i="5"/>
  <c r="X2432" i="5" s="1"/>
  <c r="U2432" i="5"/>
  <c r="W2432" i="5" s="1"/>
  <c r="AA2432" i="5" s="1"/>
  <c r="U2215" i="5"/>
  <c r="W2215" i="5" s="1"/>
  <c r="Y2215" i="5" s="1"/>
  <c r="V2215" i="5"/>
  <c r="R393" i="5"/>
  <c r="T393" i="5" s="1"/>
  <c r="R1817" i="5"/>
  <c r="T1817" i="5" s="1"/>
  <c r="R984" i="5"/>
  <c r="T984" i="5" s="1"/>
  <c r="R1094" i="5"/>
  <c r="T1094" i="5" s="1"/>
  <c r="R1371" i="5"/>
  <c r="T1371" i="5" s="1"/>
  <c r="R405" i="5"/>
  <c r="T405" i="5" s="1"/>
  <c r="R1114" i="5"/>
  <c r="T1114" i="5" s="1"/>
  <c r="R186" i="5"/>
  <c r="T186" i="5" s="1"/>
  <c r="U2438" i="5"/>
  <c r="W2438" i="5" s="1"/>
  <c r="V2438" i="5"/>
  <c r="R203" i="5"/>
  <c r="T203" i="5" s="1"/>
  <c r="R1636" i="5"/>
  <c r="T1636" i="5" s="1"/>
  <c r="R1372" i="5"/>
  <c r="T1372" i="5" s="1"/>
  <c r="R1835" i="5"/>
  <c r="T1835" i="5" s="1"/>
  <c r="R1810" i="5"/>
  <c r="T1810" i="5" s="1"/>
  <c r="R1716" i="5"/>
  <c r="T1716" i="5" s="1"/>
  <c r="R439" i="5"/>
  <c r="T439" i="5" s="1"/>
  <c r="U1950" i="5"/>
  <c r="W1950" i="5" s="1"/>
  <c r="V1950" i="5"/>
  <c r="X1950" i="5" s="1"/>
  <c r="R903" i="5"/>
  <c r="T903" i="5" s="1"/>
  <c r="R1046" i="5"/>
  <c r="T1046" i="5" s="1"/>
  <c r="R873" i="5"/>
  <c r="T873" i="5" s="1"/>
  <c r="R1743" i="5"/>
  <c r="T1743" i="5" s="1"/>
  <c r="V435" i="5"/>
  <c r="U435" i="5"/>
  <c r="W435" i="5" s="1"/>
  <c r="R909" i="5"/>
  <c r="T909" i="5" s="1"/>
  <c r="R1319" i="5"/>
  <c r="T1319" i="5" s="1"/>
  <c r="R1784" i="5"/>
  <c r="T1784" i="5" s="1"/>
  <c r="R87" i="5"/>
  <c r="T87" i="5" s="1"/>
  <c r="R653" i="5"/>
  <c r="T653" i="5" s="1"/>
  <c r="R645" i="5"/>
  <c r="T645" i="5" s="1"/>
  <c r="R584" i="5"/>
  <c r="T584" i="5" s="1"/>
  <c r="R1608" i="5"/>
  <c r="T1608" i="5" s="1"/>
  <c r="R1523" i="5"/>
  <c r="T1523" i="5" s="1"/>
  <c r="U53" i="5"/>
  <c r="W53" i="5" s="1"/>
  <c r="Y53" i="5" s="1"/>
  <c r="V53" i="5"/>
  <c r="R1335" i="5"/>
  <c r="T1335" i="5" s="1"/>
  <c r="R68" i="5"/>
  <c r="T68" i="5" s="1"/>
  <c r="R1576" i="5"/>
  <c r="T1576" i="5" s="1"/>
  <c r="R1661" i="5"/>
  <c r="T1661" i="5" s="1"/>
  <c r="R1770" i="5"/>
  <c r="T1770" i="5" s="1"/>
  <c r="R934" i="5"/>
  <c r="T934" i="5" s="1"/>
  <c r="U2410" i="5"/>
  <c r="W2410" i="5" s="1"/>
  <c r="V2410" i="5"/>
  <c r="X2410" i="5" s="1"/>
  <c r="R1024" i="5"/>
  <c r="T1024" i="5" s="1"/>
  <c r="U2393" i="5"/>
  <c r="W2393" i="5" s="1"/>
  <c r="V2393" i="5"/>
  <c r="X2393" i="5" s="1"/>
  <c r="R1301" i="5"/>
  <c r="T1301" i="5" s="1"/>
  <c r="U1516" i="5"/>
  <c r="W1516" i="5" s="1"/>
  <c r="V1516" i="5"/>
  <c r="R838" i="5"/>
  <c r="T838" i="5" s="1"/>
  <c r="R1377" i="5"/>
  <c r="T1377" i="5" s="1"/>
  <c r="R1729" i="5"/>
  <c r="T1729" i="5" s="1"/>
  <c r="R390" i="5"/>
  <c r="T390" i="5" s="1"/>
  <c r="U545" i="5"/>
  <c r="W545" i="5" s="1"/>
  <c r="Y545" i="5" s="1"/>
  <c r="V545" i="5"/>
  <c r="R833" i="5"/>
  <c r="T833" i="5" s="1"/>
  <c r="R442" i="5"/>
  <c r="T442" i="5" s="1"/>
  <c r="Q8" i="5"/>
  <c r="Q14" i="5"/>
  <c r="R1187" i="5"/>
  <c r="T1187" i="5" s="1"/>
  <c r="R1696" i="5"/>
  <c r="T1696" i="5" s="1"/>
  <c r="R1380" i="5"/>
  <c r="T1380" i="5" s="1"/>
  <c r="R454" i="5"/>
  <c r="T454" i="5" s="1"/>
  <c r="R1613" i="5"/>
  <c r="T1613" i="5" s="1"/>
  <c r="R47" i="5"/>
  <c r="T47" i="5" s="1"/>
  <c r="R1197" i="5"/>
  <c r="T1197" i="5" s="1"/>
  <c r="R247" i="5"/>
  <c r="T247" i="5" s="1"/>
  <c r="R932" i="5"/>
  <c r="T932" i="5" s="1"/>
  <c r="R1738" i="5"/>
  <c r="T1738" i="5" s="1"/>
  <c r="R765" i="5"/>
  <c r="T765" i="5" s="1"/>
  <c r="R226" i="5"/>
  <c r="T226" i="5" s="1"/>
  <c r="R1850" i="5"/>
  <c r="T1850" i="5" s="1"/>
  <c r="U1386" i="5"/>
  <c r="W1386" i="5" s="1"/>
  <c r="AA1386" i="5" s="1"/>
  <c r="V1386" i="5"/>
  <c r="X1386" i="5" s="1"/>
  <c r="R1070" i="5"/>
  <c r="T1070" i="5" s="1"/>
  <c r="R1143" i="5"/>
  <c r="T1143" i="5" s="1"/>
  <c r="U921" i="5"/>
  <c r="W921" i="5" s="1"/>
  <c r="V921" i="5"/>
  <c r="X921" i="5" s="1"/>
  <c r="R1154" i="5"/>
  <c r="T1154" i="5" s="1"/>
  <c r="R1052" i="5"/>
  <c r="T1052" i="5" s="1"/>
  <c r="R1125" i="5"/>
  <c r="T1125" i="5" s="1"/>
  <c r="R127" i="5"/>
  <c r="T127" i="5" s="1"/>
  <c r="R1109" i="5"/>
  <c r="T1109" i="5" s="1"/>
  <c r="R882" i="5"/>
  <c r="T882" i="5" s="1"/>
  <c r="R738" i="5"/>
  <c r="T738" i="5" s="1"/>
  <c r="U1925" i="5"/>
  <c r="W1925" i="5" s="1"/>
  <c r="V1925" i="5"/>
  <c r="R459" i="5"/>
  <c r="T459" i="5" s="1"/>
  <c r="U557" i="5"/>
  <c r="W557" i="5" s="1"/>
  <c r="V557" i="5"/>
  <c r="R1853" i="5"/>
  <c r="T1853" i="5" s="1"/>
  <c r="R1214" i="5"/>
  <c r="T1214" i="5" s="1"/>
  <c r="R1064" i="5"/>
  <c r="T1064" i="5" s="1"/>
  <c r="R305" i="5"/>
  <c r="T305" i="5" s="1"/>
  <c r="R629" i="5"/>
  <c r="T629" i="5" s="1"/>
  <c r="U2429" i="5"/>
  <c r="W2429" i="5" s="1"/>
  <c r="Y2429" i="5" s="1"/>
  <c r="V2429" i="5"/>
  <c r="R1682" i="5"/>
  <c r="T1682" i="5" s="1"/>
  <c r="V49" i="5"/>
  <c r="X49" i="5" s="1"/>
  <c r="U49" i="5"/>
  <c r="W49" i="5" s="1"/>
  <c r="R1657" i="5"/>
  <c r="T1657" i="5" s="1"/>
  <c r="R769" i="5"/>
  <c r="T769" i="5" s="1"/>
  <c r="R741" i="5"/>
  <c r="T741" i="5" s="1"/>
  <c r="R1671" i="5"/>
  <c r="T1671" i="5" s="1"/>
  <c r="R1030" i="5"/>
  <c r="T1030" i="5" s="1"/>
  <c r="R386" i="5"/>
  <c r="T386" i="5" s="1"/>
  <c r="R1837" i="5"/>
  <c r="T1837" i="5" s="1"/>
  <c r="R498" i="5"/>
  <c r="T498" i="5" s="1"/>
  <c r="R195" i="5"/>
  <c r="T195" i="5" s="1"/>
  <c r="R1401" i="5"/>
  <c r="T1401" i="5" s="1"/>
  <c r="R230" i="5"/>
  <c r="T230" i="5" s="1"/>
  <c r="R60" i="5"/>
  <c r="T60" i="5" s="1"/>
  <c r="V2273" i="5"/>
  <c r="U2273" i="5"/>
  <c r="W2273" i="5" s="1"/>
  <c r="Y2273" i="5" s="1"/>
  <c r="U2007" i="5"/>
  <c r="W2007" i="5" s="1"/>
  <c r="Y2007" i="5" s="1"/>
  <c r="V2007" i="5"/>
  <c r="U2199" i="5"/>
  <c r="W2199" i="5" s="1"/>
  <c r="AA2199" i="5" s="1"/>
  <c r="V2199" i="5"/>
  <c r="X2199" i="5" s="1"/>
  <c r="R33" i="5"/>
  <c r="T33" i="5" s="1"/>
  <c r="R947" i="5"/>
  <c r="T947" i="5" s="1"/>
  <c r="U200" i="5"/>
  <c r="W200" i="5" s="1"/>
  <c r="AA200" i="5" s="1"/>
  <c r="V200" i="5"/>
  <c r="X200" i="5" s="1"/>
  <c r="R525" i="5"/>
  <c r="T525" i="5" s="1"/>
  <c r="R235" i="5"/>
  <c r="T235" i="5" s="1"/>
  <c r="R1280" i="5"/>
  <c r="T1280" i="5" s="1"/>
  <c r="R167" i="5"/>
  <c r="T167" i="5" s="1"/>
  <c r="R1607" i="5"/>
  <c r="T1607" i="5" s="1"/>
  <c r="R1424" i="5"/>
  <c r="T1424" i="5" s="1"/>
  <c r="V1079" i="5"/>
  <c r="X1079" i="5" s="1"/>
  <c r="U1079" i="5"/>
  <c r="W1079" i="5" s="1"/>
  <c r="U503" i="5"/>
  <c r="W503" i="5" s="1"/>
  <c r="Y503" i="5" s="1"/>
  <c r="V503" i="5"/>
  <c r="R461" i="5"/>
  <c r="T461" i="5" s="1"/>
  <c r="R1321" i="5"/>
  <c r="T1321" i="5" s="1"/>
  <c r="R1592" i="5"/>
  <c r="T1592" i="5" s="1"/>
  <c r="R632" i="5"/>
  <c r="T632" i="5" s="1"/>
  <c r="U1139" i="5"/>
  <c r="W1139" i="5" s="1"/>
  <c r="V1139" i="5"/>
  <c r="X1139" i="5" s="1"/>
  <c r="R220" i="5"/>
  <c r="T220" i="5" s="1"/>
  <c r="U2322" i="5"/>
  <c r="W2322" i="5" s="1"/>
  <c r="V2322" i="5"/>
  <c r="X2322" i="5" s="1"/>
  <c r="R1199" i="5"/>
  <c r="T1199" i="5" s="1"/>
  <c r="R28" i="5"/>
  <c r="T28" i="5" s="1"/>
  <c r="R1869" i="5"/>
  <c r="T1869" i="5" s="1"/>
  <c r="R1289" i="5"/>
  <c r="T1289" i="5" s="1"/>
  <c r="U2382" i="5"/>
  <c r="W2382" i="5" s="1"/>
  <c r="Y2382" i="5" s="1"/>
  <c r="V2382" i="5"/>
  <c r="R132" i="5"/>
  <c r="T132" i="5" s="1"/>
  <c r="U879" i="5"/>
  <c r="W879" i="5" s="1"/>
  <c r="V879" i="5"/>
  <c r="R1040" i="5"/>
  <c r="T1040" i="5" s="1"/>
  <c r="R1512" i="5"/>
  <c r="T1512" i="5" s="1"/>
  <c r="V1488" i="5"/>
  <c r="X1488" i="5" s="1"/>
  <c r="U1488" i="5"/>
  <c r="W1488" i="5" s="1"/>
  <c r="R253" i="5"/>
  <c r="T253" i="5" s="1"/>
  <c r="R1298" i="5"/>
  <c r="T1298" i="5" s="1"/>
  <c r="Q7" i="5"/>
  <c r="R1421" i="5"/>
  <c r="T1421" i="5" s="1"/>
  <c r="U2157" i="5"/>
  <c r="W2157" i="5" s="1"/>
  <c r="AA2157" i="5" s="1"/>
  <c r="V2157" i="5"/>
  <c r="X2157" i="5" s="1"/>
  <c r="R868" i="5"/>
  <c r="T868" i="5" s="1"/>
  <c r="R1428" i="5"/>
  <c r="T1428" i="5" s="1"/>
  <c r="V1329" i="5"/>
  <c r="U1329" i="5"/>
  <c r="W1329" i="5" s="1"/>
  <c r="R1142" i="5"/>
  <c r="T1142" i="5" s="1"/>
  <c r="R918" i="5"/>
  <c r="T918" i="5" s="1"/>
  <c r="R1739" i="5"/>
  <c r="T1739" i="5" s="1"/>
  <c r="R597" i="5"/>
  <c r="T597" i="5" s="1"/>
  <c r="R1767" i="5"/>
  <c r="T1767" i="5" s="1"/>
  <c r="R1423" i="5"/>
  <c r="T1423" i="5" s="1"/>
  <c r="R466" i="5"/>
  <c r="T466" i="5" s="1"/>
  <c r="R1010" i="5"/>
  <c r="T1010" i="5" s="1"/>
  <c r="R561" i="5"/>
  <c r="T561" i="5" s="1"/>
  <c r="R269" i="5"/>
  <c r="T269" i="5" s="1"/>
  <c r="U521" i="5"/>
  <c r="W521" i="5" s="1"/>
  <c r="AA521" i="5" s="1"/>
  <c r="V521" i="5"/>
  <c r="X521" i="5" s="1"/>
  <c r="R1492" i="5"/>
  <c r="T1492" i="5" s="1"/>
  <c r="R1772" i="5"/>
  <c r="T1772" i="5" s="1"/>
  <c r="R1463" i="5"/>
  <c r="T1463" i="5" s="1"/>
  <c r="R599" i="5"/>
  <c r="T599" i="5" s="1"/>
  <c r="U399" i="5"/>
  <c r="W399" i="5" s="1"/>
  <c r="AA399" i="5" s="1"/>
  <c r="V399" i="5"/>
  <c r="X399" i="5" s="1"/>
  <c r="R1416" i="5"/>
  <c r="T1416" i="5" s="1"/>
  <c r="R1781" i="5"/>
  <c r="T1781" i="5" s="1"/>
  <c r="R845" i="5"/>
  <c r="T845" i="5" s="1"/>
  <c r="R603" i="5"/>
  <c r="T603" i="5" s="1"/>
  <c r="U993" i="5"/>
  <c r="W993" i="5" s="1"/>
  <c r="V993" i="5"/>
  <c r="X993" i="5" s="1"/>
  <c r="R1178" i="5"/>
  <c r="T1178" i="5" s="1"/>
  <c r="U139" i="5"/>
  <c r="W139" i="5" s="1"/>
  <c r="Y139" i="5" s="1"/>
  <c r="V139" i="5"/>
  <c r="R1015" i="5"/>
  <c r="T1015" i="5" s="1"/>
  <c r="R19" i="5"/>
  <c r="T19" i="5" s="1"/>
  <c r="U497" i="5"/>
  <c r="W497" i="5" s="1"/>
  <c r="Y497" i="5" s="1"/>
  <c r="V497" i="5"/>
  <c r="U1326" i="5"/>
  <c r="W1326" i="5" s="1"/>
  <c r="V1326" i="5"/>
  <c r="R1815" i="5"/>
  <c r="T1815" i="5" s="1"/>
  <c r="U1140" i="5"/>
  <c r="W1140" i="5" s="1"/>
  <c r="V1140" i="5"/>
  <c r="X1140" i="5" s="1"/>
  <c r="R1479" i="5"/>
  <c r="T1479" i="5" s="1"/>
  <c r="R1382" i="5"/>
  <c r="T1382" i="5" s="1"/>
  <c r="R1009" i="5"/>
  <c r="T1009" i="5" s="1"/>
  <c r="R35" i="5"/>
  <c r="T35" i="5" s="1"/>
  <c r="R109" i="5"/>
  <c r="T109" i="5" s="1"/>
  <c r="R368" i="5"/>
  <c r="T368" i="5" s="1"/>
  <c r="R1868" i="5"/>
  <c r="T1868" i="5" s="1"/>
  <c r="R1387" i="5"/>
  <c r="T1387" i="5" s="1"/>
  <c r="R784" i="5"/>
  <c r="T784" i="5" s="1"/>
  <c r="R1324" i="5"/>
  <c r="T1324" i="5" s="1"/>
  <c r="R1689" i="5"/>
  <c r="T1689" i="5" s="1"/>
  <c r="R829" i="5"/>
  <c r="T829" i="5" s="1"/>
  <c r="R46" i="5"/>
  <c r="T46" i="5" s="1"/>
  <c r="R1534" i="5"/>
  <c r="T1534" i="5" s="1"/>
  <c r="R1495" i="5"/>
  <c r="T1495" i="5" s="1"/>
  <c r="R695" i="5"/>
  <c r="T695" i="5" s="1"/>
  <c r="R740" i="5"/>
  <c r="T740" i="5" s="1"/>
  <c r="R1194" i="5"/>
  <c r="T1194" i="5" s="1"/>
  <c r="R1510" i="5"/>
  <c r="T1510" i="5" s="1"/>
  <c r="R1227" i="5"/>
  <c r="T1227" i="5" s="1"/>
  <c r="R1726" i="5"/>
  <c r="T1726" i="5" s="1"/>
  <c r="R1862" i="5"/>
  <c r="T1862" i="5" s="1"/>
  <c r="R1703" i="5"/>
  <c r="T1703" i="5" s="1"/>
  <c r="R1344" i="5"/>
  <c r="T1344" i="5" s="1"/>
  <c r="R488" i="5"/>
  <c r="T488" i="5" s="1"/>
  <c r="R1397" i="5"/>
  <c r="T1397" i="5" s="1"/>
  <c r="V2345" i="5"/>
  <c r="X2345" i="5" s="1"/>
  <c r="U2345" i="5"/>
  <c r="W2345" i="5" s="1"/>
  <c r="AA2345" i="5" s="1"/>
  <c r="R1844" i="5"/>
  <c r="T1844" i="5" s="1"/>
  <c r="R1155" i="5"/>
  <c r="T1155" i="5" s="1"/>
  <c r="U608" i="5"/>
  <c r="W608" i="5" s="1"/>
  <c r="AA608" i="5" s="1"/>
  <c r="V608" i="5"/>
  <c r="X608" i="5" s="1"/>
  <c r="U1152" i="5"/>
  <c r="W1152" i="5" s="1"/>
  <c r="V1152" i="5"/>
  <c r="X1152" i="5" s="1"/>
  <c r="R1583" i="5"/>
  <c r="T1583" i="5" s="1"/>
  <c r="R237" i="5"/>
  <c r="T237" i="5" s="1"/>
  <c r="R1136" i="5"/>
  <c r="T1136" i="5" s="1"/>
  <c r="R571" i="5"/>
  <c r="T571" i="5" s="1"/>
  <c r="R1299" i="5"/>
  <c r="T1299" i="5" s="1"/>
  <c r="R1093" i="5"/>
  <c r="T1093" i="5" s="1"/>
  <c r="R846" i="5"/>
  <c r="T846" i="5" s="1"/>
  <c r="R620" i="5"/>
  <c r="T620" i="5" s="1"/>
  <c r="R1847" i="5"/>
  <c r="T1847" i="5" s="1"/>
  <c r="R1859" i="5"/>
  <c r="T1859" i="5" s="1"/>
  <c r="R555" i="5"/>
  <c r="T555" i="5" s="1"/>
  <c r="R438" i="5"/>
  <c r="T438" i="5" s="1"/>
  <c r="R1821" i="5"/>
  <c r="T1821" i="5" s="1"/>
  <c r="U2380" i="5"/>
  <c r="W2380" i="5" s="1"/>
  <c r="Y2380" i="5" s="1"/>
  <c r="V2380" i="5"/>
  <c r="R1250" i="5"/>
  <c r="T1250" i="5" s="1"/>
  <c r="R1595" i="5"/>
  <c r="T1595" i="5" s="1"/>
  <c r="U2419" i="5"/>
  <c r="W2419" i="5" s="1"/>
  <c r="Y2419" i="5" s="1"/>
  <c r="V2419" i="5"/>
  <c r="U2404" i="5"/>
  <c r="W2404" i="5" s="1"/>
  <c r="Y2404" i="5" s="1"/>
  <c r="V2404" i="5"/>
  <c r="R174" i="5"/>
  <c r="T174" i="5" s="1"/>
  <c r="R231" i="5"/>
  <c r="T231" i="5" s="1"/>
  <c r="U2150" i="5"/>
  <c r="W2150" i="5" s="1"/>
  <c r="AA2150" i="5" s="1"/>
  <c r="V2150" i="5"/>
  <c r="X2150" i="5" s="1"/>
  <c r="R687" i="5"/>
  <c r="T687" i="5" s="1"/>
  <c r="R499" i="5"/>
  <c r="T499" i="5" s="1"/>
  <c r="R946" i="5"/>
  <c r="T946" i="5" s="1"/>
  <c r="R75" i="5"/>
  <c r="T75" i="5" s="1"/>
  <c r="R436" i="5"/>
  <c r="T436" i="5" s="1"/>
  <c r="U2116" i="5"/>
  <c r="W2116" i="5" s="1"/>
  <c r="AA2116" i="5" s="1"/>
  <c r="V2116" i="5"/>
  <c r="X2116" i="5" s="1"/>
  <c r="U2407" i="5"/>
  <c r="W2407" i="5" s="1"/>
  <c r="Y2407" i="5" s="1"/>
  <c r="V2407" i="5"/>
  <c r="U2294" i="5"/>
  <c r="W2294" i="5" s="1"/>
  <c r="V2294" i="5"/>
  <c r="R1391" i="5"/>
  <c r="T1391" i="5" s="1"/>
  <c r="R764" i="5"/>
  <c r="T764" i="5" s="1"/>
  <c r="U2149" i="5"/>
  <c r="W2149" i="5" s="1"/>
  <c r="V2149" i="5"/>
  <c r="R954" i="5"/>
  <c r="T954" i="5" s="1"/>
  <c r="R1112" i="5"/>
  <c r="T1112" i="5" s="1"/>
  <c r="R343" i="5"/>
  <c r="T343" i="5" s="1"/>
  <c r="R1575" i="5"/>
  <c r="T1575" i="5" s="1"/>
  <c r="R1045" i="5"/>
  <c r="T1045" i="5" s="1"/>
  <c r="R1800" i="5"/>
  <c r="T1800" i="5" s="1"/>
  <c r="R662" i="5"/>
  <c r="T662" i="5" s="1"/>
  <c r="R297" i="5"/>
  <c r="T297" i="5" s="1"/>
  <c r="R924" i="5"/>
  <c r="T924" i="5" s="1"/>
  <c r="R860" i="5"/>
  <c r="T860" i="5" s="1"/>
  <c r="R222" i="5"/>
  <c r="T222" i="5" s="1"/>
  <c r="R1550" i="5"/>
  <c r="T1550" i="5" s="1"/>
  <c r="R1028" i="5"/>
  <c r="T1028" i="5" s="1"/>
  <c r="R374" i="5"/>
  <c r="T374" i="5" s="1"/>
  <c r="U848" i="5"/>
  <c r="W848" i="5" s="1"/>
  <c r="Y848" i="5" s="1"/>
  <c r="V848" i="5"/>
  <c r="R1129" i="5"/>
  <c r="T1129" i="5" s="1"/>
  <c r="R1787" i="5"/>
  <c r="T1787" i="5" s="1"/>
  <c r="R1004" i="5"/>
  <c r="T1004" i="5" s="1"/>
  <c r="U242" i="5"/>
  <c r="W242" i="5" s="1"/>
  <c r="V242" i="5"/>
  <c r="X242" i="5" s="1"/>
  <c r="R221" i="5"/>
  <c r="T221" i="5" s="1"/>
  <c r="R792" i="5"/>
  <c r="T792" i="5" s="1"/>
  <c r="R1824" i="5"/>
  <c r="T1824" i="5" s="1"/>
  <c r="R129" i="5"/>
  <c r="T129" i="5" s="1"/>
  <c r="R1771" i="5"/>
  <c r="T1771" i="5" s="1"/>
  <c r="U958" i="5"/>
  <c r="W958" i="5" s="1"/>
  <c r="V958" i="5"/>
  <c r="X958" i="5" s="1"/>
  <c r="U1091" i="5"/>
  <c r="W1091" i="5" s="1"/>
  <c r="V1091" i="5"/>
  <c r="X1091" i="5" s="1"/>
  <c r="R1597" i="5"/>
  <c r="T1597" i="5" s="1"/>
  <c r="U260" i="5"/>
  <c r="W260" i="5" s="1"/>
  <c r="Y260" i="5" s="1"/>
  <c r="V260" i="5"/>
  <c r="U1374" i="5"/>
  <c r="W1374" i="5" s="1"/>
  <c r="V1374" i="5"/>
  <c r="X1374" i="5" s="1"/>
  <c r="R945" i="5"/>
  <c r="T945" i="5" s="1"/>
  <c r="U704" i="5"/>
  <c r="W704" i="5" s="1"/>
  <c r="Y704" i="5" s="1"/>
  <c r="V704" i="5"/>
  <c r="U248" i="5"/>
  <c r="W248" i="5" s="1"/>
  <c r="V248" i="5"/>
  <c r="U2073" i="5"/>
  <c r="W2073" i="5" s="1"/>
  <c r="Y2073" i="5" s="1"/>
  <c r="V2073" i="5"/>
  <c r="R1394" i="5"/>
  <c r="T1394" i="5" s="1"/>
  <c r="R402" i="5"/>
  <c r="T402" i="5" s="1"/>
  <c r="R1619" i="5"/>
  <c r="T1619" i="5" s="1"/>
  <c r="R215" i="5"/>
  <c r="T215" i="5" s="1"/>
  <c r="R1873" i="5"/>
  <c r="T1873" i="5" s="1"/>
  <c r="R1755" i="5"/>
  <c r="T1755" i="5" s="1"/>
  <c r="R20" i="5"/>
  <c r="T20" i="5" s="1"/>
  <c r="R1600" i="5"/>
  <c r="T1600" i="5" s="1"/>
  <c r="U2280" i="5"/>
  <c r="W2280" i="5" s="1"/>
  <c r="Y2280" i="5" s="1"/>
  <c r="V2280" i="5"/>
  <c r="U2441" i="5"/>
  <c r="W2441" i="5" s="1"/>
  <c r="Y2441" i="5" s="1"/>
  <c r="V2441" i="5"/>
  <c r="R1412" i="5"/>
  <c r="T1412" i="5" s="1"/>
  <c r="R458" i="5"/>
  <c r="T458" i="5" s="1"/>
  <c r="R1418" i="5"/>
  <c r="T1418" i="5" s="1"/>
  <c r="R425" i="5"/>
  <c r="T425" i="5" s="1"/>
  <c r="R1124" i="5"/>
  <c r="T1124" i="5" s="1"/>
  <c r="R1110" i="5"/>
  <c r="T1110" i="5" s="1"/>
  <c r="R1487" i="5"/>
  <c r="T1487" i="5" s="1"/>
  <c r="R1071" i="5"/>
  <c r="T1071" i="5" s="1"/>
  <c r="R1246" i="5"/>
  <c r="T1246" i="5" s="1"/>
  <c r="R1643" i="5"/>
  <c r="T1643" i="5" s="1"/>
  <c r="R1515" i="5"/>
  <c r="T1515" i="5" s="1"/>
  <c r="R1820" i="5"/>
  <c r="T1820" i="5" s="1"/>
  <c r="R739" i="5"/>
  <c r="T739" i="5" s="1"/>
  <c r="R1122" i="5"/>
  <c r="T1122" i="5" s="1"/>
  <c r="R124" i="5"/>
  <c r="T124" i="5" s="1"/>
  <c r="R1547" i="5"/>
  <c r="T1547" i="5" s="1"/>
  <c r="R1309" i="5"/>
  <c r="T1309" i="5" s="1"/>
  <c r="R61" i="5"/>
  <c r="T61" i="5" s="1"/>
  <c r="R1831" i="5"/>
  <c r="T1831" i="5" s="1"/>
  <c r="R1695" i="5"/>
  <c r="T1695" i="5" s="1"/>
  <c r="U491" i="5"/>
  <c r="W491" i="5" s="1"/>
  <c r="V491" i="5"/>
  <c r="R1778" i="5"/>
  <c r="T1778" i="5" s="1"/>
  <c r="R1058" i="5"/>
  <c r="T1058" i="5" s="1"/>
  <c r="R1159" i="5"/>
  <c r="T1159" i="5" s="1"/>
  <c r="R1308" i="5"/>
  <c r="T1308" i="5" s="1"/>
  <c r="R818" i="5"/>
  <c r="T818" i="5" s="1"/>
  <c r="U1041" i="5"/>
  <c r="W1041" i="5" s="1"/>
  <c r="Y1041" i="5" s="1"/>
  <c r="V1041" i="5"/>
  <c r="R1100" i="5"/>
  <c r="T1100" i="5" s="1"/>
  <c r="R1133" i="5"/>
  <c r="T1133" i="5" s="1"/>
  <c r="R965" i="5"/>
  <c r="T965" i="5" s="1"/>
  <c r="R1263" i="5"/>
  <c r="T1263" i="5" s="1"/>
  <c r="R751" i="5"/>
  <c r="T751" i="5" s="1"/>
  <c r="R1508" i="5"/>
  <c r="T1508" i="5" s="1"/>
  <c r="U234" i="5"/>
  <c r="W234" i="5" s="1"/>
  <c r="AA234" i="5" s="1"/>
  <c r="V234" i="5"/>
  <c r="X234" i="5" s="1"/>
  <c r="R1632" i="5"/>
  <c r="T1632" i="5" s="1"/>
  <c r="R1668" i="5"/>
  <c r="T1668" i="5" s="1"/>
  <c r="U596" i="5"/>
  <c r="W596" i="5" s="1"/>
  <c r="V596" i="5"/>
  <c r="X596" i="5" s="1"/>
  <c r="V746" i="5"/>
  <c r="U746" i="5"/>
  <c r="W746" i="5" s="1"/>
  <c r="Y746" i="5" s="1"/>
  <c r="Q12" i="5"/>
  <c r="R938" i="5"/>
  <c r="T938" i="5" s="1"/>
  <c r="R160" i="5"/>
  <c r="T160" i="5" s="1"/>
  <c r="U272" i="5"/>
  <c r="W272" i="5" s="1"/>
  <c r="V272" i="5"/>
  <c r="U1989" i="5"/>
  <c r="W1989" i="5" s="1"/>
  <c r="V1989" i="5"/>
  <c r="X1989" i="5" s="1"/>
  <c r="R867" i="5"/>
  <c r="T867" i="5" s="1"/>
  <c r="R483" i="5"/>
  <c r="T483" i="5" s="1"/>
  <c r="R1360" i="5"/>
  <c r="T1360" i="5" s="1"/>
  <c r="R643" i="5"/>
  <c r="T643" i="5" s="1"/>
  <c r="R43" i="5"/>
  <c r="T43" i="5" s="1"/>
  <c r="R1690" i="5"/>
  <c r="T1690" i="5" s="1"/>
  <c r="R1098" i="5"/>
  <c r="T1098" i="5" s="1"/>
  <c r="R448" i="5"/>
  <c r="T448" i="5" s="1"/>
  <c r="R1786" i="5"/>
  <c r="T1786" i="5" s="1"/>
  <c r="R1830" i="5"/>
  <c r="T1830" i="5" s="1"/>
  <c r="R768" i="5"/>
  <c r="T768" i="5" s="1"/>
  <c r="R907" i="5"/>
  <c r="T907" i="5" s="1"/>
  <c r="R988" i="5"/>
  <c r="T988" i="5" s="1"/>
  <c r="R41" i="5"/>
  <c r="T41" i="5" s="1"/>
  <c r="R844" i="5"/>
  <c r="T844" i="5" s="1"/>
  <c r="R69" i="5"/>
  <c r="T69" i="5" s="1"/>
  <c r="R397" i="5"/>
  <c r="T397" i="5" s="1"/>
  <c r="R232" i="5"/>
  <c r="T232" i="5" s="1"/>
  <c r="R155" i="5"/>
  <c r="T155" i="5" s="1"/>
  <c r="Q9" i="5"/>
  <c r="R528" i="5"/>
  <c r="T528" i="5" s="1"/>
  <c r="R1437" i="5"/>
  <c r="T1437" i="5" s="1"/>
  <c r="R922" i="5"/>
  <c r="T922" i="5" s="1"/>
  <c r="R1799" i="5"/>
  <c r="T1799" i="5" s="1"/>
  <c r="R1511" i="5"/>
  <c r="T1511" i="5" s="1"/>
  <c r="V452" i="5"/>
  <c r="X452" i="5" s="1"/>
  <c r="U452" i="5"/>
  <c r="W452" i="5" s="1"/>
  <c r="AA452" i="5" s="1"/>
  <c r="U1641" i="5"/>
  <c r="W1641" i="5" s="1"/>
  <c r="V1641" i="5"/>
  <c r="X1641" i="5" s="1"/>
  <c r="R1848" i="5"/>
  <c r="T1848" i="5" s="1"/>
  <c r="R876" i="5"/>
  <c r="T876" i="5" s="1"/>
  <c r="R252" i="5"/>
  <c r="T252" i="5" s="1"/>
  <c r="R409" i="5"/>
  <c r="T409" i="5" s="1"/>
  <c r="R1353" i="5"/>
  <c r="T1353" i="5" s="1"/>
  <c r="U156" i="5"/>
  <c r="W156" i="5" s="1"/>
  <c r="V156" i="5"/>
  <c r="X156" i="5" s="1"/>
  <c r="R1095" i="5"/>
  <c r="T1095" i="5" s="1"/>
  <c r="R951" i="5"/>
  <c r="T951" i="5" s="1"/>
  <c r="R1474" i="5"/>
  <c r="T1474" i="5" s="1"/>
  <c r="R1664" i="5"/>
  <c r="T1664" i="5" s="1"/>
  <c r="R1526" i="5"/>
  <c r="T1526" i="5" s="1"/>
  <c r="R486" i="5"/>
  <c r="T486" i="5" s="1"/>
  <c r="R1520" i="5"/>
  <c r="T1520" i="5" s="1"/>
  <c r="R1561" i="5"/>
  <c r="T1561" i="5" s="1"/>
  <c r="R1119" i="5"/>
  <c r="T1119" i="5" s="1"/>
  <c r="R1537" i="5"/>
  <c r="T1537" i="5" s="1"/>
  <c r="R153" i="5"/>
  <c r="T153" i="5" s="1"/>
  <c r="R367" i="5"/>
  <c r="T367" i="5" s="1"/>
  <c r="R1323" i="5"/>
  <c r="T1323" i="5" s="1"/>
  <c r="U339" i="5"/>
  <c r="W339" i="5" s="1"/>
  <c r="V339" i="5"/>
  <c r="X339" i="5" s="1"/>
  <c r="R1822" i="5"/>
  <c r="T1822" i="5" s="1"/>
  <c r="R1865" i="5"/>
  <c r="T1865" i="5" s="1"/>
  <c r="R1596" i="5"/>
  <c r="T1596" i="5" s="1"/>
  <c r="R1221" i="5"/>
  <c r="T1221" i="5" s="1"/>
  <c r="V429" i="5"/>
  <c r="U429" i="5"/>
  <c r="W429" i="5" s="1"/>
  <c r="Y429" i="5" s="1"/>
  <c r="R1188" i="5"/>
  <c r="T1188" i="5" s="1"/>
  <c r="U913" i="5"/>
  <c r="W913" i="5" s="1"/>
  <c r="AA913" i="5" s="1"/>
  <c r="V913" i="5"/>
  <c r="X913" i="5" s="1"/>
  <c r="R627" i="5"/>
  <c r="T627" i="5" s="1"/>
  <c r="R902" i="5"/>
  <c r="T902" i="5" s="1"/>
  <c r="U2121" i="5"/>
  <c r="W2121" i="5" s="1"/>
  <c r="AA2121" i="5" s="1"/>
  <c r="V2121" i="5"/>
  <c r="X2121" i="5" s="1"/>
  <c r="R1590" i="5"/>
  <c r="T1590" i="5" s="1"/>
  <c r="V245" i="5"/>
  <c r="X245" i="5" s="1"/>
  <c r="U245" i="5"/>
  <c r="W245" i="5" s="1"/>
  <c r="AA245" i="5" s="1"/>
  <c r="U408" i="5"/>
  <c r="W408" i="5" s="1"/>
  <c r="Y408" i="5" s="1"/>
  <c r="V408" i="5"/>
  <c r="R896" i="5"/>
  <c r="T896" i="5" s="1"/>
  <c r="R71" i="5"/>
  <c r="T71" i="5" s="1"/>
  <c r="R1685" i="5"/>
  <c r="T1685" i="5" s="1"/>
  <c r="R84" i="5"/>
  <c r="T84" i="5" s="1"/>
  <c r="R161" i="5"/>
  <c r="T161" i="5" s="1"/>
  <c r="R1809" i="5"/>
  <c r="T1809" i="5" s="1"/>
  <c r="R762" i="5"/>
  <c r="T762" i="5" s="1"/>
  <c r="R1823" i="5"/>
  <c r="T1823" i="5" s="1"/>
  <c r="R1553" i="5"/>
  <c r="T1553" i="5" s="1"/>
  <c r="R631" i="5"/>
  <c r="T631" i="5" s="1"/>
  <c r="R1260" i="5"/>
  <c r="T1260" i="5" s="1"/>
  <c r="R1666" i="5"/>
  <c r="T1666" i="5" s="1"/>
  <c r="R1307" i="5"/>
  <c r="T1307" i="5" s="1"/>
  <c r="R1449" i="5"/>
  <c r="T1449" i="5" s="1"/>
  <c r="R541" i="5"/>
  <c r="T541" i="5" s="1"/>
  <c r="R1750" i="5"/>
  <c r="T1750" i="5" s="1"/>
  <c r="U282" i="5"/>
  <c r="W282" i="5" s="1"/>
  <c r="V282" i="5"/>
  <c r="X282" i="5" s="1"/>
  <c r="R1473" i="5"/>
  <c r="T1473" i="5" s="1"/>
  <c r="R1213" i="5"/>
  <c r="T1213" i="5" s="1"/>
  <c r="R501" i="5"/>
  <c r="T501" i="5" s="1"/>
  <c r="R263" i="5"/>
  <c r="T263" i="5" s="1"/>
  <c r="R1499" i="5"/>
  <c r="T1499" i="5" s="1"/>
  <c r="R720" i="5"/>
  <c r="T720" i="5" s="1"/>
  <c r="R1113" i="5"/>
  <c r="T1113" i="5" s="1"/>
  <c r="R470" i="5"/>
  <c r="T470" i="5" s="1"/>
  <c r="V324" i="5"/>
  <c r="U324" i="5"/>
  <c r="W324" i="5" s="1"/>
  <c r="Y324" i="5" s="1"/>
  <c r="R944" i="5"/>
  <c r="T944" i="5" s="1"/>
  <c r="U684" i="5"/>
  <c r="W684" i="5" s="1"/>
  <c r="AA684" i="5" s="1"/>
  <c r="V684" i="5"/>
  <c r="X684" i="5" s="1"/>
  <c r="U2352" i="5"/>
  <c r="W2352" i="5" s="1"/>
  <c r="Y2352" i="5" s="1"/>
  <c r="V2352" i="5"/>
  <c r="U1557" i="5"/>
  <c r="W1557" i="5" s="1"/>
  <c r="AA1557" i="5" s="1"/>
  <c r="V1557" i="5"/>
  <c r="X1557" i="5" s="1"/>
  <c r="R1461" i="5"/>
  <c r="T1461" i="5" s="1"/>
  <c r="R1551" i="5"/>
  <c r="T1551" i="5" s="1"/>
  <c r="R1667" i="5"/>
  <c r="T1667" i="5" s="1"/>
  <c r="R1409" i="5"/>
  <c r="T1409" i="5" s="1"/>
  <c r="R1714" i="5"/>
  <c r="T1714" i="5" s="1"/>
  <c r="R721" i="5"/>
  <c r="T721" i="5" s="1"/>
  <c r="R207" i="5"/>
  <c r="T207" i="5" s="1"/>
  <c r="R287" i="5"/>
  <c r="T287" i="5" s="1"/>
  <c r="R1624" i="5"/>
  <c r="T1624" i="5" s="1"/>
  <c r="R1793" i="5"/>
  <c r="T1793" i="5" s="1"/>
  <c r="R1805" i="5"/>
  <c r="T1805" i="5" s="1"/>
  <c r="R251" i="5"/>
  <c r="T251" i="5" s="1"/>
  <c r="R420" i="5"/>
  <c r="T420" i="5" s="1"/>
  <c r="R445" i="5"/>
  <c r="T445" i="5" s="1"/>
  <c r="R881" i="5"/>
  <c r="T881" i="5" s="1"/>
  <c r="R976" i="5"/>
  <c r="T976" i="5" s="1"/>
  <c r="R1838" i="5"/>
  <c r="T1838" i="5" s="1"/>
  <c r="U128" i="5"/>
  <c r="W128" i="5" s="1"/>
  <c r="AA128" i="5" s="1"/>
  <c r="V128" i="5"/>
  <c r="X128" i="5" s="1"/>
  <c r="R446" i="5"/>
  <c r="T446" i="5" s="1"/>
  <c r="V1956" i="5"/>
  <c r="U1956" i="5"/>
  <c r="W1956" i="5" s="1"/>
  <c r="R137" i="5"/>
  <c r="T137" i="5" s="1"/>
  <c r="R1005" i="5"/>
  <c r="T1005" i="5" s="1"/>
  <c r="U1915" i="5"/>
  <c r="W1915" i="5" s="1"/>
  <c r="Y1915" i="5" s="1"/>
  <c r="V1915" i="5"/>
  <c r="U2385" i="5"/>
  <c r="W2385" i="5" s="1"/>
  <c r="V2385" i="5"/>
  <c r="R306" i="5"/>
  <c r="T306" i="5" s="1"/>
  <c r="R1414" i="5"/>
  <c r="T1414" i="5" s="1"/>
  <c r="R1026" i="5"/>
  <c r="T1026" i="5" s="1"/>
  <c r="R1435" i="5"/>
  <c r="T1435" i="5" s="1"/>
  <c r="R1744" i="5"/>
  <c r="T1744" i="5" s="1"/>
  <c r="R117" i="5"/>
  <c r="T117" i="5" s="1"/>
  <c r="R979" i="5"/>
  <c r="T979" i="5" s="1"/>
  <c r="R115" i="5"/>
  <c r="T115" i="5" s="1"/>
  <c r="R1059" i="5"/>
  <c r="T1059" i="5" s="1"/>
  <c r="R779" i="5"/>
  <c r="T779" i="5" s="1"/>
  <c r="R959" i="5"/>
  <c r="T959" i="5" s="1"/>
  <c r="R1582" i="5"/>
  <c r="T1582" i="5" s="1"/>
  <c r="R1126" i="5"/>
  <c r="T1126" i="5" s="1"/>
  <c r="U2248" i="5"/>
  <c r="W2248" i="5" s="1"/>
  <c r="AA2248" i="5" s="1"/>
  <c r="V2248" i="5"/>
  <c r="X2248" i="5" s="1"/>
  <c r="R300" i="5"/>
  <c r="T300" i="5" s="1"/>
  <c r="R805" i="5"/>
  <c r="T805" i="5" s="1"/>
  <c r="R566" i="5"/>
  <c r="T566" i="5" s="1"/>
  <c r="R670" i="5"/>
  <c r="T670" i="5" s="1"/>
  <c r="R1634" i="5"/>
  <c r="T1634" i="5" s="1"/>
  <c r="R529" i="5"/>
  <c r="T529" i="5" s="1"/>
  <c r="R563" i="5"/>
  <c r="T563" i="5" s="1"/>
  <c r="R1376" i="5"/>
  <c r="T1376" i="5" s="1"/>
  <c r="R380" i="5"/>
  <c r="T380" i="5" s="1"/>
  <c r="R935" i="5"/>
  <c r="T935" i="5" s="1"/>
  <c r="R1404" i="5"/>
  <c r="T1404" i="5" s="1"/>
  <c r="U2262" i="5"/>
  <c r="W2262" i="5" s="1"/>
  <c r="AA2262" i="5" s="1"/>
  <c r="V2262" i="5"/>
  <c r="X2262" i="5" s="1"/>
  <c r="R1271" i="5"/>
  <c r="T1271" i="5" s="1"/>
  <c r="R1762" i="5"/>
  <c r="T1762" i="5" s="1"/>
  <c r="R611" i="5"/>
  <c r="T611" i="5" s="1"/>
  <c r="R419" i="5"/>
  <c r="T419" i="5" s="1"/>
  <c r="R492" i="5"/>
  <c r="T492" i="5" s="1"/>
  <c r="R1393" i="5"/>
  <c r="T1393" i="5" s="1"/>
  <c r="R1111" i="5"/>
  <c r="T1111" i="5" s="1"/>
  <c r="R887" i="5"/>
  <c r="T887" i="5" s="1"/>
  <c r="R424" i="5"/>
  <c r="T424" i="5" s="1"/>
  <c r="R1339" i="5"/>
  <c r="T1339" i="5" s="1"/>
  <c r="U2181" i="5"/>
  <c r="W2181" i="5" s="1"/>
  <c r="Y2181" i="5" s="1"/>
  <c r="V2181" i="5"/>
  <c r="R379" i="5"/>
  <c r="T379" i="5" s="1"/>
  <c r="R1819" i="5"/>
  <c r="T1819" i="5" s="1"/>
  <c r="R1270" i="5"/>
  <c r="T1270" i="5" s="1"/>
  <c r="R1855" i="5"/>
  <c r="T1855" i="5" s="1"/>
  <c r="U2127" i="5"/>
  <c r="W2127" i="5" s="1"/>
  <c r="V2127" i="5"/>
  <c r="X2127" i="5" s="1"/>
  <c r="R1546" i="5"/>
  <c r="T1546" i="5" s="1"/>
  <c r="R851" i="5"/>
  <c r="T851" i="5" s="1"/>
  <c r="R1854" i="5"/>
  <c r="T1854" i="5" s="1"/>
  <c r="R1457" i="5"/>
  <c r="T1457" i="5" s="1"/>
  <c r="U175" i="5"/>
  <c r="W175" i="5" s="1"/>
  <c r="V175" i="5"/>
  <c r="R1184" i="5"/>
  <c r="T1184" i="5" s="1"/>
  <c r="U660" i="5"/>
  <c r="W660" i="5" s="1"/>
  <c r="V660" i="5"/>
  <c r="X660" i="5" s="1"/>
  <c r="R1006" i="5"/>
  <c r="T1006" i="5" s="1"/>
  <c r="R1467" i="5"/>
  <c r="T1467" i="5" s="1"/>
  <c r="R745" i="5"/>
  <c r="T745" i="5" s="1"/>
  <c r="R998" i="5"/>
  <c r="T998" i="5" s="1"/>
  <c r="R274" i="5"/>
  <c r="T274" i="5" s="1"/>
  <c r="V1223" i="5"/>
  <c r="U1223" i="5"/>
  <c r="W1223" i="5" s="1"/>
  <c r="Y1223" i="5" s="1"/>
  <c r="R1224" i="5"/>
  <c r="T1224" i="5" s="1"/>
  <c r="R841" i="5"/>
  <c r="T841" i="5" s="1"/>
  <c r="R1807" i="5"/>
  <c r="T1807" i="5" s="1"/>
  <c r="R1484" i="5"/>
  <c r="T1484" i="5" s="1"/>
  <c r="R699" i="5"/>
  <c r="T699" i="5" s="1"/>
  <c r="R403" i="5"/>
  <c r="T403" i="5" s="1"/>
  <c r="R537" i="5"/>
  <c r="T537" i="5" s="1"/>
  <c r="R1290" i="5"/>
  <c r="T1290" i="5" s="1"/>
  <c r="R178" i="5"/>
  <c r="T178" i="5" s="1"/>
  <c r="R1170" i="5"/>
  <c r="T1170" i="5" s="1"/>
  <c r="R64" i="5"/>
  <c r="T64" i="5" s="1"/>
  <c r="R1003" i="5"/>
  <c r="T1003" i="5" s="1"/>
  <c r="R254" i="5"/>
  <c r="T254" i="5" s="1"/>
  <c r="R1149" i="5"/>
  <c r="T1149" i="5" s="1"/>
  <c r="R1325" i="5"/>
  <c r="T1325" i="5" s="1"/>
  <c r="R301" i="5"/>
  <c r="T301" i="5" s="1"/>
  <c r="R504" i="5"/>
  <c r="T504" i="5" s="1"/>
  <c r="R1158" i="5"/>
  <c r="T1158" i="5" s="1"/>
  <c r="R145" i="5"/>
  <c r="T145" i="5" s="1"/>
  <c r="R978" i="5"/>
  <c r="T978" i="5" s="1"/>
  <c r="R113" i="5"/>
  <c r="T113" i="5" s="1"/>
  <c r="U1987" i="5"/>
  <c r="W1987" i="5" s="1"/>
  <c r="AA1987" i="5" s="1"/>
  <c r="V1987" i="5"/>
  <c r="X1987" i="5" s="1"/>
  <c r="V1061" i="5"/>
  <c r="X1061" i="5" s="1"/>
  <c r="U1061" i="5"/>
  <c r="W1061" i="5" s="1"/>
  <c r="R1625" i="5"/>
  <c r="T1625" i="5" s="1"/>
  <c r="R414" i="5"/>
  <c r="T414" i="5" s="1"/>
  <c r="R1647" i="5"/>
  <c r="T1647" i="5" s="1"/>
  <c r="R1493" i="5"/>
  <c r="T1493" i="5" s="1"/>
  <c r="U1115" i="5"/>
  <c r="W1115" i="5" s="1"/>
  <c r="Y1115" i="5" s="1"/>
  <c r="V1115" i="5"/>
  <c r="U1029" i="5"/>
  <c r="W1029" i="5" s="1"/>
  <c r="V1029" i="5"/>
  <c r="X1029" i="5" s="1"/>
  <c r="R1748" i="5"/>
  <c r="T1748" i="5" s="1"/>
  <c r="R1460" i="5"/>
  <c r="T1460" i="5" s="1"/>
  <c r="U556" i="5"/>
  <c r="W556" i="5" s="1"/>
  <c r="Y556" i="5" s="1"/>
  <c r="V556" i="5"/>
  <c r="R1500" i="5"/>
  <c r="T1500" i="5" s="1"/>
  <c r="R840" i="5"/>
  <c r="T840" i="5" s="1"/>
  <c r="Q11" i="5"/>
  <c r="R1851" i="5"/>
  <c r="T1851" i="5" s="1"/>
  <c r="U1055" i="5"/>
  <c r="W1055" i="5" s="1"/>
  <c r="V1055" i="5"/>
  <c r="X1055" i="5" s="1"/>
  <c r="R1612" i="5"/>
  <c r="T1612" i="5" s="1"/>
  <c r="R1774" i="5"/>
  <c r="T1774" i="5" s="1"/>
  <c r="U327" i="5"/>
  <c r="W327" i="5" s="1"/>
  <c r="AA327" i="5" s="1"/>
  <c r="V327" i="5"/>
  <c r="X327" i="5" s="1"/>
  <c r="R1637" i="5"/>
  <c r="T1637" i="5" s="1"/>
  <c r="R314" i="5"/>
  <c r="T314" i="5" s="1"/>
  <c r="R815" i="5"/>
  <c r="T815" i="5" s="1"/>
  <c r="R58" i="5"/>
  <c r="T58" i="5" s="1"/>
  <c r="U2340" i="5"/>
  <c r="W2340" i="5" s="1"/>
  <c r="Y2340" i="5" s="1"/>
  <c r="V2340" i="5"/>
  <c r="R1806" i="5"/>
  <c r="T1806" i="5" s="1"/>
  <c r="R86" i="5"/>
  <c r="T86" i="5" s="1"/>
  <c r="R1036" i="5"/>
  <c r="T1036" i="5" s="1"/>
  <c r="Q6" i="5"/>
  <c r="R299" i="5"/>
  <c r="T299" i="5" s="1"/>
  <c r="R1279" i="5"/>
  <c r="T1279" i="5" s="1"/>
  <c r="R1454" i="5"/>
  <c r="T1454" i="5" s="1"/>
  <c r="R750" i="5"/>
  <c r="T750" i="5" s="1"/>
  <c r="R894" i="5"/>
  <c r="T894" i="5" s="1"/>
  <c r="R1544" i="5"/>
  <c r="T1544" i="5" s="1"/>
  <c r="V2133" i="5"/>
  <c r="U2133" i="5"/>
  <c r="W2133" i="5" s="1"/>
  <c r="Y2133" i="5" s="1"/>
  <c r="U2245" i="5"/>
  <c r="W2245" i="5" s="1"/>
  <c r="V2245" i="5"/>
  <c r="X2245" i="5" s="1"/>
  <c r="U1947" i="5"/>
  <c r="W1947" i="5" s="1"/>
  <c r="Y1947" i="5" s="1"/>
  <c r="V1947" i="5"/>
  <c r="R678" i="5"/>
  <c r="T678" i="5" s="1"/>
  <c r="U1018" i="5"/>
  <c r="W1018" i="5" s="1"/>
  <c r="AA1018" i="5" s="1"/>
  <c r="V1018" i="5"/>
  <c r="X1018" i="5" s="1"/>
  <c r="R1633" i="5"/>
  <c r="T1633" i="5" s="1"/>
  <c r="R293" i="5"/>
  <c r="T293" i="5" s="1"/>
  <c r="R817" i="5"/>
  <c r="T817" i="5" s="1"/>
  <c r="R560" i="5"/>
  <c r="T560" i="5" s="1"/>
  <c r="R722" i="5"/>
  <c r="T722" i="5" s="1"/>
  <c r="R1749" i="5"/>
  <c r="T1749" i="5" s="1"/>
  <c r="R1497" i="5"/>
  <c r="T1497" i="5" s="1"/>
  <c r="R1131" i="5"/>
  <c r="T1131" i="5" s="1"/>
  <c r="R394" i="5"/>
  <c r="T394" i="5" s="1"/>
  <c r="R883" i="5"/>
  <c r="T883" i="5" s="1"/>
  <c r="R1763" i="5"/>
  <c r="T1763" i="5" s="1"/>
  <c r="R172" i="5"/>
  <c r="T172" i="5" s="1"/>
  <c r="R1430" i="5"/>
  <c r="T1430" i="5" s="1"/>
  <c r="R1365" i="5"/>
  <c r="T1365" i="5" s="1"/>
  <c r="R1715" i="5"/>
  <c r="T1715" i="5" s="1"/>
  <c r="R391" i="5"/>
  <c r="T391" i="5" s="1"/>
  <c r="R1400" i="5"/>
  <c r="T1400" i="5" s="1"/>
  <c r="R266" i="5"/>
  <c r="T266" i="5" s="1"/>
  <c r="R1336" i="5"/>
  <c r="T1336" i="5" s="1"/>
  <c r="R1856" i="5"/>
  <c r="T1856" i="5" s="1"/>
  <c r="R1706" i="5"/>
  <c r="T1706" i="5" s="1"/>
  <c r="R1593" i="5"/>
  <c r="T1593" i="5" s="1"/>
  <c r="R173" i="5"/>
  <c r="T173" i="5" s="1"/>
  <c r="R1390" i="5"/>
  <c r="T1390" i="5" s="1"/>
  <c r="R1118" i="5"/>
  <c r="T1118" i="5" s="1"/>
  <c r="R1691" i="5"/>
  <c r="T1691" i="5" s="1"/>
  <c r="R332" i="5"/>
  <c r="T332" i="5" s="1"/>
  <c r="R535" i="5"/>
  <c r="T535" i="5" s="1"/>
  <c r="U2326" i="5"/>
  <c r="W2326" i="5" s="1"/>
  <c r="V2326" i="5"/>
  <c r="V575" i="5"/>
  <c r="X575" i="5" s="1"/>
  <c r="U575" i="5"/>
  <c r="W575" i="5" s="1"/>
  <c r="AA575" i="5" s="1"/>
  <c r="R1355" i="5"/>
  <c r="T1355" i="5" s="1"/>
  <c r="R986" i="5"/>
  <c r="T986" i="5" s="1"/>
  <c r="R1235" i="5"/>
  <c r="T1235" i="5" s="1"/>
  <c r="R1610" i="5"/>
  <c r="T1610" i="5" s="1"/>
  <c r="R1385" i="5"/>
  <c r="T1385" i="5" s="1"/>
  <c r="R1259" i="5"/>
  <c r="T1259" i="5" s="1"/>
  <c r="R1294" i="5"/>
  <c r="T1294" i="5" s="1"/>
  <c r="R523" i="5"/>
  <c r="T523" i="5" s="1"/>
  <c r="R108" i="5"/>
  <c r="T108" i="5" s="1"/>
  <c r="R40" i="5"/>
  <c r="T40" i="5" s="1"/>
  <c r="R337" i="5"/>
  <c r="T337" i="5" s="1"/>
  <c r="R1034" i="5"/>
  <c r="T1034" i="5" s="1"/>
  <c r="R1311" i="5"/>
  <c r="T1311" i="5" s="1"/>
  <c r="U2266" i="5"/>
  <c r="W2266" i="5" s="1"/>
  <c r="AA2266" i="5" s="1"/>
  <c r="V2266" i="5"/>
  <c r="X2266" i="5" s="1"/>
  <c r="R1312" i="5"/>
  <c r="T1312" i="5" s="1"/>
  <c r="U467" i="5"/>
  <c r="W467" i="5" s="1"/>
  <c r="AA467" i="5" s="1"/>
  <c r="V467" i="5"/>
  <c r="X467" i="5" s="1"/>
  <c r="R878" i="5"/>
  <c r="T878" i="5" s="1"/>
  <c r="V749" i="5"/>
  <c r="U749" i="5"/>
  <c r="W749" i="5" s="1"/>
  <c r="Y749" i="5" s="1"/>
  <c r="R1347" i="5"/>
  <c r="T1347" i="5" s="1"/>
  <c r="U2097" i="5"/>
  <c r="W2097" i="5" s="1"/>
  <c r="V2097" i="5"/>
  <c r="R1507" i="5"/>
  <c r="T1507" i="5" s="1"/>
  <c r="R726" i="5"/>
  <c r="T726" i="5" s="1"/>
  <c r="R1779" i="5"/>
  <c r="T1779" i="5" s="1"/>
  <c r="R1648" i="5"/>
  <c r="T1648" i="5" s="1"/>
  <c r="R960" i="5"/>
  <c r="T960" i="5" s="1"/>
  <c r="R910" i="5"/>
  <c r="T910" i="5" s="1"/>
  <c r="R57" i="5"/>
  <c r="T57" i="5" s="1"/>
  <c r="R1195" i="5"/>
  <c r="T1195" i="5" s="1"/>
  <c r="R1272" i="5"/>
  <c r="T1272" i="5" s="1"/>
  <c r="R1035" i="5"/>
  <c r="T1035" i="5" s="1"/>
  <c r="R674" i="5"/>
  <c r="T674" i="5" s="1"/>
  <c r="R963" i="5"/>
  <c r="T963" i="5" s="1"/>
  <c r="R1814" i="5"/>
  <c r="T1814" i="5" s="1"/>
  <c r="R512" i="5"/>
  <c r="T512" i="5" s="1"/>
  <c r="R211" i="5"/>
  <c r="T211" i="5" s="1"/>
  <c r="R923" i="5"/>
  <c r="T923" i="5" s="1"/>
  <c r="U2091" i="5"/>
  <c r="W2091" i="5" s="1"/>
  <c r="V2091" i="5"/>
  <c r="X2091" i="5" s="1"/>
  <c r="R1730" i="5"/>
  <c r="T1730" i="5" s="1"/>
  <c r="R479" i="5"/>
  <c r="T479" i="5" s="1"/>
  <c r="R1239" i="5"/>
  <c r="T1239" i="5" s="1"/>
  <c r="U1963" i="5"/>
  <c r="W1963" i="5" s="1"/>
  <c r="Y1963" i="5" s="1"/>
  <c r="V1963" i="5"/>
  <c r="U2386" i="5"/>
  <c r="W2386" i="5" s="1"/>
  <c r="Y2386" i="5" s="1"/>
  <c r="V2386" i="5"/>
  <c r="V1907" i="5"/>
  <c r="U1907" i="5"/>
  <c r="W1907" i="5" s="1"/>
  <c r="Y1907" i="5" s="1"/>
  <c r="R1333" i="5"/>
  <c r="T1333" i="5" s="1"/>
  <c r="U2175" i="5"/>
  <c r="W2175" i="5" s="1"/>
  <c r="V2175" i="5"/>
  <c r="X2175" i="5" s="1"/>
  <c r="R1871" i="5"/>
  <c r="T1871" i="5" s="1"/>
  <c r="R1866" i="5"/>
  <c r="T1866" i="5" s="1"/>
  <c r="R187" i="5"/>
  <c r="T187" i="5" s="1"/>
  <c r="R1379" i="5"/>
  <c r="T1379" i="5" s="1"/>
  <c r="R618" i="5"/>
  <c r="T618" i="5" s="1"/>
  <c r="R224" i="5"/>
  <c r="T224" i="5" s="1"/>
  <c r="R1448" i="5"/>
  <c r="T1448" i="5" s="1"/>
  <c r="U2059" i="5"/>
  <c r="W2059" i="5" s="1"/>
  <c r="V2059" i="5"/>
  <c r="R352" i="5"/>
  <c r="T352" i="5" s="1"/>
  <c r="R789" i="5"/>
  <c r="T789" i="5" s="1"/>
  <c r="R1678" i="5"/>
  <c r="T1678" i="5" s="1"/>
  <c r="R1764" i="5"/>
  <c r="T1764" i="5" s="1"/>
  <c r="R675" i="5"/>
  <c r="T675" i="5" s="1"/>
  <c r="R1620" i="5"/>
  <c r="T1620" i="5" s="1"/>
  <c r="U577" i="5"/>
  <c r="W577" i="5" s="1"/>
  <c r="Y577" i="5" s="1"/>
  <c r="V577" i="5"/>
  <c r="R520" i="5"/>
  <c r="T520" i="5" s="1"/>
  <c r="R716" i="5"/>
  <c r="T716" i="5" s="1"/>
  <c r="R967" i="5"/>
  <c r="T967" i="5" s="1"/>
  <c r="R1718" i="5"/>
  <c r="T1718" i="5" s="1"/>
  <c r="U1880" i="5"/>
  <c r="W1880" i="5" s="1"/>
  <c r="Y1880" i="5" s="1"/>
  <c r="V1880" i="5"/>
  <c r="R1185" i="5"/>
  <c r="T1185" i="5" s="1"/>
  <c r="R80" i="5"/>
  <c r="T80" i="5" s="1"/>
  <c r="R1042" i="5"/>
  <c r="T1042" i="5" s="1"/>
  <c r="R1193" i="5"/>
  <c r="T1193" i="5" s="1"/>
  <c r="R997" i="5"/>
  <c r="T997" i="5" s="1"/>
  <c r="R370" i="5"/>
  <c r="T370" i="5" s="1"/>
  <c r="R559" i="5"/>
  <c r="T559" i="5" s="1"/>
  <c r="R313" i="5"/>
  <c r="T313" i="5" s="1"/>
  <c r="R974" i="5"/>
  <c r="T974" i="5" s="1"/>
  <c r="R106" i="5"/>
  <c r="T106" i="5" s="1"/>
  <c r="U2399" i="5"/>
  <c r="W2399" i="5" s="1"/>
  <c r="Y2399" i="5" s="1"/>
  <c r="V2399" i="5"/>
  <c r="R1708" i="5"/>
  <c r="T1708" i="5" s="1"/>
  <c r="R550" i="5"/>
  <c r="T550" i="5" s="1"/>
  <c r="Y1329" i="5" l="1"/>
  <c r="AA1329" i="5"/>
  <c r="Y2097" i="5"/>
  <c r="AA2097" i="5"/>
  <c r="Y248" i="5"/>
  <c r="AA248" i="5"/>
  <c r="Y2294" i="5"/>
  <c r="AA2294" i="5"/>
  <c r="Y2438" i="5"/>
  <c r="AA2438" i="5"/>
  <c r="Y2122" i="5"/>
  <c r="AA2122" i="5"/>
  <c r="G11" i="7" s="1"/>
  <c r="Y2013" i="5"/>
  <c r="AA2013" i="5"/>
  <c r="Y2126" i="5"/>
  <c r="AA2126" i="5"/>
  <c r="Y272" i="5"/>
  <c r="AA272" i="5"/>
  <c r="Y1516" i="5"/>
  <c r="AA1516" i="5"/>
  <c r="Y2350" i="5"/>
  <c r="AA2350" i="5"/>
  <c r="Y2400" i="5"/>
  <c r="AA2400" i="5"/>
  <c r="G4" i="7" s="1"/>
  <c r="Y2417" i="5"/>
  <c r="AA2417" i="5"/>
  <c r="Y1326" i="5"/>
  <c r="AA1326" i="5"/>
  <c r="Y2326" i="5"/>
  <c r="AA2326" i="5"/>
  <c r="Y879" i="5"/>
  <c r="AA879" i="5"/>
  <c r="Y557" i="5"/>
  <c r="AA557" i="5"/>
  <c r="Y2329" i="5"/>
  <c r="AA2329" i="5"/>
  <c r="Y2059" i="5"/>
  <c r="AA2059" i="5"/>
  <c r="Y175" i="5"/>
  <c r="AA175" i="5"/>
  <c r="Y2149" i="5"/>
  <c r="AA2149" i="5"/>
  <c r="Y2211" i="5"/>
  <c r="AA2211" i="5"/>
  <c r="Y2285" i="5"/>
  <c r="AA2285" i="5"/>
  <c r="Y491" i="5"/>
  <c r="AA491" i="5"/>
  <c r="Y435" i="5"/>
  <c r="AA435" i="5"/>
  <c r="Y2385" i="5"/>
  <c r="AA2385" i="5"/>
  <c r="Y527" i="5"/>
  <c r="AA527" i="5"/>
  <c r="Y1956" i="5"/>
  <c r="AA1956" i="5"/>
  <c r="Y1925" i="5"/>
  <c r="AA1925" i="5"/>
  <c r="Y2047" i="5"/>
  <c r="AA2047" i="5"/>
  <c r="G12" i="7" s="1"/>
  <c r="J15" i="7"/>
  <c r="X648" i="5"/>
  <c r="X2211" i="5"/>
  <c r="X1581" i="5"/>
  <c r="Y1917" i="5"/>
  <c r="Y1965" i="5"/>
  <c r="Y872" i="5"/>
  <c r="Y2364" i="5"/>
  <c r="Y465" i="5"/>
  <c r="Y1953" i="5"/>
  <c r="Y2085" i="5"/>
  <c r="Y2256" i="5"/>
  <c r="X10" i="5"/>
  <c r="Y1374" i="5"/>
  <c r="Y2432" i="5"/>
  <c r="Y281" i="5"/>
  <c r="X2285" i="5"/>
  <c r="X776" i="5"/>
  <c r="X2402" i="5"/>
  <c r="X1007" i="5"/>
  <c r="X1947" i="5"/>
  <c r="X2193" i="5"/>
  <c r="X626" i="5"/>
  <c r="X2151" i="5"/>
  <c r="X1653" i="5"/>
  <c r="X2430" i="5"/>
  <c r="X556" i="5"/>
  <c r="X1041" i="5"/>
  <c r="X491" i="5"/>
  <c r="X260" i="5"/>
  <c r="X2404" i="5"/>
  <c r="Y2322" i="5"/>
  <c r="Y2199" i="5"/>
  <c r="Y1386" i="5"/>
  <c r="Y2393" i="5"/>
  <c r="Y1950" i="5"/>
  <c r="G13" i="7"/>
  <c r="Y1931" i="5"/>
  <c r="X1315" i="5"/>
  <c r="Y836" i="5"/>
  <c r="Y481" i="5"/>
  <c r="Y2235" i="5"/>
  <c r="Y2328" i="5"/>
  <c r="Y2310" i="5"/>
  <c r="Y327" i="5"/>
  <c r="Y2424" i="5"/>
  <c r="X1937" i="5"/>
  <c r="Y2175" i="5"/>
  <c r="Y2245" i="5"/>
  <c r="Y2121" i="5"/>
  <c r="Y156" i="5"/>
  <c r="Y1641" i="5"/>
  <c r="Y1152" i="5"/>
  <c r="X1329" i="5"/>
  <c r="X2382" i="5"/>
  <c r="X503" i="5"/>
  <c r="X2007" i="5"/>
  <c r="X1925" i="5"/>
  <c r="X527" i="5"/>
  <c r="X1211" i="5"/>
  <c r="Y234" i="5"/>
  <c r="X2097" i="5"/>
  <c r="Y452" i="5"/>
  <c r="X2073" i="5"/>
  <c r="X848" i="5"/>
  <c r="X2294" i="5"/>
  <c r="X2419" i="5"/>
  <c r="X139" i="5"/>
  <c r="X435" i="5"/>
  <c r="X2052" i="5"/>
  <c r="Y1897" i="5"/>
  <c r="Y2292" i="5"/>
  <c r="Y2090" i="5"/>
  <c r="Y2171" i="5"/>
  <c r="X2229" i="5"/>
  <c r="Y775" i="5"/>
  <c r="Y656" i="5"/>
  <c r="Y1983" i="5"/>
  <c r="Y2031" i="5"/>
  <c r="Y644" i="5"/>
  <c r="X1123" i="5"/>
  <c r="X2287" i="5"/>
  <c r="Y684" i="5"/>
  <c r="Y2266" i="5"/>
  <c r="X2133" i="5"/>
  <c r="Y2262" i="5"/>
  <c r="Y2248" i="5"/>
  <c r="X1956" i="5"/>
  <c r="X324" i="5"/>
  <c r="X746" i="5"/>
  <c r="Y608" i="5"/>
  <c r="Y1140" i="5"/>
  <c r="Y521" i="5"/>
  <c r="Y1488" i="5"/>
  <c r="Y1079" i="5"/>
  <c r="X2438" i="5"/>
  <c r="X2183" i="5"/>
  <c r="Y67" i="5"/>
  <c r="X2047" i="5"/>
  <c r="Y384" i="5"/>
  <c r="X2168" i="5"/>
  <c r="X1727" i="5"/>
  <c r="Y1164" i="5"/>
  <c r="X357" i="5"/>
  <c r="Y467" i="5"/>
  <c r="Y2410" i="5"/>
  <c r="Y2381" i="5"/>
  <c r="X2355" i="5"/>
  <c r="X363" i="5"/>
  <c r="X698" i="5"/>
  <c r="Y857" i="5"/>
  <c r="Y1951" i="5"/>
  <c r="Y1275" i="5"/>
  <c r="Y157" i="5"/>
  <c r="Y2025" i="5"/>
  <c r="G7" i="7"/>
  <c r="G6" i="7"/>
  <c r="Y1987" i="5"/>
  <c r="X2399" i="5"/>
  <c r="X2340" i="5"/>
  <c r="Y1139" i="5"/>
  <c r="X2273" i="5"/>
  <c r="F6" i="7"/>
  <c r="X1907" i="5"/>
  <c r="Y2091" i="5"/>
  <c r="X1223" i="5"/>
  <c r="Y660" i="5"/>
  <c r="Y596" i="5"/>
  <c r="Y1091" i="5"/>
  <c r="Y399" i="5"/>
  <c r="Y49" i="5"/>
  <c r="X53" i="5"/>
  <c r="X2122" i="5"/>
  <c r="X2013" i="5"/>
  <c r="X2011" i="5"/>
  <c r="F12" i="7"/>
  <c r="Y1247" i="5"/>
  <c r="Y2434" i="5"/>
  <c r="X2080" i="5"/>
  <c r="F11" i="7"/>
  <c r="X2126" i="5"/>
  <c r="X1128" i="5"/>
  <c r="X2385" i="5"/>
  <c r="X408" i="5"/>
  <c r="Y1989" i="5"/>
  <c r="X2441" i="5"/>
  <c r="X704" i="5"/>
  <c r="X1326" i="5"/>
  <c r="Y200" i="5"/>
  <c r="Y921" i="5"/>
  <c r="Y2333" i="5"/>
  <c r="Y123" i="5"/>
  <c r="X539" i="5"/>
  <c r="Y133" i="5"/>
  <c r="Y143" i="5"/>
  <c r="Y79" i="5"/>
  <c r="Y1977" i="5"/>
  <c r="Y1055" i="5"/>
  <c r="X2181" i="5"/>
  <c r="F8" i="7"/>
  <c r="J8" i="7" s="1"/>
  <c r="X248" i="5"/>
  <c r="X2407" i="5"/>
  <c r="X577" i="5"/>
  <c r="X2386" i="5"/>
  <c r="Y575" i="5"/>
  <c r="Y1061" i="5"/>
  <c r="X749" i="5"/>
  <c r="Y1018" i="5"/>
  <c r="Y1029" i="5"/>
  <c r="Y2127" i="5"/>
  <c r="Y128" i="5"/>
  <c r="Y1557" i="5"/>
  <c r="Y913" i="5"/>
  <c r="X272" i="5"/>
  <c r="Y958" i="5"/>
  <c r="Y242" i="5"/>
  <c r="Y2116" i="5"/>
  <c r="Y2150" i="5"/>
  <c r="G10" i="7"/>
  <c r="Y993" i="5"/>
  <c r="Y2157" i="5"/>
  <c r="X1516" i="5"/>
  <c r="Y1617" i="5"/>
  <c r="X1984" i="5"/>
  <c r="X1889" i="5"/>
  <c r="X2350" i="5"/>
  <c r="X2400" i="5"/>
  <c r="X1251" i="5"/>
  <c r="X2417" i="5"/>
  <c r="X2189" i="5"/>
  <c r="F7" i="7"/>
  <c r="X2223" i="5"/>
  <c r="X429" i="5"/>
  <c r="X1880" i="5"/>
  <c r="X2059" i="5"/>
  <c r="X1963" i="5"/>
  <c r="X2326" i="5"/>
  <c r="F5" i="7"/>
  <c r="X1115" i="5"/>
  <c r="X175" i="5"/>
  <c r="X1915" i="5"/>
  <c r="F14" i="7"/>
  <c r="X2352" i="5"/>
  <c r="Y245" i="5"/>
  <c r="X2280" i="5"/>
  <c r="X2149" i="5"/>
  <c r="X2380" i="5"/>
  <c r="Y2345" i="5"/>
  <c r="X497" i="5"/>
  <c r="X1350" i="5"/>
  <c r="X2187" i="5"/>
  <c r="Y602" i="5"/>
  <c r="X193" i="5"/>
  <c r="Y212" i="5"/>
  <c r="Y1578" i="5"/>
  <c r="Y210" i="5"/>
  <c r="Y282" i="5"/>
  <c r="Y339" i="5"/>
  <c r="X879" i="5"/>
  <c r="X2429" i="5"/>
  <c r="F4" i="7"/>
  <c r="X557" i="5"/>
  <c r="X545" i="5"/>
  <c r="X2215" i="5"/>
  <c r="X855" i="5"/>
  <c r="Y2049" i="5"/>
  <c r="X799" i="5"/>
  <c r="Y961" i="5"/>
  <c r="X1913" i="5"/>
  <c r="X2329" i="5"/>
  <c r="X2388" i="5"/>
  <c r="F10" i="7"/>
  <c r="U374" i="5"/>
  <c r="W374" i="5" s="1"/>
  <c r="Y374" i="5" s="1"/>
  <c r="V374" i="5"/>
  <c r="U1703" i="5"/>
  <c r="W1703" i="5" s="1"/>
  <c r="V1703" i="5"/>
  <c r="U1548" i="5"/>
  <c r="W1548" i="5" s="1"/>
  <c r="Y1548" i="5" s="1"/>
  <c r="V1548" i="5"/>
  <c r="U1708" i="5"/>
  <c r="W1708" i="5" s="1"/>
  <c r="Y1708" i="5" s="1"/>
  <c r="V1708" i="5"/>
  <c r="U370" i="5"/>
  <c r="W370" i="5" s="1"/>
  <c r="Y370" i="5" s="1"/>
  <c r="V370" i="5"/>
  <c r="U1620" i="5"/>
  <c r="W1620" i="5" s="1"/>
  <c r="Y1620" i="5" s="1"/>
  <c r="V1620" i="5"/>
  <c r="U1866" i="5"/>
  <c r="W1866" i="5" s="1"/>
  <c r="V1866" i="5"/>
  <c r="U211" i="5"/>
  <c r="W211" i="5" s="1"/>
  <c r="AA211" i="5" s="1"/>
  <c r="V211" i="5"/>
  <c r="X211" i="5" s="1"/>
  <c r="U1272" i="5"/>
  <c r="W1272" i="5" s="1"/>
  <c r="AA1272" i="5" s="1"/>
  <c r="V1272" i="5"/>
  <c r="X1272" i="5" s="1"/>
  <c r="U1779" i="5"/>
  <c r="W1779" i="5" s="1"/>
  <c r="AA1779" i="5" s="1"/>
  <c r="V1779" i="5"/>
  <c r="X1779" i="5" s="1"/>
  <c r="U337" i="5"/>
  <c r="W337" i="5" s="1"/>
  <c r="AA337" i="5" s="1"/>
  <c r="V337" i="5"/>
  <c r="X337" i="5" s="1"/>
  <c r="U1385" i="5"/>
  <c r="W1385" i="5" s="1"/>
  <c r="AA1385" i="5" s="1"/>
  <c r="V1385" i="5"/>
  <c r="X1385" i="5" s="1"/>
  <c r="U173" i="5"/>
  <c r="W173" i="5" s="1"/>
  <c r="V173" i="5"/>
  <c r="X173" i="5" s="1"/>
  <c r="U1400" i="5"/>
  <c r="W1400" i="5" s="1"/>
  <c r="Y1400" i="5" s="1"/>
  <c r="V1400" i="5"/>
  <c r="U1763" i="5"/>
  <c r="W1763" i="5" s="1"/>
  <c r="V1763" i="5"/>
  <c r="U678" i="5"/>
  <c r="W678" i="5" s="1"/>
  <c r="V678" i="5"/>
  <c r="X678" i="5" s="1"/>
  <c r="U86" i="5"/>
  <c r="W86" i="5" s="1"/>
  <c r="Y86" i="5" s="1"/>
  <c r="V86" i="5"/>
  <c r="U1637" i="5"/>
  <c r="W1637" i="5" s="1"/>
  <c r="V1637" i="5"/>
  <c r="X1637" i="5" s="1"/>
  <c r="R11" i="5"/>
  <c r="T11" i="5" s="1"/>
  <c r="U504" i="5"/>
  <c r="W504" i="5" s="1"/>
  <c r="V504" i="5"/>
  <c r="U64" i="5"/>
  <c r="W64" i="5" s="1"/>
  <c r="Y64" i="5" s="1"/>
  <c r="V64" i="5"/>
  <c r="U699" i="5"/>
  <c r="W699" i="5" s="1"/>
  <c r="Y699" i="5" s="1"/>
  <c r="V699" i="5"/>
  <c r="U274" i="5"/>
  <c r="W274" i="5" s="1"/>
  <c r="V274" i="5"/>
  <c r="X274" i="5" s="1"/>
  <c r="U1184" i="5"/>
  <c r="W1184" i="5" s="1"/>
  <c r="Y1184" i="5" s="1"/>
  <c r="V1184" i="5"/>
  <c r="U419" i="5"/>
  <c r="W419" i="5" s="1"/>
  <c r="V419" i="5"/>
  <c r="X419" i="5" s="1"/>
  <c r="U670" i="5"/>
  <c r="W670" i="5" s="1"/>
  <c r="AA670" i="5" s="1"/>
  <c r="V670" i="5"/>
  <c r="X670" i="5" s="1"/>
  <c r="V117" i="5"/>
  <c r="U117" i="5"/>
  <c r="W117" i="5" s="1"/>
  <c r="Y117" i="5" s="1"/>
  <c r="V251" i="5"/>
  <c r="X251" i="5" s="1"/>
  <c r="U251" i="5"/>
  <c r="W251" i="5" s="1"/>
  <c r="U721" i="5"/>
  <c r="W721" i="5" s="1"/>
  <c r="AA721" i="5" s="1"/>
  <c r="V721" i="5"/>
  <c r="X721" i="5" s="1"/>
  <c r="U1113" i="5"/>
  <c r="W1113" i="5" s="1"/>
  <c r="Y1113" i="5" s="1"/>
  <c r="V1113" i="5"/>
  <c r="U1473" i="5"/>
  <c r="W1473" i="5" s="1"/>
  <c r="Y1473" i="5" s="1"/>
  <c r="V1473" i="5"/>
  <c r="U1666" i="5"/>
  <c r="W1666" i="5" s="1"/>
  <c r="Y1666" i="5" s="1"/>
  <c r="V1666" i="5"/>
  <c r="U1822" i="5"/>
  <c r="W1822" i="5" s="1"/>
  <c r="V1822" i="5"/>
  <c r="X1822" i="5" s="1"/>
  <c r="V1119" i="5"/>
  <c r="X1119" i="5" s="1"/>
  <c r="U1119" i="5"/>
  <c r="W1119" i="5" s="1"/>
  <c r="AA1119" i="5" s="1"/>
  <c r="U1474" i="5"/>
  <c r="W1474" i="5" s="1"/>
  <c r="Y1474" i="5" s="1"/>
  <c r="V1474" i="5"/>
  <c r="U252" i="5"/>
  <c r="W252" i="5" s="1"/>
  <c r="V252" i="5"/>
  <c r="X252" i="5" s="1"/>
  <c r="U907" i="5"/>
  <c r="W907" i="5" s="1"/>
  <c r="Y907" i="5" s="1"/>
  <c r="V907" i="5"/>
  <c r="U1690" i="5"/>
  <c r="W1690" i="5" s="1"/>
  <c r="AA1690" i="5" s="1"/>
  <c r="V1690" i="5"/>
  <c r="X1690" i="5" s="1"/>
  <c r="U1308" i="5"/>
  <c r="W1308" i="5" s="1"/>
  <c r="Y1308" i="5" s="1"/>
  <c r="V1308" i="5"/>
  <c r="U1831" i="5"/>
  <c r="W1831" i="5" s="1"/>
  <c r="V1831" i="5"/>
  <c r="U739" i="5"/>
  <c r="W739" i="5" s="1"/>
  <c r="Y739" i="5" s="1"/>
  <c r="V739" i="5"/>
  <c r="U1487" i="5"/>
  <c r="W1487" i="5" s="1"/>
  <c r="Y1487" i="5" s="1"/>
  <c r="V1487" i="5"/>
  <c r="U1412" i="5"/>
  <c r="W1412" i="5" s="1"/>
  <c r="Y1412" i="5" s="1"/>
  <c r="V1412" i="5"/>
  <c r="U1873" i="5"/>
  <c r="W1873" i="5" s="1"/>
  <c r="V1873" i="5"/>
  <c r="X1873" i="5" s="1"/>
  <c r="V221" i="5"/>
  <c r="X221" i="5" s="1"/>
  <c r="U221" i="5"/>
  <c r="W221" i="5" s="1"/>
  <c r="U1112" i="5"/>
  <c r="W1112" i="5" s="1"/>
  <c r="Y1112" i="5" s="1"/>
  <c r="V1112" i="5"/>
  <c r="V687" i="5"/>
  <c r="X687" i="5" s="1"/>
  <c r="U687" i="5"/>
  <c r="W687" i="5" s="1"/>
  <c r="AA687" i="5" s="1"/>
  <c r="V571" i="5"/>
  <c r="X571" i="5" s="1"/>
  <c r="U571" i="5"/>
  <c r="W571" i="5" s="1"/>
  <c r="V1155" i="5"/>
  <c r="U1155" i="5"/>
  <c r="W1155" i="5" s="1"/>
  <c r="U1815" i="5"/>
  <c r="W1815" i="5" s="1"/>
  <c r="AA1815" i="5" s="1"/>
  <c r="V1815" i="5"/>
  <c r="X1815" i="5" s="1"/>
  <c r="U1178" i="5"/>
  <c r="W1178" i="5" s="1"/>
  <c r="AA1178" i="5" s="1"/>
  <c r="V1178" i="5"/>
  <c r="X1178" i="5" s="1"/>
  <c r="V269" i="5"/>
  <c r="U269" i="5"/>
  <c r="W269" i="5" s="1"/>
  <c r="U597" i="5"/>
  <c r="W597" i="5" s="1"/>
  <c r="V597" i="5"/>
  <c r="X597" i="5" s="1"/>
  <c r="U868" i="5"/>
  <c r="W868" i="5" s="1"/>
  <c r="AA868" i="5" s="1"/>
  <c r="V868" i="5"/>
  <c r="X868" i="5" s="1"/>
  <c r="U1289" i="5"/>
  <c r="W1289" i="5" s="1"/>
  <c r="Y1289" i="5" s="1"/>
  <c r="V1289" i="5"/>
  <c r="V525" i="5"/>
  <c r="U525" i="5"/>
  <c r="W525" i="5" s="1"/>
  <c r="Y525" i="5" s="1"/>
  <c r="U1837" i="5"/>
  <c r="W1837" i="5" s="1"/>
  <c r="Y1837" i="5" s="1"/>
  <c r="V1837" i="5"/>
  <c r="U1657" i="5"/>
  <c r="W1657" i="5" s="1"/>
  <c r="V1657" i="5"/>
  <c r="X1657" i="5" s="1"/>
  <c r="V1064" i="5"/>
  <c r="X1064" i="5" s="1"/>
  <c r="U1064" i="5"/>
  <c r="W1064" i="5" s="1"/>
  <c r="AA1064" i="5" s="1"/>
  <c r="U738" i="5"/>
  <c r="W738" i="5" s="1"/>
  <c r="V738" i="5"/>
  <c r="X738" i="5" s="1"/>
  <c r="U1154" i="5"/>
  <c r="W1154" i="5" s="1"/>
  <c r="V1154" i="5"/>
  <c r="U226" i="5"/>
  <c r="W226" i="5" s="1"/>
  <c r="Y226" i="5" s="1"/>
  <c r="V226" i="5"/>
  <c r="U47" i="5"/>
  <c r="W47" i="5" s="1"/>
  <c r="V47" i="5"/>
  <c r="X47" i="5" s="1"/>
  <c r="R14" i="5"/>
  <c r="T14" i="5" s="1"/>
  <c r="U1729" i="5"/>
  <c r="W1729" i="5" s="1"/>
  <c r="V1729" i="5"/>
  <c r="X1729" i="5" s="1"/>
  <c r="U1024" i="5"/>
  <c r="W1024" i="5" s="1"/>
  <c r="AA1024" i="5" s="1"/>
  <c r="V1024" i="5"/>
  <c r="X1024" i="5" s="1"/>
  <c r="U68" i="5"/>
  <c r="W68" i="5" s="1"/>
  <c r="Y68" i="5" s="1"/>
  <c r="V68" i="5"/>
  <c r="U645" i="5"/>
  <c r="W645" i="5" s="1"/>
  <c r="V645" i="5"/>
  <c r="X645" i="5" s="1"/>
  <c r="U439" i="5"/>
  <c r="W439" i="5" s="1"/>
  <c r="Y439" i="5" s="1"/>
  <c r="V439" i="5"/>
  <c r="V203" i="5"/>
  <c r="X203" i="5" s="1"/>
  <c r="U203" i="5"/>
  <c r="W203" i="5" s="1"/>
  <c r="V1705" i="5"/>
  <c r="X1705" i="5" s="1"/>
  <c r="U1705" i="5"/>
  <c r="W1705" i="5" s="1"/>
  <c r="U930" i="5"/>
  <c r="W930" i="5" s="1"/>
  <c r="V930" i="5"/>
  <c r="X930" i="5" s="1"/>
  <c r="U1513" i="5"/>
  <c r="W1513" i="5" s="1"/>
  <c r="Y1513" i="5" s="1"/>
  <c r="V1513" i="5"/>
  <c r="U1222" i="5"/>
  <c r="W1222" i="5" s="1"/>
  <c r="V1222" i="5"/>
  <c r="U573" i="5"/>
  <c r="W573" i="5" s="1"/>
  <c r="V573" i="5"/>
  <c r="U1295" i="5"/>
  <c r="W1295" i="5" s="1"/>
  <c r="Y1295" i="5" s="1"/>
  <c r="V1295" i="5"/>
  <c r="U1552" i="5"/>
  <c r="W1552" i="5" s="1"/>
  <c r="Y1552" i="5" s="1"/>
  <c r="V1552" i="5"/>
  <c r="V1192" i="5"/>
  <c r="X1192" i="5" s="1"/>
  <c r="U1192" i="5"/>
  <c r="W1192" i="5" s="1"/>
  <c r="U192" i="5"/>
  <c r="W192" i="5" s="1"/>
  <c r="V192" i="5"/>
  <c r="U383" i="5"/>
  <c r="W383" i="5" s="1"/>
  <c r="V383" i="5"/>
  <c r="U1147" i="5"/>
  <c r="W1147" i="5" s="1"/>
  <c r="Y1147" i="5" s="1"/>
  <c r="V1147" i="5"/>
  <c r="U331" i="5"/>
  <c r="W331" i="5" s="1"/>
  <c r="Y331" i="5" s="1"/>
  <c r="V331" i="5"/>
  <c r="U708" i="5"/>
  <c r="W708" i="5" s="1"/>
  <c r="V708" i="5"/>
  <c r="X708" i="5" s="1"/>
  <c r="U1765" i="5"/>
  <c r="W1765" i="5" s="1"/>
  <c r="Y1765" i="5" s="1"/>
  <c r="V1765" i="5"/>
  <c r="V1340" i="5"/>
  <c r="X1340" i="5" s="1"/>
  <c r="U1340" i="5"/>
  <c r="W1340" i="5" s="1"/>
  <c r="AA1340" i="5" s="1"/>
  <c r="U392" i="5"/>
  <c r="W392" i="5" s="1"/>
  <c r="V392" i="5"/>
  <c r="X392" i="5" s="1"/>
  <c r="U1872" i="5"/>
  <c r="W1872" i="5" s="1"/>
  <c r="Y1872" i="5" s="1"/>
  <c r="V1872" i="5"/>
  <c r="V74" i="5"/>
  <c r="U74" i="5"/>
  <c r="W74" i="5" s="1"/>
  <c r="Y74" i="5" s="1"/>
  <c r="U1072" i="5"/>
  <c r="W1072" i="5" s="1"/>
  <c r="Y1072" i="5" s="1"/>
  <c r="V1072" i="5"/>
  <c r="U1846" i="5"/>
  <c r="W1846" i="5" s="1"/>
  <c r="V1846" i="5"/>
  <c r="X1846" i="5" s="1"/>
  <c r="U1681" i="5"/>
  <c r="W1681" i="5" s="1"/>
  <c r="Y1681" i="5" s="1"/>
  <c r="V1681" i="5"/>
  <c r="V257" i="5"/>
  <c r="U257" i="5"/>
  <c r="W257" i="5" s="1"/>
  <c r="Y257" i="5" s="1"/>
  <c r="V236" i="5"/>
  <c r="U236" i="5"/>
  <c r="W236" i="5" s="1"/>
  <c r="Y236" i="5" s="1"/>
  <c r="U646" i="5"/>
  <c r="W646" i="5" s="1"/>
  <c r="V646" i="5"/>
  <c r="X646" i="5" s="1"/>
  <c r="V273" i="5"/>
  <c r="X273" i="5" s="1"/>
  <c r="U273" i="5"/>
  <c r="W273" i="5" s="1"/>
  <c r="U289" i="5"/>
  <c r="W289" i="5" s="1"/>
  <c r="Y289" i="5" s="1"/>
  <c r="V289" i="5"/>
  <c r="U62" i="5"/>
  <c r="W62" i="5" s="1"/>
  <c r="AA62" i="5" s="1"/>
  <c r="V62" i="5"/>
  <c r="X62" i="5" s="1"/>
  <c r="U1384" i="5"/>
  <c r="W1384" i="5" s="1"/>
  <c r="Y1384" i="5" s="1"/>
  <c r="V1384" i="5"/>
  <c r="U1642" i="5"/>
  <c r="W1642" i="5" s="1"/>
  <c r="AA1642" i="5" s="1"/>
  <c r="V1642" i="5"/>
  <c r="X1642" i="5" s="1"/>
  <c r="U472" i="5"/>
  <c r="W472" i="5" s="1"/>
  <c r="AA472" i="5" s="1"/>
  <c r="V472" i="5"/>
  <c r="X472" i="5" s="1"/>
  <c r="U989" i="5"/>
  <c r="W989" i="5" s="1"/>
  <c r="V989" i="5"/>
  <c r="X989" i="5" s="1"/>
  <c r="U1415" i="5"/>
  <c r="W1415" i="5" s="1"/>
  <c r="V1415" i="5"/>
  <c r="X1415" i="5" s="1"/>
  <c r="U711" i="5"/>
  <c r="W711" i="5" s="1"/>
  <c r="AA711" i="5" s="1"/>
  <c r="V711" i="5"/>
  <c r="X711" i="5" s="1"/>
  <c r="U241" i="5"/>
  <c r="W241" i="5" s="1"/>
  <c r="V241" i="5"/>
  <c r="U1429" i="5"/>
  <c r="W1429" i="5" s="1"/>
  <c r="Y1429" i="5" s="1"/>
  <c r="V1429" i="5"/>
  <c r="U747" i="5"/>
  <c r="W747" i="5" s="1"/>
  <c r="AA747" i="5" s="1"/>
  <c r="V747" i="5"/>
  <c r="X747" i="5" s="1"/>
  <c r="V1179" i="5"/>
  <c r="U1179" i="5"/>
  <c r="W1179" i="5" s="1"/>
  <c r="Y1179" i="5" s="1"/>
  <c r="U1812" i="5"/>
  <c r="W1812" i="5" s="1"/>
  <c r="V1812" i="5"/>
  <c r="U1760" i="5"/>
  <c r="W1760" i="5" s="1"/>
  <c r="Y1760" i="5" s="1"/>
  <c r="V1760" i="5"/>
  <c r="U1719" i="5"/>
  <c r="W1719" i="5" s="1"/>
  <c r="Y1719" i="5" s="1"/>
  <c r="V1719" i="5"/>
  <c r="U277" i="5"/>
  <c r="W277" i="5" s="1"/>
  <c r="AA277" i="5" s="1"/>
  <c r="V277" i="5"/>
  <c r="X277" i="5" s="1"/>
  <c r="U1447" i="5"/>
  <c r="W1447" i="5" s="1"/>
  <c r="Y1447" i="5" s="1"/>
  <c r="V1447" i="5"/>
  <c r="V1204" i="5"/>
  <c r="U1204" i="5"/>
  <c r="W1204" i="5" s="1"/>
  <c r="Y1204" i="5" s="1"/>
  <c r="V320" i="5"/>
  <c r="X320" i="5" s="1"/>
  <c r="U320" i="5"/>
  <c r="W320" i="5" s="1"/>
  <c r="AA320" i="5" s="1"/>
  <c r="U334" i="5"/>
  <c r="W334" i="5" s="1"/>
  <c r="Y334" i="5" s="1"/>
  <c r="V334" i="5"/>
  <c r="V1874" i="5"/>
  <c r="U1874" i="5"/>
  <c r="W1874" i="5" s="1"/>
  <c r="Y1874" i="5" s="1"/>
  <c r="U737" i="5"/>
  <c r="W737" i="5" s="1"/>
  <c r="Y737" i="5" s="1"/>
  <c r="V737" i="5"/>
  <c r="U1489" i="5"/>
  <c r="W1489" i="5" s="1"/>
  <c r="V1489" i="5"/>
  <c r="X1489" i="5" s="1"/>
  <c r="U733" i="5"/>
  <c r="W733" i="5" s="1"/>
  <c r="AA733" i="5" s="1"/>
  <c r="V733" i="5"/>
  <c r="X733" i="5" s="1"/>
  <c r="U232" i="5"/>
  <c r="W232" i="5" s="1"/>
  <c r="AA232" i="5" s="1"/>
  <c r="V232" i="5"/>
  <c r="X232" i="5" s="1"/>
  <c r="U1502" i="5"/>
  <c r="W1502" i="5" s="1"/>
  <c r="V1502" i="5"/>
  <c r="X1502" i="5" s="1"/>
  <c r="U1871" i="5"/>
  <c r="W1871" i="5" s="1"/>
  <c r="AA1871" i="5" s="1"/>
  <c r="V1871" i="5"/>
  <c r="X1871" i="5" s="1"/>
  <c r="U1239" i="5"/>
  <c r="W1239" i="5" s="1"/>
  <c r="AA1239" i="5" s="1"/>
  <c r="V1239" i="5"/>
  <c r="X1239" i="5" s="1"/>
  <c r="V535" i="5"/>
  <c r="X535" i="5" s="1"/>
  <c r="U535" i="5"/>
  <c r="W535" i="5" s="1"/>
  <c r="AA535" i="5" s="1"/>
  <c r="U391" i="5"/>
  <c r="W391" i="5" s="1"/>
  <c r="V391" i="5"/>
  <c r="X391" i="5" s="1"/>
  <c r="U1484" i="5"/>
  <c r="W1484" i="5" s="1"/>
  <c r="V1484" i="5"/>
  <c r="X1484" i="5" s="1"/>
  <c r="U959" i="5"/>
  <c r="W959" i="5" s="1"/>
  <c r="AA959" i="5" s="1"/>
  <c r="V959" i="5"/>
  <c r="X959" i="5" s="1"/>
  <c r="V1838" i="5"/>
  <c r="X1838" i="5" s="1"/>
  <c r="U1838" i="5"/>
  <c r="W1838" i="5" s="1"/>
  <c r="AA1838" i="5" s="1"/>
  <c r="U720" i="5"/>
  <c r="W720" i="5" s="1"/>
  <c r="Y720" i="5" s="1"/>
  <c r="V720" i="5"/>
  <c r="U1188" i="5"/>
  <c r="W1188" i="5" s="1"/>
  <c r="V1188" i="5"/>
  <c r="X1188" i="5" s="1"/>
  <c r="U922" i="5"/>
  <c r="W922" i="5" s="1"/>
  <c r="Y922" i="5" s="1"/>
  <c r="V922" i="5"/>
  <c r="U43" i="5"/>
  <c r="W43" i="5" s="1"/>
  <c r="Y43" i="5" s="1"/>
  <c r="V43" i="5"/>
  <c r="U61" i="5"/>
  <c r="W61" i="5" s="1"/>
  <c r="V61" i="5"/>
  <c r="X61" i="5" s="1"/>
  <c r="U1820" i="5"/>
  <c r="W1820" i="5" s="1"/>
  <c r="AA1820" i="5" s="1"/>
  <c r="V1820" i="5"/>
  <c r="X1820" i="5" s="1"/>
  <c r="V215" i="5"/>
  <c r="X215" i="5" s="1"/>
  <c r="U215" i="5"/>
  <c r="W215" i="5" s="1"/>
  <c r="AA215" i="5" s="1"/>
  <c r="U662" i="5"/>
  <c r="W662" i="5" s="1"/>
  <c r="Y662" i="5" s="1"/>
  <c r="V662" i="5"/>
  <c r="U1847" i="5"/>
  <c r="W1847" i="5" s="1"/>
  <c r="Y1847" i="5" s="1"/>
  <c r="V1847" i="5"/>
  <c r="V599" i="5"/>
  <c r="U599" i="5"/>
  <c r="W599" i="5" s="1"/>
  <c r="Y599" i="5" s="1"/>
  <c r="U1739" i="5"/>
  <c r="W1739" i="5" s="1"/>
  <c r="Y1739" i="5" s="1"/>
  <c r="V1739" i="5"/>
  <c r="U1512" i="5"/>
  <c r="W1512" i="5" s="1"/>
  <c r="V1512" i="5"/>
  <c r="X1512" i="5" s="1"/>
  <c r="U1869" i="5"/>
  <c r="W1869" i="5" s="1"/>
  <c r="V1869" i="5"/>
  <c r="U632" i="5"/>
  <c r="W632" i="5" s="1"/>
  <c r="V632" i="5"/>
  <c r="X632" i="5" s="1"/>
  <c r="U1424" i="5"/>
  <c r="W1424" i="5" s="1"/>
  <c r="Y1424" i="5" s="1"/>
  <c r="V1424" i="5"/>
  <c r="U386" i="5"/>
  <c r="W386" i="5" s="1"/>
  <c r="V386" i="5"/>
  <c r="X386" i="5" s="1"/>
  <c r="V1377" i="5"/>
  <c r="U1377" i="5"/>
  <c r="W1377" i="5" s="1"/>
  <c r="V653" i="5"/>
  <c r="U653" i="5"/>
  <c r="W653" i="5" s="1"/>
  <c r="Y653" i="5" s="1"/>
  <c r="U321" i="5"/>
  <c r="W321" i="5" s="1"/>
  <c r="Y321" i="5" s="1"/>
  <c r="V321" i="5"/>
  <c r="U933" i="5"/>
  <c r="W933" i="5" s="1"/>
  <c r="V933" i="5"/>
  <c r="X933" i="5" s="1"/>
  <c r="V417" i="5"/>
  <c r="X417" i="5" s="1"/>
  <c r="U417" i="5"/>
  <c r="W417" i="5" s="1"/>
  <c r="U1841" i="5"/>
  <c r="W1841" i="5" s="1"/>
  <c r="V1841" i="5"/>
  <c r="U982" i="5"/>
  <c r="W982" i="5" s="1"/>
  <c r="V982" i="5"/>
  <c r="U31" i="5"/>
  <c r="W31" i="5" s="1"/>
  <c r="V31" i="5"/>
  <c r="V294" i="5"/>
  <c r="X294" i="5" s="1"/>
  <c r="U294" i="5"/>
  <c r="W294" i="5" s="1"/>
  <c r="AA294" i="5" s="1"/>
  <c r="U39" i="5"/>
  <c r="W39" i="5" s="1"/>
  <c r="Y39" i="5" s="1"/>
  <c r="V39" i="5"/>
  <c r="U1558" i="5"/>
  <c r="W1558" i="5" s="1"/>
  <c r="AA1558" i="5" s="1"/>
  <c r="V1558" i="5"/>
  <c r="X1558" i="5" s="1"/>
  <c r="U1570" i="5"/>
  <c r="W1570" i="5" s="1"/>
  <c r="AA1570" i="5" s="1"/>
  <c r="V1570" i="5"/>
  <c r="X1570" i="5" s="1"/>
  <c r="V1318" i="5"/>
  <c r="U1318" i="5"/>
  <c r="W1318" i="5" s="1"/>
  <c r="Y1318" i="5" s="1"/>
  <c r="U752" i="5"/>
  <c r="W752" i="5" s="1"/>
  <c r="V752" i="5"/>
  <c r="X752" i="5" s="1"/>
  <c r="U1498" i="5"/>
  <c r="W1498" i="5" s="1"/>
  <c r="V1498" i="5"/>
  <c r="X1498" i="5" s="1"/>
  <c r="U971" i="5"/>
  <c r="W971" i="5" s="1"/>
  <c r="Y971" i="5" s="1"/>
  <c r="V971" i="5"/>
  <c r="U437" i="5"/>
  <c r="W437" i="5" s="1"/>
  <c r="Y437" i="5" s="1"/>
  <c r="V437" i="5"/>
  <c r="U1677" i="5"/>
  <c r="W1677" i="5" s="1"/>
  <c r="AA1677" i="5" s="1"/>
  <c r="V1677" i="5"/>
  <c r="X1677" i="5" s="1"/>
  <c r="U490" i="5"/>
  <c r="W490" i="5" s="1"/>
  <c r="V490" i="5"/>
  <c r="X490" i="5" s="1"/>
  <c r="V827" i="5"/>
  <c r="X827" i="5" s="1"/>
  <c r="U827" i="5"/>
  <c r="W827" i="5" s="1"/>
  <c r="U169" i="5"/>
  <c r="W169" i="5" s="1"/>
  <c r="Y169" i="5" s="1"/>
  <c r="V169" i="5"/>
  <c r="V533" i="5"/>
  <c r="X533" i="5" s="1"/>
  <c r="U533" i="5"/>
  <c r="W533" i="5" s="1"/>
  <c r="V582" i="5"/>
  <c r="X582" i="5" s="1"/>
  <c r="U582" i="5"/>
  <c r="W582" i="5" s="1"/>
  <c r="U763" i="5"/>
  <c r="W763" i="5" s="1"/>
  <c r="Y763" i="5" s="1"/>
  <c r="V763" i="5"/>
  <c r="U806" i="5"/>
  <c r="W806" i="5" s="1"/>
  <c r="V806" i="5"/>
  <c r="X806" i="5" s="1"/>
  <c r="U1200" i="5"/>
  <c r="W1200" i="5" s="1"/>
  <c r="Y1200" i="5" s="1"/>
  <c r="V1200" i="5"/>
  <c r="V1082" i="5"/>
  <c r="U1082" i="5"/>
  <c r="W1082" i="5" s="1"/>
  <c r="Y1082" i="5" s="1"/>
  <c r="U1808" i="5"/>
  <c r="W1808" i="5" s="1"/>
  <c r="Y1808" i="5" s="1"/>
  <c r="V1808" i="5"/>
  <c r="U103" i="5"/>
  <c r="W103" i="5" s="1"/>
  <c r="V103" i="5"/>
  <c r="X103" i="5" s="1"/>
  <c r="U1363" i="5"/>
  <c r="W1363" i="5" s="1"/>
  <c r="AA1363" i="5" s="1"/>
  <c r="V1363" i="5"/>
  <c r="X1363" i="5" s="1"/>
  <c r="V997" i="5"/>
  <c r="U997" i="5"/>
  <c r="W997" i="5" s="1"/>
  <c r="Y997" i="5" s="1"/>
  <c r="V1718" i="5"/>
  <c r="X1718" i="5" s="1"/>
  <c r="U1718" i="5"/>
  <c r="W1718" i="5" s="1"/>
  <c r="AA1718" i="5" s="1"/>
  <c r="V675" i="5"/>
  <c r="X675" i="5" s="1"/>
  <c r="U675" i="5"/>
  <c r="W675" i="5" s="1"/>
  <c r="U1448" i="5"/>
  <c r="W1448" i="5" s="1"/>
  <c r="Y1448" i="5" s="1"/>
  <c r="V1448" i="5"/>
  <c r="V512" i="5"/>
  <c r="U512" i="5"/>
  <c r="W512" i="5" s="1"/>
  <c r="Y512" i="5" s="1"/>
  <c r="U1195" i="5"/>
  <c r="W1195" i="5" s="1"/>
  <c r="V1195" i="5"/>
  <c r="U726" i="5"/>
  <c r="W726" i="5" s="1"/>
  <c r="Y726" i="5" s="1"/>
  <c r="V726" i="5"/>
  <c r="V40" i="5"/>
  <c r="X40" i="5" s="1"/>
  <c r="U40" i="5"/>
  <c r="W40" i="5" s="1"/>
  <c r="V1610" i="5"/>
  <c r="U1610" i="5"/>
  <c r="W1610" i="5" s="1"/>
  <c r="U1593" i="5"/>
  <c r="W1593" i="5" s="1"/>
  <c r="V1593" i="5"/>
  <c r="U883" i="5"/>
  <c r="W883" i="5" s="1"/>
  <c r="Y883" i="5" s="1"/>
  <c r="V883" i="5"/>
  <c r="V560" i="5"/>
  <c r="X560" i="5" s="1"/>
  <c r="U560" i="5"/>
  <c r="W560" i="5" s="1"/>
  <c r="AA560" i="5" s="1"/>
  <c r="U1454" i="5"/>
  <c r="W1454" i="5" s="1"/>
  <c r="Y1454" i="5" s="1"/>
  <c r="V1454" i="5"/>
  <c r="U1806" i="5"/>
  <c r="W1806" i="5" s="1"/>
  <c r="AA1806" i="5" s="1"/>
  <c r="V1806" i="5"/>
  <c r="X1806" i="5" s="1"/>
  <c r="U840" i="5"/>
  <c r="W840" i="5" s="1"/>
  <c r="V840" i="5"/>
  <c r="U301" i="5"/>
  <c r="W301" i="5" s="1"/>
  <c r="V301" i="5"/>
  <c r="U1170" i="5"/>
  <c r="W1170" i="5" s="1"/>
  <c r="V1170" i="5"/>
  <c r="X1170" i="5" s="1"/>
  <c r="V998" i="5"/>
  <c r="U998" i="5"/>
  <c r="W998" i="5" s="1"/>
  <c r="Y998" i="5" s="1"/>
  <c r="V1855" i="5"/>
  <c r="U1855" i="5"/>
  <c r="W1855" i="5" s="1"/>
  <c r="Y1855" i="5" s="1"/>
  <c r="V424" i="5"/>
  <c r="X424" i="5" s="1"/>
  <c r="U424" i="5"/>
  <c r="W424" i="5" s="1"/>
  <c r="U611" i="5"/>
  <c r="W611" i="5" s="1"/>
  <c r="V611" i="5"/>
  <c r="U380" i="5"/>
  <c r="W380" i="5" s="1"/>
  <c r="Y380" i="5" s="1"/>
  <c r="V380" i="5"/>
  <c r="V566" i="5"/>
  <c r="U566" i="5"/>
  <c r="W566" i="5" s="1"/>
  <c r="U1744" i="5"/>
  <c r="W1744" i="5" s="1"/>
  <c r="Y1744" i="5" s="1"/>
  <c r="V1744" i="5"/>
  <c r="U1805" i="5"/>
  <c r="W1805" i="5" s="1"/>
  <c r="V1805" i="5"/>
  <c r="X1805" i="5" s="1"/>
  <c r="V1714" i="5"/>
  <c r="X1714" i="5" s="1"/>
  <c r="U1714" i="5"/>
  <c r="W1714" i="5" s="1"/>
  <c r="U1260" i="5"/>
  <c r="W1260" i="5" s="1"/>
  <c r="V1260" i="5"/>
  <c r="V161" i="5"/>
  <c r="U161" i="5"/>
  <c r="W161" i="5" s="1"/>
  <c r="Y161" i="5" s="1"/>
  <c r="U1561" i="5"/>
  <c r="W1561" i="5" s="1"/>
  <c r="V1561" i="5"/>
  <c r="U951" i="5"/>
  <c r="W951" i="5" s="1"/>
  <c r="Y951" i="5" s="1"/>
  <c r="V951" i="5"/>
  <c r="U876" i="5"/>
  <c r="W876" i="5" s="1"/>
  <c r="V876" i="5"/>
  <c r="X876" i="5" s="1"/>
  <c r="U397" i="5"/>
  <c r="W397" i="5" s="1"/>
  <c r="V397" i="5"/>
  <c r="U768" i="5"/>
  <c r="W768" i="5" s="1"/>
  <c r="V768" i="5"/>
  <c r="U1668" i="5"/>
  <c r="W1668" i="5" s="1"/>
  <c r="Y1668" i="5" s="1"/>
  <c r="V1668" i="5"/>
  <c r="U965" i="5"/>
  <c r="W965" i="5" s="1"/>
  <c r="AA965" i="5" s="1"/>
  <c r="V965" i="5"/>
  <c r="X965" i="5" s="1"/>
  <c r="U1159" i="5"/>
  <c r="W1159" i="5" s="1"/>
  <c r="Y1159" i="5" s="1"/>
  <c r="V1159" i="5"/>
  <c r="U1110" i="5"/>
  <c r="W1110" i="5" s="1"/>
  <c r="AA1110" i="5" s="1"/>
  <c r="V1110" i="5"/>
  <c r="X1110" i="5" s="1"/>
  <c r="U1028" i="5"/>
  <c r="W1028" i="5" s="1"/>
  <c r="Y1028" i="5" s="1"/>
  <c r="V1028" i="5"/>
  <c r="U954" i="5"/>
  <c r="W954" i="5" s="1"/>
  <c r="V954" i="5"/>
  <c r="X954" i="5" s="1"/>
  <c r="U1250" i="5"/>
  <c r="W1250" i="5" s="1"/>
  <c r="V1250" i="5"/>
  <c r="X1250" i="5" s="1"/>
  <c r="U1136" i="5"/>
  <c r="W1136" i="5" s="1"/>
  <c r="V1136" i="5"/>
  <c r="U1844" i="5"/>
  <c r="W1844" i="5" s="1"/>
  <c r="Y1844" i="5" s="1"/>
  <c r="V1844" i="5"/>
  <c r="V1862" i="5"/>
  <c r="X1862" i="5" s="1"/>
  <c r="U1862" i="5"/>
  <c r="W1862" i="5" s="1"/>
  <c r="AA1862" i="5" s="1"/>
  <c r="V695" i="5"/>
  <c r="X695" i="5" s="1"/>
  <c r="U695" i="5"/>
  <c r="W695" i="5" s="1"/>
  <c r="U1324" i="5"/>
  <c r="W1324" i="5" s="1"/>
  <c r="Y1324" i="5" s="1"/>
  <c r="V1324" i="5"/>
  <c r="U35" i="5"/>
  <c r="W35" i="5" s="1"/>
  <c r="Y35" i="5" s="1"/>
  <c r="V35" i="5"/>
  <c r="U561" i="5"/>
  <c r="W561" i="5" s="1"/>
  <c r="V561" i="5"/>
  <c r="U60" i="5"/>
  <c r="W60" i="5" s="1"/>
  <c r="Y60" i="5" s="1"/>
  <c r="V60" i="5"/>
  <c r="V1214" i="5"/>
  <c r="X1214" i="5" s="1"/>
  <c r="U1214" i="5"/>
  <c r="W1214" i="5" s="1"/>
  <c r="V882" i="5"/>
  <c r="U882" i="5"/>
  <c r="W882" i="5" s="1"/>
  <c r="Y882" i="5" s="1"/>
  <c r="V765" i="5"/>
  <c r="U765" i="5"/>
  <c r="W765" i="5" s="1"/>
  <c r="U1613" i="5"/>
  <c r="W1613" i="5" s="1"/>
  <c r="Y1613" i="5" s="1"/>
  <c r="V1613" i="5"/>
  <c r="R8" i="5"/>
  <c r="T8" i="5" s="1"/>
  <c r="U1335" i="5"/>
  <c r="W1335" i="5" s="1"/>
  <c r="Y1335" i="5" s="1"/>
  <c r="V1335" i="5"/>
  <c r="U1743" i="5"/>
  <c r="W1743" i="5" s="1"/>
  <c r="V1743" i="5"/>
  <c r="X1743" i="5" s="1"/>
  <c r="U1716" i="5"/>
  <c r="W1716" i="5" s="1"/>
  <c r="Y1716" i="5" s="1"/>
  <c r="V1716" i="5"/>
  <c r="V984" i="5"/>
  <c r="U984" i="5"/>
  <c r="W984" i="5" s="1"/>
  <c r="Y984" i="5" s="1"/>
  <c r="U404" i="5"/>
  <c r="W404" i="5" s="1"/>
  <c r="V404" i="5"/>
  <c r="U1702" i="5"/>
  <c r="W1702" i="5" s="1"/>
  <c r="Y1702" i="5" s="1"/>
  <c r="V1702" i="5"/>
  <c r="U1426" i="5"/>
  <c r="W1426" i="5" s="1"/>
  <c r="V1426" i="5"/>
  <c r="X1426" i="5" s="1"/>
  <c r="U1130" i="5"/>
  <c r="W1130" i="5" s="1"/>
  <c r="Y1130" i="5" s="1"/>
  <c r="V1130" i="5"/>
  <c r="U1413" i="5"/>
  <c r="W1413" i="5" s="1"/>
  <c r="Y1413" i="5" s="1"/>
  <c r="V1413" i="5"/>
  <c r="U1166" i="5"/>
  <c r="W1166" i="5" s="1"/>
  <c r="V1166" i="5"/>
  <c r="X1166" i="5" s="1"/>
  <c r="U270" i="5"/>
  <c r="W270" i="5" s="1"/>
  <c r="V270" i="5"/>
  <c r="X270" i="5" s="1"/>
  <c r="U1466" i="5"/>
  <c r="W1466" i="5" s="1"/>
  <c r="V1466" i="5"/>
  <c r="U1656" i="5"/>
  <c r="W1656" i="5" s="1"/>
  <c r="V1656" i="5"/>
  <c r="X1656" i="5" s="1"/>
  <c r="U808" i="5"/>
  <c r="W808" i="5" s="1"/>
  <c r="Y808" i="5" s="1"/>
  <c r="V808" i="5"/>
  <c r="V496" i="5"/>
  <c r="U496" i="5"/>
  <c r="W496" i="5" s="1"/>
  <c r="Y496" i="5" s="1"/>
  <c r="U609" i="5"/>
  <c r="W609" i="5" s="1"/>
  <c r="V609" i="5"/>
  <c r="X609" i="5" s="1"/>
  <c r="U265" i="5"/>
  <c r="W265" i="5" s="1"/>
  <c r="AA265" i="5" s="1"/>
  <c r="V265" i="5"/>
  <c r="X265" i="5" s="1"/>
  <c r="U565" i="5"/>
  <c r="W565" i="5" s="1"/>
  <c r="Y565" i="5" s="1"/>
  <c r="V565" i="5"/>
  <c r="U1525" i="5"/>
  <c r="W1525" i="5" s="1"/>
  <c r="V1525" i="5"/>
  <c r="X1525" i="5" s="1"/>
  <c r="U1236" i="5"/>
  <c r="W1236" i="5" s="1"/>
  <c r="Y1236" i="5" s="1"/>
  <c r="V1236" i="5"/>
  <c r="U1238" i="5"/>
  <c r="W1238" i="5" s="1"/>
  <c r="AA1238" i="5" s="1"/>
  <c r="V1238" i="5"/>
  <c r="X1238" i="5" s="1"/>
  <c r="U1237" i="5"/>
  <c r="W1237" i="5" s="1"/>
  <c r="Y1237" i="5" s="1"/>
  <c r="V1237" i="5"/>
  <c r="U1834" i="5"/>
  <c r="W1834" i="5" s="1"/>
  <c r="Y1834" i="5" s="1"/>
  <c r="V1834" i="5"/>
  <c r="U214" i="5"/>
  <c r="W214" i="5" s="1"/>
  <c r="V214" i="5"/>
  <c r="X214" i="5" s="1"/>
  <c r="U1843" i="5"/>
  <c r="W1843" i="5" s="1"/>
  <c r="AA1843" i="5" s="1"/>
  <c r="V1843" i="5"/>
  <c r="X1843" i="5" s="1"/>
  <c r="U1776" i="5"/>
  <c r="W1776" i="5" s="1"/>
  <c r="Y1776" i="5" s="1"/>
  <c r="V1776" i="5"/>
  <c r="U1839" i="5"/>
  <c r="W1839" i="5" s="1"/>
  <c r="AA1839" i="5" s="1"/>
  <c r="V1839" i="5"/>
  <c r="X1839" i="5" s="1"/>
  <c r="U929" i="5"/>
  <c r="W929" i="5" s="1"/>
  <c r="V929" i="5"/>
  <c r="U96" i="5"/>
  <c r="W96" i="5" s="1"/>
  <c r="Y96" i="5" s="1"/>
  <c r="V96" i="5"/>
  <c r="U344" i="5"/>
  <c r="W344" i="5" s="1"/>
  <c r="Y344" i="5" s="1"/>
  <c r="V344" i="5"/>
  <c r="V1234" i="5"/>
  <c r="X1234" i="5" s="1"/>
  <c r="U1234" i="5"/>
  <c r="W1234" i="5" s="1"/>
  <c r="U877" i="5"/>
  <c r="W877" i="5" s="1"/>
  <c r="Y877" i="5" s="1"/>
  <c r="V877" i="5"/>
  <c r="U874" i="5"/>
  <c r="W874" i="5" s="1"/>
  <c r="AA874" i="5" s="1"/>
  <c r="V874" i="5"/>
  <c r="X874" i="5" s="1"/>
  <c r="U356" i="5"/>
  <c r="W356" i="5" s="1"/>
  <c r="Y356" i="5" s="1"/>
  <c r="V356" i="5"/>
  <c r="U690" i="5"/>
  <c r="W690" i="5" s="1"/>
  <c r="V690" i="5"/>
  <c r="U633" i="5"/>
  <c r="W633" i="5" s="1"/>
  <c r="AA633" i="5" s="1"/>
  <c r="V633" i="5"/>
  <c r="X633" i="5" s="1"/>
  <c r="U1137" i="5"/>
  <c r="W1137" i="5" s="1"/>
  <c r="V1137" i="5"/>
  <c r="U38" i="5"/>
  <c r="W38" i="5" s="1"/>
  <c r="Y38" i="5" s="1"/>
  <c r="V38" i="5"/>
  <c r="V1573" i="5"/>
  <c r="X1573" i="5" s="1"/>
  <c r="U1573" i="5"/>
  <c r="W1573" i="5" s="1"/>
  <c r="AA1573" i="5" s="1"/>
  <c r="V1577" i="5"/>
  <c r="U1577" i="5"/>
  <c r="W1577" i="5" s="1"/>
  <c r="Y1577" i="5" s="1"/>
  <c r="U1087" i="5"/>
  <c r="W1087" i="5" s="1"/>
  <c r="V1087" i="5"/>
  <c r="X1087" i="5" s="1"/>
  <c r="V396" i="5"/>
  <c r="U396" i="5"/>
  <c r="W396" i="5" s="1"/>
  <c r="Y396" i="5" s="1"/>
  <c r="U1084" i="5"/>
  <c r="W1084" i="5" s="1"/>
  <c r="V1084" i="5"/>
  <c r="V1022" i="5"/>
  <c r="X1022" i="5" s="1"/>
  <c r="U1022" i="5"/>
  <c r="W1022" i="5" s="1"/>
  <c r="AA1022" i="5" s="1"/>
  <c r="U1434" i="5"/>
  <c r="W1434" i="5" s="1"/>
  <c r="V1434" i="5"/>
  <c r="X1434" i="5" s="1"/>
  <c r="U1285" i="5"/>
  <c r="W1285" i="5" s="1"/>
  <c r="V1285" i="5"/>
  <c r="V102" i="5"/>
  <c r="U102" i="5"/>
  <c r="W102" i="5" s="1"/>
  <c r="Y102" i="5" s="1"/>
  <c r="U966" i="5"/>
  <c r="W966" i="5" s="1"/>
  <c r="Y966" i="5" s="1"/>
  <c r="V966" i="5"/>
  <c r="U1870" i="5"/>
  <c r="W1870" i="5" s="1"/>
  <c r="AA1870" i="5" s="1"/>
  <c r="V1870" i="5"/>
  <c r="X1870" i="5" s="1"/>
  <c r="V1011" i="5"/>
  <c r="X1011" i="5" s="1"/>
  <c r="U1011" i="5"/>
  <c r="W1011" i="5" s="1"/>
  <c r="U478" i="5"/>
  <c r="W478" i="5" s="1"/>
  <c r="Y478" i="5" s="1"/>
  <c r="V478" i="5"/>
  <c r="U451" i="5"/>
  <c r="W451" i="5" s="1"/>
  <c r="Y451" i="5" s="1"/>
  <c r="V451" i="5"/>
  <c r="U935" i="5"/>
  <c r="W935" i="5" s="1"/>
  <c r="Y935" i="5" s="1"/>
  <c r="V935" i="5"/>
  <c r="U1406" i="5"/>
  <c r="W1406" i="5" s="1"/>
  <c r="AA1406" i="5" s="1"/>
  <c r="V1406" i="5"/>
  <c r="X1406" i="5" s="1"/>
  <c r="U422" i="5"/>
  <c r="W422" i="5" s="1"/>
  <c r="V422" i="5"/>
  <c r="X422" i="5" s="1"/>
  <c r="U672" i="5"/>
  <c r="W672" i="5" s="1"/>
  <c r="Y672" i="5" s="1"/>
  <c r="V672" i="5"/>
  <c r="U668" i="5"/>
  <c r="W668" i="5" s="1"/>
  <c r="V668" i="5"/>
  <c r="X668" i="5" s="1"/>
  <c r="U224" i="5"/>
  <c r="W224" i="5" s="1"/>
  <c r="Y224" i="5" s="1"/>
  <c r="V224" i="5"/>
  <c r="V479" i="5"/>
  <c r="U479" i="5"/>
  <c r="W479" i="5" s="1"/>
  <c r="V1814" i="5"/>
  <c r="U1814" i="5"/>
  <c r="W1814" i="5" s="1"/>
  <c r="U1715" i="5"/>
  <c r="W1715" i="5" s="1"/>
  <c r="Y1715" i="5" s="1"/>
  <c r="V1715" i="5"/>
  <c r="V1279" i="5"/>
  <c r="X1279" i="5" s="1"/>
  <c r="U1279" i="5"/>
  <c r="W1279" i="5" s="1"/>
  <c r="AA1279" i="5" s="1"/>
  <c r="U1500" i="5"/>
  <c r="W1500" i="5" s="1"/>
  <c r="V1500" i="5"/>
  <c r="V779" i="5"/>
  <c r="U779" i="5"/>
  <c r="W779" i="5" s="1"/>
  <c r="Y779" i="5" s="1"/>
  <c r="V1005" i="5"/>
  <c r="X1005" i="5" s="1"/>
  <c r="U1005" i="5"/>
  <c r="W1005" i="5" s="1"/>
  <c r="AA1005" i="5" s="1"/>
  <c r="U1323" i="5"/>
  <c r="W1323" i="5" s="1"/>
  <c r="V1323" i="5"/>
  <c r="X1323" i="5" s="1"/>
  <c r="U1520" i="5"/>
  <c r="W1520" i="5" s="1"/>
  <c r="V1520" i="5"/>
  <c r="X1520" i="5" s="1"/>
  <c r="V1095" i="5"/>
  <c r="U1095" i="5"/>
  <c r="W1095" i="5" s="1"/>
  <c r="Y1095" i="5" s="1"/>
  <c r="U1437" i="5"/>
  <c r="W1437" i="5" s="1"/>
  <c r="V1437" i="5"/>
  <c r="X1437" i="5" s="1"/>
  <c r="U1619" i="5"/>
  <c r="W1619" i="5" s="1"/>
  <c r="Y1619" i="5" s="1"/>
  <c r="V1619" i="5"/>
  <c r="U945" i="5"/>
  <c r="W945" i="5" s="1"/>
  <c r="V945" i="5"/>
  <c r="V1550" i="5"/>
  <c r="U1550" i="5"/>
  <c r="W1550" i="5" s="1"/>
  <c r="Y1550" i="5" s="1"/>
  <c r="U436" i="5"/>
  <c r="W436" i="5" s="1"/>
  <c r="V436" i="5"/>
  <c r="U231" i="5"/>
  <c r="W231" i="5" s="1"/>
  <c r="Y231" i="5" s="1"/>
  <c r="V231" i="5"/>
  <c r="V620" i="5"/>
  <c r="X620" i="5" s="1"/>
  <c r="U620" i="5"/>
  <c r="W620" i="5" s="1"/>
  <c r="U1592" i="5"/>
  <c r="W1592" i="5" s="1"/>
  <c r="AA1592" i="5" s="1"/>
  <c r="V1592" i="5"/>
  <c r="X1592" i="5" s="1"/>
  <c r="U1607" i="5"/>
  <c r="W1607" i="5" s="1"/>
  <c r="Y1607" i="5" s="1"/>
  <c r="V1607" i="5"/>
  <c r="U947" i="5"/>
  <c r="W947" i="5" s="1"/>
  <c r="V947" i="5"/>
  <c r="X947" i="5" s="1"/>
  <c r="V230" i="5"/>
  <c r="X230" i="5" s="1"/>
  <c r="U230" i="5"/>
  <c r="W230" i="5" s="1"/>
  <c r="U1030" i="5"/>
  <c r="W1030" i="5" s="1"/>
  <c r="Y1030" i="5" s="1"/>
  <c r="V1030" i="5"/>
  <c r="U1853" i="5"/>
  <c r="W1853" i="5" s="1"/>
  <c r="AA1853" i="5" s="1"/>
  <c r="V1853" i="5"/>
  <c r="X1853" i="5" s="1"/>
  <c r="U442" i="5"/>
  <c r="W442" i="5" s="1"/>
  <c r="Y442" i="5" s="1"/>
  <c r="V442" i="5"/>
  <c r="U934" i="5"/>
  <c r="W934" i="5" s="1"/>
  <c r="Y934" i="5" s="1"/>
  <c r="V934" i="5"/>
  <c r="U87" i="5"/>
  <c r="W87" i="5" s="1"/>
  <c r="Y87" i="5" s="1"/>
  <c r="V87" i="5"/>
  <c r="U873" i="5"/>
  <c r="W873" i="5" s="1"/>
  <c r="Y873" i="5" s="1"/>
  <c r="V873" i="5"/>
  <c r="U884" i="5"/>
  <c r="W884" i="5" s="1"/>
  <c r="V884" i="5"/>
  <c r="X884" i="5" s="1"/>
  <c r="U1584" i="5"/>
  <c r="W1584" i="5" s="1"/>
  <c r="AA1584" i="5" s="1"/>
  <c r="V1584" i="5"/>
  <c r="X1584" i="5" s="1"/>
  <c r="V893" i="5"/>
  <c r="X893" i="5" s="1"/>
  <c r="U893" i="5"/>
  <c r="W893" i="5" s="1"/>
  <c r="V869" i="5"/>
  <c r="X869" i="5" s="1"/>
  <c r="U869" i="5"/>
  <c r="W869" i="5" s="1"/>
  <c r="AA869" i="5" s="1"/>
  <c r="U1857" i="5"/>
  <c r="W1857" i="5" s="1"/>
  <c r="V1857" i="5"/>
  <c r="X1857" i="5" s="1"/>
  <c r="V551" i="5"/>
  <c r="X551" i="5" s="1"/>
  <c r="U551" i="5"/>
  <c r="W551" i="5" s="1"/>
  <c r="U1773" i="5"/>
  <c r="W1773" i="5" s="1"/>
  <c r="V1773" i="5"/>
  <c r="U715" i="5"/>
  <c r="W715" i="5" s="1"/>
  <c r="V715" i="5"/>
  <c r="U1392" i="5"/>
  <c r="W1392" i="5" s="1"/>
  <c r="AA1392" i="5" s="1"/>
  <c r="V1392" i="5"/>
  <c r="X1392" i="5" s="1"/>
  <c r="V1341" i="5"/>
  <c r="U1341" i="5"/>
  <c r="W1341" i="5" s="1"/>
  <c r="Y1341" i="5" s="1"/>
  <c r="U1560" i="5"/>
  <c r="W1560" i="5" s="1"/>
  <c r="Y1560" i="5" s="1"/>
  <c r="V1560" i="5"/>
  <c r="U890" i="5"/>
  <c r="W890" i="5" s="1"/>
  <c r="V890" i="5"/>
  <c r="X890" i="5" s="1"/>
  <c r="U1559" i="5"/>
  <c r="W1559" i="5" s="1"/>
  <c r="AA1559" i="5" s="1"/>
  <c r="V1559" i="5"/>
  <c r="X1559" i="5" s="1"/>
  <c r="V680" i="5"/>
  <c r="X680" i="5" s="1"/>
  <c r="U680" i="5"/>
  <c r="W680" i="5" s="1"/>
  <c r="U1737" i="5"/>
  <c r="W1737" i="5" s="1"/>
  <c r="V1737" i="5"/>
  <c r="U509" i="5"/>
  <c r="W509" i="5" s="1"/>
  <c r="Y509" i="5" s="1"/>
  <c r="V509" i="5"/>
  <c r="U842" i="5"/>
  <c r="W842" i="5" s="1"/>
  <c r="Y842" i="5" s="1"/>
  <c r="V842" i="5"/>
  <c r="U692" i="5"/>
  <c r="W692" i="5" s="1"/>
  <c r="Y692" i="5" s="1"/>
  <c r="V692" i="5"/>
  <c r="U1388" i="5"/>
  <c r="W1388" i="5" s="1"/>
  <c r="Y1388" i="5" s="1"/>
  <c r="V1388" i="5"/>
  <c r="U981" i="5"/>
  <c r="W981" i="5" s="1"/>
  <c r="Y981" i="5" s="1"/>
  <c r="V981" i="5"/>
  <c r="U1679" i="5"/>
  <c r="W1679" i="5" s="1"/>
  <c r="V1679" i="5"/>
  <c r="X1679" i="5" s="1"/>
  <c r="U1606" i="5"/>
  <c r="W1606" i="5" s="1"/>
  <c r="V1606" i="5"/>
  <c r="U634" i="5"/>
  <c r="W634" i="5" s="1"/>
  <c r="V634" i="5"/>
  <c r="X634" i="5" s="1"/>
  <c r="U970" i="5"/>
  <c r="W970" i="5" s="1"/>
  <c r="V970" i="5"/>
  <c r="U302" i="5"/>
  <c r="W302" i="5" s="1"/>
  <c r="AA302" i="5" s="1"/>
  <c r="V302" i="5"/>
  <c r="X302" i="5" s="1"/>
  <c r="U774" i="5"/>
  <c r="W774" i="5" s="1"/>
  <c r="AA774" i="5" s="1"/>
  <c r="V774" i="5"/>
  <c r="X774" i="5" s="1"/>
  <c r="U1595" i="5"/>
  <c r="W1595" i="5" s="1"/>
  <c r="Y1595" i="5" s="1"/>
  <c r="V1595" i="5"/>
  <c r="U106" i="5"/>
  <c r="W106" i="5" s="1"/>
  <c r="Y106" i="5" s="1"/>
  <c r="V106" i="5"/>
  <c r="V1193" i="5"/>
  <c r="X1193" i="5" s="1"/>
  <c r="U1193" i="5"/>
  <c r="W1193" i="5" s="1"/>
  <c r="AA1193" i="5" s="1"/>
  <c r="U967" i="5"/>
  <c r="W967" i="5" s="1"/>
  <c r="V967" i="5"/>
  <c r="X967" i="5" s="1"/>
  <c r="U1764" i="5"/>
  <c r="W1764" i="5" s="1"/>
  <c r="AA1764" i="5" s="1"/>
  <c r="V1764" i="5"/>
  <c r="X1764" i="5" s="1"/>
  <c r="U57" i="5"/>
  <c r="W57" i="5" s="1"/>
  <c r="V57" i="5"/>
  <c r="X57" i="5" s="1"/>
  <c r="U1507" i="5"/>
  <c r="W1507" i="5" s="1"/>
  <c r="Y1507" i="5" s="1"/>
  <c r="V1507" i="5"/>
  <c r="U1312" i="5"/>
  <c r="W1312" i="5" s="1"/>
  <c r="Y1312" i="5" s="1"/>
  <c r="V1312" i="5"/>
  <c r="U108" i="5"/>
  <c r="W108" i="5" s="1"/>
  <c r="AA108" i="5" s="1"/>
  <c r="V108" i="5"/>
  <c r="X108" i="5" s="1"/>
  <c r="U1235" i="5"/>
  <c r="W1235" i="5" s="1"/>
  <c r="V1235" i="5"/>
  <c r="U332" i="5"/>
  <c r="W332" i="5" s="1"/>
  <c r="V332" i="5"/>
  <c r="X332" i="5" s="1"/>
  <c r="V1706" i="5"/>
  <c r="X1706" i="5" s="1"/>
  <c r="U1706" i="5"/>
  <c r="W1706" i="5" s="1"/>
  <c r="AA1706" i="5" s="1"/>
  <c r="U394" i="5"/>
  <c r="W394" i="5" s="1"/>
  <c r="Y394" i="5" s="1"/>
  <c r="V394" i="5"/>
  <c r="U817" i="5"/>
  <c r="W817" i="5" s="1"/>
  <c r="Y817" i="5" s="1"/>
  <c r="V817" i="5"/>
  <c r="U1774" i="5"/>
  <c r="W1774" i="5" s="1"/>
  <c r="V1774" i="5"/>
  <c r="U1493" i="5"/>
  <c r="W1493" i="5" s="1"/>
  <c r="Y1493" i="5" s="1"/>
  <c r="V1493" i="5"/>
  <c r="U113" i="5"/>
  <c r="W113" i="5" s="1"/>
  <c r="AA113" i="5" s="1"/>
  <c r="V113" i="5"/>
  <c r="X113" i="5" s="1"/>
  <c r="U1325" i="5"/>
  <c r="W1325" i="5" s="1"/>
  <c r="Y1325" i="5" s="1"/>
  <c r="V1325" i="5"/>
  <c r="U178" i="5"/>
  <c r="W178" i="5" s="1"/>
  <c r="AA178" i="5" s="1"/>
  <c r="V178" i="5"/>
  <c r="X178" i="5" s="1"/>
  <c r="U1807" i="5"/>
  <c r="W1807" i="5" s="1"/>
  <c r="AA1807" i="5" s="1"/>
  <c r="V1807" i="5"/>
  <c r="X1807" i="5" s="1"/>
  <c r="U745" i="5"/>
  <c r="W745" i="5" s="1"/>
  <c r="V745" i="5"/>
  <c r="X745" i="5" s="1"/>
  <c r="U1457" i="5"/>
  <c r="W1457" i="5" s="1"/>
  <c r="Y1457" i="5" s="1"/>
  <c r="V1457" i="5"/>
  <c r="V1270" i="5"/>
  <c r="X1270" i="5" s="1"/>
  <c r="U1270" i="5"/>
  <c r="W1270" i="5" s="1"/>
  <c r="V887" i="5"/>
  <c r="U887" i="5"/>
  <c r="W887" i="5" s="1"/>
  <c r="U1762" i="5"/>
  <c r="W1762" i="5" s="1"/>
  <c r="Y1762" i="5" s="1"/>
  <c r="V1762" i="5"/>
  <c r="U1376" i="5"/>
  <c r="W1376" i="5" s="1"/>
  <c r="AA1376" i="5" s="1"/>
  <c r="V1376" i="5"/>
  <c r="X1376" i="5" s="1"/>
  <c r="U805" i="5"/>
  <c r="W805" i="5" s="1"/>
  <c r="Y805" i="5" s="1"/>
  <c r="V805" i="5"/>
  <c r="U1435" i="5"/>
  <c r="W1435" i="5" s="1"/>
  <c r="V1435" i="5"/>
  <c r="U976" i="5"/>
  <c r="W976" i="5" s="1"/>
  <c r="V976" i="5"/>
  <c r="U1793" i="5"/>
  <c r="W1793" i="5" s="1"/>
  <c r="Y1793" i="5" s="1"/>
  <c r="V1793" i="5"/>
  <c r="U1409" i="5"/>
  <c r="W1409" i="5" s="1"/>
  <c r="Y1409" i="5" s="1"/>
  <c r="V1409" i="5"/>
  <c r="U1499" i="5"/>
  <c r="W1499" i="5" s="1"/>
  <c r="Y1499" i="5" s="1"/>
  <c r="V1499" i="5"/>
  <c r="U1750" i="5"/>
  <c r="W1750" i="5" s="1"/>
  <c r="Y1750" i="5" s="1"/>
  <c r="V1750" i="5"/>
  <c r="U631" i="5"/>
  <c r="W631" i="5" s="1"/>
  <c r="Y631" i="5" s="1"/>
  <c r="V631" i="5"/>
  <c r="V84" i="5"/>
  <c r="X84" i="5" s="1"/>
  <c r="U84" i="5"/>
  <c r="W84" i="5" s="1"/>
  <c r="U1590" i="5"/>
  <c r="W1590" i="5" s="1"/>
  <c r="V1590" i="5"/>
  <c r="U1848" i="5"/>
  <c r="W1848" i="5" s="1"/>
  <c r="Y1848" i="5" s="1"/>
  <c r="V1848" i="5"/>
  <c r="V69" i="5"/>
  <c r="U69" i="5"/>
  <c r="W69" i="5" s="1"/>
  <c r="Y69" i="5" s="1"/>
  <c r="V1830" i="5"/>
  <c r="U1830" i="5"/>
  <c r="W1830" i="5" s="1"/>
  <c r="Y1830" i="5" s="1"/>
  <c r="U643" i="5"/>
  <c r="W643" i="5" s="1"/>
  <c r="V643" i="5"/>
  <c r="X643" i="5" s="1"/>
  <c r="V160" i="5"/>
  <c r="U160" i="5"/>
  <c r="W160" i="5" s="1"/>
  <c r="U1632" i="5"/>
  <c r="W1632" i="5" s="1"/>
  <c r="V1632" i="5"/>
  <c r="X1632" i="5" s="1"/>
  <c r="U1133" i="5"/>
  <c r="W1133" i="5" s="1"/>
  <c r="AA1133" i="5" s="1"/>
  <c r="V1133" i="5"/>
  <c r="X1133" i="5" s="1"/>
  <c r="V1058" i="5"/>
  <c r="X1058" i="5" s="1"/>
  <c r="U1058" i="5"/>
  <c r="W1058" i="5" s="1"/>
  <c r="U1309" i="5"/>
  <c r="W1309" i="5" s="1"/>
  <c r="Y1309" i="5" s="1"/>
  <c r="V1309" i="5"/>
  <c r="V1515" i="5"/>
  <c r="X1515" i="5" s="1"/>
  <c r="U1515" i="5"/>
  <c r="W1515" i="5" s="1"/>
  <c r="AA1515" i="5" s="1"/>
  <c r="U1124" i="5"/>
  <c r="W1124" i="5" s="1"/>
  <c r="AA1124" i="5" s="1"/>
  <c r="V1124" i="5"/>
  <c r="X1124" i="5" s="1"/>
  <c r="U1771" i="5"/>
  <c r="W1771" i="5" s="1"/>
  <c r="V1771" i="5"/>
  <c r="X1771" i="5" s="1"/>
  <c r="U1004" i="5"/>
  <c r="W1004" i="5" s="1"/>
  <c r="Y1004" i="5" s="1"/>
  <c r="V1004" i="5"/>
  <c r="V1800" i="5"/>
  <c r="X1800" i="5" s="1"/>
  <c r="U1800" i="5"/>
  <c r="W1800" i="5" s="1"/>
  <c r="AA1800" i="5" s="1"/>
  <c r="V237" i="5"/>
  <c r="X237" i="5" s="1"/>
  <c r="U237" i="5"/>
  <c r="W237" i="5" s="1"/>
  <c r="AA237" i="5" s="1"/>
  <c r="U1726" i="5"/>
  <c r="W1726" i="5" s="1"/>
  <c r="V1726" i="5"/>
  <c r="U1495" i="5"/>
  <c r="W1495" i="5" s="1"/>
  <c r="V1495" i="5"/>
  <c r="V784" i="5"/>
  <c r="U784" i="5"/>
  <c r="W784" i="5" s="1"/>
  <c r="V1009" i="5"/>
  <c r="U1009" i="5"/>
  <c r="W1009" i="5" s="1"/>
  <c r="Y1009" i="5" s="1"/>
  <c r="U603" i="5"/>
  <c r="W603" i="5" s="1"/>
  <c r="Y603" i="5" s="1"/>
  <c r="V603" i="5"/>
  <c r="U1463" i="5"/>
  <c r="W1463" i="5" s="1"/>
  <c r="Y1463" i="5" s="1"/>
  <c r="V1463" i="5"/>
  <c r="V1010" i="5"/>
  <c r="X1010" i="5" s="1"/>
  <c r="U1010" i="5"/>
  <c r="W1010" i="5" s="1"/>
  <c r="U918" i="5"/>
  <c r="W918" i="5" s="1"/>
  <c r="V918" i="5"/>
  <c r="U1421" i="5"/>
  <c r="W1421" i="5" s="1"/>
  <c r="V1421" i="5"/>
  <c r="X1421" i="5" s="1"/>
  <c r="V1040" i="5"/>
  <c r="U1040" i="5"/>
  <c r="W1040" i="5" s="1"/>
  <c r="U28" i="5"/>
  <c r="W28" i="5" s="1"/>
  <c r="Y28" i="5" s="1"/>
  <c r="V28" i="5"/>
  <c r="V1682" i="5"/>
  <c r="U1682" i="5"/>
  <c r="W1682" i="5" s="1"/>
  <c r="U1109" i="5"/>
  <c r="W1109" i="5" s="1"/>
  <c r="V1109" i="5"/>
  <c r="X1109" i="5" s="1"/>
  <c r="V1143" i="5"/>
  <c r="U1143" i="5"/>
  <c r="W1143" i="5" s="1"/>
  <c r="Y1143" i="5" s="1"/>
  <c r="U1738" i="5"/>
  <c r="W1738" i="5" s="1"/>
  <c r="Y1738" i="5" s="1"/>
  <c r="V1738" i="5"/>
  <c r="U454" i="5"/>
  <c r="W454" i="5" s="1"/>
  <c r="V454" i="5"/>
  <c r="U838" i="5"/>
  <c r="W838" i="5" s="1"/>
  <c r="AA838" i="5" s="1"/>
  <c r="V838" i="5"/>
  <c r="X838" i="5" s="1"/>
  <c r="V1810" i="5"/>
  <c r="X1810" i="5" s="1"/>
  <c r="U1810" i="5"/>
  <c r="W1810" i="5" s="1"/>
  <c r="AA1810" i="5" s="1"/>
  <c r="U186" i="5"/>
  <c r="W186" i="5" s="1"/>
  <c r="Y186" i="5" s="1"/>
  <c r="V186" i="5"/>
  <c r="U1817" i="5"/>
  <c r="W1817" i="5" s="1"/>
  <c r="Y1817" i="5" s="1"/>
  <c r="V1817" i="5"/>
  <c r="V1225" i="5"/>
  <c r="U1225" i="5"/>
  <c r="W1225" i="5" s="1"/>
  <c r="Y1225" i="5" s="1"/>
  <c r="V372" i="5"/>
  <c r="U372" i="5"/>
  <c r="W372" i="5" s="1"/>
  <c r="Y372" i="5" s="1"/>
  <c r="U781" i="5"/>
  <c r="W781" i="5" s="1"/>
  <c r="AA781" i="5" s="1"/>
  <c r="V781" i="5"/>
  <c r="X781" i="5" s="1"/>
  <c r="U22" i="5"/>
  <c r="W22" i="5" s="1"/>
  <c r="Y22" i="5" s="1"/>
  <c r="V22" i="5"/>
  <c r="V1658" i="5"/>
  <c r="X1658" i="5" s="1"/>
  <c r="U1658" i="5"/>
  <c r="W1658" i="5" s="1"/>
  <c r="AA1658" i="5" s="1"/>
  <c r="V319" i="5"/>
  <c r="X319" i="5" s="1"/>
  <c r="U319" i="5"/>
  <c r="W319" i="5" s="1"/>
  <c r="V839" i="5"/>
  <c r="U839" i="5"/>
  <c r="W839" i="5" s="1"/>
  <c r="Y839" i="5" s="1"/>
  <c r="U757" i="5"/>
  <c r="W757" i="5" s="1"/>
  <c r="Y757" i="5" s="1"/>
  <c r="V757" i="5"/>
  <c r="V605" i="5"/>
  <c r="U605" i="5"/>
  <c r="W605" i="5" s="1"/>
  <c r="Y605" i="5" s="1"/>
  <c r="U1189" i="5"/>
  <c r="W1189" i="5" s="1"/>
  <c r="Y1189" i="5" s="1"/>
  <c r="V1189" i="5"/>
  <c r="U190" i="5"/>
  <c r="W190" i="5" s="1"/>
  <c r="AA190" i="5" s="1"/>
  <c r="V190" i="5"/>
  <c r="X190" i="5" s="1"/>
  <c r="U395" i="5"/>
  <c r="W395" i="5" s="1"/>
  <c r="V395" i="5"/>
  <c r="V378" i="5"/>
  <c r="U378" i="5"/>
  <c r="W378" i="5" s="1"/>
  <c r="Y378" i="5" s="1"/>
  <c r="U1016" i="5"/>
  <c r="W1016" i="5" s="1"/>
  <c r="V1016" i="5"/>
  <c r="X1016" i="5" s="1"/>
  <c r="U338" i="5"/>
  <c r="W338" i="5" s="1"/>
  <c r="Y338" i="5" s="1"/>
  <c r="V338" i="5"/>
  <c r="U814" i="5"/>
  <c r="W814" i="5" s="1"/>
  <c r="Y814" i="5" s="1"/>
  <c r="V814" i="5"/>
  <c r="U1047" i="5"/>
  <c r="W1047" i="5" s="1"/>
  <c r="V1047" i="5"/>
  <c r="V548" i="5"/>
  <c r="U548" i="5"/>
  <c r="W548" i="5" s="1"/>
  <c r="Y548" i="5" s="1"/>
  <c r="V1585" i="5"/>
  <c r="U1585" i="5"/>
  <c r="W1585" i="5" s="1"/>
  <c r="Y1585" i="5" s="1"/>
  <c r="V1503" i="5"/>
  <c r="X1503" i="5" s="1"/>
  <c r="U1503" i="5"/>
  <c r="W1503" i="5" s="1"/>
  <c r="AA1503" i="5" s="1"/>
  <c r="U823" i="5"/>
  <c r="W823" i="5" s="1"/>
  <c r="Y823" i="5" s="1"/>
  <c r="V823" i="5"/>
  <c r="U1276" i="5"/>
  <c r="W1276" i="5" s="1"/>
  <c r="Y1276" i="5" s="1"/>
  <c r="V1276" i="5"/>
  <c r="U1775" i="5"/>
  <c r="W1775" i="5" s="1"/>
  <c r="Y1775" i="5" s="1"/>
  <c r="V1775" i="5"/>
  <c r="U1672" i="5"/>
  <c r="W1672" i="5" s="1"/>
  <c r="Y1672" i="5" s="1"/>
  <c r="V1672" i="5"/>
  <c r="U1501" i="5"/>
  <c r="W1501" i="5" s="1"/>
  <c r="Y1501" i="5" s="1"/>
  <c r="V1501" i="5"/>
  <c r="U142" i="5"/>
  <c r="W142" i="5" s="1"/>
  <c r="AA142" i="5" s="1"/>
  <c r="V142" i="5"/>
  <c r="X142" i="5" s="1"/>
  <c r="U804" i="5"/>
  <c r="W804" i="5" s="1"/>
  <c r="V804" i="5"/>
  <c r="X804" i="5" s="1"/>
  <c r="U1405" i="5"/>
  <c r="W1405" i="5" s="1"/>
  <c r="Y1405" i="5" s="1"/>
  <c r="V1405" i="5"/>
  <c r="U1554" i="5"/>
  <c r="W1554" i="5" s="1"/>
  <c r="AA1554" i="5" s="1"/>
  <c r="V1554" i="5"/>
  <c r="X1554" i="5" s="1"/>
  <c r="U477" i="5"/>
  <c r="W477" i="5" s="1"/>
  <c r="V477" i="5"/>
  <c r="U1286" i="5"/>
  <c r="W1286" i="5" s="1"/>
  <c r="V1286" i="5"/>
  <c r="X1286" i="5" s="1"/>
  <c r="U286" i="5"/>
  <c r="W286" i="5" s="1"/>
  <c r="Y286" i="5" s="1"/>
  <c r="V286" i="5"/>
  <c r="U280" i="5"/>
  <c r="W280" i="5" s="1"/>
  <c r="V280" i="5"/>
  <c r="U1332" i="5"/>
  <c r="W1332" i="5" s="1"/>
  <c r="Y1332" i="5" s="1"/>
  <c r="V1332" i="5"/>
  <c r="U697" i="5"/>
  <c r="W697" i="5" s="1"/>
  <c r="Y697" i="5" s="1"/>
  <c r="V697" i="5"/>
  <c r="U1741" i="5"/>
  <c r="W1741" i="5" s="1"/>
  <c r="V1741" i="5"/>
  <c r="X1741" i="5" s="1"/>
  <c r="U1549" i="5"/>
  <c r="W1549" i="5" s="1"/>
  <c r="Y1549" i="5" s="1"/>
  <c r="V1549" i="5"/>
  <c r="V1352" i="5"/>
  <c r="X1352" i="5" s="1"/>
  <c r="U1352" i="5"/>
  <c r="W1352" i="5" s="1"/>
  <c r="Y1352" i="5" s="1"/>
  <c r="U641" i="5"/>
  <c r="W641" i="5" s="1"/>
  <c r="AA641" i="5" s="1"/>
  <c r="V641" i="5"/>
  <c r="X641" i="5" s="1"/>
  <c r="V1491" i="5"/>
  <c r="U1491" i="5"/>
  <c r="W1491" i="5" s="1"/>
  <c r="Y1491" i="5" s="1"/>
  <c r="U1068" i="5"/>
  <c r="W1068" i="5" s="1"/>
  <c r="Y1068" i="5" s="1"/>
  <c r="V1068" i="5"/>
  <c r="U1485" i="5"/>
  <c r="W1485" i="5" s="1"/>
  <c r="AA1485" i="5" s="1"/>
  <c r="V1485" i="5"/>
  <c r="X1485" i="5" s="1"/>
  <c r="U1518" i="5"/>
  <c r="W1518" i="5" s="1"/>
  <c r="Y1518" i="5" s="1"/>
  <c r="V1518" i="5"/>
  <c r="V723" i="5"/>
  <c r="X723" i="5" s="1"/>
  <c r="U723" i="5"/>
  <c r="W723" i="5" s="1"/>
  <c r="V801" i="5"/>
  <c r="X801" i="5" s="1"/>
  <c r="U801" i="5"/>
  <c r="W801" i="5" s="1"/>
  <c r="AA801" i="5" s="1"/>
  <c r="V1475" i="5"/>
  <c r="X1475" i="5" s="1"/>
  <c r="U1475" i="5"/>
  <c r="W1475" i="5" s="1"/>
  <c r="U1322" i="5"/>
  <c r="W1322" i="5" s="1"/>
  <c r="Y1322" i="5" s="1"/>
  <c r="V1322" i="5"/>
  <c r="V1790" i="5"/>
  <c r="U1790" i="5"/>
  <c r="W1790" i="5" s="1"/>
  <c r="V1794" i="5"/>
  <c r="U1794" i="5"/>
  <c r="W1794" i="5" s="1"/>
  <c r="Y1794" i="5" s="1"/>
  <c r="U569" i="5"/>
  <c r="W569" i="5" s="1"/>
  <c r="V569" i="5"/>
  <c r="X569" i="5" s="1"/>
  <c r="U371" i="5"/>
  <c r="W371" i="5" s="1"/>
  <c r="AA371" i="5" s="1"/>
  <c r="V371" i="5"/>
  <c r="X371" i="5" s="1"/>
  <c r="U1728" i="5"/>
  <c r="W1728" i="5" s="1"/>
  <c r="Y1728" i="5" s="1"/>
  <c r="V1728" i="5"/>
  <c r="U1799" i="5"/>
  <c r="W1799" i="5" s="1"/>
  <c r="Y1799" i="5" s="1"/>
  <c r="V1799" i="5"/>
  <c r="U1859" i="5"/>
  <c r="W1859" i="5" s="1"/>
  <c r="AA1859" i="5" s="1"/>
  <c r="V1859" i="5"/>
  <c r="X1859" i="5" s="1"/>
  <c r="U1283" i="5"/>
  <c r="W1283" i="5" s="1"/>
  <c r="Y1283" i="5" s="1"/>
  <c r="V1283" i="5"/>
  <c r="U716" i="5"/>
  <c r="W716" i="5" s="1"/>
  <c r="V716" i="5"/>
  <c r="X716" i="5" s="1"/>
  <c r="V986" i="5"/>
  <c r="X986" i="5" s="1"/>
  <c r="U986" i="5"/>
  <c r="W986" i="5" s="1"/>
  <c r="AA986" i="5" s="1"/>
  <c r="U1691" i="5"/>
  <c r="W1691" i="5" s="1"/>
  <c r="Y1691" i="5" s="1"/>
  <c r="V1691" i="5"/>
  <c r="U1856" i="5"/>
  <c r="W1856" i="5" s="1"/>
  <c r="AA1856" i="5" s="1"/>
  <c r="V1856" i="5"/>
  <c r="X1856" i="5" s="1"/>
  <c r="V1365" i="5"/>
  <c r="U1365" i="5"/>
  <c r="W1365" i="5" s="1"/>
  <c r="Y1365" i="5" s="1"/>
  <c r="V293" i="5"/>
  <c r="X293" i="5" s="1"/>
  <c r="U293" i="5"/>
  <c r="W293" i="5" s="1"/>
  <c r="AA293" i="5" s="1"/>
  <c r="U1290" i="5"/>
  <c r="W1290" i="5" s="1"/>
  <c r="AA1290" i="5" s="1"/>
  <c r="V1290" i="5"/>
  <c r="X1290" i="5" s="1"/>
  <c r="V563" i="5"/>
  <c r="X563" i="5" s="1"/>
  <c r="U563" i="5"/>
  <c r="W563" i="5" s="1"/>
  <c r="AA563" i="5" s="1"/>
  <c r="V881" i="5"/>
  <c r="X881" i="5" s="1"/>
  <c r="U881" i="5"/>
  <c r="W881" i="5" s="1"/>
  <c r="U1667" i="5"/>
  <c r="W1667" i="5" s="1"/>
  <c r="Y1667" i="5" s="1"/>
  <c r="V1667" i="5"/>
  <c r="U541" i="5"/>
  <c r="W541" i="5" s="1"/>
  <c r="Y541" i="5" s="1"/>
  <c r="V541" i="5"/>
  <c r="U1547" i="5"/>
  <c r="W1547" i="5" s="1"/>
  <c r="Y1547" i="5" s="1"/>
  <c r="V1547" i="5"/>
  <c r="U1643" i="5"/>
  <c r="W1643" i="5" s="1"/>
  <c r="V1643" i="5"/>
  <c r="X1643" i="5" s="1"/>
  <c r="U1787" i="5"/>
  <c r="W1787" i="5" s="1"/>
  <c r="AA1787" i="5" s="1"/>
  <c r="V1787" i="5"/>
  <c r="X1787" i="5" s="1"/>
  <c r="U764" i="5"/>
  <c r="W764" i="5" s="1"/>
  <c r="Y764" i="5" s="1"/>
  <c r="V764" i="5"/>
  <c r="U75" i="5"/>
  <c r="W75" i="5" s="1"/>
  <c r="AA75" i="5" s="1"/>
  <c r="V75" i="5"/>
  <c r="X75" i="5" s="1"/>
  <c r="U1821" i="5"/>
  <c r="W1821" i="5" s="1"/>
  <c r="Y1821" i="5" s="1"/>
  <c r="V1821" i="5"/>
  <c r="U1583" i="5"/>
  <c r="W1583" i="5" s="1"/>
  <c r="Y1583" i="5" s="1"/>
  <c r="V1583" i="5"/>
  <c r="U1397" i="5"/>
  <c r="W1397" i="5" s="1"/>
  <c r="Y1397" i="5" s="1"/>
  <c r="V1397" i="5"/>
  <c r="U1382" i="5"/>
  <c r="W1382" i="5" s="1"/>
  <c r="V1382" i="5"/>
  <c r="V19" i="5"/>
  <c r="U19" i="5"/>
  <c r="W19" i="5" s="1"/>
  <c r="Y19" i="5" s="1"/>
  <c r="V1142" i="5"/>
  <c r="U1142" i="5"/>
  <c r="W1142" i="5" s="1"/>
  <c r="Y1142" i="5" s="1"/>
  <c r="U1199" i="5"/>
  <c r="W1199" i="5" s="1"/>
  <c r="V1199" i="5"/>
  <c r="U127" i="5"/>
  <c r="W127" i="5" s="1"/>
  <c r="V127" i="5"/>
  <c r="X127" i="5" s="1"/>
  <c r="V1070" i="5"/>
  <c r="U1070" i="5"/>
  <c r="W1070" i="5" s="1"/>
  <c r="Y1070" i="5" s="1"/>
  <c r="V1380" i="5"/>
  <c r="X1380" i="5" s="1"/>
  <c r="U1380" i="5"/>
  <c r="W1380" i="5" s="1"/>
  <c r="AA1380" i="5" s="1"/>
  <c r="V833" i="5"/>
  <c r="U833" i="5"/>
  <c r="W833" i="5" s="1"/>
  <c r="Y833" i="5" s="1"/>
  <c r="U1835" i="5"/>
  <c r="W1835" i="5" s="1"/>
  <c r="V1835" i="5"/>
  <c r="V393" i="5"/>
  <c r="U393" i="5"/>
  <c r="W393" i="5" s="1"/>
  <c r="V524" i="5"/>
  <c r="U524" i="5"/>
  <c r="W524" i="5" s="1"/>
  <c r="Y524" i="5" s="1"/>
  <c r="U1665" i="5"/>
  <c r="W1665" i="5" s="1"/>
  <c r="V1665" i="5"/>
  <c r="U1725" i="5"/>
  <c r="W1725" i="5" s="1"/>
  <c r="Y1725" i="5" s="1"/>
  <c r="V1725" i="5"/>
  <c r="U1351" i="5"/>
  <c r="W1351" i="5" s="1"/>
  <c r="V1351" i="5"/>
  <c r="X1351" i="5" s="1"/>
  <c r="U1832" i="5"/>
  <c r="W1832" i="5" s="1"/>
  <c r="V1832" i="5"/>
  <c r="U1532" i="5"/>
  <c r="W1532" i="5" s="1"/>
  <c r="V1532" i="5"/>
  <c r="X1532" i="5" s="1"/>
  <c r="U1168" i="5"/>
  <c r="W1168" i="5" s="1"/>
  <c r="Y1168" i="5" s="1"/>
  <c r="V1168" i="5"/>
  <c r="U1496" i="5"/>
  <c r="W1496" i="5" s="1"/>
  <c r="Y1496" i="5" s="1"/>
  <c r="V1496" i="5"/>
  <c r="U1538" i="5"/>
  <c r="W1538" i="5" s="1"/>
  <c r="Y1538" i="5" s="1"/>
  <c r="V1538" i="5"/>
  <c r="U1556" i="5"/>
  <c r="W1556" i="5" s="1"/>
  <c r="V1556" i="5"/>
  <c r="V794" i="5"/>
  <c r="X794" i="5" s="1"/>
  <c r="U794" i="5"/>
  <c r="W794" i="5" s="1"/>
  <c r="AA794" i="5" s="1"/>
  <c r="U1472" i="5"/>
  <c r="W1472" i="5" s="1"/>
  <c r="V1472" i="5"/>
  <c r="X1472" i="5" s="1"/>
  <c r="U484" i="5"/>
  <c r="W484" i="5" s="1"/>
  <c r="Y484" i="5" s="1"/>
  <c r="V484" i="5"/>
  <c r="U1399" i="5"/>
  <c r="W1399" i="5" s="1"/>
  <c r="V1399" i="5"/>
  <c r="X1399" i="5" s="1"/>
  <c r="U99" i="5"/>
  <c r="W99" i="5" s="1"/>
  <c r="V99" i="5"/>
  <c r="X99" i="5" s="1"/>
  <c r="V1582" i="5"/>
  <c r="U1582" i="5"/>
  <c r="W1582" i="5" s="1"/>
  <c r="Y1582" i="5" s="1"/>
  <c r="U1809" i="5"/>
  <c r="W1809" i="5" s="1"/>
  <c r="V1809" i="5"/>
  <c r="U1263" i="5"/>
  <c r="W1263" i="5" s="1"/>
  <c r="AA1263" i="5" s="1"/>
  <c r="V1263" i="5"/>
  <c r="X1263" i="5" s="1"/>
  <c r="V297" i="5"/>
  <c r="X297" i="5" s="1"/>
  <c r="U297" i="5"/>
  <c r="W297" i="5" s="1"/>
  <c r="AA297" i="5" s="1"/>
  <c r="U1689" i="5"/>
  <c r="W1689" i="5" s="1"/>
  <c r="V1689" i="5"/>
  <c r="X1689" i="5" s="1"/>
  <c r="U345" i="5"/>
  <c r="W345" i="5" s="1"/>
  <c r="Y345" i="5" s="1"/>
  <c r="V345" i="5"/>
  <c r="V1106" i="5"/>
  <c r="X1106" i="5" s="1"/>
  <c r="U1106" i="5"/>
  <c r="W1106" i="5" s="1"/>
  <c r="AA1106" i="5" s="1"/>
  <c r="U1156" i="5"/>
  <c r="W1156" i="5" s="1"/>
  <c r="Y1156" i="5" s="1"/>
  <c r="V1156" i="5"/>
  <c r="V974" i="5"/>
  <c r="X974" i="5" s="1"/>
  <c r="U974" i="5"/>
  <c r="W974" i="5" s="1"/>
  <c r="U1042" i="5"/>
  <c r="W1042" i="5" s="1"/>
  <c r="V1042" i="5"/>
  <c r="X1042" i="5" s="1"/>
  <c r="U1678" i="5"/>
  <c r="W1678" i="5" s="1"/>
  <c r="V1678" i="5"/>
  <c r="X1678" i="5" s="1"/>
  <c r="U618" i="5"/>
  <c r="W618" i="5" s="1"/>
  <c r="V618" i="5"/>
  <c r="U1333" i="5"/>
  <c r="W1333" i="5" s="1"/>
  <c r="AA1333" i="5" s="1"/>
  <c r="V1333" i="5"/>
  <c r="X1333" i="5" s="1"/>
  <c r="V1730" i="5"/>
  <c r="U1730" i="5"/>
  <c r="W1730" i="5" s="1"/>
  <c r="Y1730" i="5" s="1"/>
  <c r="U963" i="5"/>
  <c r="W963" i="5" s="1"/>
  <c r="Y963" i="5" s="1"/>
  <c r="V963" i="5"/>
  <c r="V910" i="5"/>
  <c r="U910" i="5"/>
  <c r="W910" i="5" s="1"/>
  <c r="Y910" i="5" s="1"/>
  <c r="U523" i="5"/>
  <c r="W523" i="5" s="1"/>
  <c r="V523" i="5"/>
  <c r="X523" i="5" s="1"/>
  <c r="V1131" i="5"/>
  <c r="U1131" i="5"/>
  <c r="W1131" i="5" s="1"/>
  <c r="Y1131" i="5" s="1"/>
  <c r="V299" i="5"/>
  <c r="U299" i="5"/>
  <c r="W299" i="5" s="1"/>
  <c r="Y299" i="5" s="1"/>
  <c r="V58" i="5"/>
  <c r="X58" i="5" s="1"/>
  <c r="U58" i="5"/>
  <c r="W58" i="5" s="1"/>
  <c r="AA58" i="5" s="1"/>
  <c r="U1612" i="5"/>
  <c r="W1612" i="5" s="1"/>
  <c r="AA1612" i="5" s="1"/>
  <c r="V1612" i="5"/>
  <c r="X1612" i="5" s="1"/>
  <c r="U1647" i="5"/>
  <c r="W1647" i="5" s="1"/>
  <c r="AA1647" i="5" s="1"/>
  <c r="V1647" i="5"/>
  <c r="X1647" i="5" s="1"/>
  <c r="U978" i="5"/>
  <c r="W978" i="5" s="1"/>
  <c r="Y978" i="5" s="1"/>
  <c r="V978" i="5"/>
  <c r="U1149" i="5"/>
  <c r="W1149" i="5" s="1"/>
  <c r="Y1149" i="5" s="1"/>
  <c r="V1149" i="5"/>
  <c r="U841" i="5"/>
  <c r="W841" i="5" s="1"/>
  <c r="Y841" i="5" s="1"/>
  <c r="V841" i="5"/>
  <c r="V1467" i="5"/>
  <c r="U1467" i="5"/>
  <c r="W1467" i="5" s="1"/>
  <c r="Y1467" i="5" s="1"/>
  <c r="U1854" i="5"/>
  <c r="W1854" i="5" s="1"/>
  <c r="V1854" i="5"/>
  <c r="U1819" i="5"/>
  <c r="W1819" i="5" s="1"/>
  <c r="Y1819" i="5" s="1"/>
  <c r="V1819" i="5"/>
  <c r="U1111" i="5"/>
  <c r="W1111" i="5" s="1"/>
  <c r="AA1111" i="5" s="1"/>
  <c r="V1111" i="5"/>
  <c r="X1111" i="5" s="1"/>
  <c r="U1271" i="5"/>
  <c r="W1271" i="5" s="1"/>
  <c r="V1271" i="5"/>
  <c r="U300" i="5"/>
  <c r="W300" i="5" s="1"/>
  <c r="Y300" i="5" s="1"/>
  <c r="V300" i="5"/>
  <c r="U1059" i="5"/>
  <c r="W1059" i="5" s="1"/>
  <c r="Y1059" i="5" s="1"/>
  <c r="V1059" i="5"/>
  <c r="U1026" i="5"/>
  <c r="W1026" i="5" s="1"/>
  <c r="AA1026" i="5" s="1"/>
  <c r="V1026" i="5"/>
  <c r="X1026" i="5" s="1"/>
  <c r="U137" i="5"/>
  <c r="W137" i="5" s="1"/>
  <c r="AA137" i="5" s="1"/>
  <c r="V137" i="5"/>
  <c r="X137" i="5" s="1"/>
  <c r="U1624" i="5"/>
  <c r="W1624" i="5" s="1"/>
  <c r="V1624" i="5"/>
  <c r="X1624" i="5" s="1"/>
  <c r="U944" i="5"/>
  <c r="W944" i="5" s="1"/>
  <c r="V944" i="5"/>
  <c r="X944" i="5" s="1"/>
  <c r="V263" i="5"/>
  <c r="U263" i="5"/>
  <c r="W263" i="5" s="1"/>
  <c r="Y263" i="5" s="1"/>
  <c r="U1553" i="5"/>
  <c r="W1553" i="5" s="1"/>
  <c r="AA1553" i="5" s="1"/>
  <c r="V1553" i="5"/>
  <c r="X1553" i="5" s="1"/>
  <c r="U1685" i="5"/>
  <c r="W1685" i="5" s="1"/>
  <c r="Y1685" i="5" s="1"/>
  <c r="V1685" i="5"/>
  <c r="U1221" i="5"/>
  <c r="W1221" i="5" s="1"/>
  <c r="Y1221" i="5" s="1"/>
  <c r="V1221" i="5"/>
  <c r="U367" i="5"/>
  <c r="W367" i="5" s="1"/>
  <c r="V367" i="5"/>
  <c r="X367" i="5" s="1"/>
  <c r="U486" i="5"/>
  <c r="W486" i="5" s="1"/>
  <c r="V486" i="5"/>
  <c r="X486" i="5" s="1"/>
  <c r="U528" i="5"/>
  <c r="W528" i="5" s="1"/>
  <c r="V528" i="5"/>
  <c r="U844" i="5"/>
  <c r="W844" i="5" s="1"/>
  <c r="Y844" i="5" s="1"/>
  <c r="V844" i="5"/>
  <c r="U1786" i="5"/>
  <c r="W1786" i="5" s="1"/>
  <c r="Y1786" i="5" s="1"/>
  <c r="V1786" i="5"/>
  <c r="U1360" i="5"/>
  <c r="W1360" i="5" s="1"/>
  <c r="V1360" i="5"/>
  <c r="X1360" i="5" s="1"/>
  <c r="V938" i="5"/>
  <c r="U938" i="5"/>
  <c r="W938" i="5" s="1"/>
  <c r="Y938" i="5" s="1"/>
  <c r="U1100" i="5"/>
  <c r="W1100" i="5" s="1"/>
  <c r="Y1100" i="5" s="1"/>
  <c r="V1100" i="5"/>
  <c r="V1778" i="5"/>
  <c r="U1778" i="5"/>
  <c r="W1778" i="5" s="1"/>
  <c r="U425" i="5"/>
  <c r="W425" i="5" s="1"/>
  <c r="V425" i="5"/>
  <c r="X425" i="5" s="1"/>
  <c r="U1600" i="5"/>
  <c r="W1600" i="5" s="1"/>
  <c r="Y1600" i="5" s="1"/>
  <c r="V1600" i="5"/>
  <c r="V402" i="5"/>
  <c r="U402" i="5"/>
  <c r="W402" i="5" s="1"/>
  <c r="V129" i="5"/>
  <c r="U129" i="5"/>
  <c r="W129" i="5" s="1"/>
  <c r="Y129" i="5" s="1"/>
  <c r="U222" i="5"/>
  <c r="W222" i="5" s="1"/>
  <c r="AA222" i="5" s="1"/>
  <c r="V222" i="5"/>
  <c r="X222" i="5" s="1"/>
  <c r="U1045" i="5"/>
  <c r="W1045" i="5" s="1"/>
  <c r="Y1045" i="5" s="1"/>
  <c r="V1045" i="5"/>
  <c r="V174" i="5"/>
  <c r="U174" i="5"/>
  <c r="W174" i="5" s="1"/>
  <c r="Y174" i="5" s="1"/>
  <c r="V846" i="5"/>
  <c r="U846" i="5"/>
  <c r="W846" i="5" s="1"/>
  <c r="Y846" i="5" s="1"/>
  <c r="V1227" i="5"/>
  <c r="U1227" i="5"/>
  <c r="W1227" i="5" s="1"/>
  <c r="Y1227" i="5" s="1"/>
  <c r="U1534" i="5"/>
  <c r="W1534" i="5" s="1"/>
  <c r="AA1534" i="5" s="1"/>
  <c r="V1534" i="5"/>
  <c r="X1534" i="5" s="1"/>
  <c r="U1387" i="5"/>
  <c r="W1387" i="5" s="1"/>
  <c r="AA1387" i="5" s="1"/>
  <c r="V1387" i="5"/>
  <c r="X1387" i="5" s="1"/>
  <c r="V845" i="5"/>
  <c r="U845" i="5"/>
  <c r="W845" i="5" s="1"/>
  <c r="Y845" i="5" s="1"/>
  <c r="U1772" i="5"/>
  <c r="W1772" i="5" s="1"/>
  <c r="Y1772" i="5" s="1"/>
  <c r="V1772" i="5"/>
  <c r="U466" i="5"/>
  <c r="W466" i="5" s="1"/>
  <c r="V466" i="5"/>
  <c r="X466" i="5" s="1"/>
  <c r="S7" i="5"/>
  <c r="R7" i="5"/>
  <c r="T7" i="5" s="1"/>
  <c r="U1321" i="5"/>
  <c r="W1321" i="5" s="1"/>
  <c r="Y1321" i="5" s="1"/>
  <c r="V1321" i="5"/>
  <c r="U167" i="5"/>
  <c r="W167" i="5" s="1"/>
  <c r="AA167" i="5" s="1"/>
  <c r="V167" i="5"/>
  <c r="X167" i="5" s="1"/>
  <c r="U33" i="5"/>
  <c r="W33" i="5" s="1"/>
  <c r="AA33" i="5" s="1"/>
  <c r="V33" i="5"/>
  <c r="X33" i="5" s="1"/>
  <c r="V1401" i="5"/>
  <c r="U1401" i="5"/>
  <c r="W1401" i="5" s="1"/>
  <c r="U1671" i="5"/>
  <c r="W1671" i="5" s="1"/>
  <c r="Y1671" i="5" s="1"/>
  <c r="V1671" i="5"/>
  <c r="U932" i="5"/>
  <c r="W932" i="5" s="1"/>
  <c r="V932" i="5"/>
  <c r="X932" i="5" s="1"/>
  <c r="V1770" i="5"/>
  <c r="X1770" i="5" s="1"/>
  <c r="U1770" i="5"/>
  <c r="W1770" i="5" s="1"/>
  <c r="AA1770" i="5" s="1"/>
  <c r="U1523" i="5"/>
  <c r="W1523" i="5" s="1"/>
  <c r="V1523" i="5"/>
  <c r="V1784" i="5"/>
  <c r="X1784" i="5" s="1"/>
  <c r="U1784" i="5"/>
  <c r="W1784" i="5" s="1"/>
  <c r="V1046" i="5"/>
  <c r="U1046" i="5"/>
  <c r="W1046" i="5" s="1"/>
  <c r="Y1046" i="5" s="1"/>
  <c r="U1114" i="5"/>
  <c r="W1114" i="5" s="1"/>
  <c r="Y1114" i="5" s="1"/>
  <c r="V1114" i="5"/>
  <c r="U900" i="5"/>
  <c r="W900" i="5" s="1"/>
  <c r="Y900" i="5" s="1"/>
  <c r="V900" i="5"/>
  <c r="U1640" i="5"/>
  <c r="W1640" i="5" s="1"/>
  <c r="AA1640" i="5" s="1"/>
  <c r="V1640" i="5"/>
  <c r="X1640" i="5" s="1"/>
  <c r="U914" i="5"/>
  <c r="W914" i="5" s="1"/>
  <c r="Y914" i="5" s="1"/>
  <c r="V914" i="5"/>
  <c r="V1766" i="5"/>
  <c r="X1766" i="5" s="1"/>
  <c r="U1766" i="5"/>
  <c r="W1766" i="5" s="1"/>
  <c r="AA1766" i="5" s="1"/>
  <c r="U1769" i="5"/>
  <c r="W1769" i="5" s="1"/>
  <c r="AA1769" i="5" s="1"/>
  <c r="V1769" i="5"/>
  <c r="X1769" i="5" s="1"/>
  <c r="U1293" i="5"/>
  <c r="W1293" i="5" s="1"/>
  <c r="V1293" i="5"/>
  <c r="R13" i="5"/>
  <c r="T13" i="5" s="1"/>
  <c r="U1060" i="5"/>
  <c r="W1060" i="5" s="1"/>
  <c r="AA1060" i="5" s="1"/>
  <c r="V1060" i="5"/>
  <c r="X1060" i="5" s="1"/>
  <c r="U1635" i="5"/>
  <c r="W1635" i="5" s="1"/>
  <c r="V1635" i="5"/>
  <c r="X1635" i="5" s="1"/>
  <c r="U1469" i="5"/>
  <c r="W1469" i="5" s="1"/>
  <c r="V1469" i="5"/>
  <c r="U1644" i="5"/>
  <c r="W1644" i="5" s="1"/>
  <c r="Y1644" i="5" s="1"/>
  <c r="V1644" i="5"/>
  <c r="U416" i="5"/>
  <c r="W416" i="5" s="1"/>
  <c r="Y416" i="5" s="1"/>
  <c r="V416" i="5"/>
  <c r="V831" i="5"/>
  <c r="X831" i="5" s="1"/>
  <c r="U831" i="5"/>
  <c r="W831" i="5" s="1"/>
  <c r="U558" i="5"/>
  <c r="W558" i="5" s="1"/>
  <c r="Y558" i="5" s="1"/>
  <c r="V558" i="5"/>
  <c r="U1623" i="5"/>
  <c r="W1623" i="5" s="1"/>
  <c r="Y1623" i="5" s="1"/>
  <c r="V1623" i="5"/>
  <c r="U547" i="5"/>
  <c r="W547" i="5" s="1"/>
  <c r="V547" i="5"/>
  <c r="U1818" i="5"/>
  <c r="W1818" i="5" s="1"/>
  <c r="Y1818" i="5" s="1"/>
  <c r="V1818" i="5"/>
  <c r="U1836" i="5"/>
  <c r="W1836" i="5" s="1"/>
  <c r="V1836" i="5"/>
  <c r="X1836" i="5" s="1"/>
  <c r="U1296" i="5"/>
  <c r="W1296" i="5" s="1"/>
  <c r="V1296" i="5"/>
  <c r="U604" i="5"/>
  <c r="W604" i="5" s="1"/>
  <c r="V604" i="5"/>
  <c r="U1860" i="5"/>
  <c r="W1860" i="5" s="1"/>
  <c r="Y1860" i="5" s="1"/>
  <c r="V1860" i="5"/>
  <c r="V911" i="5"/>
  <c r="X911" i="5" s="1"/>
  <c r="U911" i="5"/>
  <c r="W911" i="5" s="1"/>
  <c r="AA911" i="5" s="1"/>
  <c r="U999" i="5"/>
  <c r="W999" i="5" s="1"/>
  <c r="Y999" i="5" s="1"/>
  <c r="V999" i="5"/>
  <c r="U549" i="5"/>
  <c r="W549" i="5" s="1"/>
  <c r="Y549" i="5" s="1"/>
  <c r="V549" i="5"/>
  <c r="U1663" i="5"/>
  <c r="W1663" i="5" s="1"/>
  <c r="V1663" i="5"/>
  <c r="X1663" i="5" s="1"/>
  <c r="U1535" i="5"/>
  <c r="W1535" i="5" s="1"/>
  <c r="V1535" i="5"/>
  <c r="X1535" i="5" s="1"/>
  <c r="U1506" i="5"/>
  <c r="W1506" i="5" s="1"/>
  <c r="Y1506" i="5" s="1"/>
  <c r="V1506" i="5"/>
  <c r="V268" i="5"/>
  <c r="X268" i="5" s="1"/>
  <c r="U268" i="5"/>
  <c r="W268" i="5" s="1"/>
  <c r="U1417" i="5"/>
  <c r="W1417" i="5" s="1"/>
  <c r="V1417" i="5"/>
  <c r="X1417" i="5" s="1"/>
  <c r="U1262" i="5"/>
  <c r="W1262" i="5" s="1"/>
  <c r="Y1262" i="5" s="1"/>
  <c r="V1262" i="5"/>
  <c r="U564" i="5"/>
  <c r="W564" i="5" s="1"/>
  <c r="AA564" i="5" s="1"/>
  <c r="V564" i="5"/>
  <c r="X564" i="5" s="1"/>
  <c r="U1425" i="5"/>
  <c r="W1425" i="5" s="1"/>
  <c r="Y1425" i="5" s="1"/>
  <c r="V1425" i="5"/>
  <c r="V1621" i="5"/>
  <c r="X1621" i="5" s="1"/>
  <c r="U1621" i="5"/>
  <c r="W1621" i="5" s="1"/>
  <c r="V26" i="5"/>
  <c r="X26" i="5" s="1"/>
  <c r="U26" i="5"/>
  <c r="W26" i="5" s="1"/>
  <c r="AA26" i="5" s="1"/>
  <c r="U744" i="5"/>
  <c r="W744" i="5" s="1"/>
  <c r="V744" i="5"/>
  <c r="X744" i="5" s="1"/>
  <c r="U639" i="5"/>
  <c r="W639" i="5" s="1"/>
  <c r="V639" i="5"/>
  <c r="X639" i="5" s="1"/>
  <c r="U1331" i="5"/>
  <c r="W1331" i="5" s="1"/>
  <c r="Y1331" i="5" s="1"/>
  <c r="V1331" i="5"/>
  <c r="U1076" i="5"/>
  <c r="W1076" i="5" s="1"/>
  <c r="V1076" i="5"/>
  <c r="V516" i="5"/>
  <c r="U516" i="5"/>
  <c r="W516" i="5" s="1"/>
  <c r="Y516" i="5" s="1"/>
  <c r="U326" i="5"/>
  <c r="W326" i="5" s="1"/>
  <c r="V326" i="5"/>
  <c r="U312" i="5"/>
  <c r="W312" i="5" s="1"/>
  <c r="Y312" i="5" s="1"/>
  <c r="V312" i="5"/>
  <c r="V1611" i="5"/>
  <c r="X1611" i="5" s="1"/>
  <c r="U1611" i="5"/>
  <c r="W1611" i="5" s="1"/>
  <c r="V1056" i="5"/>
  <c r="X1056" i="5" s="1"/>
  <c r="U1056" i="5"/>
  <c r="W1056" i="5" s="1"/>
  <c r="AA1056" i="5" s="1"/>
  <c r="U759" i="5"/>
  <c r="W759" i="5" s="1"/>
  <c r="AA759" i="5" s="1"/>
  <c r="V759" i="5"/>
  <c r="X759" i="5" s="1"/>
  <c r="U574" i="5"/>
  <c r="W574" i="5" s="1"/>
  <c r="Y574" i="5" s="1"/>
  <c r="V574" i="5"/>
  <c r="V482" i="5"/>
  <c r="X482" i="5" s="1"/>
  <c r="U482" i="5"/>
  <c r="W482" i="5" s="1"/>
  <c r="V809" i="5"/>
  <c r="X809" i="5" s="1"/>
  <c r="U809" i="5"/>
  <c r="W809" i="5" s="1"/>
  <c r="AA809" i="5" s="1"/>
  <c r="V1201" i="5"/>
  <c r="U1201" i="5"/>
  <c r="W1201" i="5" s="1"/>
  <c r="Y1201" i="5" s="1"/>
  <c r="V1202" i="5"/>
  <c r="U1202" i="5"/>
  <c r="W1202" i="5" s="1"/>
  <c r="U943" i="5"/>
  <c r="W943" i="5" s="1"/>
  <c r="V943" i="5"/>
  <c r="U398" i="5"/>
  <c r="W398" i="5" s="1"/>
  <c r="Y398" i="5" s="1"/>
  <c r="V398" i="5"/>
  <c r="U1108" i="5"/>
  <c r="W1108" i="5" s="1"/>
  <c r="AA1108" i="5" s="1"/>
  <c r="V1108" i="5"/>
  <c r="X1108" i="5" s="1"/>
  <c r="U619" i="5"/>
  <c r="W619" i="5" s="1"/>
  <c r="V619" i="5"/>
  <c r="X619" i="5" s="1"/>
  <c r="U987" i="5"/>
  <c r="W987" i="5" s="1"/>
  <c r="V987" i="5"/>
  <c r="X987" i="5" s="1"/>
  <c r="U92" i="5"/>
  <c r="W92" i="5" s="1"/>
  <c r="V92" i="5"/>
  <c r="U546" i="5"/>
  <c r="W546" i="5" s="1"/>
  <c r="Y546" i="5" s="1"/>
  <c r="V546" i="5"/>
  <c r="U955" i="5"/>
  <c r="W955" i="5" s="1"/>
  <c r="Y955" i="5" s="1"/>
  <c r="V955" i="5"/>
  <c r="U365" i="5"/>
  <c r="W365" i="5" s="1"/>
  <c r="AA365" i="5" s="1"/>
  <c r="V365" i="5"/>
  <c r="X365" i="5" s="1"/>
  <c r="V1858" i="5"/>
  <c r="U1858" i="5"/>
  <c r="W1858" i="5" s="1"/>
  <c r="Y1858" i="5" s="1"/>
  <c r="U722" i="5"/>
  <c r="W722" i="5" s="1"/>
  <c r="V722" i="5"/>
  <c r="X722" i="5" s="1"/>
  <c r="U134" i="5"/>
  <c r="W134" i="5" s="1"/>
  <c r="Y134" i="5" s="1"/>
  <c r="V134" i="5"/>
  <c r="U1631" i="5"/>
  <c r="W1631" i="5" s="1"/>
  <c r="Y1631" i="5" s="1"/>
  <c r="V1631" i="5"/>
  <c r="U1797" i="5"/>
  <c r="W1797" i="5" s="1"/>
  <c r="Y1797" i="5" s="1"/>
  <c r="V1797" i="5"/>
  <c r="U1785" i="5"/>
  <c r="W1785" i="5" s="1"/>
  <c r="Y1785" i="5" s="1"/>
  <c r="V1785" i="5"/>
  <c r="U674" i="5"/>
  <c r="W674" i="5" s="1"/>
  <c r="AA674" i="5" s="1"/>
  <c r="V674" i="5"/>
  <c r="X674" i="5" s="1"/>
  <c r="U1355" i="5"/>
  <c r="W1355" i="5" s="1"/>
  <c r="AA1355" i="5" s="1"/>
  <c r="V1355" i="5"/>
  <c r="X1355" i="5" s="1"/>
  <c r="V1118" i="5"/>
  <c r="U1118" i="5"/>
  <c r="W1118" i="5" s="1"/>
  <c r="Y1118" i="5" s="1"/>
  <c r="U1544" i="5"/>
  <c r="W1544" i="5" s="1"/>
  <c r="V1544" i="5"/>
  <c r="X1544" i="5" s="1"/>
  <c r="V414" i="5"/>
  <c r="X414" i="5" s="1"/>
  <c r="U414" i="5"/>
  <c r="W414" i="5" s="1"/>
  <c r="AA414" i="5" s="1"/>
  <c r="U145" i="5"/>
  <c r="W145" i="5" s="1"/>
  <c r="Y145" i="5" s="1"/>
  <c r="V145" i="5"/>
  <c r="U254" i="5"/>
  <c r="W254" i="5" s="1"/>
  <c r="V254" i="5"/>
  <c r="X254" i="5" s="1"/>
  <c r="U1224" i="5"/>
  <c r="W1224" i="5" s="1"/>
  <c r="V1224" i="5"/>
  <c r="X1224" i="5" s="1"/>
  <c r="V1006" i="5"/>
  <c r="X1006" i="5" s="1"/>
  <c r="U1006" i="5"/>
  <c r="W1006" i="5" s="1"/>
  <c r="AA1006" i="5" s="1"/>
  <c r="U379" i="5"/>
  <c r="W379" i="5" s="1"/>
  <c r="AA379" i="5" s="1"/>
  <c r="V379" i="5"/>
  <c r="X379" i="5" s="1"/>
  <c r="U529" i="5"/>
  <c r="W529" i="5" s="1"/>
  <c r="Y529" i="5" s="1"/>
  <c r="V529" i="5"/>
  <c r="V115" i="5"/>
  <c r="U115" i="5"/>
  <c r="W115" i="5" s="1"/>
  <c r="U1414" i="5"/>
  <c r="W1414" i="5" s="1"/>
  <c r="V1414" i="5"/>
  <c r="X1414" i="5" s="1"/>
  <c r="V287" i="5"/>
  <c r="X287" i="5" s="1"/>
  <c r="U287" i="5"/>
  <c r="W287" i="5" s="1"/>
  <c r="U501" i="5"/>
  <c r="W501" i="5" s="1"/>
  <c r="V501" i="5"/>
  <c r="X501" i="5" s="1"/>
  <c r="U1823" i="5"/>
  <c r="W1823" i="5" s="1"/>
  <c r="Y1823" i="5" s="1"/>
  <c r="V1823" i="5"/>
  <c r="U902" i="5"/>
  <c r="W902" i="5" s="1"/>
  <c r="Y902" i="5" s="1"/>
  <c r="V902" i="5"/>
  <c r="U1596" i="5"/>
  <c r="W1596" i="5" s="1"/>
  <c r="V1596" i="5"/>
  <c r="X1596" i="5" s="1"/>
  <c r="V1353" i="5"/>
  <c r="U1353" i="5"/>
  <c r="W1353" i="5" s="1"/>
  <c r="Y1353" i="5" s="1"/>
  <c r="U448" i="5"/>
  <c r="W448" i="5" s="1"/>
  <c r="AA448" i="5" s="1"/>
  <c r="V448" i="5"/>
  <c r="X448" i="5" s="1"/>
  <c r="U1508" i="5"/>
  <c r="W1508" i="5" s="1"/>
  <c r="Y1508" i="5" s="1"/>
  <c r="V1508" i="5"/>
  <c r="U860" i="5"/>
  <c r="W860" i="5" s="1"/>
  <c r="Y860" i="5" s="1"/>
  <c r="V860" i="5"/>
  <c r="U946" i="5"/>
  <c r="W946" i="5" s="1"/>
  <c r="Y946" i="5" s="1"/>
  <c r="V946" i="5"/>
  <c r="V488" i="5"/>
  <c r="U488" i="5"/>
  <c r="W488" i="5" s="1"/>
  <c r="Y488" i="5" s="1"/>
  <c r="U1510" i="5"/>
  <c r="W1510" i="5" s="1"/>
  <c r="V1510" i="5"/>
  <c r="X1510" i="5" s="1"/>
  <c r="U1492" i="5"/>
  <c r="W1492" i="5" s="1"/>
  <c r="V1492" i="5"/>
  <c r="X1492" i="5" s="1"/>
  <c r="U132" i="5"/>
  <c r="W132" i="5" s="1"/>
  <c r="V132" i="5"/>
  <c r="X132" i="5" s="1"/>
  <c r="V461" i="5"/>
  <c r="X461" i="5" s="1"/>
  <c r="U461" i="5"/>
  <c r="W461" i="5" s="1"/>
  <c r="U1661" i="5"/>
  <c r="W1661" i="5" s="1"/>
  <c r="V1661" i="5"/>
  <c r="X1661" i="5" s="1"/>
  <c r="U1608" i="5"/>
  <c r="W1608" i="5" s="1"/>
  <c r="V1608" i="5"/>
  <c r="U903" i="5"/>
  <c r="W903" i="5" s="1"/>
  <c r="V903" i="5"/>
  <c r="X903" i="5" s="1"/>
  <c r="V405" i="5"/>
  <c r="X405" i="5" s="1"/>
  <c r="U405" i="5"/>
  <c r="W405" i="5" s="1"/>
  <c r="U121" i="5"/>
  <c r="W121" i="5" s="1"/>
  <c r="Y121" i="5" s="1"/>
  <c r="V121" i="5"/>
  <c r="V381" i="5"/>
  <c r="U381" i="5"/>
  <c r="W381" i="5" s="1"/>
  <c r="Y381" i="5" s="1"/>
  <c r="U1673" i="5"/>
  <c r="W1673" i="5" s="1"/>
  <c r="Y1673" i="5" s="1"/>
  <c r="V1673" i="5"/>
  <c r="U1568" i="5"/>
  <c r="W1568" i="5" s="1"/>
  <c r="AA1568" i="5" s="1"/>
  <c r="V1568" i="5"/>
  <c r="X1568" i="5" s="1"/>
  <c r="U449" i="5"/>
  <c r="W449" i="5" s="1"/>
  <c r="V449" i="5"/>
  <c r="U1291" i="5"/>
  <c r="W1291" i="5" s="1"/>
  <c r="V1291" i="5"/>
  <c r="X1291" i="5" s="1"/>
  <c r="U830" i="5"/>
  <c r="W830" i="5" s="1"/>
  <c r="AA830" i="5" s="1"/>
  <c r="V830" i="5"/>
  <c r="X830" i="5" s="1"/>
  <c r="V42" i="5"/>
  <c r="U42" i="5"/>
  <c r="W42" i="5" s="1"/>
  <c r="Y42" i="5" s="1"/>
  <c r="U1571" i="5"/>
  <c r="W1571" i="5" s="1"/>
  <c r="Y1571" i="5" s="1"/>
  <c r="V1571" i="5"/>
  <c r="U1545" i="5"/>
  <c r="W1545" i="5" s="1"/>
  <c r="V1545" i="5"/>
  <c r="X1545" i="5" s="1"/>
  <c r="V1802" i="5"/>
  <c r="U1802" i="5"/>
  <c r="W1802" i="5" s="1"/>
  <c r="Y1802" i="5" s="1"/>
  <c r="U1796" i="5"/>
  <c r="W1796" i="5" s="1"/>
  <c r="V1796" i="5"/>
  <c r="X1796" i="5" s="1"/>
  <c r="U1023" i="5"/>
  <c r="W1023" i="5" s="1"/>
  <c r="Y1023" i="5" s="1"/>
  <c r="V1023" i="5"/>
  <c r="U891" i="5"/>
  <c r="W891" i="5" s="1"/>
  <c r="AA891" i="5" s="1"/>
  <c r="V891" i="5"/>
  <c r="X891" i="5" s="1"/>
  <c r="U1713" i="5"/>
  <c r="W1713" i="5" s="1"/>
  <c r="V1713" i="5"/>
  <c r="V423" i="5"/>
  <c r="U423" i="5"/>
  <c r="W423" i="5" s="1"/>
  <c r="U1829" i="5"/>
  <c r="W1829" i="5" s="1"/>
  <c r="Y1829" i="5" s="1"/>
  <c r="V1829" i="5"/>
  <c r="U1845" i="5"/>
  <c r="W1845" i="5" s="1"/>
  <c r="Y1845" i="5" s="1"/>
  <c r="V1845" i="5"/>
  <c r="U278" i="5"/>
  <c r="W278" i="5" s="1"/>
  <c r="V278" i="5"/>
  <c r="X278" i="5" s="1"/>
  <c r="U1176" i="5"/>
  <c r="W1176" i="5" s="1"/>
  <c r="V1176" i="5"/>
  <c r="U1761" i="5"/>
  <c r="W1761" i="5" s="1"/>
  <c r="Y1761" i="5" s="1"/>
  <c r="V1761" i="5"/>
  <c r="U473" i="5"/>
  <c r="W473" i="5" s="1"/>
  <c r="Y473" i="5" s="1"/>
  <c r="V473" i="5"/>
  <c r="U201" i="5"/>
  <c r="W201" i="5" s="1"/>
  <c r="AA201" i="5" s="1"/>
  <c r="V201" i="5"/>
  <c r="X201" i="5" s="1"/>
  <c r="U313" i="5"/>
  <c r="W313" i="5" s="1"/>
  <c r="V313" i="5"/>
  <c r="X313" i="5" s="1"/>
  <c r="U80" i="5"/>
  <c r="W80" i="5" s="1"/>
  <c r="V80" i="5"/>
  <c r="X80" i="5" s="1"/>
  <c r="U520" i="5"/>
  <c r="W520" i="5" s="1"/>
  <c r="V520" i="5"/>
  <c r="X520" i="5" s="1"/>
  <c r="U789" i="5"/>
  <c r="W789" i="5" s="1"/>
  <c r="AA789" i="5" s="1"/>
  <c r="V789" i="5"/>
  <c r="X789" i="5" s="1"/>
  <c r="U1379" i="5"/>
  <c r="W1379" i="5" s="1"/>
  <c r="Y1379" i="5" s="1"/>
  <c r="V1379" i="5"/>
  <c r="V960" i="5"/>
  <c r="U960" i="5"/>
  <c r="W960" i="5" s="1"/>
  <c r="Y960" i="5" s="1"/>
  <c r="U1347" i="5"/>
  <c r="W1347" i="5" s="1"/>
  <c r="V1347" i="5"/>
  <c r="U1311" i="5"/>
  <c r="W1311" i="5" s="1"/>
  <c r="Y1311" i="5" s="1"/>
  <c r="V1311" i="5"/>
  <c r="V1294" i="5"/>
  <c r="U1294" i="5"/>
  <c r="W1294" i="5" s="1"/>
  <c r="Y1294" i="5" s="1"/>
  <c r="U1336" i="5"/>
  <c r="W1336" i="5" s="1"/>
  <c r="AA1336" i="5" s="1"/>
  <c r="V1336" i="5"/>
  <c r="X1336" i="5" s="1"/>
  <c r="U1430" i="5"/>
  <c r="W1430" i="5" s="1"/>
  <c r="V1430" i="5"/>
  <c r="X1430" i="5" s="1"/>
  <c r="U1497" i="5"/>
  <c r="W1497" i="5" s="1"/>
  <c r="Y1497" i="5" s="1"/>
  <c r="V1497" i="5"/>
  <c r="U1633" i="5"/>
  <c r="W1633" i="5" s="1"/>
  <c r="Y1633" i="5" s="1"/>
  <c r="V1633" i="5"/>
  <c r="S6" i="5"/>
  <c r="R6" i="5"/>
  <c r="T6" i="5" s="1"/>
  <c r="V815" i="5"/>
  <c r="U815" i="5"/>
  <c r="W815" i="5" s="1"/>
  <c r="Y815" i="5" s="1"/>
  <c r="U1460" i="5"/>
  <c r="W1460" i="5" s="1"/>
  <c r="Y1460" i="5" s="1"/>
  <c r="V1460" i="5"/>
  <c r="U537" i="5"/>
  <c r="W537" i="5" s="1"/>
  <c r="AA537" i="5" s="1"/>
  <c r="V537" i="5"/>
  <c r="X537" i="5" s="1"/>
  <c r="V851" i="5"/>
  <c r="X851" i="5" s="1"/>
  <c r="U851" i="5"/>
  <c r="W851" i="5" s="1"/>
  <c r="AA851" i="5" s="1"/>
  <c r="U1393" i="5"/>
  <c r="W1393" i="5" s="1"/>
  <c r="Y1393" i="5" s="1"/>
  <c r="V1393" i="5"/>
  <c r="U445" i="5"/>
  <c r="W445" i="5" s="1"/>
  <c r="AA445" i="5" s="1"/>
  <c r="V445" i="5"/>
  <c r="X445" i="5" s="1"/>
  <c r="V1551" i="5"/>
  <c r="U1551" i="5"/>
  <c r="W1551" i="5" s="1"/>
  <c r="U1449" i="5"/>
  <c r="W1449" i="5" s="1"/>
  <c r="V1449" i="5"/>
  <c r="X1449" i="5" s="1"/>
  <c r="U71" i="5"/>
  <c r="W71" i="5" s="1"/>
  <c r="V71" i="5"/>
  <c r="X71" i="5" s="1"/>
  <c r="U153" i="5"/>
  <c r="W153" i="5" s="1"/>
  <c r="Y153" i="5" s="1"/>
  <c r="V153" i="5"/>
  <c r="U1526" i="5"/>
  <c r="W1526" i="5" s="1"/>
  <c r="V1526" i="5"/>
  <c r="X1526" i="5" s="1"/>
  <c r="R9" i="5"/>
  <c r="T9" i="5" s="1"/>
  <c r="U41" i="5"/>
  <c r="W41" i="5" s="1"/>
  <c r="Y41" i="5" s="1"/>
  <c r="V41" i="5"/>
  <c r="U483" i="5"/>
  <c r="W483" i="5" s="1"/>
  <c r="AA483" i="5" s="1"/>
  <c r="V483" i="5"/>
  <c r="X483" i="5" s="1"/>
  <c r="R12" i="5"/>
  <c r="T12" i="5" s="1"/>
  <c r="V124" i="5"/>
  <c r="X124" i="5" s="1"/>
  <c r="U124" i="5"/>
  <c r="W124" i="5" s="1"/>
  <c r="V1246" i="5"/>
  <c r="X1246" i="5" s="1"/>
  <c r="U1246" i="5"/>
  <c r="W1246" i="5" s="1"/>
  <c r="AA1246" i="5" s="1"/>
  <c r="U1418" i="5"/>
  <c r="W1418" i="5" s="1"/>
  <c r="Y1418" i="5" s="1"/>
  <c r="V1418" i="5"/>
  <c r="V20" i="5"/>
  <c r="X20" i="5" s="1"/>
  <c r="U20" i="5"/>
  <c r="W20" i="5" s="1"/>
  <c r="U1394" i="5"/>
  <c r="W1394" i="5" s="1"/>
  <c r="Y1394" i="5" s="1"/>
  <c r="V1394" i="5"/>
  <c r="U1824" i="5"/>
  <c r="W1824" i="5" s="1"/>
  <c r="AA1824" i="5" s="1"/>
  <c r="V1824" i="5"/>
  <c r="X1824" i="5" s="1"/>
  <c r="U1129" i="5"/>
  <c r="W1129" i="5" s="1"/>
  <c r="AA1129" i="5" s="1"/>
  <c r="V1129" i="5"/>
  <c r="X1129" i="5" s="1"/>
  <c r="V1575" i="5"/>
  <c r="U1575" i="5"/>
  <c r="W1575" i="5" s="1"/>
  <c r="Y1575" i="5" s="1"/>
  <c r="U1391" i="5"/>
  <c r="W1391" i="5" s="1"/>
  <c r="Y1391" i="5" s="1"/>
  <c r="V1391" i="5"/>
  <c r="V438" i="5"/>
  <c r="X438" i="5" s="1"/>
  <c r="U438" i="5"/>
  <c r="W438" i="5" s="1"/>
  <c r="AA438" i="5" s="1"/>
  <c r="U1093" i="5"/>
  <c r="W1093" i="5" s="1"/>
  <c r="V1093" i="5"/>
  <c r="V46" i="5"/>
  <c r="X46" i="5" s="1"/>
  <c r="U46" i="5"/>
  <c r="W46" i="5" s="1"/>
  <c r="AA46" i="5" s="1"/>
  <c r="U1868" i="5"/>
  <c r="W1868" i="5" s="1"/>
  <c r="AA1868" i="5" s="1"/>
  <c r="V1868" i="5"/>
  <c r="X1868" i="5" s="1"/>
  <c r="V1479" i="5"/>
  <c r="U1479" i="5"/>
  <c r="W1479" i="5" s="1"/>
  <c r="Y1479" i="5" s="1"/>
  <c r="U1015" i="5"/>
  <c r="W1015" i="5" s="1"/>
  <c r="V1015" i="5"/>
  <c r="X1015" i="5" s="1"/>
  <c r="U1781" i="5"/>
  <c r="W1781" i="5" s="1"/>
  <c r="V1781" i="5"/>
  <c r="X1781" i="5" s="1"/>
  <c r="U1423" i="5"/>
  <c r="W1423" i="5" s="1"/>
  <c r="V1423" i="5"/>
  <c r="X1423" i="5" s="1"/>
  <c r="U1298" i="5"/>
  <c r="W1298" i="5" s="1"/>
  <c r="Y1298" i="5" s="1"/>
  <c r="V1298" i="5"/>
  <c r="U1280" i="5"/>
  <c r="W1280" i="5" s="1"/>
  <c r="Y1280" i="5" s="1"/>
  <c r="V1280" i="5"/>
  <c r="U195" i="5"/>
  <c r="W195" i="5" s="1"/>
  <c r="Y195" i="5" s="1"/>
  <c r="V195" i="5"/>
  <c r="U741" i="5"/>
  <c r="W741" i="5" s="1"/>
  <c r="AA741" i="5" s="1"/>
  <c r="V741" i="5"/>
  <c r="X741" i="5" s="1"/>
  <c r="U629" i="5"/>
  <c r="W629" i="5" s="1"/>
  <c r="Y629" i="5" s="1"/>
  <c r="V629" i="5"/>
  <c r="U459" i="5"/>
  <c r="W459" i="5" s="1"/>
  <c r="V459" i="5"/>
  <c r="X459" i="5" s="1"/>
  <c r="U1125" i="5"/>
  <c r="W1125" i="5" s="1"/>
  <c r="Y1125" i="5" s="1"/>
  <c r="V1125" i="5"/>
  <c r="U247" i="5"/>
  <c r="W247" i="5" s="1"/>
  <c r="Y247" i="5" s="1"/>
  <c r="V247" i="5"/>
  <c r="U1696" i="5"/>
  <c r="W1696" i="5" s="1"/>
  <c r="Y1696" i="5" s="1"/>
  <c r="V1696" i="5"/>
  <c r="U1301" i="5"/>
  <c r="W1301" i="5" s="1"/>
  <c r="V1301" i="5"/>
  <c r="X1301" i="5" s="1"/>
  <c r="U1319" i="5"/>
  <c r="W1319" i="5" s="1"/>
  <c r="AA1319" i="5" s="1"/>
  <c r="V1319" i="5"/>
  <c r="X1319" i="5" s="1"/>
  <c r="U1372" i="5"/>
  <c r="W1372" i="5" s="1"/>
  <c r="Y1372" i="5" s="1"/>
  <c r="V1372" i="5"/>
  <c r="U919" i="5"/>
  <c r="W919" i="5" s="1"/>
  <c r="V919" i="5"/>
  <c r="U628" i="5"/>
  <c r="W628" i="5" s="1"/>
  <c r="AA628" i="5" s="1"/>
  <c r="V628" i="5"/>
  <c r="X628" i="5" s="1"/>
  <c r="U1134" i="5"/>
  <c r="W1134" i="5" s="1"/>
  <c r="AA1134" i="5" s="1"/>
  <c r="V1134" i="5"/>
  <c r="X1134" i="5" s="1"/>
  <c r="U1027" i="5"/>
  <c r="W1027" i="5" s="1"/>
  <c r="V1027" i="5"/>
  <c r="X1027" i="5" s="1"/>
  <c r="V434" i="5"/>
  <c r="U434" i="5"/>
  <c r="W434" i="5" s="1"/>
  <c r="Y434" i="5" s="1"/>
  <c r="U1693" i="5"/>
  <c r="W1693" i="5" s="1"/>
  <c r="Y1693" i="5" s="1"/>
  <c r="V1693" i="5"/>
  <c r="U825" i="5"/>
  <c r="W825" i="5" s="1"/>
  <c r="Y825" i="5" s="1"/>
  <c r="V825" i="5"/>
  <c r="V651" i="5"/>
  <c r="X651" i="5" s="1"/>
  <c r="U651" i="5"/>
  <c r="W651" i="5" s="1"/>
  <c r="AA651" i="5" s="1"/>
  <c r="U1580" i="5"/>
  <c r="W1580" i="5" s="1"/>
  <c r="Y1580" i="5" s="1"/>
  <c r="V1580" i="5"/>
  <c r="U1801" i="5"/>
  <c r="W1801" i="5" s="1"/>
  <c r="Y1801" i="5" s="1"/>
  <c r="V1801" i="5"/>
  <c r="X1801" i="5" s="1"/>
  <c r="V54" i="5"/>
  <c r="U54" i="5"/>
  <c r="W54" i="5" s="1"/>
  <c r="Y54" i="5" s="1"/>
  <c r="U1411" i="5"/>
  <c r="W1411" i="5" s="1"/>
  <c r="Y1411" i="5" s="1"/>
  <c r="V1411" i="5"/>
  <c r="U895" i="5"/>
  <c r="W895" i="5" s="1"/>
  <c r="Y895" i="5" s="1"/>
  <c r="V895" i="5"/>
  <c r="U1310" i="5"/>
  <c r="W1310" i="5" s="1"/>
  <c r="V1310" i="5"/>
  <c r="U1791" i="5"/>
  <c r="W1791" i="5" s="1"/>
  <c r="Y1791" i="5" s="1"/>
  <c r="V1791" i="5"/>
  <c r="V1514" i="5"/>
  <c r="X1514" i="5" s="1"/>
  <c r="U1514" i="5"/>
  <c r="W1514" i="5" s="1"/>
  <c r="V803" i="5"/>
  <c r="U803" i="5"/>
  <c r="W803" i="5" s="1"/>
  <c r="Y803" i="5" s="1"/>
  <c r="U1751" i="5"/>
  <c r="W1751" i="5" s="1"/>
  <c r="V1751" i="5"/>
  <c r="X1751" i="5" s="1"/>
  <c r="U1171" i="5"/>
  <c r="W1171" i="5" s="1"/>
  <c r="Y1171" i="5" s="1"/>
  <c r="V1171" i="5"/>
  <c r="V1433" i="5"/>
  <c r="U1433" i="5"/>
  <c r="W1433" i="5" s="1"/>
  <c r="Y1433" i="5" s="1"/>
  <c r="U1863" i="5"/>
  <c r="W1863" i="5" s="1"/>
  <c r="Y1863" i="5" s="1"/>
  <c r="V1863" i="5"/>
  <c r="V669" i="5"/>
  <c r="X669" i="5" s="1"/>
  <c r="U669" i="5"/>
  <c r="W669" i="5" s="1"/>
  <c r="V1191" i="5"/>
  <c r="X1191" i="5" s="1"/>
  <c r="U1191" i="5"/>
  <c r="W1191" i="5" s="1"/>
  <c r="V1198" i="5"/>
  <c r="U1198" i="5"/>
  <c r="W1198" i="5" s="1"/>
  <c r="V1167" i="5"/>
  <c r="X1167" i="5" s="1"/>
  <c r="U1167" i="5"/>
  <c r="W1167" i="5" s="1"/>
  <c r="AA1167" i="5" s="1"/>
  <c r="U1313" i="5"/>
  <c r="W1313" i="5" s="1"/>
  <c r="V1313" i="5"/>
  <c r="X1313" i="5" s="1"/>
  <c r="U1680" i="5"/>
  <c r="W1680" i="5" s="1"/>
  <c r="V1680" i="5"/>
  <c r="U1669" i="5"/>
  <c r="W1669" i="5" s="1"/>
  <c r="Y1669" i="5" s="1"/>
  <c r="V1669" i="5"/>
  <c r="V962" i="5"/>
  <c r="X962" i="5" s="1"/>
  <c r="U962" i="5"/>
  <c r="W962" i="5" s="1"/>
  <c r="AA962" i="5" s="1"/>
  <c r="V1044" i="5"/>
  <c r="X1044" i="5" s="1"/>
  <c r="U1044" i="5"/>
  <c r="W1044" i="5" s="1"/>
  <c r="U359" i="5"/>
  <c r="W359" i="5" s="1"/>
  <c r="AA359" i="5" s="1"/>
  <c r="V359" i="5"/>
  <c r="X359" i="5" s="1"/>
  <c r="U534" i="5"/>
  <c r="W534" i="5" s="1"/>
  <c r="V534" i="5"/>
  <c r="X534" i="5" s="1"/>
  <c r="U487" i="5"/>
  <c r="W487" i="5" s="1"/>
  <c r="V487" i="5"/>
  <c r="X487" i="5" s="1"/>
  <c r="U1798" i="5"/>
  <c r="W1798" i="5" s="1"/>
  <c r="V1798" i="5"/>
  <c r="X1798" i="5" s="1"/>
  <c r="U430" i="5"/>
  <c r="W430" i="5" s="1"/>
  <c r="Y430" i="5" s="1"/>
  <c r="V430" i="5"/>
  <c r="V657" i="5"/>
  <c r="X657" i="5" s="1"/>
  <c r="U657" i="5"/>
  <c r="W657" i="5" s="1"/>
  <c r="AA657" i="5" s="1"/>
  <c r="U778" i="5"/>
  <c r="W778" i="5" s="1"/>
  <c r="V778" i="5"/>
  <c r="U685" i="5"/>
  <c r="W685" i="5" s="1"/>
  <c r="V685" i="5"/>
  <c r="U1305" i="5"/>
  <c r="W1305" i="5" s="1"/>
  <c r="Y1305" i="5" s="1"/>
  <c r="V1305" i="5"/>
  <c r="V1609" i="5"/>
  <c r="U1609" i="5"/>
  <c r="W1609" i="5" s="1"/>
  <c r="Y1609" i="5" s="1"/>
  <c r="V1343" i="5"/>
  <c r="U1343" i="5"/>
  <c r="W1343" i="5" s="1"/>
  <c r="Y1343" i="5" s="1"/>
  <c r="U1618" i="5"/>
  <c r="W1618" i="5" s="1"/>
  <c r="Y1618" i="5" s="1"/>
  <c r="V1618" i="5"/>
  <c r="U1300" i="5"/>
  <c r="W1300" i="5" s="1"/>
  <c r="AA1300" i="5" s="1"/>
  <c r="V1300" i="5"/>
  <c r="X1300" i="5" s="1"/>
  <c r="U373" i="5"/>
  <c r="W373" i="5" s="1"/>
  <c r="V373" i="5"/>
  <c r="X373" i="5" s="1"/>
  <c r="U942" i="5"/>
  <c r="W942" i="5" s="1"/>
  <c r="Y942" i="5" s="1"/>
  <c r="V942" i="5"/>
  <c r="U1734" i="5"/>
  <c r="W1734" i="5" s="1"/>
  <c r="AA1734" i="5" s="1"/>
  <c r="V1734" i="5"/>
  <c r="X1734" i="5" s="1"/>
  <c r="U1132" i="5"/>
  <c r="W1132" i="5" s="1"/>
  <c r="Y1132" i="5" s="1"/>
  <c r="V1132" i="5"/>
  <c r="V652" i="5"/>
  <c r="X652" i="5" s="1"/>
  <c r="U652" i="5"/>
  <c r="W652" i="5" s="1"/>
  <c r="AA652" i="5" s="1"/>
  <c r="U1209" i="5"/>
  <c r="W1209" i="5" s="1"/>
  <c r="V1209" i="5"/>
  <c r="X1209" i="5" s="1"/>
  <c r="V1483" i="5"/>
  <c r="X1483" i="5" s="1"/>
  <c r="U1483" i="5"/>
  <c r="W1483" i="5" s="1"/>
  <c r="AA1483" i="5" s="1"/>
  <c r="U256" i="5"/>
  <c r="W256" i="5" s="1"/>
  <c r="Y256" i="5" s="1"/>
  <c r="V256" i="5"/>
  <c r="U1649" i="5"/>
  <c r="W1649" i="5" s="1"/>
  <c r="Y1649" i="5" s="1"/>
  <c r="V1649" i="5"/>
  <c r="U1777" i="5"/>
  <c r="W1777" i="5" s="1"/>
  <c r="Y1777" i="5" s="1"/>
  <c r="V1777" i="5"/>
  <c r="U1783" i="5"/>
  <c r="W1783" i="5" s="1"/>
  <c r="V1783" i="5"/>
  <c r="V750" i="5"/>
  <c r="U750" i="5"/>
  <c r="W750" i="5" s="1"/>
  <c r="Y750" i="5" s="1"/>
  <c r="U1339" i="5"/>
  <c r="W1339" i="5" s="1"/>
  <c r="Y1339" i="5" s="1"/>
  <c r="V1339" i="5"/>
  <c r="U740" i="5"/>
  <c r="W740" i="5" s="1"/>
  <c r="V740" i="5"/>
  <c r="X740" i="5" s="1"/>
  <c r="V1094" i="5"/>
  <c r="U1094" i="5"/>
  <c r="W1094" i="5" s="1"/>
  <c r="Y1094" i="5" s="1"/>
  <c r="U1833" i="5"/>
  <c r="W1833" i="5" s="1"/>
  <c r="AA1833" i="5" s="1"/>
  <c r="V1833" i="5"/>
  <c r="X1833" i="5" s="1"/>
  <c r="V179" i="5"/>
  <c r="X179" i="5" s="1"/>
  <c r="U179" i="5"/>
  <c r="W179" i="5" s="1"/>
  <c r="AA179" i="5" s="1"/>
  <c r="U923" i="5"/>
  <c r="W923" i="5" s="1"/>
  <c r="AA923" i="5" s="1"/>
  <c r="V923" i="5"/>
  <c r="X923" i="5" s="1"/>
  <c r="U1259" i="5"/>
  <c r="W1259" i="5" s="1"/>
  <c r="V1259" i="5"/>
  <c r="X1259" i="5" s="1"/>
  <c r="U266" i="5"/>
  <c r="W266" i="5" s="1"/>
  <c r="Y266" i="5" s="1"/>
  <c r="V266" i="5"/>
  <c r="U1749" i="5"/>
  <c r="W1749" i="5" s="1"/>
  <c r="Y1749" i="5" s="1"/>
  <c r="V1749" i="5"/>
  <c r="U314" i="5"/>
  <c r="W314" i="5" s="1"/>
  <c r="Y314" i="5" s="1"/>
  <c r="V314" i="5"/>
  <c r="U492" i="5"/>
  <c r="W492" i="5" s="1"/>
  <c r="V492" i="5"/>
  <c r="X492" i="5" s="1"/>
  <c r="U1404" i="5"/>
  <c r="W1404" i="5" s="1"/>
  <c r="V1404" i="5"/>
  <c r="X1404" i="5" s="1"/>
  <c r="U306" i="5"/>
  <c r="W306" i="5" s="1"/>
  <c r="Y306" i="5" s="1"/>
  <c r="V306" i="5"/>
  <c r="U446" i="5"/>
  <c r="W446" i="5" s="1"/>
  <c r="V446" i="5"/>
  <c r="V420" i="5"/>
  <c r="U420" i="5"/>
  <c r="W420" i="5" s="1"/>
  <c r="Y420" i="5" s="1"/>
  <c r="U1461" i="5"/>
  <c r="W1461" i="5" s="1"/>
  <c r="Y1461" i="5" s="1"/>
  <c r="V1461" i="5"/>
  <c r="V896" i="5"/>
  <c r="U896" i="5"/>
  <c r="W896" i="5" s="1"/>
  <c r="Y896" i="5" s="1"/>
  <c r="U867" i="5"/>
  <c r="W867" i="5" s="1"/>
  <c r="V867" i="5"/>
  <c r="X867" i="5" s="1"/>
  <c r="U818" i="5"/>
  <c r="W818" i="5" s="1"/>
  <c r="Y818" i="5" s="1"/>
  <c r="V818" i="5"/>
  <c r="V499" i="5"/>
  <c r="X499" i="5" s="1"/>
  <c r="U499" i="5"/>
  <c r="W499" i="5" s="1"/>
  <c r="AA499" i="5" s="1"/>
  <c r="U555" i="5"/>
  <c r="W555" i="5" s="1"/>
  <c r="AA555" i="5" s="1"/>
  <c r="V555" i="5"/>
  <c r="X555" i="5" s="1"/>
  <c r="U1299" i="5"/>
  <c r="W1299" i="5" s="1"/>
  <c r="Y1299" i="5" s="1"/>
  <c r="V1299" i="5"/>
  <c r="V1416" i="5"/>
  <c r="U1416" i="5"/>
  <c r="W1416" i="5" s="1"/>
  <c r="Y1416" i="5" s="1"/>
  <c r="U1428" i="5"/>
  <c r="W1428" i="5" s="1"/>
  <c r="Y1428" i="5" s="1"/>
  <c r="V1428" i="5"/>
  <c r="V253" i="5"/>
  <c r="U253" i="5"/>
  <c r="W253" i="5" s="1"/>
  <c r="V305" i="5"/>
  <c r="X305" i="5" s="1"/>
  <c r="U305" i="5"/>
  <c r="W305" i="5" s="1"/>
  <c r="AA305" i="5" s="1"/>
  <c r="U1187" i="5"/>
  <c r="W1187" i="5" s="1"/>
  <c r="Y1187" i="5" s="1"/>
  <c r="V1187" i="5"/>
  <c r="V390" i="5"/>
  <c r="U390" i="5"/>
  <c r="W390" i="5" s="1"/>
  <c r="Y390" i="5" s="1"/>
  <c r="U584" i="5"/>
  <c r="W584" i="5" s="1"/>
  <c r="AA584" i="5" s="1"/>
  <c r="V584" i="5"/>
  <c r="X584" i="5" s="1"/>
  <c r="U909" i="5"/>
  <c r="W909" i="5" s="1"/>
  <c r="Y909" i="5" s="1"/>
  <c r="V909" i="5"/>
  <c r="U994" i="5"/>
  <c r="W994" i="5" s="1"/>
  <c r="AA994" i="5" s="1"/>
  <c r="V994" i="5"/>
  <c r="X994" i="5" s="1"/>
  <c r="V1212" i="5"/>
  <c r="U1212" i="5"/>
  <c r="W1212" i="5" s="1"/>
  <c r="Y1212" i="5" s="1"/>
  <c r="U553" i="5"/>
  <c r="W553" i="5" s="1"/>
  <c r="V553" i="5"/>
  <c r="X553" i="5" s="1"/>
  <c r="U854" i="5"/>
  <c r="W854" i="5" s="1"/>
  <c r="Y854" i="5" s="1"/>
  <c r="V854" i="5"/>
  <c r="U1655" i="5"/>
  <c r="W1655" i="5" s="1"/>
  <c r="V1655" i="5"/>
  <c r="X1655" i="5" s="1"/>
  <c r="U480" i="5"/>
  <c r="W480" i="5" s="1"/>
  <c r="Y480" i="5" s="1"/>
  <c r="V480" i="5"/>
  <c r="U1436" i="5"/>
  <c r="W1436" i="5" s="1"/>
  <c r="Y1436" i="5" s="1"/>
  <c r="V1436" i="5"/>
  <c r="U658" i="5"/>
  <c r="W658" i="5" s="1"/>
  <c r="V658" i="5"/>
  <c r="X658" i="5" s="1"/>
  <c r="U1367" i="5"/>
  <c r="W1367" i="5" s="1"/>
  <c r="Y1367" i="5" s="1"/>
  <c r="V1367" i="5"/>
  <c r="U218" i="5"/>
  <c r="W218" i="5" s="1"/>
  <c r="Y218" i="5" s="1"/>
  <c r="V218" i="5"/>
  <c r="V819" i="5"/>
  <c r="X819" i="5" s="1"/>
  <c r="U819" i="5"/>
  <c r="W819" i="5" s="1"/>
  <c r="V52" i="5"/>
  <c r="U52" i="5"/>
  <c r="W52" i="5" s="1"/>
  <c r="Y52" i="5" s="1"/>
  <c r="U696" i="5"/>
  <c r="W696" i="5" s="1"/>
  <c r="V696" i="5"/>
  <c r="U1701" i="5"/>
  <c r="W1701" i="5" s="1"/>
  <c r="Y1701" i="5" s="1"/>
  <c r="V1701" i="5"/>
  <c r="U939" i="5"/>
  <c r="W939" i="5" s="1"/>
  <c r="Y939" i="5" s="1"/>
  <c r="V939" i="5"/>
  <c r="U168" i="5"/>
  <c r="W168" i="5" s="1"/>
  <c r="AA168" i="5" s="1"/>
  <c r="V168" i="5"/>
  <c r="X168" i="5" s="1"/>
  <c r="U387" i="5"/>
  <c r="W387" i="5" s="1"/>
  <c r="AA387" i="5" s="1"/>
  <c r="V387" i="5"/>
  <c r="X387" i="5" s="1"/>
  <c r="U1811" i="5"/>
  <c r="W1811" i="5" s="1"/>
  <c r="Y1811" i="5" s="1"/>
  <c r="V1811" i="5"/>
  <c r="U517" i="5"/>
  <c r="W517" i="5" s="1"/>
  <c r="Y517" i="5" s="1"/>
  <c r="V517" i="5"/>
  <c r="V354" i="5"/>
  <c r="X354" i="5" s="1"/>
  <c r="U354" i="5"/>
  <c r="W354" i="5" s="1"/>
  <c r="U915" i="5"/>
  <c r="W915" i="5" s="1"/>
  <c r="Y915" i="5" s="1"/>
  <c r="V915" i="5"/>
  <c r="U290" i="5"/>
  <c r="W290" i="5" s="1"/>
  <c r="AA290" i="5" s="1"/>
  <c r="V290" i="5"/>
  <c r="X290" i="5" s="1"/>
  <c r="U296" i="5"/>
  <c r="W296" i="5" s="1"/>
  <c r="Y296" i="5" s="1"/>
  <c r="V296" i="5"/>
  <c r="U878" i="5"/>
  <c r="W878" i="5" s="1"/>
  <c r="V878" i="5"/>
  <c r="V109" i="5"/>
  <c r="U109" i="5"/>
  <c r="W109" i="5" s="1"/>
  <c r="Y109" i="5" s="1"/>
  <c r="U206" i="5"/>
  <c r="W206" i="5" s="1"/>
  <c r="V206" i="5"/>
  <c r="V843" i="5"/>
  <c r="U843" i="5"/>
  <c r="W843" i="5" s="1"/>
  <c r="Y843" i="5" s="1"/>
  <c r="V284" i="5"/>
  <c r="U284" i="5"/>
  <c r="W284" i="5" s="1"/>
  <c r="Y284" i="5" s="1"/>
  <c r="U550" i="5"/>
  <c r="W550" i="5" s="1"/>
  <c r="V550" i="5"/>
  <c r="X550" i="5" s="1"/>
  <c r="U559" i="5"/>
  <c r="W559" i="5" s="1"/>
  <c r="Y559" i="5" s="1"/>
  <c r="V559" i="5"/>
  <c r="U1185" i="5"/>
  <c r="W1185" i="5" s="1"/>
  <c r="AA1185" i="5" s="1"/>
  <c r="V1185" i="5"/>
  <c r="X1185" i="5" s="1"/>
  <c r="V352" i="5"/>
  <c r="X352" i="5" s="1"/>
  <c r="U352" i="5"/>
  <c r="W352" i="5" s="1"/>
  <c r="U187" i="5"/>
  <c r="W187" i="5" s="1"/>
  <c r="V187" i="5"/>
  <c r="U1035" i="5"/>
  <c r="W1035" i="5" s="1"/>
  <c r="Y1035" i="5" s="1"/>
  <c r="V1035" i="5"/>
  <c r="U1648" i="5"/>
  <c r="W1648" i="5" s="1"/>
  <c r="Y1648" i="5" s="1"/>
  <c r="V1648" i="5"/>
  <c r="U1034" i="5"/>
  <c r="W1034" i="5" s="1"/>
  <c r="AA1034" i="5" s="1"/>
  <c r="V1034" i="5"/>
  <c r="X1034" i="5" s="1"/>
  <c r="V1390" i="5"/>
  <c r="X1390" i="5" s="1"/>
  <c r="U1390" i="5"/>
  <c r="W1390" i="5" s="1"/>
  <c r="AA1390" i="5" s="1"/>
  <c r="V172" i="5"/>
  <c r="U172" i="5"/>
  <c r="W172" i="5" s="1"/>
  <c r="Y172" i="5" s="1"/>
  <c r="V894" i="5"/>
  <c r="X894" i="5" s="1"/>
  <c r="U894" i="5"/>
  <c r="W894" i="5" s="1"/>
  <c r="U1036" i="5"/>
  <c r="W1036" i="5" s="1"/>
  <c r="AA1036" i="5" s="1"/>
  <c r="V1036" i="5"/>
  <c r="X1036" i="5" s="1"/>
  <c r="V1851" i="5"/>
  <c r="X1851" i="5" s="1"/>
  <c r="U1851" i="5"/>
  <c r="W1851" i="5" s="1"/>
  <c r="V1748" i="5"/>
  <c r="U1748" i="5"/>
  <c r="W1748" i="5" s="1"/>
  <c r="Y1748" i="5" s="1"/>
  <c r="U1625" i="5"/>
  <c r="W1625" i="5" s="1"/>
  <c r="Y1625" i="5" s="1"/>
  <c r="V1625" i="5"/>
  <c r="U1158" i="5"/>
  <c r="W1158" i="5" s="1"/>
  <c r="Y1158" i="5" s="1"/>
  <c r="V1158" i="5"/>
  <c r="U1003" i="5"/>
  <c r="W1003" i="5" s="1"/>
  <c r="V1003" i="5"/>
  <c r="X1003" i="5" s="1"/>
  <c r="U403" i="5"/>
  <c r="W403" i="5" s="1"/>
  <c r="Y403" i="5" s="1"/>
  <c r="V403" i="5"/>
  <c r="U1546" i="5"/>
  <c r="W1546" i="5" s="1"/>
  <c r="V1546" i="5"/>
  <c r="X1546" i="5" s="1"/>
  <c r="V1634" i="5"/>
  <c r="U1634" i="5"/>
  <c r="W1634" i="5" s="1"/>
  <c r="Y1634" i="5" s="1"/>
  <c r="U1126" i="5"/>
  <c r="W1126" i="5" s="1"/>
  <c r="Y1126" i="5" s="1"/>
  <c r="V1126" i="5"/>
  <c r="U979" i="5"/>
  <c r="W979" i="5" s="1"/>
  <c r="Y979" i="5" s="1"/>
  <c r="V979" i="5"/>
  <c r="V207" i="5"/>
  <c r="X207" i="5" s="1"/>
  <c r="U207" i="5"/>
  <c r="W207" i="5" s="1"/>
  <c r="V470" i="5"/>
  <c r="U470" i="5"/>
  <c r="W470" i="5" s="1"/>
  <c r="Y470" i="5" s="1"/>
  <c r="V1213" i="5"/>
  <c r="U1213" i="5"/>
  <c r="W1213" i="5" s="1"/>
  <c r="Y1213" i="5" s="1"/>
  <c r="U1307" i="5"/>
  <c r="W1307" i="5" s="1"/>
  <c r="V1307" i="5"/>
  <c r="U762" i="5"/>
  <c r="W762" i="5" s="1"/>
  <c r="V762" i="5"/>
  <c r="X762" i="5" s="1"/>
  <c r="U627" i="5"/>
  <c r="W627" i="5" s="1"/>
  <c r="V627" i="5"/>
  <c r="U1865" i="5"/>
  <c r="W1865" i="5" s="1"/>
  <c r="Y1865" i="5" s="1"/>
  <c r="V1865" i="5"/>
  <c r="V1537" i="5"/>
  <c r="U1537" i="5"/>
  <c r="W1537" i="5" s="1"/>
  <c r="Y1537" i="5" s="1"/>
  <c r="U1664" i="5"/>
  <c r="W1664" i="5" s="1"/>
  <c r="Y1664" i="5" s="1"/>
  <c r="V1664" i="5"/>
  <c r="U409" i="5"/>
  <c r="W409" i="5" s="1"/>
  <c r="Y409" i="5" s="1"/>
  <c r="V409" i="5"/>
  <c r="U1511" i="5"/>
  <c r="W1511" i="5" s="1"/>
  <c r="V1511" i="5"/>
  <c r="X1511" i="5" s="1"/>
  <c r="U155" i="5"/>
  <c r="W155" i="5" s="1"/>
  <c r="AA155" i="5" s="1"/>
  <c r="V155" i="5"/>
  <c r="X155" i="5" s="1"/>
  <c r="U988" i="5"/>
  <c r="W988" i="5" s="1"/>
  <c r="Y988" i="5" s="1"/>
  <c r="V988" i="5"/>
  <c r="U1098" i="5"/>
  <c r="W1098" i="5" s="1"/>
  <c r="AA1098" i="5" s="1"/>
  <c r="V1098" i="5"/>
  <c r="X1098" i="5" s="1"/>
  <c r="U751" i="5"/>
  <c r="W751" i="5" s="1"/>
  <c r="AA751" i="5" s="1"/>
  <c r="V751" i="5"/>
  <c r="X751" i="5" s="1"/>
  <c r="U1695" i="5"/>
  <c r="W1695" i="5" s="1"/>
  <c r="Y1695" i="5" s="1"/>
  <c r="V1695" i="5"/>
  <c r="U1122" i="5"/>
  <c r="W1122" i="5" s="1"/>
  <c r="V1122" i="5"/>
  <c r="X1122" i="5" s="1"/>
  <c r="V1071" i="5"/>
  <c r="U1071" i="5"/>
  <c r="W1071" i="5" s="1"/>
  <c r="Y1071" i="5" s="1"/>
  <c r="V458" i="5"/>
  <c r="U458" i="5"/>
  <c r="W458" i="5" s="1"/>
  <c r="Y458" i="5" s="1"/>
  <c r="U1755" i="5"/>
  <c r="W1755" i="5" s="1"/>
  <c r="V1755" i="5"/>
  <c r="X1755" i="5" s="1"/>
  <c r="V1597" i="5"/>
  <c r="U1597" i="5"/>
  <c r="W1597" i="5" s="1"/>
  <c r="U792" i="5"/>
  <c r="W792" i="5" s="1"/>
  <c r="V792" i="5"/>
  <c r="X792" i="5" s="1"/>
  <c r="U924" i="5"/>
  <c r="W924" i="5" s="1"/>
  <c r="V924" i="5"/>
  <c r="U343" i="5"/>
  <c r="W343" i="5" s="1"/>
  <c r="V343" i="5"/>
  <c r="X343" i="5" s="1"/>
  <c r="U1344" i="5"/>
  <c r="W1344" i="5" s="1"/>
  <c r="Y1344" i="5" s="1"/>
  <c r="V1344" i="5"/>
  <c r="U1194" i="5"/>
  <c r="W1194" i="5" s="1"/>
  <c r="Y1194" i="5" s="1"/>
  <c r="V1194" i="5"/>
  <c r="U829" i="5"/>
  <c r="W829" i="5" s="1"/>
  <c r="Y829" i="5" s="1"/>
  <c r="V829" i="5"/>
  <c r="U368" i="5"/>
  <c r="W368" i="5" s="1"/>
  <c r="Y368" i="5" s="1"/>
  <c r="V368" i="5"/>
  <c r="U1767" i="5"/>
  <c r="W1767" i="5" s="1"/>
  <c r="AA1767" i="5" s="1"/>
  <c r="V1767" i="5"/>
  <c r="X1767" i="5" s="1"/>
  <c r="U220" i="5"/>
  <c r="W220" i="5" s="1"/>
  <c r="Y220" i="5" s="1"/>
  <c r="V220" i="5"/>
  <c r="U235" i="5"/>
  <c r="W235" i="5" s="1"/>
  <c r="Y235" i="5" s="1"/>
  <c r="V235" i="5"/>
  <c r="U498" i="5"/>
  <c r="W498" i="5" s="1"/>
  <c r="AA498" i="5" s="1"/>
  <c r="V498" i="5"/>
  <c r="X498" i="5" s="1"/>
  <c r="U769" i="5"/>
  <c r="W769" i="5" s="1"/>
  <c r="Y769" i="5" s="1"/>
  <c r="V769" i="5"/>
  <c r="V1052" i="5"/>
  <c r="X1052" i="5" s="1"/>
  <c r="U1052" i="5"/>
  <c r="W1052" i="5" s="1"/>
  <c r="AA1052" i="5" s="1"/>
  <c r="V1850" i="5"/>
  <c r="X1850" i="5" s="1"/>
  <c r="U1850" i="5"/>
  <c r="W1850" i="5" s="1"/>
  <c r="U1197" i="5"/>
  <c r="W1197" i="5" s="1"/>
  <c r="V1197" i="5"/>
  <c r="U1576" i="5"/>
  <c r="W1576" i="5" s="1"/>
  <c r="AA1576" i="5" s="1"/>
  <c r="V1576" i="5"/>
  <c r="X1576" i="5" s="1"/>
  <c r="U1636" i="5"/>
  <c r="W1636" i="5" s="1"/>
  <c r="AA1636" i="5" s="1"/>
  <c r="V1636" i="5"/>
  <c r="X1636" i="5" s="1"/>
  <c r="V1371" i="5"/>
  <c r="U1371" i="5"/>
  <c r="W1371" i="5" s="1"/>
  <c r="Y1371" i="5" s="1"/>
  <c r="U1148" i="5"/>
  <c r="W1148" i="5" s="1"/>
  <c r="V1148" i="5"/>
  <c r="X1148" i="5" s="1"/>
  <c r="U1684" i="5"/>
  <c r="W1684" i="5" s="1"/>
  <c r="Y1684" i="5" s="1"/>
  <c r="V1684" i="5"/>
  <c r="U1660" i="5"/>
  <c r="W1660" i="5" s="1"/>
  <c r="V1660" i="5"/>
  <c r="U927" i="5"/>
  <c r="W927" i="5" s="1"/>
  <c r="V927" i="5"/>
  <c r="V1670" i="5"/>
  <c r="U1670" i="5"/>
  <c r="W1670" i="5" s="1"/>
  <c r="Y1670" i="5" s="1"/>
  <c r="U1795" i="5"/>
  <c r="W1795" i="5" s="1"/>
  <c r="V1795" i="5"/>
  <c r="X1795" i="5" s="1"/>
  <c r="U385" i="5"/>
  <c r="W385" i="5" s="1"/>
  <c r="V385" i="5"/>
  <c r="X385" i="5" s="1"/>
  <c r="V346" i="5"/>
  <c r="X346" i="5" s="1"/>
  <c r="U346" i="5"/>
  <c r="W346" i="5" s="1"/>
  <c r="AA346" i="5" s="1"/>
  <c r="V972" i="5"/>
  <c r="U972" i="5"/>
  <c r="W972" i="5" s="1"/>
  <c r="U1654" i="5"/>
  <c r="W1654" i="5" s="1"/>
  <c r="Y1654" i="5" s="1"/>
  <c r="V1654" i="5"/>
  <c r="U709" i="5"/>
  <c r="W709" i="5" s="1"/>
  <c r="V709" i="5"/>
  <c r="X709" i="5" s="1"/>
  <c r="V1826" i="5"/>
  <c r="U1826" i="5"/>
  <c r="W1826" i="5" s="1"/>
  <c r="R15" i="5"/>
  <c r="T15" i="5" s="1"/>
  <c r="U1121" i="5"/>
  <c r="W1121" i="5" s="1"/>
  <c r="Y1121" i="5" s="1"/>
  <c r="V1121" i="5"/>
  <c r="V154" i="5"/>
  <c r="U154" i="5"/>
  <c r="W154" i="5" s="1"/>
  <c r="Y154" i="5" s="1"/>
  <c r="U1135" i="5"/>
  <c r="W1135" i="5" s="1"/>
  <c r="V1135" i="5"/>
  <c r="X1135" i="5" s="1"/>
  <c r="V1389" i="5"/>
  <c r="X1389" i="5" s="1"/>
  <c r="U1389" i="5"/>
  <c r="W1389" i="5" s="1"/>
  <c r="U1522" i="5"/>
  <c r="W1522" i="5" s="1"/>
  <c r="Y1522" i="5" s="1"/>
  <c r="V1522" i="5"/>
  <c r="V617" i="5"/>
  <c r="U617" i="5"/>
  <c r="W617" i="5" s="1"/>
  <c r="Y617" i="5" s="1"/>
  <c r="V906" i="5"/>
  <c r="X906" i="5" s="1"/>
  <c r="U906" i="5"/>
  <c r="W906" i="5" s="1"/>
  <c r="U450" i="5"/>
  <c r="W450" i="5" s="1"/>
  <c r="Y450" i="5" s="1"/>
  <c r="V450" i="5"/>
  <c r="U1588" i="5"/>
  <c r="W1588" i="5" s="1"/>
  <c r="V1588" i="5"/>
  <c r="X1588" i="5" s="1"/>
  <c r="V1356" i="5"/>
  <c r="U1356" i="5"/>
  <c r="W1356" i="5" s="1"/>
  <c r="U977" i="5"/>
  <c r="W977" i="5" s="1"/>
  <c r="V977" i="5"/>
  <c r="V1226" i="5"/>
  <c r="X1226" i="5" s="1"/>
  <c r="U1226" i="5"/>
  <c r="W1226" i="5" s="1"/>
  <c r="U1564" i="5"/>
  <c r="W1564" i="5" s="1"/>
  <c r="Y1564" i="5" s="1"/>
  <c r="V1564" i="5"/>
  <c r="V166" i="5"/>
  <c r="U166" i="5"/>
  <c r="W166" i="5" s="1"/>
  <c r="Y166" i="5" s="1"/>
  <c r="U790" i="5"/>
  <c r="W790" i="5" s="1"/>
  <c r="V790" i="5"/>
  <c r="X790" i="5" s="1"/>
  <c r="U223" i="5"/>
  <c r="W223" i="5" s="1"/>
  <c r="AA223" i="5" s="1"/>
  <c r="V223" i="5"/>
  <c r="X223" i="5" s="1"/>
  <c r="U298" i="5"/>
  <c r="W298" i="5" s="1"/>
  <c r="Y298" i="5" s="1"/>
  <c r="V298" i="5"/>
  <c r="U1530" i="5"/>
  <c r="W1530" i="5" s="1"/>
  <c r="Y1530" i="5" s="1"/>
  <c r="V1530" i="5"/>
  <c r="U1509" i="5"/>
  <c r="W1509" i="5" s="1"/>
  <c r="V1509" i="5"/>
  <c r="X1509" i="5" s="1"/>
  <c r="U615" i="5"/>
  <c r="W615" i="5" s="1"/>
  <c r="AA615" i="5" s="1"/>
  <c r="V615" i="5"/>
  <c r="X615" i="5" s="1"/>
  <c r="U1630" i="5"/>
  <c r="W1630" i="5" s="1"/>
  <c r="Y1630" i="5" s="1"/>
  <c r="V1630" i="5"/>
  <c r="U406" i="5"/>
  <c r="W406" i="5" s="1"/>
  <c r="AA406" i="5" s="1"/>
  <c r="V406" i="5"/>
  <c r="X406" i="5" s="1"/>
  <c r="U1494" i="5"/>
  <c r="W1494" i="5" s="1"/>
  <c r="Y1494" i="5" s="1"/>
  <c r="V1494" i="5"/>
  <c r="U705" i="5"/>
  <c r="W705" i="5" s="1"/>
  <c r="Y705" i="5" s="1"/>
  <c r="V705" i="5"/>
  <c r="U1601" i="5"/>
  <c r="W1601" i="5" s="1"/>
  <c r="V1601" i="5"/>
  <c r="V1083" i="5"/>
  <c r="X1083" i="5" s="1"/>
  <c r="U1083" i="5"/>
  <c r="W1083" i="5" s="1"/>
  <c r="AA1083" i="5" s="1"/>
  <c r="U1645" i="5"/>
  <c r="W1645" i="5" s="1"/>
  <c r="Y1645" i="5" s="1"/>
  <c r="V1645" i="5"/>
  <c r="U862" i="5"/>
  <c r="W862" i="5" s="1"/>
  <c r="V862" i="5"/>
  <c r="X862" i="5" s="1"/>
  <c r="V213" i="5"/>
  <c r="U213" i="5"/>
  <c r="W213" i="5" s="1"/>
  <c r="Y213" i="5" s="1"/>
  <c r="V1717" i="5"/>
  <c r="U1717" i="5"/>
  <c r="W1717" i="5" s="1"/>
  <c r="Y1717" i="5" s="1"/>
  <c r="U613" i="5"/>
  <c r="W613" i="5" s="1"/>
  <c r="V613" i="5"/>
  <c r="X613" i="5" s="1"/>
  <c r="V1297" i="5"/>
  <c r="X1297" i="5" s="1"/>
  <c r="U1297" i="5"/>
  <c r="W1297" i="5" s="1"/>
  <c r="U1529" i="5"/>
  <c r="W1529" i="5" s="1"/>
  <c r="Y1529" i="5" s="1"/>
  <c r="V1529" i="5"/>
  <c r="U1210" i="5"/>
  <c r="W1210" i="5" s="1"/>
  <c r="Y1210" i="5" s="1"/>
  <c r="V1210" i="5"/>
  <c r="U119" i="5"/>
  <c r="W119" i="5" s="1"/>
  <c r="V119" i="5"/>
  <c r="X119" i="5" s="1"/>
  <c r="K5" i="5"/>
  <c r="M5" i="5" s="1"/>
  <c r="O5" i="5" s="1"/>
  <c r="J5" i="5"/>
  <c r="I5" i="5"/>
  <c r="H5" i="5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244" i="5" s="1"/>
  <c r="G1245" i="5" s="1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317" i="5" s="1"/>
  <c r="G1318" i="5" s="1"/>
  <c r="G1319" i="5" s="1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90" i="5" s="1"/>
  <c r="G1391" i="5" s="1"/>
  <c r="G1392" i="5" s="1"/>
  <c r="G1393" i="5" s="1"/>
  <c r="G1394" i="5" s="1"/>
  <c r="G1395" i="5" s="1"/>
  <c r="G1396" i="5" s="1"/>
  <c r="G1397" i="5" s="1"/>
  <c r="G1398" i="5" s="1"/>
  <c r="G1399" i="5" s="1"/>
  <c r="G1400" i="5" s="1"/>
  <c r="G1401" i="5" s="1"/>
  <c r="G1402" i="5" s="1"/>
  <c r="G1403" i="5" s="1"/>
  <c r="G1404" i="5" s="1"/>
  <c r="G1405" i="5" s="1"/>
  <c r="G1406" i="5" s="1"/>
  <c r="G1407" i="5" s="1"/>
  <c r="G1408" i="5" s="1"/>
  <c r="G1409" i="5" s="1"/>
  <c r="G1410" i="5" s="1"/>
  <c r="G1411" i="5" s="1"/>
  <c r="G1412" i="5" s="1"/>
  <c r="G1413" i="5" s="1"/>
  <c r="G1414" i="5" s="1"/>
  <c r="G1415" i="5" s="1"/>
  <c r="G1416" i="5" s="1"/>
  <c r="G1417" i="5" s="1"/>
  <c r="G1418" i="5" s="1"/>
  <c r="G1419" i="5" s="1"/>
  <c r="G1420" i="5" s="1"/>
  <c r="G1421" i="5" s="1"/>
  <c r="G1422" i="5" s="1"/>
  <c r="G1423" i="5" s="1"/>
  <c r="G1424" i="5" s="1"/>
  <c r="G1425" i="5" s="1"/>
  <c r="G1426" i="5" s="1"/>
  <c r="G1427" i="5" s="1"/>
  <c r="G1428" i="5" s="1"/>
  <c r="G1429" i="5" s="1"/>
  <c r="G1430" i="5" s="1"/>
  <c r="G1431" i="5" s="1"/>
  <c r="G1432" i="5" s="1"/>
  <c r="G1433" i="5" s="1"/>
  <c r="G1434" i="5" s="1"/>
  <c r="G1435" i="5" s="1"/>
  <c r="G1436" i="5" s="1"/>
  <c r="G1437" i="5" s="1"/>
  <c r="G1438" i="5" s="1"/>
  <c r="G1439" i="5" s="1"/>
  <c r="G1440" i="5" s="1"/>
  <c r="G1441" i="5" s="1"/>
  <c r="G1442" i="5" s="1"/>
  <c r="G1443" i="5" s="1"/>
  <c r="G1444" i="5" s="1"/>
  <c r="G1445" i="5" s="1"/>
  <c r="G1446" i="5" s="1"/>
  <c r="G1447" i="5" s="1"/>
  <c r="G1448" i="5" s="1"/>
  <c r="G1449" i="5" s="1"/>
  <c r="G1450" i="5" s="1"/>
  <c r="G1451" i="5" s="1"/>
  <c r="G1452" i="5" s="1"/>
  <c r="G1453" i="5" s="1"/>
  <c r="G1454" i="5" s="1"/>
  <c r="G1455" i="5" s="1"/>
  <c r="G1456" i="5" s="1"/>
  <c r="G1457" i="5" s="1"/>
  <c r="G1458" i="5" s="1"/>
  <c r="G1459" i="5" s="1"/>
  <c r="G1460" i="5" s="1"/>
  <c r="G1461" i="5" s="1"/>
  <c r="G1462" i="5" s="1"/>
  <c r="G1463" i="5" s="1"/>
  <c r="G1464" i="5" s="1"/>
  <c r="G1465" i="5" s="1"/>
  <c r="G1466" i="5" s="1"/>
  <c r="G1467" i="5" s="1"/>
  <c r="G1468" i="5" s="1"/>
  <c r="G1469" i="5" s="1"/>
  <c r="G1470" i="5" s="1"/>
  <c r="G1471" i="5" s="1"/>
  <c r="G1472" i="5" s="1"/>
  <c r="G1473" i="5" s="1"/>
  <c r="G1474" i="5" s="1"/>
  <c r="G1475" i="5" s="1"/>
  <c r="G1476" i="5" s="1"/>
  <c r="G1477" i="5" s="1"/>
  <c r="G1478" i="5" s="1"/>
  <c r="G1479" i="5" s="1"/>
  <c r="G1480" i="5" s="1"/>
  <c r="G1481" i="5" s="1"/>
  <c r="G1482" i="5" s="1"/>
  <c r="G1483" i="5" s="1"/>
  <c r="G1484" i="5" s="1"/>
  <c r="G1485" i="5" s="1"/>
  <c r="G1486" i="5" s="1"/>
  <c r="G1487" i="5" s="1"/>
  <c r="G1488" i="5" s="1"/>
  <c r="G1489" i="5" s="1"/>
  <c r="G1490" i="5" s="1"/>
  <c r="G1491" i="5" s="1"/>
  <c r="G1492" i="5" s="1"/>
  <c r="G1493" i="5" s="1"/>
  <c r="G1494" i="5" s="1"/>
  <c r="G1495" i="5" s="1"/>
  <c r="G1496" i="5" s="1"/>
  <c r="G1497" i="5" s="1"/>
  <c r="G1498" i="5" s="1"/>
  <c r="G1499" i="5" s="1"/>
  <c r="G1500" i="5" s="1"/>
  <c r="G1501" i="5" s="1"/>
  <c r="G1502" i="5" s="1"/>
  <c r="G1503" i="5" s="1"/>
  <c r="G1504" i="5" s="1"/>
  <c r="G1505" i="5" s="1"/>
  <c r="G1506" i="5" s="1"/>
  <c r="G1507" i="5" s="1"/>
  <c r="G1508" i="5" s="1"/>
  <c r="G1509" i="5" s="1"/>
  <c r="G1510" i="5" s="1"/>
  <c r="G1511" i="5" s="1"/>
  <c r="G1512" i="5" s="1"/>
  <c r="G1513" i="5" s="1"/>
  <c r="G1514" i="5" s="1"/>
  <c r="G1515" i="5" s="1"/>
  <c r="G1516" i="5" s="1"/>
  <c r="G1517" i="5" s="1"/>
  <c r="G1518" i="5" s="1"/>
  <c r="G1519" i="5" s="1"/>
  <c r="G1520" i="5" s="1"/>
  <c r="G1521" i="5" s="1"/>
  <c r="G1522" i="5" s="1"/>
  <c r="G1523" i="5" s="1"/>
  <c r="G1524" i="5" s="1"/>
  <c r="G1525" i="5" s="1"/>
  <c r="G1526" i="5" s="1"/>
  <c r="G1527" i="5" s="1"/>
  <c r="G1528" i="5" s="1"/>
  <c r="G1529" i="5" s="1"/>
  <c r="G1530" i="5" s="1"/>
  <c r="G1531" i="5" s="1"/>
  <c r="G1532" i="5" s="1"/>
  <c r="G1533" i="5" s="1"/>
  <c r="G1534" i="5" s="1"/>
  <c r="G1535" i="5" s="1"/>
  <c r="G1536" i="5" s="1"/>
  <c r="G1537" i="5" s="1"/>
  <c r="G1538" i="5" s="1"/>
  <c r="G1539" i="5" s="1"/>
  <c r="G1540" i="5" s="1"/>
  <c r="G1541" i="5" s="1"/>
  <c r="G1542" i="5" s="1"/>
  <c r="G1543" i="5" s="1"/>
  <c r="G1544" i="5" s="1"/>
  <c r="G1545" i="5" s="1"/>
  <c r="G1546" i="5" s="1"/>
  <c r="G1547" i="5" s="1"/>
  <c r="G1548" i="5" s="1"/>
  <c r="G1549" i="5" s="1"/>
  <c r="G1550" i="5" s="1"/>
  <c r="G1551" i="5" s="1"/>
  <c r="G1552" i="5" s="1"/>
  <c r="G1553" i="5" s="1"/>
  <c r="G1554" i="5" s="1"/>
  <c r="G1555" i="5" s="1"/>
  <c r="G1556" i="5" s="1"/>
  <c r="G1557" i="5" s="1"/>
  <c r="G1558" i="5" s="1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609" i="5" s="1"/>
  <c r="G1610" i="5" s="1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682" i="5" s="1"/>
  <c r="G1683" i="5" s="1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755" i="5" s="1"/>
  <c r="G1756" i="5" s="1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828" i="5" s="1"/>
  <c r="G1829" i="5" s="1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1848" i="5" s="1"/>
  <c r="G1849" i="5" s="1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J4" i="5"/>
  <c r="I4" i="5"/>
  <c r="H4" i="5"/>
  <c r="Y1176" i="5" l="1"/>
  <c r="AA1176" i="5"/>
  <c r="Y943" i="5"/>
  <c r="AA943" i="5"/>
  <c r="Y1076" i="5"/>
  <c r="AA1076" i="5"/>
  <c r="Y604" i="5"/>
  <c r="AA604" i="5"/>
  <c r="Y1665" i="5"/>
  <c r="AA1665" i="5"/>
  <c r="Y454" i="5"/>
  <c r="AA454" i="5"/>
  <c r="Y1737" i="5"/>
  <c r="AA1737" i="5"/>
  <c r="Y1285" i="5"/>
  <c r="AA1285" i="5"/>
  <c r="Y929" i="5"/>
  <c r="AA929" i="5"/>
  <c r="Y768" i="5"/>
  <c r="AA768" i="5"/>
  <c r="Y1260" i="5"/>
  <c r="AA1260" i="5"/>
  <c r="Y611" i="5"/>
  <c r="AA611" i="5"/>
  <c r="Y840" i="5"/>
  <c r="AA840" i="5"/>
  <c r="Y1869" i="5"/>
  <c r="AA1869" i="5"/>
  <c r="Y573" i="5"/>
  <c r="AA573" i="5"/>
  <c r="G45" i="7" s="1"/>
  <c r="Y1763" i="5"/>
  <c r="AA1763" i="5"/>
  <c r="Y402" i="5"/>
  <c r="AA402" i="5"/>
  <c r="Y887" i="5"/>
  <c r="AA887" i="5"/>
  <c r="Y1356" i="5"/>
  <c r="AA1356" i="5"/>
  <c r="Y92" i="5"/>
  <c r="AA92" i="5"/>
  <c r="Y784" i="5"/>
  <c r="AA784" i="5"/>
  <c r="Y927" i="5"/>
  <c r="AA927" i="5"/>
  <c r="Y187" i="5"/>
  <c r="AA187" i="5"/>
  <c r="Y715" i="5"/>
  <c r="AA715" i="5"/>
  <c r="Y397" i="5"/>
  <c r="AA397" i="5"/>
  <c r="Y31" i="5"/>
  <c r="AA31" i="5"/>
  <c r="J11" i="7"/>
  <c r="Y206" i="5"/>
  <c r="AA206" i="5"/>
  <c r="Y446" i="5"/>
  <c r="AA446" i="5"/>
  <c r="Y1347" i="5"/>
  <c r="AA1347" i="5"/>
  <c r="Y1293" i="5"/>
  <c r="AA1293" i="5"/>
  <c r="Y1854" i="5"/>
  <c r="AA1854" i="5"/>
  <c r="Y1199" i="5"/>
  <c r="AA1199" i="5"/>
  <c r="Y477" i="5"/>
  <c r="AA477" i="5"/>
  <c r="Y395" i="5"/>
  <c r="AA395" i="5"/>
  <c r="Y918" i="5"/>
  <c r="AA918" i="5"/>
  <c r="Y1495" i="5"/>
  <c r="AA1495" i="5"/>
  <c r="Y976" i="5"/>
  <c r="AA976" i="5"/>
  <c r="Y1773" i="5"/>
  <c r="AA1773" i="5"/>
  <c r="Y982" i="5"/>
  <c r="AA982" i="5"/>
  <c r="Y192" i="5"/>
  <c r="AA192" i="5"/>
  <c r="Y1154" i="5"/>
  <c r="AA1154" i="5"/>
  <c r="Y1866" i="5"/>
  <c r="AA1866" i="5"/>
  <c r="Y253" i="5"/>
  <c r="AA253" i="5"/>
  <c r="Y1401" i="5"/>
  <c r="AA1401" i="5"/>
  <c r="J4" i="7"/>
  <c r="Y1296" i="5"/>
  <c r="AA1296" i="5"/>
  <c r="Y1222" i="5"/>
  <c r="AA1222" i="5"/>
  <c r="Y504" i="5"/>
  <c r="AA504" i="5"/>
  <c r="Y1790" i="5"/>
  <c r="AA1790" i="5"/>
  <c r="Y449" i="5"/>
  <c r="AA449" i="5"/>
  <c r="Y1726" i="5"/>
  <c r="AA1726" i="5"/>
  <c r="Y1435" i="5"/>
  <c r="AA1435" i="5"/>
  <c r="Y1235" i="5"/>
  <c r="AA1235" i="5"/>
  <c r="Y1137" i="5"/>
  <c r="AA1137" i="5"/>
  <c r="Y1195" i="5"/>
  <c r="AA1195" i="5"/>
  <c r="Y1841" i="5"/>
  <c r="AA1841" i="5"/>
  <c r="Y1812" i="5"/>
  <c r="AA1812" i="5"/>
  <c r="Y423" i="5"/>
  <c r="AA423" i="5"/>
  <c r="Y115" i="5"/>
  <c r="AA115" i="5"/>
  <c r="Y1778" i="5"/>
  <c r="AA1778" i="5"/>
  <c r="Y1682" i="5"/>
  <c r="AA1682" i="5"/>
  <c r="Y1814" i="5"/>
  <c r="AA1814" i="5"/>
  <c r="Y566" i="5"/>
  <c r="AA566" i="5"/>
  <c r="J12" i="7"/>
  <c r="Y1590" i="5"/>
  <c r="AA1590" i="5"/>
  <c r="Y1500" i="5"/>
  <c r="AA1500" i="5"/>
  <c r="Y241" i="5"/>
  <c r="AA241" i="5"/>
  <c r="Y383" i="5"/>
  <c r="AA383" i="5"/>
  <c r="Y1377" i="5"/>
  <c r="AA1377" i="5"/>
  <c r="Y1197" i="5"/>
  <c r="AA1197" i="5"/>
  <c r="Y627" i="5"/>
  <c r="AA627" i="5"/>
  <c r="Y1680" i="5"/>
  <c r="AA1680" i="5"/>
  <c r="Y1601" i="5"/>
  <c r="AA1601" i="5"/>
  <c r="Y696" i="5"/>
  <c r="AA696" i="5"/>
  <c r="Y1809" i="5"/>
  <c r="AA1809" i="5"/>
  <c r="Y1835" i="5"/>
  <c r="AA1835" i="5"/>
  <c r="Y878" i="5"/>
  <c r="AA878" i="5"/>
  <c r="Y778" i="5"/>
  <c r="AA778" i="5"/>
  <c r="Y326" i="5"/>
  <c r="AA326" i="5"/>
  <c r="Y547" i="5"/>
  <c r="AA547" i="5"/>
  <c r="Y528" i="5"/>
  <c r="AA528" i="5"/>
  <c r="Y1556" i="5"/>
  <c r="AA1556" i="5"/>
  <c r="Y1774" i="5"/>
  <c r="AA1774" i="5"/>
  <c r="Y1466" i="5"/>
  <c r="AA1466" i="5"/>
  <c r="Y561" i="5"/>
  <c r="AA561" i="5"/>
  <c r="Y1136" i="5"/>
  <c r="AA1136" i="5"/>
  <c r="Y1561" i="5"/>
  <c r="AA1561" i="5"/>
  <c r="Y924" i="5"/>
  <c r="AA924" i="5"/>
  <c r="Y685" i="5"/>
  <c r="AA685" i="5"/>
  <c r="Y1310" i="5"/>
  <c r="AA1310" i="5"/>
  <c r="Y1832" i="5"/>
  <c r="AA1832" i="5"/>
  <c r="Y1047" i="5"/>
  <c r="AA1047" i="5"/>
  <c r="Y970" i="5"/>
  <c r="AA970" i="5"/>
  <c r="Y436" i="5"/>
  <c r="AA436" i="5"/>
  <c r="Y1084" i="5"/>
  <c r="AA1084" i="5"/>
  <c r="Y1307" i="5"/>
  <c r="AA1307" i="5"/>
  <c r="Y919" i="5"/>
  <c r="AA919" i="5"/>
  <c r="Y1608" i="5"/>
  <c r="AA1608" i="5"/>
  <c r="Y1469" i="5"/>
  <c r="AA1469" i="5"/>
  <c r="Y1826" i="5"/>
  <c r="AA1826" i="5"/>
  <c r="Y1597" i="5"/>
  <c r="AA1597" i="5"/>
  <c r="Y1198" i="5"/>
  <c r="AA1198" i="5"/>
  <c r="Y479" i="5"/>
  <c r="AA479" i="5"/>
  <c r="Y269" i="5"/>
  <c r="AA269" i="5"/>
  <c r="Y1202" i="5"/>
  <c r="AA1202" i="5"/>
  <c r="Y1703" i="5"/>
  <c r="AA1703" i="5"/>
  <c r="Y972" i="5"/>
  <c r="AA972" i="5"/>
  <c r="Y393" i="5"/>
  <c r="AA393" i="5"/>
  <c r="Y160" i="5"/>
  <c r="AA160" i="5"/>
  <c r="Y1155" i="5"/>
  <c r="AA1155" i="5"/>
  <c r="Y1660" i="5"/>
  <c r="AA1660" i="5"/>
  <c r="Y977" i="5"/>
  <c r="AA977" i="5"/>
  <c r="Y1783" i="5"/>
  <c r="AA1783" i="5"/>
  <c r="Y1093" i="5"/>
  <c r="AA1093" i="5"/>
  <c r="Y1713" i="5"/>
  <c r="AA1713" i="5"/>
  <c r="Y1523" i="5"/>
  <c r="AA1523" i="5"/>
  <c r="Y1271" i="5"/>
  <c r="AA1271" i="5"/>
  <c r="Y618" i="5"/>
  <c r="AA618" i="5"/>
  <c r="Y1382" i="5"/>
  <c r="AA1382" i="5"/>
  <c r="Y280" i="5"/>
  <c r="AA280" i="5"/>
  <c r="Y1606" i="5"/>
  <c r="AA1606" i="5"/>
  <c r="Y945" i="5"/>
  <c r="AA945" i="5"/>
  <c r="Y690" i="5"/>
  <c r="AA690" i="5"/>
  <c r="Y404" i="5"/>
  <c r="AA404" i="5"/>
  <c r="Y301" i="5"/>
  <c r="AA301" i="5"/>
  <c r="Y1593" i="5"/>
  <c r="AA1593" i="5"/>
  <c r="Y1831" i="5"/>
  <c r="AA1831" i="5"/>
  <c r="Y1551" i="5"/>
  <c r="AA1551" i="5"/>
  <c r="Y1040" i="5"/>
  <c r="AA1040" i="5"/>
  <c r="Y765" i="5"/>
  <c r="AA765" i="5"/>
  <c r="Y1610" i="5"/>
  <c r="AA1610" i="5"/>
  <c r="J7" i="7"/>
  <c r="J10" i="7"/>
  <c r="J6" i="7"/>
  <c r="Y1226" i="5"/>
  <c r="X909" i="5"/>
  <c r="Y482" i="5"/>
  <c r="X1469" i="5"/>
  <c r="X1750" i="5"/>
  <c r="X1717" i="5"/>
  <c r="X617" i="5"/>
  <c r="Y792" i="5"/>
  <c r="Y1034" i="5"/>
  <c r="Y867" i="5"/>
  <c r="Y359" i="5"/>
  <c r="Y1596" i="5"/>
  <c r="X1491" i="5"/>
  <c r="Y406" i="5"/>
  <c r="X1537" i="5"/>
  <c r="X1645" i="5"/>
  <c r="X927" i="5"/>
  <c r="Y207" i="5"/>
  <c r="X187" i="5"/>
  <c r="X915" i="5"/>
  <c r="X1749" i="5"/>
  <c r="X1649" i="5"/>
  <c r="Y1514" i="5"/>
  <c r="Y790" i="5"/>
  <c r="Y1576" i="5"/>
  <c r="Y553" i="5"/>
  <c r="Y555" i="5"/>
  <c r="X420" i="5"/>
  <c r="X1094" i="5"/>
  <c r="Y1734" i="5"/>
  <c r="X1609" i="5"/>
  <c r="Y1798" i="5"/>
  <c r="Y1027" i="5"/>
  <c r="Y1301" i="5"/>
  <c r="Y741" i="5"/>
  <c r="Y1015" i="5"/>
  <c r="Y445" i="5"/>
  <c r="Y80" i="5"/>
  <c r="Y278" i="5"/>
  <c r="Y830" i="5"/>
  <c r="Y132" i="5"/>
  <c r="Y501" i="5"/>
  <c r="X1118" i="5"/>
  <c r="X1202" i="5"/>
  <c r="Y564" i="5"/>
  <c r="Y1663" i="5"/>
  <c r="Y932" i="5"/>
  <c r="X1227" i="5"/>
  <c r="X402" i="5"/>
  <c r="Y1360" i="5"/>
  <c r="Y137" i="5"/>
  <c r="Y1647" i="5"/>
  <c r="X910" i="5"/>
  <c r="Y1042" i="5"/>
  <c r="X524" i="5"/>
  <c r="Y127" i="5"/>
  <c r="X1794" i="5"/>
  <c r="Y1286" i="5"/>
  <c r="X1585" i="5"/>
  <c r="X378" i="5"/>
  <c r="X839" i="5"/>
  <c r="X1225" i="5"/>
  <c r="Y1421" i="5"/>
  <c r="X784" i="5"/>
  <c r="Y1771" i="5"/>
  <c r="Y1632" i="5"/>
  <c r="X887" i="5"/>
  <c r="Y57" i="5"/>
  <c r="Y774" i="5"/>
  <c r="Y1584" i="5"/>
  <c r="Y1853" i="5"/>
  <c r="Y1437" i="5"/>
  <c r="Y668" i="5"/>
  <c r="Y1434" i="5"/>
  <c r="Y874" i="5"/>
  <c r="Y1839" i="5"/>
  <c r="Y1238" i="5"/>
  <c r="X496" i="5"/>
  <c r="X882" i="5"/>
  <c r="Y1806" i="5"/>
  <c r="Y752" i="5"/>
  <c r="X653" i="5"/>
  <c r="Y1512" i="5"/>
  <c r="Y1820" i="5"/>
  <c r="Y1871" i="5"/>
  <c r="G52" i="7"/>
  <c r="X1874" i="5"/>
  <c r="X257" i="5"/>
  <c r="Y392" i="5"/>
  <c r="Y645" i="5"/>
  <c r="X525" i="5"/>
  <c r="Y1815" i="5"/>
  <c r="Y1873" i="5"/>
  <c r="Y1690" i="5"/>
  <c r="Y670" i="5"/>
  <c r="Y211" i="5"/>
  <c r="Y1122" i="5"/>
  <c r="X109" i="5"/>
  <c r="Y254" i="5"/>
  <c r="X878" i="5"/>
  <c r="X1428" i="5"/>
  <c r="X778" i="5"/>
  <c r="Y46" i="5"/>
  <c r="Y268" i="5"/>
  <c r="X1189" i="5"/>
  <c r="Y385" i="5"/>
  <c r="X750" i="5"/>
  <c r="X488" i="5"/>
  <c r="Y1108" i="5"/>
  <c r="Y223" i="5"/>
  <c r="X1670" i="5"/>
  <c r="X1630" i="5"/>
  <c r="X1344" i="5"/>
  <c r="X988" i="5"/>
  <c r="X1367" i="5"/>
  <c r="X1187" i="5"/>
  <c r="X1669" i="5"/>
  <c r="X1418" i="5"/>
  <c r="X1023" i="5"/>
  <c r="X121" i="5"/>
  <c r="Y1006" i="5"/>
  <c r="Y1588" i="5"/>
  <c r="Y1135" i="5"/>
  <c r="X458" i="5"/>
  <c r="Y1003" i="5"/>
  <c r="X843" i="5"/>
  <c r="Y1297" i="5"/>
  <c r="Y1083" i="5"/>
  <c r="X450" i="5"/>
  <c r="X1660" i="5"/>
  <c r="X1197" i="5"/>
  <c r="X220" i="5"/>
  <c r="X627" i="5"/>
  <c r="X979" i="5"/>
  <c r="X1158" i="5"/>
  <c r="Y352" i="5"/>
  <c r="X206" i="5"/>
  <c r="Y354" i="5"/>
  <c r="X1701" i="5"/>
  <c r="Y305" i="5"/>
  <c r="Y499" i="5"/>
  <c r="X446" i="5"/>
  <c r="X266" i="5"/>
  <c r="X256" i="5"/>
  <c r="X942" i="5"/>
  <c r="X1305" i="5"/>
  <c r="X1680" i="5"/>
  <c r="X1863" i="5"/>
  <c r="X1791" i="5"/>
  <c r="X1580" i="5"/>
  <c r="X1696" i="5"/>
  <c r="X195" i="5"/>
  <c r="Y1246" i="5"/>
  <c r="X1393" i="5"/>
  <c r="X1633" i="5"/>
  <c r="X1347" i="5"/>
  <c r="X1845" i="5"/>
  <c r="Y405" i="5"/>
  <c r="Y287" i="5"/>
  <c r="Y1611" i="5"/>
  <c r="X1262" i="5"/>
  <c r="X549" i="5"/>
  <c r="X416" i="5"/>
  <c r="X1293" i="5"/>
  <c r="X1114" i="5"/>
  <c r="X1671" i="5"/>
  <c r="X1600" i="5"/>
  <c r="X1786" i="5"/>
  <c r="X1685" i="5"/>
  <c r="X1854" i="5"/>
  <c r="X963" i="5"/>
  <c r="Y974" i="5"/>
  <c r="X1199" i="5"/>
  <c r="X1821" i="5"/>
  <c r="X541" i="5"/>
  <c r="X477" i="5"/>
  <c r="X1672" i="5"/>
  <c r="X395" i="5"/>
  <c r="Y319" i="5"/>
  <c r="X1817" i="5"/>
  <c r="X918" i="5"/>
  <c r="X1495" i="5"/>
  <c r="Y84" i="5"/>
  <c r="X976" i="5"/>
  <c r="Y1270" i="5"/>
  <c r="X1388" i="5"/>
  <c r="X1773" i="5"/>
  <c r="X1030" i="5"/>
  <c r="X231" i="5"/>
  <c r="Y1279" i="5"/>
  <c r="X672" i="5"/>
  <c r="Y1011" i="5"/>
  <c r="Y1022" i="5"/>
  <c r="X38" i="5"/>
  <c r="X877" i="5"/>
  <c r="X1776" i="5"/>
  <c r="X1236" i="5"/>
  <c r="X808" i="5"/>
  <c r="X1130" i="5"/>
  <c r="Y1214" i="5"/>
  <c r="Y1862" i="5"/>
  <c r="X1454" i="5"/>
  <c r="X726" i="5"/>
  <c r="X982" i="5"/>
  <c r="X1739" i="5"/>
  <c r="X334" i="5"/>
  <c r="X1760" i="5"/>
  <c r="X1681" i="5"/>
  <c r="Y1340" i="5"/>
  <c r="X192" i="5"/>
  <c r="X1513" i="5"/>
  <c r="X68" i="5"/>
  <c r="X1154" i="5"/>
  <c r="X1289" i="5"/>
  <c r="X1412" i="5"/>
  <c r="X907" i="5"/>
  <c r="X1473" i="5"/>
  <c r="X1866" i="5"/>
  <c r="X374" i="5"/>
  <c r="Y615" i="5"/>
  <c r="X166" i="5"/>
  <c r="X154" i="5"/>
  <c r="X1071" i="5"/>
  <c r="Y155" i="5"/>
  <c r="X172" i="5"/>
  <c r="X1212" i="5"/>
  <c r="Y740" i="5"/>
  <c r="Y487" i="5"/>
  <c r="X1479" i="5"/>
  <c r="Y1526" i="5"/>
  <c r="Y313" i="5"/>
  <c r="Y1796" i="5"/>
  <c r="Y1355" i="5"/>
  <c r="Y987" i="5"/>
  <c r="Y1836" i="5"/>
  <c r="Y466" i="5"/>
  <c r="X846" i="5"/>
  <c r="Y1026" i="5"/>
  <c r="Y1612" i="5"/>
  <c r="Y1263" i="5"/>
  <c r="Y1472" i="5"/>
  <c r="Y1532" i="5"/>
  <c r="X393" i="5"/>
  <c r="X1365" i="5"/>
  <c r="Y1859" i="5"/>
  <c r="X1790" i="5"/>
  <c r="Y1485" i="5"/>
  <c r="Y1741" i="5"/>
  <c r="X548" i="5"/>
  <c r="X1143" i="5"/>
  <c r="Y1124" i="5"/>
  <c r="X160" i="5"/>
  <c r="Y113" i="5"/>
  <c r="Y332" i="5"/>
  <c r="Y1764" i="5"/>
  <c r="Y302" i="5"/>
  <c r="Y1559" i="5"/>
  <c r="Y884" i="5"/>
  <c r="X1095" i="5"/>
  <c r="Y1743" i="5"/>
  <c r="Y1110" i="5"/>
  <c r="Y876" i="5"/>
  <c r="Y1805" i="5"/>
  <c r="X1855" i="5"/>
  <c r="X997" i="5"/>
  <c r="Y806" i="5"/>
  <c r="Y490" i="5"/>
  <c r="X1318" i="5"/>
  <c r="X1377" i="5"/>
  <c r="Y61" i="5"/>
  <c r="Y959" i="5"/>
  <c r="Y1502" i="5"/>
  <c r="Y711" i="5"/>
  <c r="Y62" i="5"/>
  <c r="X1155" i="5"/>
  <c r="Y419" i="5"/>
  <c r="G48" i="7"/>
  <c r="Y173" i="5"/>
  <c r="X972" i="5"/>
  <c r="Y343" i="5"/>
  <c r="Y658" i="5"/>
  <c r="Y1134" i="5"/>
  <c r="X1575" i="5"/>
  <c r="Y1291" i="5"/>
  <c r="Y1492" i="5"/>
  <c r="Y448" i="5"/>
  <c r="Y1224" i="5"/>
  <c r="Y722" i="5"/>
  <c r="X1201" i="5"/>
  <c r="Y639" i="5"/>
  <c r="X1601" i="5"/>
  <c r="X1564" i="5"/>
  <c r="Y906" i="5"/>
  <c r="X1121" i="5"/>
  <c r="Y346" i="5"/>
  <c r="X1684" i="5"/>
  <c r="Y1850" i="5"/>
  <c r="X924" i="5"/>
  <c r="X1126" i="5"/>
  <c r="X1625" i="5"/>
  <c r="Y1390" i="5"/>
  <c r="X517" i="5"/>
  <c r="X696" i="5"/>
  <c r="X1436" i="5"/>
  <c r="X818" i="5"/>
  <c r="X306" i="5"/>
  <c r="X1339" i="5"/>
  <c r="Y1483" i="5"/>
  <c r="X685" i="5"/>
  <c r="X1310" i="5"/>
  <c r="Y651" i="5"/>
  <c r="X247" i="5"/>
  <c r="X1280" i="5"/>
  <c r="Y124" i="5"/>
  <c r="X153" i="5"/>
  <c r="Y851" i="5"/>
  <c r="G38" i="7"/>
  <c r="X1497" i="5"/>
  <c r="X1829" i="5"/>
  <c r="X449" i="5"/>
  <c r="Y809" i="5"/>
  <c r="X312" i="5"/>
  <c r="X999" i="5"/>
  <c r="X1818" i="5"/>
  <c r="X1644" i="5"/>
  <c r="X1772" i="5"/>
  <c r="X844" i="5"/>
  <c r="X1059" i="5"/>
  <c r="Y58" i="5"/>
  <c r="X1156" i="5"/>
  <c r="X1809" i="5"/>
  <c r="Y794" i="5"/>
  <c r="X1832" i="5"/>
  <c r="X1835" i="5"/>
  <c r="X1667" i="5"/>
  <c r="X1799" i="5"/>
  <c r="X1322" i="5"/>
  <c r="X1068" i="5"/>
  <c r="X697" i="5"/>
  <c r="X1775" i="5"/>
  <c r="X1047" i="5"/>
  <c r="Y1658" i="5"/>
  <c r="X186" i="5"/>
  <c r="Y1010" i="5"/>
  <c r="X1726" i="5"/>
  <c r="Y1515" i="5"/>
  <c r="X631" i="5"/>
  <c r="X1435" i="5"/>
  <c r="X1457" i="5"/>
  <c r="X1493" i="5"/>
  <c r="X1235" i="5"/>
  <c r="X970" i="5"/>
  <c r="X692" i="5"/>
  <c r="Y551" i="5"/>
  <c r="X873" i="5"/>
  <c r="Y230" i="5"/>
  <c r="X436" i="5"/>
  <c r="X1715" i="5"/>
  <c r="X1084" i="5"/>
  <c r="X1137" i="5"/>
  <c r="Y1234" i="5"/>
  <c r="X1335" i="5"/>
  <c r="X60" i="5"/>
  <c r="X1844" i="5"/>
  <c r="X1159" i="5"/>
  <c r="X951" i="5"/>
  <c r="X1744" i="5"/>
  <c r="Y560" i="5"/>
  <c r="X1195" i="5"/>
  <c r="X763" i="5"/>
  <c r="X1841" i="5"/>
  <c r="X43" i="5"/>
  <c r="Y320" i="5"/>
  <c r="X1812" i="5"/>
  <c r="X289" i="5"/>
  <c r="X1765" i="5"/>
  <c r="Y1192" i="5"/>
  <c r="Y571" i="5"/>
  <c r="X1487" i="5"/>
  <c r="X1113" i="5"/>
  <c r="X1184" i="5"/>
  <c r="X1620" i="5"/>
  <c r="Y1511" i="5"/>
  <c r="X960" i="5"/>
  <c r="Y201" i="5"/>
  <c r="Y903" i="5"/>
  <c r="Y619" i="5"/>
  <c r="Y744" i="5"/>
  <c r="Y1417" i="5"/>
  <c r="Y1769" i="5"/>
  <c r="X1046" i="5"/>
  <c r="F34" i="7"/>
  <c r="X1401" i="5"/>
  <c r="X174" i="5"/>
  <c r="Y425" i="5"/>
  <c r="Y1553" i="5"/>
  <c r="X1467" i="5"/>
  <c r="X1730" i="5"/>
  <c r="X1142" i="5"/>
  <c r="Y75" i="5"/>
  <c r="Y1856" i="5"/>
  <c r="Y1554" i="5"/>
  <c r="Y190" i="5"/>
  <c r="Y1109" i="5"/>
  <c r="G33" i="7"/>
  <c r="J33" i="7" s="1"/>
  <c r="Y643" i="5"/>
  <c r="Y967" i="5"/>
  <c r="Y890" i="5"/>
  <c r="Y1520" i="5"/>
  <c r="Y422" i="5"/>
  <c r="Y1870" i="5"/>
  <c r="Y1843" i="5"/>
  <c r="Y1525" i="5"/>
  <c r="Y1656" i="5"/>
  <c r="Y1426" i="5"/>
  <c r="X998" i="5"/>
  <c r="Y1363" i="5"/>
  <c r="Y1677" i="5"/>
  <c r="Y1570" i="5"/>
  <c r="Y386" i="5"/>
  <c r="X599" i="5"/>
  <c r="Y1484" i="5"/>
  <c r="Y232" i="5"/>
  <c r="Y1415" i="5"/>
  <c r="Y1846" i="5"/>
  <c r="Y930" i="5"/>
  <c r="Y1024" i="5"/>
  <c r="Y738" i="5"/>
  <c r="Y868" i="5"/>
  <c r="Y252" i="5"/>
  <c r="Y1637" i="5"/>
  <c r="Y1385" i="5"/>
  <c r="G14" i="7"/>
  <c r="J14" i="7" s="1"/>
  <c r="Y1259" i="5"/>
  <c r="X1858" i="5"/>
  <c r="X1695" i="5"/>
  <c r="X895" i="5"/>
  <c r="X1785" i="5"/>
  <c r="X547" i="5"/>
  <c r="X1045" i="5"/>
  <c r="X764" i="5"/>
  <c r="Y881" i="5"/>
  <c r="X1691" i="5"/>
  <c r="X1728" i="5"/>
  <c r="Y1475" i="5"/>
  <c r="X1332" i="5"/>
  <c r="X1405" i="5"/>
  <c r="X814" i="5"/>
  <c r="X22" i="5"/>
  <c r="X805" i="5"/>
  <c r="X1774" i="5"/>
  <c r="Y1193" i="5"/>
  <c r="X842" i="5"/>
  <c r="F39" i="7"/>
  <c r="J39" i="7" s="1"/>
  <c r="X1560" i="5"/>
  <c r="X87" i="5"/>
  <c r="X966" i="5"/>
  <c r="X344" i="5"/>
  <c r="X565" i="5"/>
  <c r="X1466" i="5"/>
  <c r="X1702" i="5"/>
  <c r="X561" i="5"/>
  <c r="X1136" i="5"/>
  <c r="X1561" i="5"/>
  <c r="X883" i="5"/>
  <c r="Y582" i="5"/>
  <c r="X437" i="5"/>
  <c r="Y417" i="5"/>
  <c r="X1424" i="5"/>
  <c r="X1847" i="5"/>
  <c r="X922" i="5"/>
  <c r="Y273" i="5"/>
  <c r="X1072" i="5"/>
  <c r="X1552" i="5"/>
  <c r="Y1705" i="5"/>
  <c r="Y1064" i="5"/>
  <c r="Y687" i="5"/>
  <c r="X739" i="5"/>
  <c r="X1474" i="5"/>
  <c r="X86" i="5"/>
  <c r="X370" i="5"/>
  <c r="Y1767" i="5"/>
  <c r="Y534" i="5"/>
  <c r="X1353" i="5"/>
  <c r="Y1052" i="5"/>
  <c r="X1125" i="5"/>
  <c r="X300" i="5"/>
  <c r="X1556" i="5"/>
  <c r="X1463" i="5"/>
  <c r="X1634" i="5"/>
  <c r="Y1300" i="5"/>
  <c r="Y537" i="5"/>
  <c r="Y1568" i="5"/>
  <c r="X1778" i="5"/>
  <c r="X1682" i="5"/>
  <c r="Y745" i="5"/>
  <c r="Y634" i="5"/>
  <c r="Y947" i="5"/>
  <c r="Y1323" i="5"/>
  <c r="Y1406" i="5"/>
  <c r="X396" i="5"/>
  <c r="Y633" i="5"/>
  <c r="Y214" i="5"/>
  <c r="Y965" i="5"/>
  <c r="X566" i="5"/>
  <c r="Y1170" i="5"/>
  <c r="X512" i="5"/>
  <c r="Y103" i="5"/>
  <c r="Y391" i="5"/>
  <c r="Y733" i="5"/>
  <c r="X1204" i="5"/>
  <c r="X1179" i="5"/>
  <c r="Y989" i="5"/>
  <c r="Y708" i="5"/>
  <c r="Y1729" i="5"/>
  <c r="Y597" i="5"/>
  <c r="Y721" i="5"/>
  <c r="Y274" i="5"/>
  <c r="Y337" i="5"/>
  <c r="G44" i="7"/>
  <c r="F13" i="7"/>
  <c r="J13" i="7" s="1"/>
  <c r="Y1868" i="5"/>
  <c r="Y1510" i="5"/>
  <c r="X409" i="5"/>
  <c r="X1811" i="5"/>
  <c r="X825" i="5"/>
  <c r="X1608" i="5"/>
  <c r="Y26" i="5"/>
  <c r="Y1784" i="5"/>
  <c r="X841" i="5"/>
  <c r="Y237" i="5"/>
  <c r="X1748" i="5"/>
  <c r="X52" i="5"/>
  <c r="Y1209" i="5"/>
  <c r="Y71" i="5"/>
  <c r="X299" i="5"/>
  <c r="X1582" i="5"/>
  <c r="X19" i="5"/>
  <c r="Y108" i="5"/>
  <c r="X1550" i="5"/>
  <c r="X1814" i="5"/>
  <c r="X1494" i="5"/>
  <c r="X298" i="5"/>
  <c r="X977" i="5"/>
  <c r="X1522" i="5"/>
  <c r="X769" i="5"/>
  <c r="X829" i="5"/>
  <c r="X1664" i="5"/>
  <c r="Y1851" i="5"/>
  <c r="X1648" i="5"/>
  <c r="X296" i="5"/>
  <c r="Y819" i="5"/>
  <c r="Y179" i="5"/>
  <c r="X1783" i="5"/>
  <c r="Y652" i="5"/>
  <c r="X1618" i="5"/>
  <c r="Y657" i="5"/>
  <c r="Y1044" i="5"/>
  <c r="X1411" i="5"/>
  <c r="X1693" i="5"/>
  <c r="X1372" i="5"/>
  <c r="X1093" i="5"/>
  <c r="X1394" i="5"/>
  <c r="X1460" i="5"/>
  <c r="X1761" i="5"/>
  <c r="X1713" i="5"/>
  <c r="X1571" i="5"/>
  <c r="X1673" i="5"/>
  <c r="X946" i="5"/>
  <c r="X902" i="5"/>
  <c r="X529" i="5"/>
  <c r="Y414" i="5"/>
  <c r="X1797" i="5"/>
  <c r="X955" i="5"/>
  <c r="X398" i="5"/>
  <c r="X574" i="5"/>
  <c r="F44" i="7"/>
  <c r="Y1621" i="5"/>
  <c r="X1506" i="5"/>
  <c r="X1860" i="5"/>
  <c r="X1623" i="5"/>
  <c r="X914" i="5"/>
  <c r="X1523" i="5"/>
  <c r="X1100" i="5"/>
  <c r="X1271" i="5"/>
  <c r="X1149" i="5"/>
  <c r="X618" i="5"/>
  <c r="X345" i="5"/>
  <c r="X1538" i="5"/>
  <c r="X1725" i="5"/>
  <c r="Y1380" i="5"/>
  <c r="X1382" i="5"/>
  <c r="Y563" i="5"/>
  <c r="Y986" i="5"/>
  <c r="Y801" i="5"/>
  <c r="X280" i="5"/>
  <c r="X823" i="5"/>
  <c r="X338" i="5"/>
  <c r="X28" i="5"/>
  <c r="X603" i="5"/>
  <c r="Y1800" i="5"/>
  <c r="Y1058" i="5"/>
  <c r="X1499" i="5"/>
  <c r="X817" i="5"/>
  <c r="X1312" i="5"/>
  <c r="X106" i="5"/>
  <c r="X1606" i="5"/>
  <c r="X509" i="5"/>
  <c r="Y869" i="5"/>
  <c r="X934" i="5"/>
  <c r="X1607" i="5"/>
  <c r="X945" i="5"/>
  <c r="Y1005" i="5"/>
  <c r="X935" i="5"/>
  <c r="X690" i="5"/>
  <c r="X96" i="5"/>
  <c r="X1834" i="5"/>
  <c r="X404" i="5"/>
  <c r="X1613" i="5"/>
  <c r="X35" i="5"/>
  <c r="X1668" i="5"/>
  <c r="X380" i="5"/>
  <c r="X301" i="5"/>
  <c r="X1593" i="5"/>
  <c r="X1448" i="5"/>
  <c r="X1808" i="5"/>
  <c r="Y533" i="5"/>
  <c r="X971" i="5"/>
  <c r="X39" i="5"/>
  <c r="X662" i="5"/>
  <c r="Y535" i="5"/>
  <c r="X1447" i="5"/>
  <c r="X331" i="5"/>
  <c r="X1295" i="5"/>
  <c r="Y203" i="5"/>
  <c r="X1112" i="5"/>
  <c r="F32" i="7"/>
  <c r="X1831" i="5"/>
  <c r="Y1119" i="5"/>
  <c r="Y251" i="5"/>
  <c r="X699" i="5"/>
  <c r="X1708" i="5"/>
  <c r="Y1509" i="5"/>
  <c r="Y762" i="5"/>
  <c r="X368" i="5"/>
  <c r="X559" i="5"/>
  <c r="X1171" i="5"/>
  <c r="X1298" i="5"/>
  <c r="X473" i="5"/>
  <c r="X326" i="5"/>
  <c r="Y1810" i="5"/>
  <c r="Y1148" i="5"/>
  <c r="Y923" i="5"/>
  <c r="Y1824" i="5"/>
  <c r="X423" i="5"/>
  <c r="X115" i="5"/>
  <c r="Y33" i="5"/>
  <c r="Y1351" i="5"/>
  <c r="Y1558" i="5"/>
  <c r="X213" i="5"/>
  <c r="Y1795" i="5"/>
  <c r="X1597" i="5"/>
  <c r="Y751" i="5"/>
  <c r="X1213" i="5"/>
  <c r="Y550" i="5"/>
  <c r="Y387" i="5"/>
  <c r="Y1655" i="5"/>
  <c r="X1416" i="5"/>
  <c r="Y1751" i="5"/>
  <c r="Y459" i="5"/>
  <c r="Y1449" i="5"/>
  <c r="Y1336" i="5"/>
  <c r="X516" i="5"/>
  <c r="Y1635" i="5"/>
  <c r="Y167" i="5"/>
  <c r="Y1387" i="5"/>
  <c r="Y222" i="5"/>
  <c r="Y486" i="5"/>
  <c r="Y944" i="5"/>
  <c r="X1131" i="5"/>
  <c r="Y99" i="5"/>
  <c r="Y1787" i="5"/>
  <c r="Y371" i="5"/>
  <c r="Y641" i="5"/>
  <c r="Y804" i="5"/>
  <c r="X605" i="5"/>
  <c r="Y781" i="5"/>
  <c r="Y838" i="5"/>
  <c r="X69" i="5"/>
  <c r="Y1376" i="5"/>
  <c r="G27" i="7"/>
  <c r="J27" i="7" s="1"/>
  <c r="Y1807" i="5"/>
  <c r="X1341" i="5"/>
  <c r="X479" i="5"/>
  <c r="X102" i="5"/>
  <c r="Y1087" i="5"/>
  <c r="Y265" i="5"/>
  <c r="Y270" i="5"/>
  <c r="Y1250" i="5"/>
  <c r="X161" i="5"/>
  <c r="Y933" i="5"/>
  <c r="Y632" i="5"/>
  <c r="Y1188" i="5"/>
  <c r="Y1489" i="5"/>
  <c r="Y747" i="5"/>
  <c r="Y472" i="5"/>
  <c r="Y646" i="5"/>
  <c r="X74" i="5"/>
  <c r="Y1657" i="5"/>
  <c r="X269" i="5"/>
  <c r="Y678" i="5"/>
  <c r="Y1779" i="5"/>
  <c r="Y994" i="5"/>
  <c r="Y373" i="5"/>
  <c r="X1433" i="5"/>
  <c r="Y1129" i="5"/>
  <c r="X1802" i="5"/>
  <c r="Y1766" i="5"/>
  <c r="Y1106" i="5"/>
  <c r="X1309" i="5"/>
  <c r="Y1404" i="5"/>
  <c r="Y1545" i="5"/>
  <c r="Y365" i="5"/>
  <c r="X845" i="5"/>
  <c r="Y1333" i="5"/>
  <c r="X1830" i="5"/>
  <c r="Y1857" i="5"/>
  <c r="Y119" i="5"/>
  <c r="X1826" i="5"/>
  <c r="X1371" i="5"/>
  <c r="Y1546" i="5"/>
  <c r="Y584" i="5"/>
  <c r="X896" i="5"/>
  <c r="Y492" i="5"/>
  <c r="G47" i="7"/>
  <c r="X1198" i="5"/>
  <c r="Y1423" i="5"/>
  <c r="Y483" i="5"/>
  <c r="Y789" i="5"/>
  <c r="Y1661" i="5"/>
  <c r="X1210" i="5"/>
  <c r="Y1389" i="5"/>
  <c r="X1194" i="5"/>
  <c r="X403" i="5"/>
  <c r="X1035" i="5"/>
  <c r="X218" i="5"/>
  <c r="X854" i="5"/>
  <c r="F37" i="7"/>
  <c r="X1299" i="5"/>
  <c r="X1461" i="5"/>
  <c r="X314" i="5"/>
  <c r="X1777" i="5"/>
  <c r="X1132" i="5"/>
  <c r="X430" i="5"/>
  <c r="Y962" i="5"/>
  <c r="Y1191" i="5"/>
  <c r="X629" i="5"/>
  <c r="Y438" i="5"/>
  <c r="Y20" i="5"/>
  <c r="X41" i="5"/>
  <c r="X1176" i="5"/>
  <c r="Y461" i="5"/>
  <c r="X860" i="5"/>
  <c r="X1823" i="5"/>
  <c r="X1631" i="5"/>
  <c r="X546" i="5"/>
  <c r="X943" i="5"/>
  <c r="X1076" i="5"/>
  <c r="X1425" i="5"/>
  <c r="X604" i="5"/>
  <c r="X558" i="5"/>
  <c r="Y1770" i="5"/>
  <c r="X1321" i="5"/>
  <c r="X978" i="5"/>
  <c r="X1496" i="5"/>
  <c r="X1665" i="5"/>
  <c r="X1397" i="5"/>
  <c r="Y723" i="5"/>
  <c r="X286" i="5"/>
  <c r="Y1503" i="5"/>
  <c r="X757" i="5"/>
  <c r="X454" i="5"/>
  <c r="X1004" i="5"/>
  <c r="X1848" i="5"/>
  <c r="X1409" i="5"/>
  <c r="X1762" i="5"/>
  <c r="X394" i="5"/>
  <c r="X1507" i="5"/>
  <c r="X1595" i="5"/>
  <c r="X1737" i="5"/>
  <c r="F18" i="7"/>
  <c r="Y893" i="5"/>
  <c r="X442" i="5"/>
  <c r="X1619" i="5"/>
  <c r="X224" i="5"/>
  <c r="X451" i="5"/>
  <c r="X1285" i="5"/>
  <c r="X356" i="5"/>
  <c r="X929" i="5"/>
  <c r="X1237" i="5"/>
  <c r="X1324" i="5"/>
  <c r="X768" i="5"/>
  <c r="X1260" i="5"/>
  <c r="F29" i="7"/>
  <c r="X611" i="5"/>
  <c r="X840" i="5"/>
  <c r="Y675" i="5"/>
  <c r="X169" i="5"/>
  <c r="Y294" i="5"/>
  <c r="X321" i="5"/>
  <c r="X1869" i="5"/>
  <c r="Y215" i="5"/>
  <c r="X720" i="5"/>
  <c r="X737" i="5"/>
  <c r="X1429" i="5"/>
  <c r="X1872" i="5"/>
  <c r="F40" i="7"/>
  <c r="X1147" i="5"/>
  <c r="X573" i="5"/>
  <c r="F45" i="7"/>
  <c r="X439" i="5"/>
  <c r="X1837" i="5"/>
  <c r="Y221" i="5"/>
  <c r="X1308" i="5"/>
  <c r="X64" i="5"/>
  <c r="X1763" i="5"/>
  <c r="X1548" i="5"/>
  <c r="Y613" i="5"/>
  <c r="Y1185" i="5"/>
  <c r="X253" i="5"/>
  <c r="Y1313" i="5"/>
  <c r="Y1414" i="5"/>
  <c r="X1530" i="5"/>
  <c r="X1307" i="5"/>
  <c r="X919" i="5"/>
  <c r="X1379" i="5"/>
  <c r="X263" i="5"/>
  <c r="Y709" i="5"/>
  <c r="Y498" i="5"/>
  <c r="Y1098" i="5"/>
  <c r="X470" i="5"/>
  <c r="Y1036" i="5"/>
  <c r="X284" i="5"/>
  <c r="Y290" i="5"/>
  <c r="Y168" i="5"/>
  <c r="X390" i="5"/>
  <c r="Y1833" i="5"/>
  <c r="X1343" i="5"/>
  <c r="X803" i="5"/>
  <c r="X54" i="5"/>
  <c r="X434" i="5"/>
  <c r="Y1319" i="5"/>
  <c r="Y1781" i="5"/>
  <c r="X1551" i="5"/>
  <c r="X815" i="5"/>
  <c r="X1294" i="5"/>
  <c r="Y520" i="5"/>
  <c r="Y891" i="5"/>
  <c r="X42" i="5"/>
  <c r="X381" i="5"/>
  <c r="Y379" i="5"/>
  <c r="Y1544" i="5"/>
  <c r="Y759" i="5"/>
  <c r="Y1535" i="5"/>
  <c r="Y1060" i="5"/>
  <c r="Y1640" i="5"/>
  <c r="Y1534" i="5"/>
  <c r="X129" i="5"/>
  <c r="X938" i="5"/>
  <c r="Y367" i="5"/>
  <c r="Y1624" i="5"/>
  <c r="Y1111" i="5"/>
  <c r="Y523" i="5"/>
  <c r="Y1678" i="5"/>
  <c r="Y1689" i="5"/>
  <c r="Y1399" i="5"/>
  <c r="X1070" i="5"/>
  <c r="Y1643" i="5"/>
  <c r="G21" i="7"/>
  <c r="J21" i="7" s="1"/>
  <c r="Y1290" i="5"/>
  <c r="Y716" i="5"/>
  <c r="Y569" i="5"/>
  <c r="Y142" i="5"/>
  <c r="Y1016" i="5"/>
  <c r="X372" i="5"/>
  <c r="X1040" i="5"/>
  <c r="X1009" i="5"/>
  <c r="Y1133" i="5"/>
  <c r="Y178" i="5"/>
  <c r="Y1679" i="5"/>
  <c r="Y1392" i="5"/>
  <c r="Y1592" i="5"/>
  <c r="X779" i="5"/>
  <c r="X1577" i="5"/>
  <c r="Y609" i="5"/>
  <c r="G43" i="7"/>
  <c r="Y1166" i="5"/>
  <c r="X984" i="5"/>
  <c r="X765" i="5"/>
  <c r="Y954" i="5"/>
  <c r="X1610" i="5"/>
  <c r="X1082" i="5"/>
  <c r="Y1498" i="5"/>
  <c r="Y1239" i="5"/>
  <c r="Y277" i="5"/>
  <c r="Y1642" i="5"/>
  <c r="X236" i="5"/>
  <c r="Y47" i="5"/>
  <c r="G55" i="7"/>
  <c r="Y1178" i="5"/>
  <c r="Y1822" i="5"/>
  <c r="X117" i="5"/>
  <c r="Y1272" i="5"/>
  <c r="Y628" i="5"/>
  <c r="Y674" i="5"/>
  <c r="X705" i="5"/>
  <c r="X480" i="5"/>
  <c r="Y1167" i="5"/>
  <c r="X145" i="5"/>
  <c r="Y911" i="5"/>
  <c r="X528" i="5"/>
  <c r="X1276" i="5"/>
  <c r="Y1430" i="5"/>
  <c r="X833" i="5"/>
  <c r="Y862" i="5"/>
  <c r="G37" i="7"/>
  <c r="X1356" i="5"/>
  <c r="Y1636" i="5"/>
  <c r="Y1755" i="5"/>
  <c r="X1529" i="5"/>
  <c r="F23" i="7"/>
  <c r="X1654" i="5"/>
  <c r="X235" i="5"/>
  <c r="X1865" i="5"/>
  <c r="Y894" i="5"/>
  <c r="X939" i="5"/>
  <c r="Y669" i="5"/>
  <c r="X1391" i="5"/>
  <c r="X1311" i="5"/>
  <c r="X1508" i="5"/>
  <c r="X134" i="5"/>
  <c r="X92" i="5"/>
  <c r="Y1056" i="5"/>
  <c r="X1331" i="5"/>
  <c r="X1296" i="5"/>
  <c r="Y831" i="5"/>
  <c r="X900" i="5"/>
  <c r="X1221" i="5"/>
  <c r="X1819" i="5"/>
  <c r="Y297" i="5"/>
  <c r="X484" i="5"/>
  <c r="X1168" i="5"/>
  <c r="X1583" i="5"/>
  <c r="X1547" i="5"/>
  <c r="Y293" i="5"/>
  <c r="X1283" i="5"/>
  <c r="X1518" i="5"/>
  <c r="X1549" i="5"/>
  <c r="X1501" i="5"/>
  <c r="X1738" i="5"/>
  <c r="X1590" i="5"/>
  <c r="X1793" i="5"/>
  <c r="X1325" i="5"/>
  <c r="F28" i="7"/>
  <c r="Y1706" i="5"/>
  <c r="X981" i="5"/>
  <c r="Y680" i="5"/>
  <c r="X715" i="5"/>
  <c r="Y620" i="5"/>
  <c r="X1500" i="5"/>
  <c r="X478" i="5"/>
  <c r="Y1573" i="5"/>
  <c r="X1413" i="5"/>
  <c r="X1716" i="5"/>
  <c r="Y695" i="5"/>
  <c r="X1028" i="5"/>
  <c r="X397" i="5"/>
  <c r="Y1714" i="5"/>
  <c r="Y424" i="5"/>
  <c r="Y40" i="5"/>
  <c r="Y1718" i="5"/>
  <c r="X1200" i="5"/>
  <c r="Y827" i="5"/>
  <c r="X31" i="5"/>
  <c r="Y1838" i="5"/>
  <c r="X1719" i="5"/>
  <c r="X241" i="5"/>
  <c r="X1384" i="5"/>
  <c r="X383" i="5"/>
  <c r="X1222" i="5"/>
  <c r="X226" i="5"/>
  <c r="X1666" i="5"/>
  <c r="X504" i="5"/>
  <c r="X1400" i="5"/>
  <c r="X1703" i="5"/>
  <c r="G5" i="7"/>
  <c r="J5" i="7" s="1"/>
  <c r="V15" i="5"/>
  <c r="U15" i="5"/>
  <c r="W15" i="5" s="1"/>
  <c r="U12" i="5"/>
  <c r="W12" i="5" s="1"/>
  <c r="Y12" i="5" s="1"/>
  <c r="V12" i="5"/>
  <c r="V8" i="5"/>
  <c r="X8" i="5" s="1"/>
  <c r="U8" i="5"/>
  <c r="W8" i="5" s="1"/>
  <c r="AA8" i="5" s="1"/>
  <c r="U14" i="5"/>
  <c r="W14" i="5" s="1"/>
  <c r="Y14" i="5" s="1"/>
  <c r="V14" i="5"/>
  <c r="L5" i="5"/>
  <c r="H56" i="7" s="1"/>
  <c r="K56" i="7" s="1"/>
  <c r="K59" i="7" s="1"/>
  <c r="AK5" i="5"/>
  <c r="L4" i="5"/>
  <c r="R2449" i="5"/>
  <c r="R2461" i="5"/>
  <c r="R2450" i="5"/>
  <c r="R2462" i="5"/>
  <c r="R2451" i="5"/>
  <c r="R2463" i="5"/>
  <c r="R2452" i="5"/>
  <c r="R2464" i="5"/>
  <c r="R2453" i="5"/>
  <c r="R2454" i="5"/>
  <c r="R2448" i="5"/>
  <c r="R2455" i="5"/>
  <c r="R2456" i="5"/>
  <c r="R2457" i="5"/>
  <c r="R2458" i="5"/>
  <c r="R2459" i="5"/>
  <c r="R2460" i="5"/>
  <c r="R2465" i="5"/>
  <c r="AK4" i="5"/>
  <c r="V6" i="5"/>
  <c r="U6" i="5"/>
  <c r="W6" i="5" s="1"/>
  <c r="Y6" i="5" s="1"/>
  <c r="U13" i="5"/>
  <c r="W13" i="5" s="1"/>
  <c r="AA13" i="5" s="1"/>
  <c r="V13" i="5"/>
  <c r="X13" i="5" s="1"/>
  <c r="U7" i="5"/>
  <c r="W7" i="5" s="1"/>
  <c r="Y7" i="5" s="1"/>
  <c r="V7" i="5"/>
  <c r="U9" i="5"/>
  <c r="W9" i="5" s="1"/>
  <c r="Y9" i="5" s="1"/>
  <c r="V9" i="5"/>
  <c r="U11" i="5"/>
  <c r="W11" i="5" s="1"/>
  <c r="V11" i="5"/>
  <c r="X11" i="5" s="1"/>
  <c r="P4" i="5"/>
  <c r="N4" i="5"/>
  <c r="J45" i="7" l="1"/>
  <c r="Y15" i="5"/>
  <c r="AA15" i="5"/>
  <c r="AC2452" i="5" s="1"/>
  <c r="J44" i="7"/>
  <c r="J37" i="7"/>
  <c r="AE2452" i="5"/>
  <c r="AE2458" i="5"/>
  <c r="AE2464" i="5"/>
  <c r="AD2453" i="5"/>
  <c r="AD2459" i="5"/>
  <c r="AD2465" i="5"/>
  <c r="AE2453" i="5"/>
  <c r="AE2459" i="5"/>
  <c r="AE2465" i="5"/>
  <c r="AD2454" i="5"/>
  <c r="AD2460" i="5"/>
  <c r="AD2448" i="5"/>
  <c r="AD2457" i="5"/>
  <c r="AD2449" i="5"/>
  <c r="AE2457" i="5"/>
  <c r="AE2449" i="5"/>
  <c r="AD2458" i="5"/>
  <c r="AD2450" i="5"/>
  <c r="AE2460" i="5"/>
  <c r="AD2451" i="5"/>
  <c r="AD2461" i="5"/>
  <c r="AE2451" i="5"/>
  <c r="AE2461" i="5"/>
  <c r="AD2452" i="5"/>
  <c r="AD2462" i="5"/>
  <c r="AE2454" i="5"/>
  <c r="AE2462" i="5"/>
  <c r="AD2455" i="5"/>
  <c r="AD2463" i="5"/>
  <c r="AE2455" i="5"/>
  <c r="AE2463" i="5"/>
  <c r="AD2456" i="5"/>
  <c r="AD2464" i="5"/>
  <c r="AE2456" i="5"/>
  <c r="AE2448" i="5"/>
  <c r="AC2457" i="5"/>
  <c r="AC2464" i="5"/>
  <c r="AC2465" i="5"/>
  <c r="AC2460" i="5"/>
  <c r="AC2461" i="5"/>
  <c r="AC2463" i="5"/>
  <c r="AC2449" i="5"/>
  <c r="AC2451" i="5"/>
  <c r="AC2455" i="5"/>
  <c r="AC2456" i="5"/>
  <c r="AC2459" i="5"/>
  <c r="AC2462" i="5"/>
  <c r="AB2449" i="5"/>
  <c r="AB2461" i="5"/>
  <c r="AB2463" i="5"/>
  <c r="AB2464" i="5"/>
  <c r="AB2455" i="5"/>
  <c r="AB2456" i="5"/>
  <c r="AB2458" i="5"/>
  <c r="AC2454" i="5"/>
  <c r="AB2450" i="5"/>
  <c r="AB2454" i="5"/>
  <c r="AB2462" i="5"/>
  <c r="AB2465" i="5"/>
  <c r="AB2448" i="5"/>
  <c r="AC2448" i="5"/>
  <c r="AE2450" i="5"/>
  <c r="F20" i="7"/>
  <c r="F31" i="7"/>
  <c r="F17" i="7"/>
  <c r="G35" i="7"/>
  <c r="F25" i="7"/>
  <c r="F38" i="7"/>
  <c r="J38" i="7" s="1"/>
  <c r="F35" i="7"/>
  <c r="J35" i="7" s="1"/>
  <c r="G17" i="7"/>
  <c r="F43" i="7"/>
  <c r="J43" i="7" s="1"/>
  <c r="G54" i="7"/>
  <c r="F55" i="7"/>
  <c r="J55" i="7" s="1"/>
  <c r="F24" i="7"/>
  <c r="X12" i="5"/>
  <c r="AB2460" i="5"/>
  <c r="Y11" i="5"/>
  <c r="G41" i="7"/>
  <c r="F26" i="7"/>
  <c r="F53" i="7"/>
  <c r="F42" i="7"/>
  <c r="F30" i="7"/>
  <c r="G20" i="7"/>
  <c r="X15" i="5"/>
  <c r="AB2452" i="5"/>
  <c r="F22" i="7"/>
  <c r="G49" i="7"/>
  <c r="G29" i="7"/>
  <c r="J29" i="7" s="1"/>
  <c r="F16" i="7"/>
  <c r="G28" i="7"/>
  <c r="J28" i="7" s="1"/>
  <c r="F41" i="7"/>
  <c r="F47" i="7"/>
  <c r="J47" i="7" s="1"/>
  <c r="F36" i="7"/>
  <c r="X9" i="5"/>
  <c r="AB2459" i="5"/>
  <c r="X7" i="5"/>
  <c r="AB2457" i="5"/>
  <c r="G36" i="7"/>
  <c r="G32" i="7"/>
  <c r="J32" i="7" s="1"/>
  <c r="F48" i="7"/>
  <c r="J48" i="7" s="1"/>
  <c r="G16" i="7"/>
  <c r="F19" i="7"/>
  <c r="Y13" i="5"/>
  <c r="AC2453" i="5"/>
  <c r="G25" i="7"/>
  <c r="G46" i="7"/>
  <c r="G26" i="7"/>
  <c r="G23" i="7"/>
  <c r="J23" i="7" s="1"/>
  <c r="F50" i="7"/>
  <c r="F49" i="7"/>
  <c r="F54" i="7"/>
  <c r="G42" i="7"/>
  <c r="F46" i="7"/>
  <c r="X14" i="5"/>
  <c r="X6" i="5"/>
  <c r="AB2453" i="5"/>
  <c r="G50" i="7"/>
  <c r="G53" i="7"/>
  <c r="Y8" i="5"/>
  <c r="G56" i="7"/>
  <c r="F52" i="7"/>
  <c r="J52" i="7" s="1"/>
  <c r="G19" i="7"/>
  <c r="G40" i="7"/>
  <c r="J40" i="7" s="1"/>
  <c r="G24" i="7"/>
  <c r="G31" i="7"/>
  <c r="G18" i="7"/>
  <c r="J18" i="7" s="1"/>
  <c r="G22" i="7"/>
  <c r="G30" i="7"/>
  <c r="G34" i="7"/>
  <c r="J34" i="7" s="1"/>
  <c r="N5" i="5"/>
  <c r="P5" i="5"/>
  <c r="Q2455" i="5"/>
  <c r="P2455" i="5" s="1"/>
  <c r="V2455" i="5" s="1"/>
  <c r="Q2448" i="5"/>
  <c r="P2448" i="5" s="1"/>
  <c r="V2448" i="5" s="1"/>
  <c r="J2452" i="5"/>
  <c r="J2458" i="5"/>
  <c r="J2464" i="5"/>
  <c r="Q2456" i="5"/>
  <c r="P2456" i="5" s="1"/>
  <c r="V2456" i="5" s="1"/>
  <c r="K2452" i="5"/>
  <c r="N2452" i="5" s="1"/>
  <c r="T2452" i="5" s="1"/>
  <c r="K2458" i="5"/>
  <c r="N2458" i="5" s="1"/>
  <c r="T2458" i="5" s="1"/>
  <c r="K2464" i="5"/>
  <c r="N2464" i="5" s="1"/>
  <c r="T2464" i="5" s="1"/>
  <c r="Q2457" i="5"/>
  <c r="P2457" i="5" s="1"/>
  <c r="V2457" i="5" s="1"/>
  <c r="J2453" i="5"/>
  <c r="J2459" i="5"/>
  <c r="J2465" i="5"/>
  <c r="Q2458" i="5"/>
  <c r="P2458" i="5" s="1"/>
  <c r="V2458" i="5" s="1"/>
  <c r="K2448" i="5"/>
  <c r="N2448" i="5" s="1"/>
  <c r="T2448" i="5" s="1"/>
  <c r="K2453" i="5"/>
  <c r="N2453" i="5" s="1"/>
  <c r="T2453" i="5" s="1"/>
  <c r="K2459" i="5"/>
  <c r="N2459" i="5" s="1"/>
  <c r="T2459" i="5" s="1"/>
  <c r="K2465" i="5"/>
  <c r="N2465" i="5" s="1"/>
  <c r="T2465" i="5" s="1"/>
  <c r="Q2460" i="5"/>
  <c r="P2460" i="5" s="1"/>
  <c r="V2460" i="5" s="1"/>
  <c r="M2448" i="5"/>
  <c r="S2448" i="5" s="1"/>
  <c r="K2454" i="5"/>
  <c r="N2454" i="5" s="1"/>
  <c r="T2454" i="5" s="1"/>
  <c r="K2460" i="5"/>
  <c r="N2460" i="5" s="1"/>
  <c r="T2460" i="5" s="1"/>
  <c r="Q2462" i="5"/>
  <c r="P2462" i="5" s="1"/>
  <c r="V2462" i="5" s="1"/>
  <c r="K2449" i="5"/>
  <c r="N2449" i="5" s="1"/>
  <c r="T2449" i="5" s="1"/>
  <c r="K2455" i="5"/>
  <c r="N2455" i="5" s="1"/>
  <c r="T2455" i="5" s="1"/>
  <c r="K2461" i="5"/>
  <c r="N2461" i="5" s="1"/>
  <c r="T2461" i="5" s="1"/>
  <c r="Q2463" i="5"/>
  <c r="P2463" i="5" s="1"/>
  <c r="V2463" i="5" s="1"/>
  <c r="J2450" i="5"/>
  <c r="J2456" i="5"/>
  <c r="J2462" i="5"/>
  <c r="Q2452" i="5"/>
  <c r="P2452" i="5" s="1"/>
  <c r="V2452" i="5" s="1"/>
  <c r="Q2464" i="5"/>
  <c r="P2464" i="5" s="1"/>
  <c r="V2464" i="5" s="1"/>
  <c r="K2450" i="5"/>
  <c r="N2450" i="5" s="1"/>
  <c r="T2450" i="5" s="1"/>
  <c r="K2456" i="5"/>
  <c r="N2456" i="5" s="1"/>
  <c r="T2456" i="5" s="1"/>
  <c r="K2462" i="5"/>
  <c r="N2462" i="5" s="1"/>
  <c r="T2462" i="5" s="1"/>
  <c r="Q2453" i="5"/>
  <c r="P2453" i="5" s="1"/>
  <c r="V2453" i="5" s="1"/>
  <c r="Q2465" i="5"/>
  <c r="P2465" i="5" s="1"/>
  <c r="V2465" i="5" s="1"/>
  <c r="J2451" i="5"/>
  <c r="J2457" i="5"/>
  <c r="J2463" i="5"/>
  <c r="Q2454" i="5"/>
  <c r="P2454" i="5" s="1"/>
  <c r="V2454" i="5" s="1"/>
  <c r="O2448" i="5"/>
  <c r="U2448" i="5" s="1"/>
  <c r="K2451" i="5"/>
  <c r="N2451" i="5" s="1"/>
  <c r="T2451" i="5" s="1"/>
  <c r="K2457" i="5"/>
  <c r="N2457" i="5" s="1"/>
  <c r="T2457" i="5" s="1"/>
  <c r="K2463" i="5"/>
  <c r="N2463" i="5" s="1"/>
  <c r="T2463" i="5" s="1"/>
  <c r="J2454" i="5"/>
  <c r="J2455" i="5"/>
  <c r="J2460" i="5"/>
  <c r="J2461" i="5"/>
  <c r="Q2459" i="5"/>
  <c r="P2459" i="5" s="1"/>
  <c r="V2459" i="5" s="1"/>
  <c r="Q2461" i="5"/>
  <c r="P2461" i="5" s="1"/>
  <c r="V2461" i="5" s="1"/>
  <c r="J2449" i="5"/>
  <c r="M2456" i="5"/>
  <c r="S2456" i="5" s="1"/>
  <c r="O2464" i="5"/>
  <c r="U2464" i="5" s="1"/>
  <c r="M2453" i="5"/>
  <c r="S2453" i="5" s="1"/>
  <c r="O2461" i="5"/>
  <c r="U2461" i="5" s="1"/>
  <c r="M2450" i="5"/>
  <c r="S2450" i="5" s="1"/>
  <c r="O2458" i="5"/>
  <c r="U2458" i="5" s="1"/>
  <c r="O2455" i="5"/>
  <c r="U2455" i="5" s="1"/>
  <c r="M2464" i="5"/>
  <c r="S2464" i="5" s="1"/>
  <c r="O2453" i="5"/>
  <c r="U2453" i="5" s="1"/>
  <c r="O2452" i="5"/>
  <c r="U2452" i="5" s="1"/>
  <c r="M2461" i="5"/>
  <c r="S2461" i="5" s="1"/>
  <c r="O2463" i="5"/>
  <c r="U2463" i="5" s="1"/>
  <c r="M2463" i="5"/>
  <c r="S2463" i="5" s="1"/>
  <c r="M2458" i="5"/>
  <c r="S2458" i="5" s="1"/>
  <c r="O2460" i="5"/>
  <c r="U2460" i="5" s="1"/>
  <c r="M2460" i="5"/>
  <c r="S2460" i="5" s="1"/>
  <c r="M2455" i="5"/>
  <c r="S2455" i="5" s="1"/>
  <c r="O2457" i="5"/>
  <c r="U2457" i="5" s="1"/>
  <c r="M2457" i="5"/>
  <c r="S2457" i="5" s="1"/>
  <c r="M2452" i="5"/>
  <c r="S2452" i="5" s="1"/>
  <c r="O2454" i="5"/>
  <c r="U2454" i="5" s="1"/>
  <c r="M2454" i="5"/>
  <c r="S2454" i="5" s="1"/>
  <c r="O2459" i="5"/>
  <c r="U2459" i="5" s="1"/>
  <c r="M2449" i="5"/>
  <c r="S2449" i="5" s="1"/>
  <c r="M2465" i="5"/>
  <c r="S2465" i="5" s="1"/>
  <c r="M2462" i="5"/>
  <c r="S2462" i="5" s="1"/>
  <c r="O2456" i="5"/>
  <c r="U2456" i="5" s="1"/>
  <c r="O2462" i="5"/>
  <c r="U2462" i="5" s="1"/>
  <c r="M2459" i="5"/>
  <c r="S2459" i="5" s="1"/>
  <c r="O2465" i="5"/>
  <c r="U2465" i="5" s="1"/>
  <c r="M2451" i="5"/>
  <c r="S2451" i="5" s="1"/>
  <c r="Q4" i="5"/>
  <c r="J49" i="7" l="1"/>
  <c r="J41" i="7"/>
  <c r="J46" i="7"/>
  <c r="J17" i="7"/>
  <c r="J20" i="7"/>
  <c r="J50" i="7"/>
  <c r="J54" i="7"/>
  <c r="J22" i="7"/>
  <c r="J24" i="7"/>
  <c r="J30" i="7"/>
  <c r="J36" i="7"/>
  <c r="J42" i="7"/>
  <c r="J53" i="7"/>
  <c r="J26" i="7"/>
  <c r="J25" i="7"/>
  <c r="J19" i="7"/>
  <c r="J16" i="7"/>
  <c r="J31" i="7"/>
  <c r="AC2458" i="5"/>
  <c r="AA2465" i="5"/>
  <c r="Y2465" i="5"/>
  <c r="Y2460" i="5"/>
  <c r="AA2460" i="5"/>
  <c r="Z2453" i="5"/>
  <c r="W2453" i="5"/>
  <c r="Z2458" i="5"/>
  <c r="W2458" i="5"/>
  <c r="Y2464" i="5"/>
  <c r="AA2464" i="5"/>
  <c r="Z2448" i="5"/>
  <c r="W2448" i="5"/>
  <c r="AA2456" i="5"/>
  <c r="Y2456" i="5"/>
  <c r="Z2462" i="5"/>
  <c r="W2462" i="5"/>
  <c r="Z2463" i="5"/>
  <c r="W2463" i="5"/>
  <c r="Z2456" i="5"/>
  <c r="W2456" i="5"/>
  <c r="AA2448" i="5"/>
  <c r="Y2448" i="5"/>
  <c r="Z2460" i="5"/>
  <c r="W2460" i="5"/>
  <c r="Z2465" i="5"/>
  <c r="W2465" i="5"/>
  <c r="Z2449" i="5"/>
  <c r="W2449" i="5"/>
  <c r="AA2463" i="5"/>
  <c r="Y2463" i="5"/>
  <c r="AA2459" i="5"/>
  <c r="Y2459" i="5"/>
  <c r="Z2461" i="5"/>
  <c r="W2461" i="5"/>
  <c r="AA2461" i="5"/>
  <c r="Y2461" i="5"/>
  <c r="Z2454" i="5"/>
  <c r="W2454" i="5"/>
  <c r="Y2452" i="5"/>
  <c r="AA2452" i="5"/>
  <c r="AA2453" i="5"/>
  <c r="Y2453" i="5"/>
  <c r="Y2454" i="5"/>
  <c r="AA2454" i="5"/>
  <c r="Z2451" i="5"/>
  <c r="W2451" i="5"/>
  <c r="Z2452" i="5"/>
  <c r="W2452" i="5"/>
  <c r="Z2464" i="5"/>
  <c r="W2464" i="5"/>
  <c r="Z2457" i="5"/>
  <c r="W2457" i="5"/>
  <c r="AA2455" i="5"/>
  <c r="Y2455" i="5"/>
  <c r="Z2459" i="5"/>
  <c r="W2459" i="5"/>
  <c r="AA2457" i="5"/>
  <c r="Y2457" i="5"/>
  <c r="Y2458" i="5"/>
  <c r="AA2458" i="5"/>
  <c r="AA2462" i="5"/>
  <c r="Y2462" i="5"/>
  <c r="Z2455" i="5"/>
  <c r="W2455" i="5"/>
  <c r="Z2450" i="5"/>
  <c r="W2450" i="5"/>
  <c r="Q5" i="5"/>
  <c r="S4" i="5"/>
  <c r="R5" i="5" l="1"/>
  <c r="T5" i="5" s="1"/>
  <c r="S5" i="5"/>
  <c r="V4" i="5"/>
  <c r="X4" i="5" s="1"/>
  <c r="W4" i="5"/>
  <c r="AA4" i="5" s="1"/>
  <c r="AC2450" i="5" l="1"/>
  <c r="G57" i="7"/>
  <c r="J57" i="7" s="1"/>
  <c r="O2450" i="5"/>
  <c r="U2450" i="5" s="1"/>
  <c r="Y4" i="5"/>
  <c r="Q2450" i="5"/>
  <c r="P2450" i="5" s="1"/>
  <c r="V2450" i="5" s="1"/>
  <c r="U5" i="5"/>
  <c r="W5" i="5" s="1"/>
  <c r="Q2451" i="5" s="1"/>
  <c r="P2451" i="5" s="1"/>
  <c r="V2451" i="5" s="1"/>
  <c r="V5" i="5"/>
  <c r="X5" i="5" l="1"/>
  <c r="O2451" i="5" s="1"/>
  <c r="U2451" i="5" s="1"/>
  <c r="AA2450" i="5"/>
  <c r="Y2450" i="5"/>
  <c r="O2449" i="5"/>
  <c r="U2449" i="5" s="1"/>
  <c r="Y5" i="5"/>
  <c r="Q2449" i="5"/>
  <c r="P2449" i="5" s="1"/>
  <c r="V2449" i="5" s="1"/>
  <c r="F56" i="7" l="1"/>
  <c r="J56" i="7" s="1"/>
  <c r="J59" i="7" s="1"/>
  <c r="AB2451" i="5"/>
  <c r="AA2451" i="5"/>
  <c r="Y2451" i="5"/>
  <c r="AA2449" i="5"/>
  <c r="Y2449" i="5"/>
</calcChain>
</file>

<file path=xl/sharedStrings.xml><?xml version="1.0" encoding="utf-8"?>
<sst xmlns="http://schemas.openxmlformats.org/spreadsheetml/2006/main" count="4941" uniqueCount="73">
  <si>
    <t>ProbWin</t>
  </si>
  <si>
    <t>Away</t>
  </si>
  <si>
    <t>Home</t>
  </si>
  <si>
    <t>Newplow</t>
  </si>
  <si>
    <t>newP</t>
  </si>
  <si>
    <t>avgSpread</t>
  </si>
  <si>
    <t>Dec Odds</t>
  </si>
  <si>
    <t>ML</t>
  </si>
  <si>
    <t>All-In Odds</t>
  </si>
  <si>
    <t>Adj ProbW</t>
  </si>
  <si>
    <t>ET startTime</t>
  </si>
  <si>
    <t>vig</t>
  </si>
  <si>
    <t>initial</t>
  </si>
  <si>
    <t>faveUnderDog</t>
  </si>
  <si>
    <t>Favorite</t>
  </si>
  <si>
    <t>Underdog</t>
  </si>
  <si>
    <t>HomeOddsOpen</t>
  </si>
  <si>
    <t>HomeOddsClose</t>
  </si>
  <si>
    <t>AwayOddsOpen</t>
  </si>
  <si>
    <t>AwayOddsClose</t>
  </si>
  <si>
    <t>HomeWin</t>
  </si>
  <si>
    <t>AwayWin</t>
  </si>
  <si>
    <t>Philadelphia Eagles</t>
  </si>
  <si>
    <t>Kansas City Chiefs</t>
  </si>
  <si>
    <t>Cincinnati Bengals</t>
  </si>
  <si>
    <t>San Francisco 49ers</t>
  </si>
  <si>
    <t>Dallas Cowboys</t>
  </si>
  <si>
    <t>Buffalo Bills</t>
  </si>
  <si>
    <t>New York Giants</t>
  </si>
  <si>
    <t>Jacksonville Jaguars</t>
  </si>
  <si>
    <t>Tampa Bay Buccaneers</t>
  </si>
  <si>
    <t>Baltimore Ravens</t>
  </si>
  <si>
    <t>Minnesota Vikings</t>
  </si>
  <si>
    <t>Miami Dolphins</t>
  </si>
  <si>
    <t>Los Angeles Chargers</t>
  </si>
  <si>
    <t>Seattle Seahawks</t>
  </si>
  <si>
    <t>Green Bay Packers</t>
  </si>
  <si>
    <t>Detroit Lions</t>
  </si>
  <si>
    <t>Atlanta Falcons</t>
  </si>
  <si>
    <t>New England Patriots</t>
  </si>
  <si>
    <t>Chicago Bears</t>
  </si>
  <si>
    <t>Denver Broncos</t>
  </si>
  <si>
    <t>Indianapolis Colts</t>
  </si>
  <si>
    <t>Houston Texans</t>
  </si>
  <si>
    <t>Tennessee Titans</t>
  </si>
  <si>
    <t>New York Jets</t>
  </si>
  <si>
    <t>New Orleans Saints</t>
  </si>
  <si>
    <t>Carolina Panthers</t>
  </si>
  <si>
    <t>Pittsburgh Steelers</t>
  </si>
  <si>
    <t>Cleveland Browns</t>
  </si>
  <si>
    <t>Los Angeles Rams</t>
  </si>
  <si>
    <t>Arizona Cardinals</t>
  </si>
  <si>
    <t>Washington Commanders</t>
  </si>
  <si>
    <t>Las Vegas Raiders</t>
  </si>
  <si>
    <t>Washington Football Team</t>
  </si>
  <si>
    <t>Oakland Raiders</t>
  </si>
  <si>
    <t>Washington Redskins</t>
  </si>
  <si>
    <t>San Diego Chargers</t>
  </si>
  <si>
    <t>St. Louis Rams</t>
  </si>
  <si>
    <t>date</t>
  </si>
  <si>
    <t>2014-02-02</t>
  </si>
  <si>
    <t>group</t>
  </si>
  <si>
    <t>Row Labels</t>
  </si>
  <si>
    <t>Grand Total</t>
  </si>
  <si>
    <t>und</t>
  </si>
  <si>
    <t>model0</t>
  </si>
  <si>
    <t>model1</t>
  </si>
  <si>
    <t>act0</t>
  </si>
  <si>
    <t>act1</t>
  </si>
  <si>
    <t>away</t>
  </si>
  <si>
    <t>week</t>
  </si>
  <si>
    <t>payout</t>
  </si>
  <si>
    <t>Average of 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</si>
</sst>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00;[Red]#,##0.000"/>
    <numFmt numFmtId="165" formatCode="0.00%;[Red]\-0.00%"/>
    <numFmt numFmtId="166" formatCode="#,##0;[Red]#,##0"/>
    <numFmt numFmtId="167" formatCode="#,##0.00;[Red]#,##0.00"/>
    <numFmt numFmtId="168" formatCode="[$-409]m/d/yy\ h:mm\ AM/PM;@"/>
    <numFmt numFmtId="169" formatCode="m/d/yy"/>
    <numFmt numFmtId="170" formatCode="0%;[Red]\-0%"/>
  </numFmts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Lato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0" borderId="0"/>
    <xf numFmtId="0" fontId="5" fillId="4" borderId="0" applyNumberFormat="0" applyBorder="0" applyAlignment="0" applyProtection="0"/>
  </cellStyleXfs>
  <cellXfs count="30">
    <xf numFmtId="0" fontId="0" fillId="0" borderId="0" xfId="0"/>
    <xf numFmtId="165" fontId="2" fillId="0" borderId="0" xfId="0" applyNumberFormat="1" applyFont="1"/>
    <xf numFmtId="166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right"/>
    </xf>
    <xf numFmtId="16" fontId="2" fillId="0" borderId="0" xfId="0" quotePrefix="1" applyNumberFormat="1" applyFont="1" applyAlignment="1">
      <alignment horizontal="right"/>
    </xf>
    <xf numFmtId="0" fontId="2" fillId="0" borderId="0" xfId="0" quotePrefix="1" applyFont="1" applyAlignment="1">
      <alignment horizontal="right"/>
    </xf>
    <xf numFmtId="168" fontId="0" fillId="0" borderId="0" xfId="0" applyNumberFormat="1"/>
    <xf numFmtId="0" fontId="1" fillId="0" borderId="0" xfId="1" applyFill="1"/>
    <xf numFmtId="0" fontId="3" fillId="0" borderId="0" xfId="0" applyFont="1"/>
    <xf numFmtId="0" fontId="0" fillId="3" borderId="0" xfId="0" applyFill="1"/>
    <xf numFmtId="14" fontId="0" fillId="0" borderId="0" xfId="0" applyNumberFormat="1"/>
    <xf numFmtId="0" fontId="5" fillId="4" borderId="0" xfId="3"/>
    <xf numFmtId="166" fontId="2" fillId="0" borderId="1" xfId="0" applyNumberFormat="1" applyFont="1" applyBorder="1"/>
    <xf numFmtId="166" fontId="2" fillId="0" borderId="2" xfId="0" applyNumberFormat="1" applyFont="1" applyBorder="1"/>
    <xf numFmtId="166" fontId="2" fillId="0" borderId="3" xfId="0" applyNumberFormat="1" applyFont="1" applyBorder="1"/>
    <xf numFmtId="166" fontId="2" fillId="0" borderId="4" xfId="0" applyNumberFormat="1" applyFont="1" applyBorder="1"/>
    <xf numFmtId="166" fontId="2" fillId="0" borderId="0" xfId="0" applyNumberFormat="1" applyFont="1" applyAlignment="1">
      <alignment horizontal="right"/>
    </xf>
    <xf numFmtId="0" fontId="4" fillId="0" borderId="0" xfId="2"/>
    <xf numFmtId="2" fontId="4" fillId="0" borderId="0" xfId="2" applyNumberFormat="1"/>
    <xf numFmtId="2" fontId="4" fillId="5" borderId="0" xfId="2" applyNumberFormat="1" applyFill="1"/>
    <xf numFmtId="169" fontId="0" fillId="0" borderId="0" xfId="0" applyNumberFormat="1"/>
    <xf numFmtId="169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70" fontId="2" fillId="0" borderId="0" xfId="0" applyNumberFormat="1" applyFont="1"/>
    <xf numFmtId="167" fontId="0" fillId="0" borderId="0" xfId="0" applyNumberFormat="1"/>
    <xf numFmtId="0" fontId="2" fillId="0" borderId="3" xfId="0" applyFont="1" applyBorder="1"/>
  </cellXfs>
  <cellStyles count="4">
    <cellStyle name="Bad" xfId="1" builtinId="27"/>
    <cellStyle name="Excel Built-in Normal" xfId="2" xr:uid="{5CF1FBC3-5FF4-4C75-9E28-0C3DCCB9D487}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144.51321701389" createdVersion="8" refreshedVersion="8" minRefreshableVersion="3" recordCount="2440" xr:uid="{8EB1A9D2-7AE4-4643-BE94-B61AB8D65CD2}">
  <cacheSource type="worksheet">
    <worksheetSource ref="AK3:AK2443" sheet="nflTest"/>
  </cacheSource>
  <cacheFields count="1">
    <cacheField name="group" numFmtId="0">
      <sharedItems containsSemiMixedTypes="0" containsString="0" containsNumber="1" containsInteger="1" minValue="-2500" maxValue="-3" count="55">
        <n v="-130"/>
        <n v="-120"/>
        <n v="-140"/>
        <n v="-200"/>
        <n v="-400"/>
        <n v="-500"/>
        <n v="-170"/>
        <n v="-160"/>
        <n v="-700"/>
        <n v="-300"/>
        <n v="-600"/>
        <n v="-190"/>
        <n v="-180"/>
        <n v="-900"/>
        <n v="-1000"/>
        <n v="-150"/>
        <n v="-800"/>
        <n v="-1500"/>
        <n v="-1200"/>
        <n v="-1300"/>
        <n v="-1700"/>
        <n v="-2500"/>
        <n v="-2000"/>
        <n v="-1400"/>
        <n v="-110"/>
        <n v="-1100"/>
        <n v="-1600"/>
        <n v="-19" u="1"/>
        <n v="-7" u="1"/>
        <n v="-20" u="1"/>
        <n v="-22" u="1"/>
        <n v="-23" u="1"/>
        <n v="-3" u="1"/>
        <n v="-8" u="1"/>
        <n v="-24" u="1"/>
        <n v="-25" u="1"/>
        <n v="-9" u="1"/>
        <n v="-27" u="1"/>
        <n v="-10" u="1"/>
        <n v="-29" u="1"/>
        <n v="-11" u="1"/>
        <n v="-31" u="1"/>
        <n v="-4" u="1"/>
        <n v="-12" u="1"/>
        <n v="-34" u="1"/>
        <n v="-13" u="1"/>
        <n v="-5" u="1"/>
        <n v="-14" u="1"/>
        <n v="-40" u="1"/>
        <n v="-15" u="1"/>
        <n v="-6" u="1"/>
        <n v="-16" u="1"/>
        <n v="-17" u="1"/>
        <n v="-50" u="1"/>
        <n v="-1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144.552426620372" createdVersion="8" refreshedVersion="8" minRefreshableVersion="3" recordCount="2440" xr:uid="{D2F62B5D-0BE1-4869-BE53-2DCD384927C9}">
  <cacheSource type="worksheet">
    <worksheetSource ref="AC3:AD2443" sheet="nflTest"/>
  </cacheSource>
  <cacheFields count="2">
    <cacheField name="away" numFmtId="167">
      <sharedItems containsSemiMixedTypes="0" containsString="0" containsNumber="1" minValue="-1" maxValue="9"/>
    </cacheField>
    <cacheField name="week" numFmtId="0">
      <sharedItems containsSemiMixedTypes="0" containsString="0" containsNumber="1" containsInteger="1" minValue="201409" maxValue="202302" count="54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0">
  <r>
    <x v="0"/>
  </r>
  <r>
    <x v="1"/>
  </r>
  <r>
    <x v="2"/>
  </r>
  <r>
    <x v="3"/>
  </r>
  <r>
    <x v="3"/>
  </r>
  <r>
    <x v="4"/>
  </r>
  <r>
    <x v="5"/>
  </r>
  <r>
    <x v="6"/>
  </r>
  <r>
    <x v="4"/>
  </r>
  <r>
    <x v="7"/>
  </r>
  <r>
    <x v="8"/>
  </r>
  <r>
    <x v="0"/>
  </r>
  <r>
    <x v="5"/>
  </r>
  <r>
    <x v="9"/>
  </r>
  <r>
    <x v="1"/>
  </r>
  <r>
    <x v="5"/>
  </r>
  <r>
    <x v="2"/>
  </r>
  <r>
    <x v="9"/>
  </r>
  <r>
    <x v="2"/>
  </r>
  <r>
    <x v="2"/>
  </r>
  <r>
    <x v="9"/>
  </r>
  <r>
    <x v="1"/>
  </r>
  <r>
    <x v="7"/>
  </r>
  <r>
    <x v="2"/>
  </r>
  <r>
    <x v="0"/>
  </r>
  <r>
    <x v="7"/>
  </r>
  <r>
    <x v="10"/>
  </r>
  <r>
    <x v="9"/>
  </r>
  <r>
    <x v="5"/>
  </r>
  <r>
    <x v="9"/>
  </r>
  <r>
    <x v="2"/>
  </r>
  <r>
    <x v="4"/>
  </r>
  <r>
    <x v="9"/>
  </r>
  <r>
    <x v="0"/>
  </r>
  <r>
    <x v="7"/>
  </r>
  <r>
    <x v="9"/>
  </r>
  <r>
    <x v="9"/>
  </r>
  <r>
    <x v="5"/>
  </r>
  <r>
    <x v="2"/>
  </r>
  <r>
    <x v="6"/>
  </r>
  <r>
    <x v="9"/>
  </r>
  <r>
    <x v="4"/>
  </r>
  <r>
    <x v="2"/>
  </r>
  <r>
    <x v="7"/>
  </r>
  <r>
    <x v="2"/>
  </r>
  <r>
    <x v="7"/>
  </r>
  <r>
    <x v="1"/>
  </r>
  <r>
    <x v="11"/>
  </r>
  <r>
    <x v="1"/>
  </r>
  <r>
    <x v="0"/>
  </r>
  <r>
    <x v="4"/>
  </r>
  <r>
    <x v="4"/>
  </r>
  <r>
    <x v="2"/>
  </r>
  <r>
    <x v="5"/>
  </r>
  <r>
    <x v="12"/>
  </r>
  <r>
    <x v="5"/>
  </r>
  <r>
    <x v="9"/>
  </r>
  <r>
    <x v="7"/>
  </r>
  <r>
    <x v="5"/>
  </r>
  <r>
    <x v="0"/>
  </r>
  <r>
    <x v="5"/>
  </r>
  <r>
    <x v="3"/>
  </r>
  <r>
    <x v="2"/>
  </r>
  <r>
    <x v="2"/>
  </r>
  <r>
    <x v="0"/>
  </r>
  <r>
    <x v="2"/>
  </r>
  <r>
    <x v="7"/>
  </r>
  <r>
    <x v="4"/>
  </r>
  <r>
    <x v="13"/>
  </r>
  <r>
    <x v="9"/>
  </r>
  <r>
    <x v="3"/>
  </r>
  <r>
    <x v="6"/>
  </r>
  <r>
    <x v="4"/>
  </r>
  <r>
    <x v="7"/>
  </r>
  <r>
    <x v="9"/>
  </r>
  <r>
    <x v="0"/>
  </r>
  <r>
    <x v="0"/>
  </r>
  <r>
    <x v="0"/>
  </r>
  <r>
    <x v="4"/>
  </r>
  <r>
    <x v="9"/>
  </r>
  <r>
    <x v="4"/>
  </r>
  <r>
    <x v="5"/>
  </r>
  <r>
    <x v="3"/>
  </r>
  <r>
    <x v="14"/>
  </r>
  <r>
    <x v="7"/>
  </r>
  <r>
    <x v="9"/>
  </r>
  <r>
    <x v="9"/>
  </r>
  <r>
    <x v="9"/>
  </r>
  <r>
    <x v="9"/>
  </r>
  <r>
    <x v="4"/>
  </r>
  <r>
    <x v="5"/>
  </r>
  <r>
    <x v="15"/>
  </r>
  <r>
    <x v="7"/>
  </r>
  <r>
    <x v="7"/>
  </r>
  <r>
    <x v="9"/>
  </r>
  <r>
    <x v="0"/>
  </r>
  <r>
    <x v="9"/>
  </r>
  <r>
    <x v="15"/>
  </r>
  <r>
    <x v="1"/>
  </r>
  <r>
    <x v="9"/>
  </r>
  <r>
    <x v="11"/>
  </r>
  <r>
    <x v="0"/>
  </r>
  <r>
    <x v="4"/>
  </r>
  <r>
    <x v="9"/>
  </r>
  <r>
    <x v="6"/>
  </r>
  <r>
    <x v="9"/>
  </r>
  <r>
    <x v="5"/>
  </r>
  <r>
    <x v="4"/>
  </r>
  <r>
    <x v="2"/>
  </r>
  <r>
    <x v="7"/>
  </r>
  <r>
    <x v="15"/>
  </r>
  <r>
    <x v="6"/>
  </r>
  <r>
    <x v="9"/>
  </r>
  <r>
    <x v="5"/>
  </r>
  <r>
    <x v="11"/>
  </r>
  <r>
    <x v="2"/>
  </r>
  <r>
    <x v="12"/>
  </r>
  <r>
    <x v="12"/>
  </r>
  <r>
    <x v="9"/>
  </r>
  <r>
    <x v="5"/>
  </r>
  <r>
    <x v="9"/>
  </r>
  <r>
    <x v="9"/>
  </r>
  <r>
    <x v="1"/>
  </r>
  <r>
    <x v="9"/>
  </r>
  <r>
    <x v="2"/>
  </r>
  <r>
    <x v="9"/>
  </r>
  <r>
    <x v="16"/>
  </r>
  <r>
    <x v="9"/>
  </r>
  <r>
    <x v="15"/>
  </r>
  <r>
    <x v="5"/>
  </r>
  <r>
    <x v="9"/>
  </r>
  <r>
    <x v="1"/>
  </r>
  <r>
    <x v="9"/>
  </r>
  <r>
    <x v="1"/>
  </r>
  <r>
    <x v="5"/>
  </r>
  <r>
    <x v="3"/>
  </r>
  <r>
    <x v="7"/>
  </r>
  <r>
    <x v="12"/>
  </r>
  <r>
    <x v="11"/>
  </r>
  <r>
    <x v="5"/>
  </r>
  <r>
    <x v="0"/>
  </r>
  <r>
    <x v="5"/>
  </r>
  <r>
    <x v="9"/>
  </r>
  <r>
    <x v="9"/>
  </r>
  <r>
    <x v="15"/>
  </r>
  <r>
    <x v="2"/>
  </r>
  <r>
    <x v="15"/>
  </r>
  <r>
    <x v="0"/>
  </r>
  <r>
    <x v="6"/>
  </r>
  <r>
    <x v="10"/>
  </r>
  <r>
    <x v="0"/>
  </r>
  <r>
    <x v="3"/>
  </r>
  <r>
    <x v="6"/>
  </r>
  <r>
    <x v="12"/>
  </r>
  <r>
    <x v="5"/>
  </r>
  <r>
    <x v="12"/>
  </r>
  <r>
    <x v="0"/>
  </r>
  <r>
    <x v="9"/>
  </r>
  <r>
    <x v="10"/>
  </r>
  <r>
    <x v="15"/>
  </r>
  <r>
    <x v="5"/>
  </r>
  <r>
    <x v="15"/>
  </r>
  <r>
    <x v="5"/>
  </r>
  <r>
    <x v="9"/>
  </r>
  <r>
    <x v="15"/>
  </r>
  <r>
    <x v="0"/>
  </r>
  <r>
    <x v="11"/>
  </r>
  <r>
    <x v="9"/>
  </r>
  <r>
    <x v="10"/>
  </r>
  <r>
    <x v="6"/>
  </r>
  <r>
    <x v="9"/>
  </r>
  <r>
    <x v="1"/>
  </r>
  <r>
    <x v="1"/>
  </r>
  <r>
    <x v="5"/>
  </r>
  <r>
    <x v="6"/>
  </r>
  <r>
    <x v="6"/>
  </r>
  <r>
    <x v="9"/>
  </r>
  <r>
    <x v="9"/>
  </r>
  <r>
    <x v="4"/>
  </r>
  <r>
    <x v="0"/>
  </r>
  <r>
    <x v="3"/>
  </r>
  <r>
    <x v="9"/>
  </r>
  <r>
    <x v="9"/>
  </r>
  <r>
    <x v="5"/>
  </r>
  <r>
    <x v="4"/>
  </r>
  <r>
    <x v="4"/>
  </r>
  <r>
    <x v="7"/>
  </r>
  <r>
    <x v="0"/>
  </r>
  <r>
    <x v="9"/>
  </r>
  <r>
    <x v="2"/>
  </r>
  <r>
    <x v="3"/>
  </r>
  <r>
    <x v="9"/>
  </r>
  <r>
    <x v="1"/>
  </r>
  <r>
    <x v="5"/>
  </r>
  <r>
    <x v="2"/>
  </r>
  <r>
    <x v="9"/>
  </r>
  <r>
    <x v="12"/>
  </r>
  <r>
    <x v="5"/>
  </r>
  <r>
    <x v="2"/>
  </r>
  <r>
    <x v="0"/>
  </r>
  <r>
    <x v="0"/>
  </r>
  <r>
    <x v="9"/>
  </r>
  <r>
    <x v="9"/>
  </r>
  <r>
    <x v="0"/>
  </r>
  <r>
    <x v="4"/>
  </r>
  <r>
    <x v="11"/>
  </r>
  <r>
    <x v="9"/>
  </r>
  <r>
    <x v="9"/>
  </r>
  <r>
    <x v="9"/>
  </r>
  <r>
    <x v="14"/>
  </r>
  <r>
    <x v="7"/>
  </r>
  <r>
    <x v="4"/>
  </r>
  <r>
    <x v="4"/>
  </r>
  <r>
    <x v="15"/>
  </r>
  <r>
    <x v="3"/>
  </r>
  <r>
    <x v="7"/>
  </r>
  <r>
    <x v="4"/>
  </r>
  <r>
    <x v="15"/>
  </r>
  <r>
    <x v="4"/>
  </r>
  <r>
    <x v="12"/>
  </r>
  <r>
    <x v="1"/>
  </r>
  <r>
    <x v="0"/>
  </r>
  <r>
    <x v="9"/>
  </r>
  <r>
    <x v="0"/>
  </r>
  <r>
    <x v="15"/>
  </r>
  <r>
    <x v="6"/>
  </r>
  <r>
    <x v="11"/>
  </r>
  <r>
    <x v="7"/>
  </r>
  <r>
    <x v="9"/>
  </r>
  <r>
    <x v="4"/>
  </r>
  <r>
    <x v="11"/>
  </r>
  <r>
    <x v="6"/>
  </r>
  <r>
    <x v="4"/>
  </r>
  <r>
    <x v="12"/>
  </r>
  <r>
    <x v="1"/>
  </r>
  <r>
    <x v="0"/>
  </r>
  <r>
    <x v="3"/>
  </r>
  <r>
    <x v="7"/>
  </r>
  <r>
    <x v="3"/>
  </r>
  <r>
    <x v="12"/>
  </r>
  <r>
    <x v="12"/>
  </r>
  <r>
    <x v="5"/>
  </r>
  <r>
    <x v="15"/>
  </r>
  <r>
    <x v="6"/>
  </r>
  <r>
    <x v="6"/>
  </r>
  <r>
    <x v="3"/>
  </r>
  <r>
    <x v="4"/>
  </r>
  <r>
    <x v="6"/>
  </r>
  <r>
    <x v="9"/>
  </r>
  <r>
    <x v="1"/>
  </r>
  <r>
    <x v="6"/>
  </r>
  <r>
    <x v="12"/>
  </r>
  <r>
    <x v="2"/>
  </r>
  <r>
    <x v="4"/>
  </r>
  <r>
    <x v="5"/>
  </r>
  <r>
    <x v="0"/>
  </r>
  <r>
    <x v="8"/>
  </r>
  <r>
    <x v="15"/>
  </r>
  <r>
    <x v="14"/>
  </r>
  <r>
    <x v="4"/>
  </r>
  <r>
    <x v="3"/>
  </r>
  <r>
    <x v="9"/>
  </r>
  <r>
    <x v="0"/>
  </r>
  <r>
    <x v="3"/>
  </r>
  <r>
    <x v="11"/>
  </r>
  <r>
    <x v="0"/>
  </r>
  <r>
    <x v="0"/>
  </r>
  <r>
    <x v="6"/>
  </r>
  <r>
    <x v="11"/>
  </r>
  <r>
    <x v="2"/>
  </r>
  <r>
    <x v="7"/>
  </r>
  <r>
    <x v="3"/>
  </r>
  <r>
    <x v="0"/>
  </r>
  <r>
    <x v="9"/>
  </r>
  <r>
    <x v="12"/>
  </r>
  <r>
    <x v="9"/>
  </r>
  <r>
    <x v="9"/>
  </r>
  <r>
    <x v="9"/>
  </r>
  <r>
    <x v="3"/>
  </r>
  <r>
    <x v="4"/>
  </r>
  <r>
    <x v="6"/>
  </r>
  <r>
    <x v="9"/>
  </r>
  <r>
    <x v="3"/>
  </r>
  <r>
    <x v="1"/>
  </r>
  <r>
    <x v="11"/>
  </r>
  <r>
    <x v="12"/>
  </r>
  <r>
    <x v="4"/>
  </r>
  <r>
    <x v="2"/>
  </r>
  <r>
    <x v="7"/>
  </r>
  <r>
    <x v="9"/>
  </r>
  <r>
    <x v="12"/>
  </r>
  <r>
    <x v="3"/>
  </r>
  <r>
    <x v="16"/>
  </r>
  <r>
    <x v="6"/>
  </r>
  <r>
    <x v="4"/>
  </r>
  <r>
    <x v="9"/>
  </r>
  <r>
    <x v="9"/>
  </r>
  <r>
    <x v="7"/>
  </r>
  <r>
    <x v="9"/>
  </r>
  <r>
    <x v="9"/>
  </r>
  <r>
    <x v="9"/>
  </r>
  <r>
    <x v="9"/>
  </r>
  <r>
    <x v="17"/>
  </r>
  <r>
    <x v="7"/>
  </r>
  <r>
    <x v="15"/>
  </r>
  <r>
    <x v="10"/>
  </r>
  <r>
    <x v="18"/>
  </r>
  <r>
    <x v="9"/>
  </r>
  <r>
    <x v="11"/>
  </r>
  <r>
    <x v="4"/>
  </r>
  <r>
    <x v="4"/>
  </r>
  <r>
    <x v="15"/>
  </r>
  <r>
    <x v="5"/>
  </r>
  <r>
    <x v="6"/>
  </r>
  <r>
    <x v="9"/>
  </r>
  <r>
    <x v="6"/>
  </r>
  <r>
    <x v="9"/>
  </r>
  <r>
    <x v="4"/>
  </r>
  <r>
    <x v="9"/>
  </r>
  <r>
    <x v="19"/>
  </r>
  <r>
    <x v="14"/>
  </r>
  <r>
    <x v="9"/>
  </r>
  <r>
    <x v="9"/>
  </r>
  <r>
    <x v="4"/>
  </r>
  <r>
    <x v="18"/>
  </r>
  <r>
    <x v="9"/>
  </r>
  <r>
    <x v="13"/>
  </r>
  <r>
    <x v="11"/>
  </r>
  <r>
    <x v="6"/>
  </r>
  <r>
    <x v="6"/>
  </r>
  <r>
    <x v="5"/>
  </r>
  <r>
    <x v="5"/>
  </r>
  <r>
    <x v="1"/>
  </r>
  <r>
    <x v="4"/>
  </r>
  <r>
    <x v="9"/>
  </r>
  <r>
    <x v="16"/>
  </r>
  <r>
    <x v="15"/>
  </r>
  <r>
    <x v="10"/>
  </r>
  <r>
    <x v="6"/>
  </r>
  <r>
    <x v="0"/>
  </r>
  <r>
    <x v="2"/>
  </r>
  <r>
    <x v="5"/>
  </r>
  <r>
    <x v="0"/>
  </r>
  <r>
    <x v="4"/>
  </r>
  <r>
    <x v="12"/>
  </r>
  <r>
    <x v="4"/>
  </r>
  <r>
    <x v="3"/>
  </r>
  <r>
    <x v="3"/>
  </r>
  <r>
    <x v="9"/>
  </r>
  <r>
    <x v="10"/>
  </r>
  <r>
    <x v="9"/>
  </r>
  <r>
    <x v="0"/>
  </r>
  <r>
    <x v="4"/>
  </r>
  <r>
    <x v="8"/>
  </r>
  <r>
    <x v="14"/>
  </r>
  <r>
    <x v="6"/>
  </r>
  <r>
    <x v="4"/>
  </r>
  <r>
    <x v="10"/>
  </r>
  <r>
    <x v="2"/>
  </r>
  <r>
    <x v="0"/>
  </r>
  <r>
    <x v="12"/>
  </r>
  <r>
    <x v="7"/>
  </r>
  <r>
    <x v="16"/>
  </r>
  <r>
    <x v="1"/>
  </r>
  <r>
    <x v="12"/>
  </r>
  <r>
    <x v="4"/>
  </r>
  <r>
    <x v="10"/>
  </r>
  <r>
    <x v="7"/>
  </r>
  <r>
    <x v="0"/>
  </r>
  <r>
    <x v="4"/>
  </r>
  <r>
    <x v="5"/>
  </r>
  <r>
    <x v="9"/>
  </r>
  <r>
    <x v="10"/>
  </r>
  <r>
    <x v="9"/>
  </r>
  <r>
    <x v="11"/>
  </r>
  <r>
    <x v="6"/>
  </r>
  <r>
    <x v="5"/>
  </r>
  <r>
    <x v="16"/>
  </r>
  <r>
    <x v="6"/>
  </r>
  <r>
    <x v="15"/>
  </r>
  <r>
    <x v="2"/>
  </r>
  <r>
    <x v="5"/>
  </r>
  <r>
    <x v="4"/>
  </r>
  <r>
    <x v="15"/>
  </r>
  <r>
    <x v="4"/>
  </r>
  <r>
    <x v="4"/>
  </r>
  <r>
    <x v="15"/>
  </r>
  <r>
    <x v="4"/>
  </r>
  <r>
    <x v="9"/>
  </r>
  <r>
    <x v="2"/>
  </r>
  <r>
    <x v="9"/>
  </r>
  <r>
    <x v="0"/>
  </r>
  <r>
    <x v="15"/>
  </r>
  <r>
    <x v="0"/>
  </r>
  <r>
    <x v="9"/>
  </r>
  <r>
    <x v="6"/>
  </r>
  <r>
    <x v="15"/>
  </r>
  <r>
    <x v="1"/>
  </r>
  <r>
    <x v="1"/>
  </r>
  <r>
    <x v="9"/>
  </r>
  <r>
    <x v="12"/>
  </r>
  <r>
    <x v="9"/>
  </r>
  <r>
    <x v="4"/>
  </r>
  <r>
    <x v="12"/>
  </r>
  <r>
    <x v="8"/>
  </r>
  <r>
    <x v="11"/>
  </r>
  <r>
    <x v="0"/>
  </r>
  <r>
    <x v="2"/>
  </r>
  <r>
    <x v="1"/>
  </r>
  <r>
    <x v="9"/>
  </r>
  <r>
    <x v="7"/>
  </r>
  <r>
    <x v="9"/>
  </r>
  <r>
    <x v="5"/>
  </r>
  <r>
    <x v="9"/>
  </r>
  <r>
    <x v="15"/>
  </r>
  <r>
    <x v="7"/>
  </r>
  <r>
    <x v="0"/>
  </r>
  <r>
    <x v="5"/>
  </r>
  <r>
    <x v="9"/>
  </r>
  <r>
    <x v="3"/>
  </r>
  <r>
    <x v="15"/>
  </r>
  <r>
    <x v="2"/>
  </r>
  <r>
    <x v="9"/>
  </r>
  <r>
    <x v="5"/>
  </r>
  <r>
    <x v="15"/>
  </r>
  <r>
    <x v="5"/>
  </r>
  <r>
    <x v="5"/>
  </r>
  <r>
    <x v="2"/>
  </r>
  <r>
    <x v="16"/>
  </r>
  <r>
    <x v="5"/>
  </r>
  <r>
    <x v="15"/>
  </r>
  <r>
    <x v="5"/>
  </r>
  <r>
    <x v="4"/>
  </r>
  <r>
    <x v="9"/>
  </r>
  <r>
    <x v="9"/>
  </r>
  <r>
    <x v="7"/>
  </r>
  <r>
    <x v="15"/>
  </r>
  <r>
    <x v="7"/>
  </r>
  <r>
    <x v="9"/>
  </r>
  <r>
    <x v="7"/>
  </r>
  <r>
    <x v="7"/>
  </r>
  <r>
    <x v="4"/>
  </r>
  <r>
    <x v="14"/>
  </r>
  <r>
    <x v="4"/>
  </r>
  <r>
    <x v="9"/>
  </r>
  <r>
    <x v="6"/>
  </r>
  <r>
    <x v="10"/>
  </r>
  <r>
    <x v="5"/>
  </r>
  <r>
    <x v="2"/>
  </r>
  <r>
    <x v="12"/>
  </r>
  <r>
    <x v="9"/>
  </r>
  <r>
    <x v="9"/>
  </r>
  <r>
    <x v="11"/>
  </r>
  <r>
    <x v="15"/>
  </r>
  <r>
    <x v="13"/>
  </r>
  <r>
    <x v="3"/>
  </r>
  <r>
    <x v="6"/>
  </r>
  <r>
    <x v="12"/>
  </r>
  <r>
    <x v="14"/>
  </r>
  <r>
    <x v="0"/>
  </r>
  <r>
    <x v="5"/>
  </r>
  <r>
    <x v="11"/>
  </r>
  <r>
    <x v="11"/>
  </r>
  <r>
    <x v="3"/>
  </r>
  <r>
    <x v="17"/>
  </r>
  <r>
    <x v="16"/>
  </r>
  <r>
    <x v="14"/>
  </r>
  <r>
    <x v="6"/>
  </r>
  <r>
    <x v="9"/>
  </r>
  <r>
    <x v="5"/>
  </r>
  <r>
    <x v="1"/>
  </r>
  <r>
    <x v="4"/>
  </r>
  <r>
    <x v="7"/>
  </r>
  <r>
    <x v="3"/>
  </r>
  <r>
    <x v="9"/>
  </r>
  <r>
    <x v="11"/>
  </r>
  <r>
    <x v="3"/>
  </r>
  <r>
    <x v="12"/>
  </r>
  <r>
    <x v="11"/>
  </r>
  <r>
    <x v="6"/>
  </r>
  <r>
    <x v="12"/>
  </r>
  <r>
    <x v="0"/>
  </r>
  <r>
    <x v="9"/>
  </r>
  <r>
    <x v="11"/>
  </r>
  <r>
    <x v="10"/>
  </r>
  <r>
    <x v="10"/>
  </r>
  <r>
    <x v="9"/>
  </r>
  <r>
    <x v="6"/>
  </r>
  <r>
    <x v="4"/>
  </r>
  <r>
    <x v="4"/>
  </r>
  <r>
    <x v="7"/>
  </r>
  <r>
    <x v="9"/>
  </r>
  <r>
    <x v="4"/>
  </r>
  <r>
    <x v="1"/>
  </r>
  <r>
    <x v="9"/>
  </r>
  <r>
    <x v="3"/>
  </r>
  <r>
    <x v="12"/>
  </r>
  <r>
    <x v="5"/>
  </r>
  <r>
    <x v="3"/>
  </r>
  <r>
    <x v="4"/>
  </r>
  <r>
    <x v="1"/>
  </r>
  <r>
    <x v="8"/>
  </r>
  <r>
    <x v="1"/>
  </r>
  <r>
    <x v="11"/>
  </r>
  <r>
    <x v="1"/>
  </r>
  <r>
    <x v="11"/>
  </r>
  <r>
    <x v="9"/>
  </r>
  <r>
    <x v="0"/>
  </r>
  <r>
    <x v="4"/>
  </r>
  <r>
    <x v="9"/>
  </r>
  <r>
    <x v="6"/>
  </r>
  <r>
    <x v="1"/>
  </r>
  <r>
    <x v="17"/>
  </r>
  <r>
    <x v="12"/>
  </r>
  <r>
    <x v="9"/>
  </r>
  <r>
    <x v="0"/>
  </r>
  <r>
    <x v="0"/>
  </r>
  <r>
    <x v="4"/>
  </r>
  <r>
    <x v="4"/>
  </r>
  <r>
    <x v="9"/>
  </r>
  <r>
    <x v="4"/>
  </r>
  <r>
    <x v="3"/>
  </r>
  <r>
    <x v="3"/>
  </r>
  <r>
    <x v="1"/>
  </r>
  <r>
    <x v="0"/>
  </r>
  <r>
    <x v="8"/>
  </r>
  <r>
    <x v="3"/>
  </r>
  <r>
    <x v="4"/>
  </r>
  <r>
    <x v="4"/>
  </r>
  <r>
    <x v="5"/>
  </r>
  <r>
    <x v="4"/>
  </r>
  <r>
    <x v="4"/>
  </r>
  <r>
    <x v="7"/>
  </r>
  <r>
    <x v="6"/>
  </r>
  <r>
    <x v="9"/>
  </r>
  <r>
    <x v="9"/>
  </r>
  <r>
    <x v="4"/>
  </r>
  <r>
    <x v="5"/>
  </r>
  <r>
    <x v="3"/>
  </r>
  <r>
    <x v="6"/>
  </r>
  <r>
    <x v="9"/>
  </r>
  <r>
    <x v="3"/>
  </r>
  <r>
    <x v="8"/>
  </r>
  <r>
    <x v="11"/>
  </r>
  <r>
    <x v="7"/>
  </r>
  <r>
    <x v="8"/>
  </r>
  <r>
    <x v="3"/>
  </r>
  <r>
    <x v="9"/>
  </r>
  <r>
    <x v="6"/>
  </r>
  <r>
    <x v="9"/>
  </r>
  <r>
    <x v="11"/>
  </r>
  <r>
    <x v="9"/>
  </r>
  <r>
    <x v="11"/>
  </r>
  <r>
    <x v="9"/>
  </r>
  <r>
    <x v="4"/>
  </r>
  <r>
    <x v="9"/>
  </r>
  <r>
    <x v="2"/>
  </r>
  <r>
    <x v="3"/>
  </r>
  <r>
    <x v="1"/>
  </r>
  <r>
    <x v="3"/>
  </r>
  <r>
    <x v="9"/>
  </r>
  <r>
    <x v="9"/>
  </r>
  <r>
    <x v="7"/>
  </r>
  <r>
    <x v="5"/>
  </r>
  <r>
    <x v="15"/>
  </r>
  <r>
    <x v="15"/>
  </r>
  <r>
    <x v="15"/>
  </r>
  <r>
    <x v="0"/>
  </r>
  <r>
    <x v="9"/>
  </r>
  <r>
    <x v="12"/>
  </r>
  <r>
    <x v="7"/>
  </r>
  <r>
    <x v="3"/>
  </r>
  <r>
    <x v="3"/>
  </r>
  <r>
    <x v="5"/>
  </r>
  <r>
    <x v="7"/>
  </r>
  <r>
    <x v="4"/>
  </r>
  <r>
    <x v="3"/>
  </r>
  <r>
    <x v="5"/>
  </r>
  <r>
    <x v="11"/>
  </r>
  <r>
    <x v="4"/>
  </r>
  <r>
    <x v="9"/>
  </r>
  <r>
    <x v="4"/>
  </r>
  <r>
    <x v="1"/>
  </r>
  <r>
    <x v="9"/>
  </r>
  <r>
    <x v="1"/>
  </r>
  <r>
    <x v="11"/>
  </r>
  <r>
    <x v="0"/>
  </r>
  <r>
    <x v="3"/>
  </r>
  <r>
    <x v="12"/>
  </r>
  <r>
    <x v="9"/>
  </r>
  <r>
    <x v="16"/>
  </r>
  <r>
    <x v="4"/>
  </r>
  <r>
    <x v="9"/>
  </r>
  <r>
    <x v="4"/>
  </r>
  <r>
    <x v="18"/>
  </r>
  <r>
    <x v="12"/>
  </r>
  <r>
    <x v="15"/>
  </r>
  <r>
    <x v="4"/>
  </r>
  <r>
    <x v="4"/>
  </r>
  <r>
    <x v="3"/>
  </r>
  <r>
    <x v="0"/>
  </r>
  <r>
    <x v="11"/>
  </r>
  <r>
    <x v="2"/>
  </r>
  <r>
    <x v="8"/>
  </r>
  <r>
    <x v="5"/>
  </r>
  <r>
    <x v="4"/>
  </r>
  <r>
    <x v="5"/>
  </r>
  <r>
    <x v="5"/>
  </r>
  <r>
    <x v="15"/>
  </r>
  <r>
    <x v="2"/>
  </r>
  <r>
    <x v="15"/>
  </r>
  <r>
    <x v="9"/>
  </r>
  <r>
    <x v="4"/>
  </r>
  <r>
    <x v="4"/>
  </r>
  <r>
    <x v="18"/>
  </r>
  <r>
    <x v="11"/>
  </r>
  <r>
    <x v="9"/>
  </r>
  <r>
    <x v="9"/>
  </r>
  <r>
    <x v="20"/>
  </r>
  <r>
    <x v="9"/>
  </r>
  <r>
    <x v="18"/>
  </r>
  <r>
    <x v="0"/>
  </r>
  <r>
    <x v="4"/>
  </r>
  <r>
    <x v="2"/>
  </r>
  <r>
    <x v="11"/>
  </r>
  <r>
    <x v="8"/>
  </r>
  <r>
    <x v="9"/>
  </r>
  <r>
    <x v="4"/>
  </r>
  <r>
    <x v="9"/>
  </r>
  <r>
    <x v="6"/>
  </r>
  <r>
    <x v="1"/>
  </r>
  <r>
    <x v="0"/>
  </r>
  <r>
    <x v="15"/>
  </r>
  <r>
    <x v="4"/>
  </r>
  <r>
    <x v="9"/>
  </r>
  <r>
    <x v="15"/>
  </r>
  <r>
    <x v="8"/>
  </r>
  <r>
    <x v="3"/>
  </r>
  <r>
    <x v="2"/>
  </r>
  <r>
    <x v="11"/>
  </r>
  <r>
    <x v="5"/>
  </r>
  <r>
    <x v="4"/>
  </r>
  <r>
    <x v="4"/>
  </r>
  <r>
    <x v="15"/>
  </r>
  <r>
    <x v="9"/>
  </r>
  <r>
    <x v="9"/>
  </r>
  <r>
    <x v="4"/>
  </r>
  <r>
    <x v="7"/>
  </r>
  <r>
    <x v="5"/>
  </r>
  <r>
    <x v="13"/>
  </r>
  <r>
    <x v="5"/>
  </r>
  <r>
    <x v="0"/>
  </r>
  <r>
    <x v="2"/>
  </r>
  <r>
    <x v="10"/>
  </r>
  <r>
    <x v="3"/>
  </r>
  <r>
    <x v="12"/>
  </r>
  <r>
    <x v="7"/>
  </r>
  <r>
    <x v="10"/>
  </r>
  <r>
    <x v="5"/>
  </r>
  <r>
    <x v="4"/>
  </r>
  <r>
    <x v="9"/>
  </r>
  <r>
    <x v="12"/>
  </r>
  <r>
    <x v="9"/>
  </r>
  <r>
    <x v="5"/>
  </r>
  <r>
    <x v="3"/>
  </r>
  <r>
    <x v="9"/>
  </r>
  <r>
    <x v="4"/>
  </r>
  <r>
    <x v="6"/>
  </r>
  <r>
    <x v="9"/>
  </r>
  <r>
    <x v="9"/>
  </r>
  <r>
    <x v="3"/>
  </r>
  <r>
    <x v="9"/>
  </r>
  <r>
    <x v="9"/>
  </r>
  <r>
    <x v="15"/>
  </r>
  <r>
    <x v="4"/>
  </r>
  <r>
    <x v="7"/>
  </r>
  <r>
    <x v="2"/>
  </r>
  <r>
    <x v="11"/>
  </r>
  <r>
    <x v="4"/>
  </r>
  <r>
    <x v="0"/>
  </r>
  <r>
    <x v="4"/>
  </r>
  <r>
    <x v="7"/>
  </r>
  <r>
    <x v="4"/>
  </r>
  <r>
    <x v="9"/>
  </r>
  <r>
    <x v="0"/>
  </r>
  <r>
    <x v="11"/>
  </r>
  <r>
    <x v="15"/>
  </r>
  <r>
    <x v="5"/>
  </r>
  <r>
    <x v="9"/>
  </r>
  <r>
    <x v="0"/>
  </r>
  <r>
    <x v="3"/>
  </r>
  <r>
    <x v="15"/>
  </r>
  <r>
    <x v="4"/>
  </r>
  <r>
    <x v="0"/>
  </r>
  <r>
    <x v="5"/>
  </r>
  <r>
    <x v="0"/>
  </r>
  <r>
    <x v="9"/>
  </r>
  <r>
    <x v="15"/>
  </r>
  <r>
    <x v="9"/>
  </r>
  <r>
    <x v="7"/>
  </r>
  <r>
    <x v="12"/>
  </r>
  <r>
    <x v="14"/>
  </r>
  <r>
    <x v="6"/>
  </r>
  <r>
    <x v="4"/>
  </r>
  <r>
    <x v="2"/>
  </r>
  <r>
    <x v="4"/>
  </r>
  <r>
    <x v="9"/>
  </r>
  <r>
    <x v="9"/>
  </r>
  <r>
    <x v="13"/>
  </r>
  <r>
    <x v="0"/>
  </r>
  <r>
    <x v="3"/>
  </r>
  <r>
    <x v="7"/>
  </r>
  <r>
    <x v="15"/>
  </r>
  <r>
    <x v="4"/>
  </r>
  <r>
    <x v="10"/>
  </r>
  <r>
    <x v="3"/>
  </r>
  <r>
    <x v="9"/>
  </r>
  <r>
    <x v="6"/>
  </r>
  <r>
    <x v="9"/>
  </r>
  <r>
    <x v="5"/>
  </r>
  <r>
    <x v="4"/>
  </r>
  <r>
    <x v="9"/>
  </r>
  <r>
    <x v="12"/>
  </r>
  <r>
    <x v="0"/>
  </r>
  <r>
    <x v="9"/>
  </r>
  <r>
    <x v="9"/>
  </r>
  <r>
    <x v="9"/>
  </r>
  <r>
    <x v="12"/>
  </r>
  <r>
    <x v="7"/>
  </r>
  <r>
    <x v="4"/>
  </r>
  <r>
    <x v="21"/>
  </r>
  <r>
    <x v="9"/>
  </r>
  <r>
    <x v="7"/>
  </r>
  <r>
    <x v="9"/>
  </r>
  <r>
    <x v="7"/>
  </r>
  <r>
    <x v="4"/>
  </r>
  <r>
    <x v="5"/>
  </r>
  <r>
    <x v="15"/>
  </r>
  <r>
    <x v="12"/>
  </r>
  <r>
    <x v="6"/>
  </r>
  <r>
    <x v="11"/>
  </r>
  <r>
    <x v="12"/>
  </r>
  <r>
    <x v="4"/>
  </r>
  <r>
    <x v="2"/>
  </r>
  <r>
    <x v="8"/>
  </r>
  <r>
    <x v="1"/>
  </r>
  <r>
    <x v="9"/>
  </r>
  <r>
    <x v="15"/>
  </r>
  <r>
    <x v="3"/>
  </r>
  <r>
    <x v="6"/>
  </r>
  <r>
    <x v="0"/>
  </r>
  <r>
    <x v="4"/>
  </r>
  <r>
    <x v="7"/>
  </r>
  <r>
    <x v="4"/>
  </r>
  <r>
    <x v="12"/>
  </r>
  <r>
    <x v="3"/>
  </r>
  <r>
    <x v="5"/>
  </r>
  <r>
    <x v="3"/>
  </r>
  <r>
    <x v="4"/>
  </r>
  <r>
    <x v="9"/>
  </r>
  <r>
    <x v="11"/>
  </r>
  <r>
    <x v="11"/>
  </r>
  <r>
    <x v="4"/>
  </r>
  <r>
    <x v="4"/>
  </r>
  <r>
    <x v="15"/>
  </r>
  <r>
    <x v="5"/>
  </r>
  <r>
    <x v="4"/>
  </r>
  <r>
    <x v="2"/>
  </r>
  <r>
    <x v="14"/>
  </r>
  <r>
    <x v="9"/>
  </r>
  <r>
    <x v="16"/>
  </r>
  <r>
    <x v="4"/>
  </r>
  <r>
    <x v="4"/>
  </r>
  <r>
    <x v="4"/>
  </r>
  <r>
    <x v="9"/>
  </r>
  <r>
    <x v="4"/>
  </r>
  <r>
    <x v="4"/>
  </r>
  <r>
    <x v="9"/>
  </r>
  <r>
    <x v="15"/>
  </r>
  <r>
    <x v="8"/>
  </r>
  <r>
    <x v="3"/>
  </r>
  <r>
    <x v="7"/>
  </r>
  <r>
    <x v="12"/>
  </r>
  <r>
    <x v="9"/>
  </r>
  <r>
    <x v="9"/>
  </r>
  <r>
    <x v="3"/>
  </r>
  <r>
    <x v="4"/>
  </r>
  <r>
    <x v="4"/>
  </r>
  <r>
    <x v="14"/>
  </r>
  <r>
    <x v="7"/>
  </r>
  <r>
    <x v="11"/>
  </r>
  <r>
    <x v="6"/>
  </r>
  <r>
    <x v="9"/>
  </r>
  <r>
    <x v="9"/>
  </r>
  <r>
    <x v="9"/>
  </r>
  <r>
    <x v="10"/>
  </r>
  <r>
    <x v="4"/>
  </r>
  <r>
    <x v="3"/>
  </r>
  <r>
    <x v="15"/>
  </r>
  <r>
    <x v="4"/>
  </r>
  <r>
    <x v="15"/>
  </r>
  <r>
    <x v="9"/>
  </r>
  <r>
    <x v="9"/>
  </r>
  <r>
    <x v="9"/>
  </r>
  <r>
    <x v="3"/>
  </r>
  <r>
    <x v="7"/>
  </r>
  <r>
    <x v="9"/>
  </r>
  <r>
    <x v="3"/>
  </r>
  <r>
    <x v="4"/>
  </r>
  <r>
    <x v="4"/>
  </r>
  <r>
    <x v="4"/>
  </r>
  <r>
    <x v="9"/>
  </r>
  <r>
    <x v="9"/>
  </r>
  <r>
    <x v="9"/>
  </r>
  <r>
    <x v="7"/>
  </r>
  <r>
    <x v="9"/>
  </r>
  <r>
    <x v="4"/>
  </r>
  <r>
    <x v="1"/>
  </r>
  <r>
    <x v="4"/>
  </r>
  <r>
    <x v="4"/>
  </r>
  <r>
    <x v="8"/>
  </r>
  <r>
    <x v="9"/>
  </r>
  <r>
    <x v="2"/>
  </r>
  <r>
    <x v="11"/>
  </r>
  <r>
    <x v="2"/>
  </r>
  <r>
    <x v="9"/>
  </r>
  <r>
    <x v="4"/>
  </r>
  <r>
    <x v="6"/>
  </r>
  <r>
    <x v="0"/>
  </r>
  <r>
    <x v="4"/>
  </r>
  <r>
    <x v="9"/>
  </r>
  <r>
    <x v="0"/>
  </r>
  <r>
    <x v="0"/>
  </r>
  <r>
    <x v="4"/>
  </r>
  <r>
    <x v="12"/>
  </r>
  <r>
    <x v="9"/>
  </r>
  <r>
    <x v="9"/>
  </r>
  <r>
    <x v="5"/>
  </r>
  <r>
    <x v="0"/>
  </r>
  <r>
    <x v="4"/>
  </r>
  <r>
    <x v="4"/>
  </r>
  <r>
    <x v="3"/>
  </r>
  <r>
    <x v="4"/>
  </r>
  <r>
    <x v="5"/>
  </r>
  <r>
    <x v="4"/>
  </r>
  <r>
    <x v="0"/>
  </r>
  <r>
    <x v="4"/>
  </r>
  <r>
    <x v="9"/>
  </r>
  <r>
    <x v="3"/>
  </r>
  <r>
    <x v="7"/>
  </r>
  <r>
    <x v="3"/>
  </r>
  <r>
    <x v="4"/>
  </r>
  <r>
    <x v="0"/>
  </r>
  <r>
    <x v="1"/>
  </r>
  <r>
    <x v="8"/>
  </r>
  <r>
    <x v="7"/>
  </r>
  <r>
    <x v="5"/>
  </r>
  <r>
    <x v="5"/>
  </r>
  <r>
    <x v="9"/>
  </r>
  <r>
    <x v="1"/>
  </r>
  <r>
    <x v="4"/>
  </r>
  <r>
    <x v="0"/>
  </r>
  <r>
    <x v="17"/>
  </r>
  <r>
    <x v="9"/>
  </r>
  <r>
    <x v="1"/>
  </r>
  <r>
    <x v="3"/>
  </r>
  <r>
    <x v="9"/>
  </r>
  <r>
    <x v="15"/>
  </r>
  <r>
    <x v="5"/>
  </r>
  <r>
    <x v="9"/>
  </r>
  <r>
    <x v="9"/>
  </r>
  <r>
    <x v="4"/>
  </r>
  <r>
    <x v="5"/>
  </r>
  <r>
    <x v="9"/>
  </r>
  <r>
    <x v="1"/>
  </r>
  <r>
    <x v="6"/>
  </r>
  <r>
    <x v="0"/>
  </r>
  <r>
    <x v="2"/>
  </r>
  <r>
    <x v="9"/>
  </r>
  <r>
    <x v="9"/>
  </r>
  <r>
    <x v="0"/>
  </r>
  <r>
    <x v="4"/>
  </r>
  <r>
    <x v="0"/>
  </r>
  <r>
    <x v="15"/>
  </r>
  <r>
    <x v="5"/>
  </r>
  <r>
    <x v="2"/>
  </r>
  <r>
    <x v="7"/>
  </r>
  <r>
    <x v="9"/>
  </r>
  <r>
    <x v="9"/>
  </r>
  <r>
    <x v="5"/>
  </r>
  <r>
    <x v="3"/>
  </r>
  <r>
    <x v="9"/>
  </r>
  <r>
    <x v="10"/>
  </r>
  <r>
    <x v="11"/>
  </r>
  <r>
    <x v="6"/>
  </r>
  <r>
    <x v="9"/>
  </r>
  <r>
    <x v="14"/>
  </r>
  <r>
    <x v="4"/>
  </r>
  <r>
    <x v="15"/>
  </r>
  <r>
    <x v="2"/>
  </r>
  <r>
    <x v="7"/>
  </r>
  <r>
    <x v="7"/>
  </r>
  <r>
    <x v="7"/>
  </r>
  <r>
    <x v="2"/>
  </r>
  <r>
    <x v="9"/>
  </r>
  <r>
    <x v="4"/>
  </r>
  <r>
    <x v="13"/>
  </r>
  <r>
    <x v="4"/>
  </r>
  <r>
    <x v="14"/>
  </r>
  <r>
    <x v="12"/>
  </r>
  <r>
    <x v="9"/>
  </r>
  <r>
    <x v="6"/>
  </r>
  <r>
    <x v="6"/>
  </r>
  <r>
    <x v="7"/>
  </r>
  <r>
    <x v="6"/>
  </r>
  <r>
    <x v="0"/>
  </r>
  <r>
    <x v="5"/>
  </r>
  <r>
    <x v="9"/>
  </r>
  <r>
    <x v="9"/>
  </r>
  <r>
    <x v="5"/>
  </r>
  <r>
    <x v="11"/>
  </r>
  <r>
    <x v="7"/>
  </r>
  <r>
    <x v="1"/>
  </r>
  <r>
    <x v="4"/>
  </r>
  <r>
    <x v="4"/>
  </r>
  <r>
    <x v="1"/>
  </r>
  <r>
    <x v="4"/>
  </r>
  <r>
    <x v="4"/>
  </r>
  <r>
    <x v="1"/>
  </r>
  <r>
    <x v="7"/>
  </r>
  <r>
    <x v="6"/>
  </r>
  <r>
    <x v="9"/>
  </r>
  <r>
    <x v="12"/>
  </r>
  <r>
    <x v="9"/>
  </r>
  <r>
    <x v="9"/>
  </r>
  <r>
    <x v="9"/>
  </r>
  <r>
    <x v="4"/>
  </r>
  <r>
    <x v="10"/>
  </r>
  <r>
    <x v="5"/>
  </r>
  <r>
    <x v="11"/>
  </r>
  <r>
    <x v="15"/>
  </r>
  <r>
    <x v="7"/>
  </r>
  <r>
    <x v="3"/>
  </r>
  <r>
    <x v="9"/>
  </r>
  <r>
    <x v="9"/>
  </r>
  <r>
    <x v="5"/>
  </r>
  <r>
    <x v="11"/>
  </r>
  <r>
    <x v="18"/>
  </r>
  <r>
    <x v="3"/>
  </r>
  <r>
    <x v="9"/>
  </r>
  <r>
    <x v="4"/>
  </r>
  <r>
    <x v="6"/>
  </r>
  <r>
    <x v="9"/>
  </r>
  <r>
    <x v="10"/>
  </r>
  <r>
    <x v="9"/>
  </r>
  <r>
    <x v="1"/>
  </r>
  <r>
    <x v="7"/>
  </r>
  <r>
    <x v="9"/>
  </r>
  <r>
    <x v="7"/>
  </r>
  <r>
    <x v="9"/>
  </r>
  <r>
    <x v="9"/>
  </r>
  <r>
    <x v="10"/>
  </r>
  <r>
    <x v="12"/>
  </r>
  <r>
    <x v="5"/>
  </r>
  <r>
    <x v="2"/>
  </r>
  <r>
    <x v="10"/>
  </r>
  <r>
    <x v="2"/>
  </r>
  <r>
    <x v="9"/>
  </r>
  <r>
    <x v="9"/>
  </r>
  <r>
    <x v="0"/>
  </r>
  <r>
    <x v="4"/>
  </r>
  <r>
    <x v="3"/>
  </r>
  <r>
    <x v="2"/>
  </r>
  <r>
    <x v="6"/>
  </r>
  <r>
    <x v="2"/>
  </r>
  <r>
    <x v="9"/>
  </r>
  <r>
    <x v="5"/>
  </r>
  <r>
    <x v="11"/>
  </r>
  <r>
    <x v="3"/>
  </r>
  <r>
    <x v="9"/>
  </r>
  <r>
    <x v="9"/>
  </r>
  <r>
    <x v="1"/>
  </r>
  <r>
    <x v="15"/>
  </r>
  <r>
    <x v="4"/>
  </r>
  <r>
    <x v="13"/>
  </r>
  <r>
    <x v="12"/>
  </r>
  <r>
    <x v="9"/>
  </r>
  <r>
    <x v="5"/>
  </r>
  <r>
    <x v="9"/>
  </r>
  <r>
    <x v="4"/>
  </r>
  <r>
    <x v="0"/>
  </r>
  <r>
    <x v="9"/>
  </r>
  <r>
    <x v="4"/>
  </r>
  <r>
    <x v="9"/>
  </r>
  <r>
    <x v="9"/>
  </r>
  <r>
    <x v="8"/>
  </r>
  <r>
    <x v="5"/>
  </r>
  <r>
    <x v="2"/>
  </r>
  <r>
    <x v="14"/>
  </r>
  <r>
    <x v="5"/>
  </r>
  <r>
    <x v="7"/>
  </r>
  <r>
    <x v="3"/>
  </r>
  <r>
    <x v="3"/>
  </r>
  <r>
    <x v="2"/>
  </r>
  <r>
    <x v="7"/>
  </r>
  <r>
    <x v="14"/>
  </r>
  <r>
    <x v="6"/>
  </r>
  <r>
    <x v="0"/>
  </r>
  <r>
    <x v="4"/>
  </r>
  <r>
    <x v="2"/>
  </r>
  <r>
    <x v="7"/>
  </r>
  <r>
    <x v="5"/>
  </r>
  <r>
    <x v="12"/>
  </r>
  <r>
    <x v="9"/>
  </r>
  <r>
    <x v="9"/>
  </r>
  <r>
    <x v="2"/>
  </r>
  <r>
    <x v="4"/>
  </r>
  <r>
    <x v="2"/>
  </r>
  <r>
    <x v="9"/>
  </r>
  <r>
    <x v="10"/>
  </r>
  <r>
    <x v="2"/>
  </r>
  <r>
    <x v="1"/>
  </r>
  <r>
    <x v="9"/>
  </r>
  <r>
    <x v="3"/>
  </r>
  <r>
    <x v="6"/>
  </r>
  <r>
    <x v="1"/>
  </r>
  <r>
    <x v="14"/>
  </r>
  <r>
    <x v="11"/>
  </r>
  <r>
    <x v="5"/>
  </r>
  <r>
    <x v="3"/>
  </r>
  <r>
    <x v="9"/>
  </r>
  <r>
    <x v="11"/>
  </r>
  <r>
    <x v="3"/>
  </r>
  <r>
    <x v="9"/>
  </r>
  <r>
    <x v="9"/>
  </r>
  <r>
    <x v="9"/>
  </r>
  <r>
    <x v="9"/>
  </r>
  <r>
    <x v="14"/>
  </r>
  <r>
    <x v="9"/>
  </r>
  <r>
    <x v="2"/>
  </r>
  <r>
    <x v="14"/>
  </r>
  <r>
    <x v="1"/>
  </r>
  <r>
    <x v="9"/>
  </r>
  <r>
    <x v="6"/>
  </r>
  <r>
    <x v="7"/>
  </r>
  <r>
    <x v="6"/>
  </r>
  <r>
    <x v="9"/>
  </r>
  <r>
    <x v="5"/>
  </r>
  <r>
    <x v="9"/>
  </r>
  <r>
    <x v="9"/>
  </r>
  <r>
    <x v="4"/>
  </r>
  <r>
    <x v="4"/>
  </r>
  <r>
    <x v="9"/>
  </r>
  <r>
    <x v="4"/>
  </r>
  <r>
    <x v="18"/>
  </r>
  <r>
    <x v="15"/>
  </r>
  <r>
    <x v="9"/>
  </r>
  <r>
    <x v="3"/>
  </r>
  <r>
    <x v="2"/>
  </r>
  <r>
    <x v="11"/>
  </r>
  <r>
    <x v="9"/>
  </r>
  <r>
    <x v="4"/>
  </r>
  <r>
    <x v="4"/>
  </r>
  <r>
    <x v="15"/>
  </r>
  <r>
    <x v="9"/>
  </r>
  <r>
    <x v="22"/>
  </r>
  <r>
    <x v="4"/>
  </r>
  <r>
    <x v="2"/>
  </r>
  <r>
    <x v="9"/>
  </r>
  <r>
    <x v="4"/>
  </r>
  <r>
    <x v="22"/>
  </r>
  <r>
    <x v="4"/>
  </r>
  <r>
    <x v="2"/>
  </r>
  <r>
    <x v="2"/>
  </r>
  <r>
    <x v="1"/>
  </r>
  <r>
    <x v="1"/>
  </r>
  <r>
    <x v="12"/>
  </r>
  <r>
    <x v="4"/>
  </r>
  <r>
    <x v="13"/>
  </r>
  <r>
    <x v="0"/>
  </r>
  <r>
    <x v="7"/>
  </r>
  <r>
    <x v="6"/>
  </r>
  <r>
    <x v="5"/>
  </r>
  <r>
    <x v="20"/>
  </r>
  <r>
    <x v="2"/>
  </r>
  <r>
    <x v="3"/>
  </r>
  <r>
    <x v="6"/>
  </r>
  <r>
    <x v="9"/>
  </r>
  <r>
    <x v="4"/>
  </r>
  <r>
    <x v="1"/>
  </r>
  <r>
    <x v="4"/>
  </r>
  <r>
    <x v="9"/>
  </r>
  <r>
    <x v="2"/>
  </r>
  <r>
    <x v="4"/>
  </r>
  <r>
    <x v="1"/>
  </r>
  <r>
    <x v="4"/>
  </r>
  <r>
    <x v="5"/>
  </r>
  <r>
    <x v="7"/>
  </r>
  <r>
    <x v="9"/>
  </r>
  <r>
    <x v="9"/>
  </r>
  <r>
    <x v="9"/>
  </r>
  <r>
    <x v="3"/>
  </r>
  <r>
    <x v="6"/>
  </r>
  <r>
    <x v="4"/>
  </r>
  <r>
    <x v="12"/>
  </r>
  <r>
    <x v="1"/>
  </r>
  <r>
    <x v="15"/>
  </r>
  <r>
    <x v="12"/>
  </r>
  <r>
    <x v="4"/>
  </r>
  <r>
    <x v="9"/>
  </r>
  <r>
    <x v="4"/>
  </r>
  <r>
    <x v="9"/>
  </r>
  <r>
    <x v="9"/>
  </r>
  <r>
    <x v="7"/>
  </r>
  <r>
    <x v="15"/>
  </r>
  <r>
    <x v="2"/>
  </r>
  <r>
    <x v="7"/>
  </r>
  <r>
    <x v="9"/>
  </r>
  <r>
    <x v="4"/>
  </r>
  <r>
    <x v="5"/>
  </r>
  <r>
    <x v="9"/>
  </r>
  <r>
    <x v="14"/>
  </r>
  <r>
    <x v="16"/>
  </r>
  <r>
    <x v="4"/>
  </r>
  <r>
    <x v="12"/>
  </r>
  <r>
    <x v="4"/>
  </r>
  <r>
    <x v="4"/>
  </r>
  <r>
    <x v="13"/>
  </r>
  <r>
    <x v="16"/>
  </r>
  <r>
    <x v="4"/>
  </r>
  <r>
    <x v="4"/>
  </r>
  <r>
    <x v="0"/>
  </r>
  <r>
    <x v="15"/>
  </r>
  <r>
    <x v="2"/>
  </r>
  <r>
    <x v="9"/>
  </r>
  <r>
    <x v="17"/>
  </r>
  <r>
    <x v="11"/>
  </r>
  <r>
    <x v="15"/>
  </r>
  <r>
    <x v="9"/>
  </r>
  <r>
    <x v="4"/>
  </r>
  <r>
    <x v="9"/>
  </r>
  <r>
    <x v="5"/>
  </r>
  <r>
    <x v="9"/>
  </r>
  <r>
    <x v="13"/>
  </r>
  <r>
    <x v="0"/>
  </r>
  <r>
    <x v="1"/>
  </r>
  <r>
    <x v="9"/>
  </r>
  <r>
    <x v="10"/>
  </r>
  <r>
    <x v="9"/>
  </r>
  <r>
    <x v="5"/>
  </r>
  <r>
    <x v="0"/>
  </r>
  <r>
    <x v="9"/>
  </r>
  <r>
    <x v="5"/>
  </r>
  <r>
    <x v="4"/>
  </r>
  <r>
    <x v="7"/>
  </r>
  <r>
    <x v="9"/>
  </r>
  <r>
    <x v="12"/>
  </r>
  <r>
    <x v="7"/>
  </r>
  <r>
    <x v="4"/>
  </r>
  <r>
    <x v="4"/>
  </r>
  <r>
    <x v="7"/>
  </r>
  <r>
    <x v="12"/>
  </r>
  <r>
    <x v="9"/>
  </r>
  <r>
    <x v="12"/>
  </r>
  <r>
    <x v="12"/>
  </r>
  <r>
    <x v="12"/>
  </r>
  <r>
    <x v="2"/>
  </r>
  <r>
    <x v="3"/>
  </r>
  <r>
    <x v="16"/>
  </r>
  <r>
    <x v="18"/>
  </r>
  <r>
    <x v="9"/>
  </r>
  <r>
    <x v="11"/>
  </r>
  <r>
    <x v="0"/>
  </r>
  <r>
    <x v="9"/>
  </r>
  <r>
    <x v="9"/>
  </r>
  <r>
    <x v="4"/>
  </r>
  <r>
    <x v="4"/>
  </r>
  <r>
    <x v="4"/>
  </r>
  <r>
    <x v="11"/>
  </r>
  <r>
    <x v="9"/>
  </r>
  <r>
    <x v="9"/>
  </r>
  <r>
    <x v="12"/>
  </r>
  <r>
    <x v="9"/>
  </r>
  <r>
    <x v="5"/>
  </r>
  <r>
    <x v="18"/>
  </r>
  <r>
    <x v="5"/>
  </r>
  <r>
    <x v="0"/>
  </r>
  <r>
    <x v="3"/>
  </r>
  <r>
    <x v="5"/>
  </r>
  <r>
    <x v="14"/>
  </r>
  <r>
    <x v="9"/>
  </r>
  <r>
    <x v="11"/>
  </r>
  <r>
    <x v="9"/>
  </r>
  <r>
    <x v="3"/>
  </r>
  <r>
    <x v="3"/>
  </r>
  <r>
    <x v="4"/>
  </r>
  <r>
    <x v="9"/>
  </r>
  <r>
    <x v="3"/>
  </r>
  <r>
    <x v="12"/>
  </r>
  <r>
    <x v="5"/>
  </r>
  <r>
    <x v="8"/>
  </r>
  <r>
    <x v="8"/>
  </r>
  <r>
    <x v="12"/>
  </r>
  <r>
    <x v="12"/>
  </r>
  <r>
    <x v="12"/>
  </r>
  <r>
    <x v="5"/>
  </r>
  <r>
    <x v="9"/>
  </r>
  <r>
    <x v="3"/>
  </r>
  <r>
    <x v="16"/>
  </r>
  <r>
    <x v="4"/>
  </r>
  <r>
    <x v="3"/>
  </r>
  <r>
    <x v="2"/>
  </r>
  <r>
    <x v="2"/>
  </r>
  <r>
    <x v="4"/>
  </r>
  <r>
    <x v="3"/>
  </r>
  <r>
    <x v="4"/>
  </r>
  <r>
    <x v="12"/>
  </r>
  <r>
    <x v="3"/>
  </r>
  <r>
    <x v="3"/>
  </r>
  <r>
    <x v="2"/>
  </r>
  <r>
    <x v="9"/>
  </r>
  <r>
    <x v="1"/>
  </r>
  <r>
    <x v="7"/>
  </r>
  <r>
    <x v="2"/>
  </r>
  <r>
    <x v="6"/>
  </r>
  <r>
    <x v="9"/>
  </r>
  <r>
    <x v="5"/>
  </r>
  <r>
    <x v="5"/>
  </r>
  <r>
    <x v="5"/>
  </r>
  <r>
    <x v="9"/>
  </r>
  <r>
    <x v="9"/>
  </r>
  <r>
    <x v="9"/>
  </r>
  <r>
    <x v="6"/>
  </r>
  <r>
    <x v="20"/>
  </r>
  <r>
    <x v="4"/>
  </r>
  <r>
    <x v="2"/>
  </r>
  <r>
    <x v="4"/>
  </r>
  <r>
    <x v="9"/>
  </r>
  <r>
    <x v="9"/>
  </r>
  <r>
    <x v="9"/>
  </r>
  <r>
    <x v="0"/>
  </r>
  <r>
    <x v="15"/>
  </r>
  <r>
    <x v="0"/>
  </r>
  <r>
    <x v="7"/>
  </r>
  <r>
    <x v="5"/>
  </r>
  <r>
    <x v="4"/>
  </r>
  <r>
    <x v="4"/>
  </r>
  <r>
    <x v="6"/>
  </r>
  <r>
    <x v="9"/>
  </r>
  <r>
    <x v="0"/>
  </r>
  <r>
    <x v="6"/>
  </r>
  <r>
    <x v="18"/>
  </r>
  <r>
    <x v="0"/>
  </r>
  <r>
    <x v="0"/>
  </r>
  <r>
    <x v="4"/>
  </r>
  <r>
    <x v="0"/>
  </r>
  <r>
    <x v="0"/>
  </r>
  <r>
    <x v="9"/>
  </r>
  <r>
    <x v="9"/>
  </r>
  <r>
    <x v="15"/>
  </r>
  <r>
    <x v="8"/>
  </r>
  <r>
    <x v="0"/>
  </r>
  <r>
    <x v="4"/>
  </r>
  <r>
    <x v="12"/>
  </r>
  <r>
    <x v="4"/>
  </r>
  <r>
    <x v="9"/>
  </r>
  <r>
    <x v="10"/>
  </r>
  <r>
    <x v="0"/>
  </r>
  <r>
    <x v="2"/>
  </r>
  <r>
    <x v="6"/>
  </r>
  <r>
    <x v="4"/>
  </r>
  <r>
    <x v="9"/>
  </r>
  <r>
    <x v="9"/>
  </r>
  <r>
    <x v="7"/>
  </r>
  <r>
    <x v="12"/>
  </r>
  <r>
    <x v="3"/>
  </r>
  <r>
    <x v="6"/>
  </r>
  <r>
    <x v="9"/>
  </r>
  <r>
    <x v="2"/>
  </r>
  <r>
    <x v="5"/>
  </r>
  <r>
    <x v="12"/>
  </r>
  <r>
    <x v="7"/>
  </r>
  <r>
    <x v="15"/>
  </r>
  <r>
    <x v="4"/>
  </r>
  <r>
    <x v="7"/>
  </r>
  <r>
    <x v="6"/>
  </r>
  <r>
    <x v="2"/>
  </r>
  <r>
    <x v="0"/>
  </r>
  <r>
    <x v="5"/>
  </r>
  <r>
    <x v="7"/>
  </r>
  <r>
    <x v="10"/>
  </r>
  <r>
    <x v="2"/>
  </r>
  <r>
    <x v="0"/>
  </r>
  <r>
    <x v="7"/>
  </r>
  <r>
    <x v="9"/>
  </r>
  <r>
    <x v="12"/>
  </r>
  <r>
    <x v="6"/>
  </r>
  <r>
    <x v="4"/>
  </r>
  <r>
    <x v="9"/>
  </r>
  <r>
    <x v="9"/>
  </r>
  <r>
    <x v="12"/>
  </r>
  <r>
    <x v="9"/>
  </r>
  <r>
    <x v="9"/>
  </r>
  <r>
    <x v="15"/>
  </r>
  <r>
    <x v="0"/>
  </r>
  <r>
    <x v="12"/>
  </r>
  <r>
    <x v="2"/>
  </r>
  <r>
    <x v="11"/>
  </r>
  <r>
    <x v="5"/>
  </r>
  <r>
    <x v="11"/>
  </r>
  <r>
    <x v="6"/>
  </r>
  <r>
    <x v="5"/>
  </r>
  <r>
    <x v="12"/>
  </r>
  <r>
    <x v="6"/>
  </r>
  <r>
    <x v="7"/>
  </r>
  <r>
    <x v="9"/>
  </r>
  <r>
    <x v="6"/>
  </r>
  <r>
    <x v="6"/>
  </r>
  <r>
    <x v="4"/>
  </r>
  <r>
    <x v="2"/>
  </r>
  <r>
    <x v="4"/>
  </r>
  <r>
    <x v="4"/>
  </r>
  <r>
    <x v="12"/>
  </r>
  <r>
    <x v="9"/>
  </r>
  <r>
    <x v="2"/>
  </r>
  <r>
    <x v="9"/>
  </r>
  <r>
    <x v="9"/>
  </r>
  <r>
    <x v="0"/>
  </r>
  <r>
    <x v="9"/>
  </r>
  <r>
    <x v="6"/>
  </r>
  <r>
    <x v="9"/>
  </r>
  <r>
    <x v="12"/>
  </r>
  <r>
    <x v="9"/>
  </r>
  <r>
    <x v="5"/>
  </r>
  <r>
    <x v="9"/>
  </r>
  <r>
    <x v="6"/>
  </r>
  <r>
    <x v="17"/>
  </r>
  <r>
    <x v="9"/>
  </r>
  <r>
    <x v="7"/>
  </r>
  <r>
    <x v="6"/>
  </r>
  <r>
    <x v="12"/>
  </r>
  <r>
    <x v="12"/>
  </r>
  <r>
    <x v="9"/>
  </r>
  <r>
    <x v="2"/>
  </r>
  <r>
    <x v="10"/>
  </r>
  <r>
    <x v="9"/>
  </r>
  <r>
    <x v="9"/>
  </r>
  <r>
    <x v="4"/>
  </r>
  <r>
    <x v="0"/>
  </r>
  <r>
    <x v="4"/>
  </r>
  <r>
    <x v="7"/>
  </r>
  <r>
    <x v="9"/>
  </r>
  <r>
    <x v="12"/>
  </r>
  <r>
    <x v="2"/>
  </r>
  <r>
    <x v="9"/>
  </r>
  <r>
    <x v="1"/>
  </r>
  <r>
    <x v="6"/>
  </r>
  <r>
    <x v="9"/>
  </r>
  <r>
    <x v="4"/>
  </r>
  <r>
    <x v="1"/>
  </r>
  <r>
    <x v="15"/>
  </r>
  <r>
    <x v="15"/>
  </r>
  <r>
    <x v="11"/>
  </r>
  <r>
    <x v="9"/>
  </r>
  <r>
    <x v="9"/>
  </r>
  <r>
    <x v="11"/>
  </r>
  <r>
    <x v="0"/>
  </r>
  <r>
    <x v="9"/>
  </r>
  <r>
    <x v="9"/>
  </r>
  <r>
    <x v="5"/>
  </r>
  <r>
    <x v="6"/>
  </r>
  <r>
    <x v="11"/>
  </r>
  <r>
    <x v="9"/>
  </r>
  <r>
    <x v="12"/>
  </r>
  <r>
    <x v="4"/>
  </r>
  <r>
    <x v="11"/>
  </r>
  <r>
    <x v="4"/>
  </r>
  <r>
    <x v="13"/>
  </r>
  <r>
    <x v="15"/>
  </r>
  <r>
    <x v="9"/>
  </r>
  <r>
    <x v="4"/>
  </r>
  <r>
    <x v="9"/>
  </r>
  <r>
    <x v="4"/>
  </r>
  <r>
    <x v="12"/>
  </r>
  <r>
    <x v="4"/>
  </r>
  <r>
    <x v="3"/>
  </r>
  <r>
    <x v="4"/>
  </r>
  <r>
    <x v="3"/>
  </r>
  <r>
    <x v="5"/>
  </r>
  <r>
    <x v="4"/>
  </r>
  <r>
    <x v="9"/>
  </r>
  <r>
    <x v="15"/>
  </r>
  <r>
    <x v="8"/>
  </r>
  <r>
    <x v="23"/>
  </r>
  <r>
    <x v="12"/>
  </r>
  <r>
    <x v="7"/>
  </r>
  <r>
    <x v="14"/>
  </r>
  <r>
    <x v="4"/>
  </r>
  <r>
    <x v="3"/>
  </r>
  <r>
    <x v="4"/>
  </r>
  <r>
    <x v="4"/>
  </r>
  <r>
    <x v="3"/>
  </r>
  <r>
    <x v="9"/>
  </r>
  <r>
    <x v="3"/>
  </r>
  <r>
    <x v="4"/>
  </r>
  <r>
    <x v="9"/>
  </r>
  <r>
    <x v="9"/>
  </r>
  <r>
    <x v="4"/>
  </r>
  <r>
    <x v="10"/>
  </r>
  <r>
    <x v="9"/>
  </r>
  <r>
    <x v="9"/>
  </r>
  <r>
    <x v="9"/>
  </r>
  <r>
    <x v="12"/>
  </r>
  <r>
    <x v="4"/>
  </r>
  <r>
    <x v="16"/>
  </r>
  <r>
    <x v="9"/>
  </r>
  <r>
    <x v="15"/>
  </r>
  <r>
    <x v="0"/>
  </r>
  <r>
    <x v="0"/>
  </r>
  <r>
    <x v="0"/>
  </r>
  <r>
    <x v="12"/>
  </r>
  <r>
    <x v="2"/>
  </r>
  <r>
    <x v="4"/>
  </r>
  <r>
    <x v="8"/>
  </r>
  <r>
    <x v="10"/>
  </r>
  <r>
    <x v="19"/>
  </r>
  <r>
    <x v="4"/>
  </r>
  <r>
    <x v="9"/>
  </r>
  <r>
    <x v="1"/>
  </r>
  <r>
    <x v="9"/>
  </r>
  <r>
    <x v="0"/>
  </r>
  <r>
    <x v="10"/>
  </r>
  <r>
    <x v="9"/>
  </r>
  <r>
    <x v="0"/>
  </r>
  <r>
    <x v="3"/>
  </r>
  <r>
    <x v="7"/>
  </r>
  <r>
    <x v="24"/>
  </r>
  <r>
    <x v="9"/>
  </r>
  <r>
    <x v="15"/>
  </r>
  <r>
    <x v="2"/>
  </r>
  <r>
    <x v="9"/>
  </r>
  <r>
    <x v="6"/>
  </r>
  <r>
    <x v="15"/>
  </r>
  <r>
    <x v="15"/>
  </r>
  <r>
    <x v="3"/>
  </r>
  <r>
    <x v="7"/>
  </r>
  <r>
    <x v="1"/>
  </r>
  <r>
    <x v="9"/>
  </r>
  <r>
    <x v="9"/>
  </r>
  <r>
    <x v="9"/>
  </r>
  <r>
    <x v="4"/>
  </r>
  <r>
    <x v="13"/>
  </r>
  <r>
    <x v="7"/>
  </r>
  <r>
    <x v="15"/>
  </r>
  <r>
    <x v="4"/>
  </r>
  <r>
    <x v="11"/>
  </r>
  <r>
    <x v="2"/>
  </r>
  <r>
    <x v="5"/>
  </r>
  <r>
    <x v="24"/>
  </r>
  <r>
    <x v="9"/>
  </r>
  <r>
    <x v="6"/>
  </r>
  <r>
    <x v="9"/>
  </r>
  <r>
    <x v="0"/>
  </r>
  <r>
    <x v="4"/>
  </r>
  <r>
    <x v="13"/>
  </r>
  <r>
    <x v="9"/>
  </r>
  <r>
    <x v="9"/>
  </r>
  <r>
    <x v="15"/>
  </r>
  <r>
    <x v="9"/>
  </r>
  <r>
    <x v="4"/>
  </r>
  <r>
    <x v="4"/>
  </r>
  <r>
    <x v="12"/>
  </r>
  <r>
    <x v="5"/>
  </r>
  <r>
    <x v="17"/>
  </r>
  <r>
    <x v="3"/>
  </r>
  <r>
    <x v="13"/>
  </r>
  <r>
    <x v="4"/>
  </r>
  <r>
    <x v="2"/>
  </r>
  <r>
    <x v="0"/>
  </r>
  <r>
    <x v="7"/>
  </r>
  <r>
    <x v="6"/>
  </r>
  <r>
    <x v="15"/>
  </r>
  <r>
    <x v="9"/>
  </r>
  <r>
    <x v="9"/>
  </r>
  <r>
    <x v="7"/>
  </r>
  <r>
    <x v="4"/>
  </r>
  <r>
    <x v="1"/>
  </r>
  <r>
    <x v="1"/>
  </r>
  <r>
    <x v="1"/>
  </r>
  <r>
    <x v="2"/>
  </r>
  <r>
    <x v="4"/>
  </r>
  <r>
    <x v="5"/>
  </r>
  <r>
    <x v="9"/>
  </r>
  <r>
    <x v="4"/>
  </r>
  <r>
    <x v="4"/>
  </r>
  <r>
    <x v="7"/>
  </r>
  <r>
    <x v="1"/>
  </r>
  <r>
    <x v="10"/>
  </r>
  <r>
    <x v="0"/>
  </r>
  <r>
    <x v="9"/>
  </r>
  <r>
    <x v="8"/>
  </r>
  <r>
    <x v="5"/>
  </r>
  <r>
    <x v="9"/>
  </r>
  <r>
    <x v="2"/>
  </r>
  <r>
    <x v="9"/>
  </r>
  <r>
    <x v="1"/>
  </r>
  <r>
    <x v="9"/>
  </r>
  <r>
    <x v="15"/>
  </r>
  <r>
    <x v="2"/>
  </r>
  <r>
    <x v="1"/>
  </r>
  <r>
    <x v="2"/>
  </r>
  <r>
    <x v="4"/>
  </r>
  <r>
    <x v="0"/>
  </r>
  <r>
    <x v="8"/>
  </r>
  <r>
    <x v="9"/>
  </r>
  <r>
    <x v="4"/>
  </r>
  <r>
    <x v="11"/>
  </r>
  <r>
    <x v="4"/>
  </r>
  <r>
    <x v="12"/>
  </r>
  <r>
    <x v="7"/>
  </r>
  <r>
    <x v="9"/>
  </r>
  <r>
    <x v="7"/>
  </r>
  <r>
    <x v="2"/>
  </r>
  <r>
    <x v="9"/>
  </r>
  <r>
    <x v="2"/>
  </r>
  <r>
    <x v="5"/>
  </r>
  <r>
    <x v="4"/>
  </r>
  <r>
    <x v="4"/>
  </r>
  <r>
    <x v="3"/>
  </r>
  <r>
    <x v="16"/>
  </r>
  <r>
    <x v="2"/>
  </r>
  <r>
    <x v="4"/>
  </r>
  <r>
    <x v="6"/>
  </r>
  <r>
    <x v="9"/>
  </r>
  <r>
    <x v="3"/>
  </r>
  <r>
    <x v="1"/>
  </r>
  <r>
    <x v="9"/>
  </r>
  <r>
    <x v="9"/>
  </r>
  <r>
    <x v="7"/>
  </r>
  <r>
    <x v="6"/>
  </r>
  <r>
    <x v="9"/>
  </r>
  <r>
    <x v="9"/>
  </r>
  <r>
    <x v="7"/>
  </r>
  <r>
    <x v="11"/>
  </r>
  <r>
    <x v="6"/>
  </r>
  <r>
    <x v="9"/>
  </r>
  <r>
    <x v="9"/>
  </r>
  <r>
    <x v="15"/>
  </r>
  <r>
    <x v="4"/>
  </r>
  <r>
    <x v="8"/>
  </r>
  <r>
    <x v="3"/>
  </r>
  <r>
    <x v="11"/>
  </r>
  <r>
    <x v="0"/>
  </r>
  <r>
    <x v="15"/>
  </r>
  <r>
    <x v="10"/>
  </r>
  <r>
    <x v="9"/>
  </r>
  <r>
    <x v="5"/>
  </r>
  <r>
    <x v="6"/>
  </r>
  <r>
    <x v="3"/>
  </r>
  <r>
    <x v="5"/>
  </r>
  <r>
    <x v="5"/>
  </r>
  <r>
    <x v="12"/>
  </r>
  <r>
    <x v="2"/>
  </r>
  <r>
    <x v="1"/>
  </r>
  <r>
    <x v="2"/>
  </r>
  <r>
    <x v="0"/>
  </r>
  <r>
    <x v="2"/>
  </r>
  <r>
    <x v="15"/>
  </r>
  <r>
    <x v="0"/>
  </r>
  <r>
    <x v="7"/>
  </r>
  <r>
    <x v="1"/>
  </r>
  <r>
    <x v="2"/>
  </r>
  <r>
    <x v="3"/>
  </r>
  <r>
    <x v="9"/>
  </r>
  <r>
    <x v="4"/>
  </r>
  <r>
    <x v="9"/>
  </r>
  <r>
    <x v="9"/>
  </r>
  <r>
    <x v="14"/>
  </r>
  <r>
    <x v="15"/>
  </r>
  <r>
    <x v="4"/>
  </r>
  <r>
    <x v="1"/>
  </r>
  <r>
    <x v="6"/>
  </r>
  <r>
    <x v="4"/>
  </r>
  <r>
    <x v="7"/>
  </r>
  <r>
    <x v="11"/>
  </r>
  <r>
    <x v="9"/>
  </r>
  <r>
    <x v="1"/>
  </r>
  <r>
    <x v="0"/>
  </r>
  <r>
    <x v="5"/>
  </r>
  <r>
    <x v="11"/>
  </r>
  <r>
    <x v="2"/>
  </r>
  <r>
    <x v="4"/>
  </r>
  <r>
    <x v="11"/>
  </r>
  <r>
    <x v="7"/>
  </r>
  <r>
    <x v="4"/>
  </r>
  <r>
    <x v="2"/>
  </r>
  <r>
    <x v="2"/>
  </r>
  <r>
    <x v="15"/>
  </r>
  <r>
    <x v="9"/>
  </r>
  <r>
    <x v="4"/>
  </r>
  <r>
    <x v="15"/>
  </r>
  <r>
    <x v="1"/>
  </r>
  <r>
    <x v="15"/>
  </r>
  <r>
    <x v="16"/>
  </r>
  <r>
    <x v="9"/>
  </r>
  <r>
    <x v="9"/>
  </r>
  <r>
    <x v="3"/>
  </r>
  <r>
    <x v="0"/>
  </r>
  <r>
    <x v="9"/>
  </r>
  <r>
    <x v="15"/>
  </r>
  <r>
    <x v="0"/>
  </r>
  <r>
    <x v="2"/>
  </r>
  <r>
    <x v="8"/>
  </r>
  <r>
    <x v="9"/>
  </r>
  <r>
    <x v="16"/>
  </r>
  <r>
    <x v="4"/>
  </r>
  <r>
    <x v="4"/>
  </r>
  <r>
    <x v="4"/>
  </r>
  <r>
    <x v="1"/>
  </r>
  <r>
    <x v="9"/>
  </r>
  <r>
    <x v="9"/>
  </r>
  <r>
    <x v="4"/>
  </r>
  <r>
    <x v="9"/>
  </r>
  <r>
    <x v="12"/>
  </r>
  <r>
    <x v="12"/>
  </r>
  <r>
    <x v="11"/>
  </r>
  <r>
    <x v="6"/>
  </r>
  <r>
    <x v="6"/>
  </r>
  <r>
    <x v="9"/>
  </r>
  <r>
    <x v="11"/>
  </r>
  <r>
    <x v="4"/>
  </r>
  <r>
    <x v="9"/>
  </r>
  <r>
    <x v="15"/>
  </r>
  <r>
    <x v="5"/>
  </r>
  <r>
    <x v="1"/>
  </r>
  <r>
    <x v="9"/>
  </r>
  <r>
    <x v="0"/>
  </r>
  <r>
    <x v="1"/>
  </r>
  <r>
    <x v="4"/>
  </r>
  <r>
    <x v="2"/>
  </r>
  <r>
    <x v="9"/>
  </r>
  <r>
    <x v="3"/>
  </r>
  <r>
    <x v="9"/>
  </r>
  <r>
    <x v="0"/>
  </r>
  <r>
    <x v="18"/>
  </r>
  <r>
    <x v="9"/>
  </r>
  <r>
    <x v="3"/>
  </r>
  <r>
    <x v="4"/>
  </r>
  <r>
    <x v="4"/>
  </r>
  <r>
    <x v="15"/>
  </r>
  <r>
    <x v="0"/>
  </r>
  <r>
    <x v="9"/>
  </r>
  <r>
    <x v="9"/>
  </r>
  <r>
    <x v="4"/>
  </r>
  <r>
    <x v="4"/>
  </r>
  <r>
    <x v="9"/>
  </r>
  <r>
    <x v="0"/>
  </r>
  <r>
    <x v="6"/>
  </r>
  <r>
    <x v="9"/>
  </r>
  <r>
    <x v="5"/>
  </r>
  <r>
    <x v="9"/>
  </r>
  <r>
    <x v="12"/>
  </r>
  <r>
    <x v="11"/>
  </r>
  <r>
    <x v="9"/>
  </r>
  <r>
    <x v="9"/>
  </r>
  <r>
    <x v="7"/>
  </r>
  <r>
    <x v="4"/>
  </r>
  <r>
    <x v="3"/>
  </r>
  <r>
    <x v="9"/>
  </r>
  <r>
    <x v="1"/>
  </r>
  <r>
    <x v="3"/>
  </r>
  <r>
    <x v="4"/>
  </r>
  <r>
    <x v="11"/>
  </r>
  <r>
    <x v="11"/>
  </r>
  <r>
    <x v="0"/>
  </r>
  <r>
    <x v="6"/>
  </r>
  <r>
    <x v="9"/>
  </r>
  <r>
    <x v="9"/>
  </r>
  <r>
    <x v="9"/>
  </r>
  <r>
    <x v="17"/>
  </r>
  <r>
    <x v="15"/>
  </r>
  <r>
    <x v="15"/>
  </r>
  <r>
    <x v="9"/>
  </r>
  <r>
    <x v="6"/>
  </r>
  <r>
    <x v="6"/>
  </r>
  <r>
    <x v="2"/>
  </r>
  <r>
    <x v="0"/>
  </r>
  <r>
    <x v="16"/>
  </r>
  <r>
    <x v="9"/>
  </r>
  <r>
    <x v="5"/>
  </r>
  <r>
    <x v="9"/>
  </r>
  <r>
    <x v="4"/>
  </r>
  <r>
    <x v="9"/>
  </r>
  <r>
    <x v="9"/>
  </r>
  <r>
    <x v="9"/>
  </r>
  <r>
    <x v="9"/>
  </r>
  <r>
    <x v="2"/>
  </r>
  <r>
    <x v="14"/>
  </r>
  <r>
    <x v="4"/>
  </r>
  <r>
    <x v="6"/>
  </r>
  <r>
    <x v="15"/>
  </r>
  <r>
    <x v="9"/>
  </r>
  <r>
    <x v="15"/>
  </r>
  <r>
    <x v="0"/>
  </r>
  <r>
    <x v="1"/>
  </r>
  <r>
    <x v="9"/>
  </r>
  <r>
    <x v="4"/>
  </r>
  <r>
    <x v="9"/>
  </r>
  <r>
    <x v="11"/>
  </r>
  <r>
    <x v="1"/>
  </r>
  <r>
    <x v="2"/>
  </r>
  <r>
    <x v="15"/>
  </r>
  <r>
    <x v="0"/>
  </r>
  <r>
    <x v="12"/>
  </r>
  <r>
    <x v="0"/>
  </r>
  <r>
    <x v="9"/>
  </r>
  <r>
    <x v="15"/>
  </r>
  <r>
    <x v="9"/>
  </r>
  <r>
    <x v="9"/>
  </r>
  <r>
    <x v="6"/>
  </r>
  <r>
    <x v="3"/>
  </r>
  <r>
    <x v="12"/>
  </r>
  <r>
    <x v="0"/>
  </r>
  <r>
    <x v="0"/>
  </r>
  <r>
    <x v="9"/>
  </r>
  <r>
    <x v="9"/>
  </r>
  <r>
    <x v="16"/>
  </r>
  <r>
    <x v="9"/>
  </r>
  <r>
    <x v="3"/>
  </r>
  <r>
    <x v="11"/>
  </r>
  <r>
    <x v="6"/>
  </r>
  <r>
    <x v="4"/>
  </r>
  <r>
    <x v="7"/>
  </r>
  <r>
    <x v="9"/>
  </r>
  <r>
    <x v="9"/>
  </r>
  <r>
    <x v="9"/>
  </r>
  <r>
    <x v="4"/>
  </r>
  <r>
    <x v="9"/>
  </r>
  <r>
    <x v="9"/>
  </r>
  <r>
    <x v="0"/>
  </r>
  <r>
    <x v="4"/>
  </r>
  <r>
    <x v="4"/>
  </r>
  <r>
    <x v="15"/>
  </r>
  <r>
    <x v="9"/>
  </r>
  <r>
    <x v="2"/>
  </r>
  <r>
    <x v="9"/>
  </r>
  <r>
    <x v="15"/>
  </r>
  <r>
    <x v="16"/>
  </r>
  <r>
    <x v="9"/>
  </r>
  <r>
    <x v="1"/>
  </r>
  <r>
    <x v="2"/>
  </r>
  <r>
    <x v="4"/>
  </r>
  <r>
    <x v="4"/>
  </r>
  <r>
    <x v="9"/>
  </r>
  <r>
    <x v="7"/>
  </r>
  <r>
    <x v="4"/>
  </r>
  <r>
    <x v="2"/>
  </r>
  <r>
    <x v="4"/>
  </r>
  <r>
    <x v="12"/>
  </r>
  <r>
    <x v="0"/>
  </r>
  <r>
    <x v="4"/>
  </r>
  <r>
    <x v="13"/>
  </r>
  <r>
    <x v="2"/>
  </r>
  <r>
    <x v="3"/>
  </r>
  <r>
    <x v="7"/>
  </r>
  <r>
    <x v="0"/>
  </r>
  <r>
    <x v="0"/>
  </r>
  <r>
    <x v="1"/>
  </r>
  <r>
    <x v="0"/>
  </r>
  <r>
    <x v="2"/>
  </r>
  <r>
    <x v="2"/>
  </r>
  <r>
    <x v="7"/>
  </r>
  <r>
    <x v="10"/>
  </r>
  <r>
    <x v="9"/>
  </r>
  <r>
    <x v="1"/>
  </r>
  <r>
    <x v="4"/>
  </r>
  <r>
    <x v="9"/>
  </r>
  <r>
    <x v="7"/>
  </r>
  <r>
    <x v="12"/>
  </r>
  <r>
    <x v="7"/>
  </r>
  <r>
    <x v="4"/>
  </r>
  <r>
    <x v="4"/>
  </r>
  <r>
    <x v="11"/>
  </r>
  <r>
    <x v="9"/>
  </r>
  <r>
    <x v="2"/>
  </r>
  <r>
    <x v="11"/>
  </r>
  <r>
    <x v="9"/>
  </r>
  <r>
    <x v="9"/>
  </r>
  <r>
    <x v="15"/>
  </r>
  <r>
    <x v="9"/>
  </r>
  <r>
    <x v="15"/>
  </r>
  <r>
    <x v="9"/>
  </r>
  <r>
    <x v="6"/>
  </r>
  <r>
    <x v="2"/>
  </r>
  <r>
    <x v="2"/>
  </r>
  <r>
    <x v="15"/>
  </r>
  <r>
    <x v="1"/>
  </r>
  <r>
    <x v="7"/>
  </r>
  <r>
    <x v="12"/>
  </r>
  <r>
    <x v="4"/>
  </r>
  <r>
    <x v="0"/>
  </r>
  <r>
    <x v="9"/>
  </r>
  <r>
    <x v="9"/>
  </r>
  <r>
    <x v="1"/>
  </r>
  <r>
    <x v="4"/>
  </r>
  <r>
    <x v="1"/>
  </r>
  <r>
    <x v="1"/>
  </r>
  <r>
    <x v="9"/>
  </r>
  <r>
    <x v="15"/>
  </r>
  <r>
    <x v="24"/>
  </r>
  <r>
    <x v="2"/>
  </r>
  <r>
    <x v="15"/>
  </r>
  <r>
    <x v="15"/>
  </r>
  <r>
    <x v="4"/>
  </r>
  <r>
    <x v="4"/>
  </r>
  <r>
    <x v="7"/>
  </r>
  <r>
    <x v="9"/>
  </r>
  <r>
    <x v="9"/>
  </r>
  <r>
    <x v="0"/>
  </r>
  <r>
    <x v="4"/>
  </r>
  <r>
    <x v="2"/>
  </r>
  <r>
    <x v="6"/>
  </r>
  <r>
    <x v="4"/>
  </r>
  <r>
    <x v="4"/>
  </r>
  <r>
    <x v="7"/>
  </r>
  <r>
    <x v="7"/>
  </r>
  <r>
    <x v="4"/>
  </r>
  <r>
    <x v="0"/>
  </r>
  <r>
    <x v="12"/>
  </r>
  <r>
    <x v="9"/>
  </r>
  <r>
    <x v="4"/>
  </r>
  <r>
    <x v="1"/>
  </r>
  <r>
    <x v="15"/>
  </r>
  <r>
    <x v="3"/>
  </r>
  <r>
    <x v="9"/>
  </r>
  <r>
    <x v="11"/>
  </r>
  <r>
    <x v="5"/>
  </r>
  <r>
    <x v="15"/>
  </r>
  <r>
    <x v="9"/>
  </r>
  <r>
    <x v="12"/>
  </r>
  <r>
    <x v="9"/>
  </r>
  <r>
    <x v="4"/>
  </r>
  <r>
    <x v="6"/>
  </r>
  <r>
    <x v="9"/>
  </r>
  <r>
    <x v="9"/>
  </r>
  <r>
    <x v="11"/>
  </r>
  <r>
    <x v="7"/>
  </r>
  <r>
    <x v="7"/>
  </r>
  <r>
    <x v="6"/>
  </r>
  <r>
    <x v="11"/>
  </r>
  <r>
    <x v="2"/>
  </r>
  <r>
    <x v="9"/>
  </r>
  <r>
    <x v="4"/>
  </r>
  <r>
    <x v="2"/>
  </r>
  <r>
    <x v="5"/>
  </r>
  <r>
    <x v="4"/>
  </r>
  <r>
    <x v="2"/>
  </r>
  <r>
    <x v="9"/>
  </r>
  <r>
    <x v="7"/>
  </r>
  <r>
    <x v="4"/>
  </r>
  <r>
    <x v="15"/>
  </r>
  <r>
    <x v="6"/>
  </r>
  <r>
    <x v="9"/>
  </r>
  <r>
    <x v="5"/>
  </r>
  <r>
    <x v="9"/>
  </r>
  <r>
    <x v="3"/>
  </r>
  <r>
    <x v="4"/>
  </r>
  <r>
    <x v="12"/>
  </r>
  <r>
    <x v="4"/>
  </r>
  <r>
    <x v="24"/>
  </r>
  <r>
    <x v="10"/>
  </r>
  <r>
    <x v="9"/>
  </r>
  <r>
    <x v="0"/>
  </r>
  <r>
    <x v="0"/>
  </r>
  <r>
    <x v="12"/>
  </r>
  <r>
    <x v="0"/>
  </r>
  <r>
    <x v="9"/>
  </r>
  <r>
    <x v="9"/>
  </r>
  <r>
    <x v="12"/>
  </r>
  <r>
    <x v="9"/>
  </r>
  <r>
    <x v="9"/>
  </r>
  <r>
    <x v="16"/>
  </r>
  <r>
    <x v="4"/>
  </r>
  <r>
    <x v="9"/>
  </r>
  <r>
    <x v="2"/>
  </r>
  <r>
    <x v="9"/>
  </r>
  <r>
    <x v="9"/>
  </r>
  <r>
    <x v="6"/>
  </r>
  <r>
    <x v="2"/>
  </r>
  <r>
    <x v="1"/>
  </r>
  <r>
    <x v="2"/>
  </r>
  <r>
    <x v="12"/>
  </r>
  <r>
    <x v="9"/>
  </r>
  <r>
    <x v="1"/>
  </r>
  <r>
    <x v="3"/>
  </r>
  <r>
    <x v="5"/>
  </r>
  <r>
    <x v="7"/>
  </r>
  <r>
    <x v="6"/>
  </r>
  <r>
    <x v="9"/>
  </r>
  <r>
    <x v="9"/>
  </r>
  <r>
    <x v="9"/>
  </r>
  <r>
    <x v="1"/>
  </r>
  <r>
    <x v="0"/>
  </r>
  <r>
    <x v="9"/>
  </r>
  <r>
    <x v="2"/>
  </r>
  <r>
    <x v="12"/>
  </r>
  <r>
    <x v="12"/>
  </r>
  <r>
    <x v="6"/>
  </r>
  <r>
    <x v="6"/>
  </r>
  <r>
    <x v="4"/>
  </r>
  <r>
    <x v="15"/>
  </r>
  <r>
    <x v="4"/>
  </r>
  <r>
    <x v="9"/>
  </r>
  <r>
    <x v="1"/>
  </r>
  <r>
    <x v="9"/>
  </r>
  <r>
    <x v="0"/>
  </r>
  <r>
    <x v="12"/>
  </r>
  <r>
    <x v="9"/>
  </r>
  <r>
    <x v="4"/>
  </r>
  <r>
    <x v="12"/>
  </r>
  <r>
    <x v="3"/>
  </r>
  <r>
    <x v="7"/>
  </r>
  <r>
    <x v="5"/>
  </r>
  <r>
    <x v="1"/>
  </r>
  <r>
    <x v="4"/>
  </r>
  <r>
    <x v="4"/>
  </r>
  <r>
    <x v="11"/>
  </r>
  <r>
    <x v="12"/>
  </r>
  <r>
    <x v="9"/>
  </r>
  <r>
    <x v="3"/>
  </r>
  <r>
    <x v="9"/>
  </r>
  <r>
    <x v="5"/>
  </r>
  <r>
    <x v="12"/>
  </r>
  <r>
    <x v="11"/>
  </r>
  <r>
    <x v="9"/>
  </r>
  <r>
    <x v="13"/>
  </r>
  <r>
    <x v="15"/>
  </r>
  <r>
    <x v="9"/>
  </r>
  <r>
    <x v="5"/>
  </r>
  <r>
    <x v="9"/>
  </r>
  <r>
    <x v="5"/>
  </r>
  <r>
    <x v="16"/>
  </r>
  <r>
    <x v="2"/>
  </r>
  <r>
    <x v="9"/>
  </r>
  <r>
    <x v="6"/>
  </r>
  <r>
    <x v="7"/>
  </r>
  <r>
    <x v="9"/>
  </r>
  <r>
    <x v="7"/>
  </r>
  <r>
    <x v="9"/>
  </r>
  <r>
    <x v="7"/>
  </r>
  <r>
    <x v="11"/>
  </r>
  <r>
    <x v="9"/>
  </r>
  <r>
    <x v="0"/>
  </r>
  <r>
    <x v="9"/>
  </r>
  <r>
    <x v="7"/>
  </r>
  <r>
    <x v="23"/>
  </r>
  <r>
    <x v="4"/>
  </r>
  <r>
    <x v="0"/>
  </r>
  <r>
    <x v="6"/>
  </r>
  <r>
    <x v="9"/>
  </r>
  <r>
    <x v="19"/>
  </r>
  <r>
    <x v="9"/>
  </r>
  <r>
    <x v="1"/>
  </r>
  <r>
    <x v="7"/>
  </r>
  <r>
    <x v="1"/>
  </r>
  <r>
    <x v="1"/>
  </r>
  <r>
    <x v="8"/>
  </r>
  <r>
    <x v="4"/>
  </r>
  <r>
    <x v="4"/>
  </r>
  <r>
    <x v="4"/>
  </r>
  <r>
    <x v="12"/>
  </r>
  <r>
    <x v="15"/>
  </r>
  <r>
    <x v="1"/>
  </r>
  <r>
    <x v="7"/>
  </r>
  <r>
    <x v="1"/>
  </r>
  <r>
    <x v="5"/>
  </r>
  <r>
    <x v="4"/>
  </r>
  <r>
    <x v="1"/>
  </r>
  <r>
    <x v="1"/>
  </r>
  <r>
    <x v="11"/>
  </r>
  <r>
    <x v="4"/>
  </r>
  <r>
    <x v="9"/>
  </r>
  <r>
    <x v="9"/>
  </r>
  <r>
    <x v="5"/>
  </r>
  <r>
    <x v="4"/>
  </r>
  <r>
    <x v="15"/>
  </r>
  <r>
    <x v="9"/>
  </r>
  <r>
    <x v="6"/>
  </r>
  <r>
    <x v="9"/>
  </r>
  <r>
    <x v="5"/>
  </r>
  <r>
    <x v="3"/>
  </r>
  <r>
    <x v="24"/>
  </r>
  <r>
    <x v="0"/>
  </r>
  <r>
    <x v="9"/>
  </r>
  <r>
    <x v="0"/>
  </r>
  <r>
    <x v="2"/>
  </r>
  <r>
    <x v="7"/>
  </r>
  <r>
    <x v="2"/>
  </r>
  <r>
    <x v="7"/>
  </r>
  <r>
    <x v="9"/>
  </r>
  <r>
    <x v="10"/>
  </r>
  <r>
    <x v="0"/>
  </r>
  <r>
    <x v="5"/>
  </r>
  <r>
    <x v="6"/>
  </r>
  <r>
    <x v="12"/>
  </r>
  <r>
    <x v="9"/>
  </r>
  <r>
    <x v="9"/>
  </r>
  <r>
    <x v="12"/>
  </r>
  <r>
    <x v="0"/>
  </r>
  <r>
    <x v="2"/>
  </r>
  <r>
    <x v="5"/>
  </r>
  <r>
    <x v="1"/>
  </r>
  <r>
    <x v="24"/>
  </r>
  <r>
    <x v="4"/>
  </r>
  <r>
    <x v="9"/>
  </r>
  <r>
    <x v="1"/>
  </r>
  <r>
    <x v="14"/>
  </r>
  <r>
    <x v="7"/>
  </r>
  <r>
    <x v="9"/>
  </r>
  <r>
    <x v="1"/>
  </r>
  <r>
    <x v="4"/>
  </r>
  <r>
    <x v="1"/>
  </r>
  <r>
    <x v="0"/>
  </r>
  <r>
    <x v="12"/>
  </r>
  <r>
    <x v="24"/>
  </r>
  <r>
    <x v="9"/>
  </r>
  <r>
    <x v="15"/>
  </r>
  <r>
    <x v="10"/>
  </r>
  <r>
    <x v="7"/>
  </r>
  <r>
    <x v="9"/>
  </r>
  <r>
    <x v="4"/>
  </r>
  <r>
    <x v="7"/>
  </r>
  <r>
    <x v="9"/>
  </r>
  <r>
    <x v="8"/>
  </r>
  <r>
    <x v="9"/>
  </r>
  <r>
    <x v="9"/>
  </r>
  <r>
    <x v="4"/>
  </r>
  <r>
    <x v="0"/>
  </r>
  <r>
    <x v="9"/>
  </r>
  <r>
    <x v="24"/>
  </r>
  <r>
    <x v="15"/>
  </r>
  <r>
    <x v="3"/>
  </r>
  <r>
    <x v="2"/>
  </r>
  <r>
    <x v="9"/>
  </r>
  <r>
    <x v="9"/>
  </r>
  <r>
    <x v="2"/>
  </r>
  <r>
    <x v="7"/>
  </r>
  <r>
    <x v="15"/>
  </r>
  <r>
    <x v="2"/>
  </r>
  <r>
    <x v="18"/>
  </r>
  <r>
    <x v="5"/>
  </r>
  <r>
    <x v="4"/>
  </r>
  <r>
    <x v="9"/>
  </r>
  <r>
    <x v="5"/>
  </r>
  <r>
    <x v="9"/>
  </r>
  <r>
    <x v="7"/>
  </r>
  <r>
    <x v="9"/>
  </r>
  <r>
    <x v="0"/>
  </r>
  <r>
    <x v="4"/>
  </r>
  <r>
    <x v="12"/>
  </r>
  <r>
    <x v="1"/>
  </r>
  <r>
    <x v="9"/>
  </r>
  <r>
    <x v="9"/>
  </r>
  <r>
    <x v="6"/>
  </r>
  <r>
    <x v="0"/>
  </r>
  <r>
    <x v="4"/>
  </r>
  <r>
    <x v="9"/>
  </r>
  <r>
    <x v="4"/>
  </r>
  <r>
    <x v="4"/>
  </r>
  <r>
    <x v="6"/>
  </r>
  <r>
    <x v="6"/>
  </r>
  <r>
    <x v="9"/>
  </r>
  <r>
    <x v="15"/>
  </r>
  <r>
    <x v="9"/>
  </r>
  <r>
    <x v="15"/>
  </r>
  <r>
    <x v="9"/>
  </r>
  <r>
    <x v="5"/>
  </r>
  <r>
    <x v="9"/>
  </r>
  <r>
    <x v="9"/>
  </r>
  <r>
    <x v="11"/>
  </r>
  <r>
    <x v="9"/>
  </r>
  <r>
    <x v="9"/>
  </r>
  <r>
    <x v="9"/>
  </r>
  <r>
    <x v="4"/>
  </r>
  <r>
    <x v="10"/>
  </r>
  <r>
    <x v="2"/>
  </r>
  <r>
    <x v="9"/>
  </r>
  <r>
    <x v="15"/>
  </r>
  <r>
    <x v="3"/>
  </r>
  <r>
    <x v="7"/>
  </r>
  <r>
    <x v="1"/>
  </r>
  <r>
    <x v="3"/>
  </r>
  <r>
    <x v="9"/>
  </r>
  <r>
    <x v="7"/>
  </r>
  <r>
    <x v="2"/>
  </r>
  <r>
    <x v="6"/>
  </r>
  <r>
    <x v="12"/>
  </r>
  <r>
    <x v="9"/>
  </r>
  <r>
    <x v="4"/>
  </r>
  <r>
    <x v="9"/>
  </r>
  <r>
    <x v="15"/>
  </r>
  <r>
    <x v="4"/>
  </r>
  <r>
    <x v="9"/>
  </r>
  <r>
    <x v="7"/>
  </r>
  <r>
    <x v="4"/>
  </r>
  <r>
    <x v="5"/>
  </r>
  <r>
    <x v="9"/>
  </r>
  <r>
    <x v="15"/>
  </r>
  <r>
    <x v="0"/>
  </r>
  <r>
    <x v="2"/>
  </r>
  <r>
    <x v="5"/>
  </r>
  <r>
    <x v="12"/>
  </r>
  <r>
    <x v="9"/>
  </r>
  <r>
    <x v="9"/>
  </r>
  <r>
    <x v="4"/>
  </r>
  <r>
    <x v="4"/>
  </r>
  <r>
    <x v="9"/>
  </r>
  <r>
    <x v="9"/>
  </r>
  <r>
    <x v="7"/>
  </r>
  <r>
    <x v="3"/>
  </r>
  <r>
    <x v="5"/>
  </r>
  <r>
    <x v="6"/>
  </r>
  <r>
    <x v="6"/>
  </r>
  <r>
    <x v="0"/>
  </r>
  <r>
    <x v="2"/>
  </r>
  <r>
    <x v="9"/>
  </r>
  <r>
    <x v="12"/>
  </r>
  <r>
    <x v="15"/>
  </r>
  <r>
    <x v="19"/>
  </r>
  <r>
    <x v="9"/>
  </r>
  <r>
    <x v="15"/>
  </r>
  <r>
    <x v="4"/>
  </r>
  <r>
    <x v="3"/>
  </r>
  <r>
    <x v="1"/>
  </r>
  <r>
    <x v="9"/>
  </r>
  <r>
    <x v="2"/>
  </r>
  <r>
    <x v="25"/>
  </r>
  <r>
    <x v="2"/>
  </r>
  <r>
    <x v="1"/>
  </r>
  <r>
    <x v="11"/>
  </r>
  <r>
    <x v="9"/>
  </r>
  <r>
    <x v="9"/>
  </r>
  <r>
    <x v="3"/>
  </r>
  <r>
    <x v="9"/>
  </r>
  <r>
    <x v="9"/>
  </r>
  <r>
    <x v="9"/>
  </r>
  <r>
    <x v="1"/>
  </r>
  <r>
    <x v="7"/>
  </r>
  <r>
    <x v="0"/>
  </r>
  <r>
    <x v="6"/>
  </r>
  <r>
    <x v="1"/>
  </r>
  <r>
    <x v="15"/>
  </r>
  <r>
    <x v="5"/>
  </r>
  <r>
    <x v="2"/>
  </r>
  <r>
    <x v="9"/>
  </r>
  <r>
    <x v="12"/>
  </r>
  <r>
    <x v="6"/>
  </r>
  <r>
    <x v="2"/>
  </r>
  <r>
    <x v="7"/>
  </r>
  <r>
    <x v="9"/>
  </r>
  <r>
    <x v="9"/>
  </r>
  <r>
    <x v="12"/>
  </r>
  <r>
    <x v="6"/>
  </r>
  <r>
    <x v="2"/>
  </r>
  <r>
    <x v="15"/>
  </r>
  <r>
    <x v="15"/>
  </r>
  <r>
    <x v="9"/>
  </r>
  <r>
    <x v="1"/>
  </r>
  <r>
    <x v="6"/>
  </r>
  <r>
    <x v="15"/>
  </r>
  <r>
    <x v="3"/>
  </r>
  <r>
    <x v="3"/>
  </r>
  <r>
    <x v="9"/>
  </r>
  <r>
    <x v="15"/>
  </r>
  <r>
    <x v="4"/>
  </r>
  <r>
    <x v="9"/>
  </r>
  <r>
    <x v="4"/>
  </r>
  <r>
    <x v="9"/>
  </r>
  <r>
    <x v="10"/>
  </r>
  <r>
    <x v="4"/>
  </r>
  <r>
    <x v="9"/>
  </r>
  <r>
    <x v="9"/>
  </r>
  <r>
    <x v="6"/>
  </r>
  <r>
    <x v="4"/>
  </r>
  <r>
    <x v="11"/>
  </r>
  <r>
    <x v="14"/>
  </r>
  <r>
    <x v="9"/>
  </r>
  <r>
    <x v="16"/>
  </r>
  <r>
    <x v="9"/>
  </r>
  <r>
    <x v="13"/>
  </r>
  <r>
    <x v="4"/>
  </r>
  <r>
    <x v="5"/>
  </r>
  <r>
    <x v="15"/>
  </r>
  <r>
    <x v="9"/>
  </r>
  <r>
    <x v="9"/>
  </r>
  <r>
    <x v="9"/>
  </r>
  <r>
    <x v="15"/>
  </r>
  <r>
    <x v="3"/>
  </r>
  <r>
    <x v="4"/>
  </r>
  <r>
    <x v="9"/>
  </r>
  <r>
    <x v="6"/>
  </r>
  <r>
    <x v="4"/>
  </r>
  <r>
    <x v="7"/>
  </r>
  <r>
    <x v="9"/>
  </r>
  <r>
    <x v="9"/>
  </r>
  <r>
    <x v="12"/>
  </r>
  <r>
    <x v="9"/>
  </r>
  <r>
    <x v="9"/>
  </r>
  <r>
    <x v="9"/>
  </r>
  <r>
    <x v="9"/>
  </r>
  <r>
    <x v="10"/>
  </r>
  <r>
    <x v="7"/>
  </r>
  <r>
    <x v="10"/>
  </r>
  <r>
    <x v="2"/>
  </r>
  <r>
    <x v="4"/>
  </r>
  <r>
    <x v="7"/>
  </r>
  <r>
    <x v="15"/>
  </r>
  <r>
    <x v="11"/>
  </r>
  <r>
    <x v="4"/>
  </r>
  <r>
    <x v="5"/>
  </r>
  <r>
    <x v="3"/>
  </r>
  <r>
    <x v="0"/>
  </r>
  <r>
    <x v="0"/>
  </r>
  <r>
    <x v="14"/>
  </r>
  <r>
    <x v="9"/>
  </r>
  <r>
    <x v="12"/>
  </r>
  <r>
    <x v="1"/>
  </r>
  <r>
    <x v="9"/>
  </r>
  <r>
    <x v="10"/>
  </r>
  <r>
    <x v="4"/>
  </r>
  <r>
    <x v="9"/>
  </r>
  <r>
    <x v="9"/>
  </r>
  <r>
    <x v="10"/>
  </r>
  <r>
    <x v="11"/>
  </r>
  <r>
    <x v="4"/>
  </r>
  <r>
    <x v="1"/>
  </r>
  <r>
    <x v="1"/>
  </r>
  <r>
    <x v="5"/>
  </r>
  <r>
    <x v="12"/>
  </r>
  <r>
    <x v="9"/>
  </r>
  <r>
    <x v="5"/>
  </r>
  <r>
    <x v="9"/>
  </r>
  <r>
    <x v="2"/>
  </r>
  <r>
    <x v="9"/>
  </r>
  <r>
    <x v="5"/>
  </r>
  <r>
    <x v="1"/>
  </r>
  <r>
    <x v="15"/>
  </r>
  <r>
    <x v="3"/>
  </r>
  <r>
    <x v="9"/>
  </r>
  <r>
    <x v="1"/>
  </r>
  <r>
    <x v="6"/>
  </r>
  <r>
    <x v="2"/>
  </r>
  <r>
    <x v="9"/>
  </r>
  <r>
    <x v="15"/>
  </r>
  <r>
    <x v="9"/>
  </r>
  <r>
    <x v="5"/>
  </r>
  <r>
    <x v="15"/>
  </r>
  <r>
    <x v="15"/>
  </r>
  <r>
    <x v="9"/>
  </r>
  <r>
    <x v="4"/>
  </r>
  <r>
    <x v="9"/>
  </r>
  <r>
    <x v="24"/>
  </r>
  <r>
    <x v="7"/>
  </r>
  <r>
    <x v="4"/>
  </r>
  <r>
    <x v="3"/>
  </r>
  <r>
    <x v="15"/>
  </r>
  <r>
    <x v="6"/>
  </r>
  <r>
    <x v="4"/>
  </r>
  <r>
    <x v="5"/>
  </r>
  <r>
    <x v="9"/>
  </r>
  <r>
    <x v="9"/>
  </r>
  <r>
    <x v="6"/>
  </r>
  <r>
    <x v="9"/>
  </r>
  <r>
    <x v="0"/>
  </r>
  <r>
    <x v="14"/>
  </r>
  <r>
    <x v="5"/>
  </r>
  <r>
    <x v="4"/>
  </r>
  <r>
    <x v="8"/>
  </r>
  <r>
    <x v="4"/>
  </r>
  <r>
    <x v="9"/>
  </r>
  <r>
    <x v="15"/>
  </r>
  <r>
    <x v="0"/>
  </r>
  <r>
    <x v="9"/>
  </r>
  <r>
    <x v="5"/>
  </r>
  <r>
    <x v="1"/>
  </r>
  <r>
    <x v="6"/>
  </r>
  <r>
    <x v="12"/>
  </r>
  <r>
    <x v="1"/>
  </r>
  <r>
    <x v="4"/>
  </r>
  <r>
    <x v="9"/>
  </r>
  <r>
    <x v="5"/>
  </r>
  <r>
    <x v="9"/>
  </r>
  <r>
    <x v="9"/>
  </r>
  <r>
    <x v="9"/>
  </r>
  <r>
    <x v="4"/>
  </r>
  <r>
    <x v="4"/>
  </r>
  <r>
    <x v="5"/>
  </r>
  <r>
    <x v="10"/>
  </r>
  <r>
    <x v="5"/>
  </r>
  <r>
    <x v="0"/>
  </r>
  <r>
    <x v="2"/>
  </r>
  <r>
    <x v="4"/>
  </r>
  <r>
    <x v="9"/>
  </r>
  <r>
    <x v="9"/>
  </r>
  <r>
    <x v="0"/>
  </r>
  <r>
    <x v="9"/>
  </r>
  <r>
    <x v="6"/>
  </r>
  <r>
    <x v="0"/>
  </r>
  <r>
    <x v="12"/>
  </r>
  <r>
    <x v="26"/>
  </r>
  <r>
    <x v="5"/>
  </r>
  <r>
    <x v="10"/>
  </r>
  <r>
    <x v="9"/>
  </r>
  <r>
    <x v="7"/>
  </r>
  <r>
    <x v="0"/>
  </r>
  <r>
    <x v="5"/>
  </r>
  <r>
    <x v="1"/>
  </r>
  <r>
    <x v="24"/>
  </r>
  <r>
    <x v="0"/>
  </r>
  <r>
    <x v="5"/>
  </r>
  <r>
    <x v="1"/>
  </r>
  <r>
    <x v="4"/>
  </r>
  <r>
    <x v="2"/>
  </r>
  <r>
    <x v="2"/>
  </r>
  <r>
    <x v="9"/>
  </r>
  <r>
    <x v="1"/>
  </r>
  <r>
    <x v="9"/>
  </r>
  <r>
    <x v="9"/>
  </r>
  <r>
    <x v="9"/>
  </r>
  <r>
    <x v="7"/>
  </r>
  <r>
    <x v="15"/>
  </r>
  <r>
    <x v="6"/>
  </r>
  <r>
    <x v="3"/>
  </r>
  <r>
    <x v="4"/>
  </r>
  <r>
    <x v="12"/>
  </r>
  <r>
    <x v="9"/>
  </r>
  <r>
    <x v="9"/>
  </r>
  <r>
    <x v="12"/>
  </r>
  <r>
    <x v="9"/>
  </r>
  <r>
    <x v="9"/>
  </r>
  <r>
    <x v="3"/>
  </r>
  <r>
    <x v="3"/>
  </r>
  <r>
    <x v="7"/>
  </r>
  <r>
    <x v="4"/>
  </r>
  <r>
    <x v="7"/>
  </r>
  <r>
    <x v="9"/>
  </r>
  <r>
    <x v="9"/>
  </r>
  <r>
    <x v="9"/>
  </r>
  <r>
    <x v="5"/>
  </r>
  <r>
    <x v="12"/>
  </r>
  <r>
    <x v="2"/>
  </r>
  <r>
    <x v="11"/>
  </r>
  <r>
    <x v="4"/>
  </r>
  <r>
    <x v="9"/>
  </r>
  <r>
    <x v="12"/>
  </r>
  <r>
    <x v="7"/>
  </r>
  <r>
    <x v="4"/>
  </r>
  <r>
    <x v="0"/>
  </r>
  <r>
    <x v="12"/>
  </r>
  <r>
    <x v="1"/>
  </r>
  <r>
    <x v="4"/>
  </r>
  <r>
    <x v="11"/>
  </r>
  <r>
    <x v="9"/>
  </r>
  <r>
    <x v="15"/>
  </r>
  <r>
    <x v="4"/>
  </r>
  <r>
    <x v="1"/>
  </r>
  <r>
    <x v="4"/>
  </r>
  <r>
    <x v="9"/>
  </r>
  <r>
    <x v="4"/>
  </r>
  <r>
    <x v="15"/>
  </r>
  <r>
    <x v="9"/>
  </r>
  <r>
    <x v="4"/>
  </r>
  <r>
    <x v="11"/>
  </r>
  <r>
    <x v="9"/>
  </r>
  <r>
    <x v="10"/>
  </r>
  <r>
    <x v="9"/>
  </r>
  <r>
    <x v="9"/>
  </r>
  <r>
    <x v="2"/>
  </r>
  <r>
    <x v="5"/>
  </r>
  <r>
    <x v="11"/>
  </r>
  <r>
    <x v="7"/>
  </r>
  <r>
    <x v="2"/>
  </r>
  <r>
    <x v="9"/>
  </r>
  <r>
    <x v="14"/>
  </r>
  <r>
    <x v="12"/>
  </r>
  <r>
    <x v="0"/>
  </r>
  <r>
    <x v="12"/>
  </r>
  <r>
    <x v="4"/>
  </r>
  <r>
    <x v="0"/>
  </r>
  <r>
    <x v="9"/>
  </r>
  <r>
    <x v="4"/>
  </r>
  <r>
    <x v="11"/>
  </r>
  <r>
    <x v="0"/>
  </r>
  <r>
    <x v="12"/>
  </r>
  <r>
    <x v="9"/>
  </r>
  <r>
    <x v="9"/>
  </r>
  <r>
    <x v="15"/>
  </r>
  <r>
    <x v="2"/>
  </r>
  <r>
    <x v="9"/>
  </r>
  <r>
    <x v="0"/>
  </r>
  <r>
    <x v="2"/>
  </r>
  <r>
    <x v="4"/>
  </r>
  <r>
    <x v="17"/>
  </r>
  <r>
    <x v="5"/>
  </r>
  <r>
    <x v="0"/>
  </r>
  <r>
    <x v="9"/>
  </r>
  <r>
    <x v="1"/>
  </r>
  <r>
    <x v="9"/>
  </r>
  <r>
    <x v="15"/>
  </r>
  <r>
    <x v="9"/>
  </r>
  <r>
    <x v="16"/>
  </r>
  <r>
    <x v="4"/>
  </r>
  <r>
    <x v="15"/>
  </r>
  <r>
    <x v="9"/>
  </r>
  <r>
    <x v="9"/>
  </r>
  <r>
    <x v="1"/>
  </r>
  <r>
    <x v="15"/>
  </r>
  <r>
    <x v="9"/>
  </r>
  <r>
    <x v="9"/>
  </r>
  <r>
    <x v="7"/>
  </r>
  <r>
    <x v="2"/>
  </r>
  <r>
    <x v="3"/>
  </r>
  <r>
    <x v="9"/>
  </r>
  <r>
    <x v="2"/>
  </r>
  <r>
    <x v="6"/>
  </r>
  <r>
    <x v="9"/>
  </r>
  <r>
    <x v="4"/>
  </r>
  <r>
    <x v="9"/>
  </r>
  <r>
    <x v="0"/>
  </r>
  <r>
    <x v="15"/>
  </r>
  <r>
    <x v="1"/>
  </r>
  <r>
    <x v="9"/>
  </r>
  <r>
    <x v="2"/>
  </r>
  <r>
    <x v="9"/>
  </r>
  <r>
    <x v="9"/>
  </r>
  <r>
    <x v="9"/>
  </r>
  <r>
    <x v="5"/>
  </r>
  <r>
    <x v="9"/>
  </r>
  <r>
    <x v="9"/>
  </r>
  <r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0">
  <r>
    <n v="1"/>
    <x v="0"/>
  </r>
  <r>
    <n v="-1"/>
    <x v="1"/>
  </r>
  <r>
    <n v="-1"/>
    <x v="1"/>
  </r>
  <r>
    <n v="-1"/>
    <x v="1"/>
  </r>
  <r>
    <n v="1.67"/>
    <x v="1"/>
  </r>
  <r>
    <n v="-1"/>
    <x v="1"/>
  </r>
  <r>
    <n v="-1"/>
    <x v="1"/>
  </r>
  <r>
    <n v="1.4500000000000002"/>
    <x v="1"/>
  </r>
  <r>
    <n v="-1"/>
    <x v="1"/>
  </r>
  <r>
    <n v="1.2999999999999998"/>
    <x v="1"/>
  </r>
  <r>
    <n v="-1"/>
    <x v="1"/>
  </r>
  <r>
    <n v="-1"/>
    <x v="1"/>
  </r>
  <r>
    <n v="-1"/>
    <x v="1"/>
  </r>
  <r>
    <n v="1.7999999999999998"/>
    <x v="1"/>
  </r>
  <r>
    <n v="-1"/>
    <x v="1"/>
  </r>
  <r>
    <n v="-1"/>
    <x v="1"/>
  </r>
  <r>
    <n v="1.1499999999999999"/>
    <x v="1"/>
  </r>
  <r>
    <n v="-1"/>
    <x v="1"/>
  </r>
  <r>
    <n v="-1"/>
    <x v="1"/>
  </r>
  <r>
    <n v="1.1499999999999999"/>
    <x v="1"/>
  </r>
  <r>
    <n v="-1"/>
    <x v="1"/>
  </r>
  <r>
    <n v="-1"/>
    <x v="1"/>
  </r>
  <r>
    <n v="1.4"/>
    <x v="1"/>
  </r>
  <r>
    <n v="-1"/>
    <x v="1"/>
  </r>
  <r>
    <n v="-1"/>
    <x v="1"/>
  </r>
  <r>
    <n v="-1"/>
    <x v="1"/>
  </r>
  <r>
    <n v="-1"/>
    <x v="1"/>
  </r>
  <r>
    <n v="-1"/>
    <x v="1"/>
  </r>
  <r>
    <n v="3.5"/>
    <x v="1"/>
  </r>
  <r>
    <n v="1.75"/>
    <x v="1"/>
  </r>
  <r>
    <n v="-1"/>
    <x v="1"/>
  </r>
  <r>
    <n v="-1"/>
    <x v="1"/>
  </r>
  <r>
    <n v="1.7999999999999998"/>
    <x v="1"/>
  </r>
  <r>
    <n v="-1"/>
    <x v="1"/>
  </r>
  <r>
    <n v="-1"/>
    <x v="1"/>
  </r>
  <r>
    <n v="-1"/>
    <x v="1"/>
  </r>
  <r>
    <n v="1.7999999999999998"/>
    <x v="1"/>
  </r>
  <r>
    <n v="-1"/>
    <x v="1"/>
  </r>
  <r>
    <n v="-1"/>
    <x v="1"/>
  </r>
  <r>
    <n v="-1"/>
    <x v="1"/>
  </r>
  <r>
    <n v="2.15"/>
    <x v="1"/>
  </r>
  <r>
    <n v="-1"/>
    <x v="1"/>
  </r>
  <r>
    <n v="1.1000000000000001"/>
    <x v="1"/>
  </r>
  <r>
    <n v="1.35"/>
    <x v="2"/>
  </r>
  <r>
    <n v="1.1499999999999999"/>
    <x v="2"/>
  </r>
  <r>
    <n v="1.35"/>
    <x v="2"/>
  </r>
  <r>
    <n v="-1"/>
    <x v="2"/>
  </r>
  <r>
    <n v="1.65"/>
    <x v="2"/>
  </r>
  <r>
    <n v="-1"/>
    <x v="2"/>
  </r>
  <r>
    <n v="-1"/>
    <x v="2"/>
  </r>
  <r>
    <n v="-1"/>
    <x v="2"/>
  </r>
  <r>
    <n v="-1"/>
    <x v="2"/>
  </r>
  <r>
    <n v="-1"/>
    <x v="2"/>
  </r>
  <r>
    <n v="3.5"/>
    <x v="2"/>
  </r>
  <r>
    <n v="1.5"/>
    <x v="2"/>
  </r>
  <r>
    <n v="-1"/>
    <x v="2"/>
  </r>
  <r>
    <n v="-1"/>
    <x v="2"/>
  </r>
  <r>
    <n v="1.35"/>
    <x v="2"/>
  </r>
  <r>
    <n v="3.25"/>
    <x v="2"/>
  </r>
  <r>
    <n v="1.0499999999999998"/>
    <x v="2"/>
  </r>
  <r>
    <n v="-1"/>
    <x v="2"/>
  </r>
  <r>
    <n v="1.7000000000000002"/>
    <x v="2"/>
  </r>
  <r>
    <n v="-1"/>
    <x v="2"/>
  </r>
  <r>
    <n v="1.1000000000000001"/>
    <x v="2"/>
  </r>
  <r>
    <n v="-1"/>
    <x v="2"/>
  </r>
  <r>
    <n v="-1"/>
    <x v="2"/>
  </r>
  <r>
    <n v="1.35"/>
    <x v="2"/>
  </r>
  <r>
    <n v="2.9"/>
    <x v="2"/>
  </r>
  <r>
    <n v="5.75"/>
    <x v="2"/>
  </r>
  <r>
    <n v="-1"/>
    <x v="2"/>
  </r>
  <r>
    <n v="-1"/>
    <x v="2"/>
  </r>
  <r>
    <n v="1.4500000000000002"/>
    <x v="2"/>
  </r>
  <r>
    <n v="-1"/>
    <x v="2"/>
  </r>
  <r>
    <n v="-1"/>
    <x v="2"/>
  </r>
  <r>
    <n v="-1"/>
    <x v="2"/>
  </r>
  <r>
    <n v="1"/>
    <x v="2"/>
  </r>
  <r>
    <n v="1.0499999999999998"/>
    <x v="2"/>
  </r>
  <r>
    <n v="-1"/>
    <x v="2"/>
  </r>
  <r>
    <n v="2.4"/>
    <x v="2"/>
  </r>
  <r>
    <n v="-1"/>
    <x v="2"/>
  </r>
  <r>
    <n v="2.4500000000000002"/>
    <x v="2"/>
  </r>
  <r>
    <n v="-1"/>
    <x v="2"/>
  </r>
  <r>
    <n v="-1"/>
    <x v="2"/>
  </r>
  <r>
    <n v="-1"/>
    <x v="2"/>
  </r>
  <r>
    <n v="-1"/>
    <x v="2"/>
  </r>
  <r>
    <n v="1.9500000000000002"/>
    <x v="2"/>
  </r>
  <r>
    <n v="1.75"/>
    <x v="2"/>
  </r>
  <r>
    <n v="1.75"/>
    <x v="2"/>
  </r>
  <r>
    <n v="-1"/>
    <x v="2"/>
  </r>
  <r>
    <n v="-1"/>
    <x v="2"/>
  </r>
  <r>
    <n v="-1"/>
    <x v="2"/>
  </r>
  <r>
    <n v="-1"/>
    <x v="2"/>
  </r>
  <r>
    <n v="-1"/>
    <x v="2"/>
  </r>
  <r>
    <n v="1.2999999999999998"/>
    <x v="2"/>
  </r>
  <r>
    <n v="-1"/>
    <x v="2"/>
  </r>
  <r>
    <n v="1"/>
    <x v="2"/>
  </r>
  <r>
    <n v="-1"/>
    <x v="2"/>
  </r>
  <r>
    <n v="1.2000000000000002"/>
    <x v="2"/>
  </r>
  <r>
    <n v="-1"/>
    <x v="2"/>
  </r>
  <r>
    <n v="1.9500000000000002"/>
    <x v="2"/>
  </r>
  <r>
    <n v="-1"/>
    <x v="2"/>
  </r>
  <r>
    <n v="-1"/>
    <x v="2"/>
  </r>
  <r>
    <n v="-1"/>
    <x v="2"/>
  </r>
  <r>
    <n v="1.9"/>
    <x v="2"/>
  </r>
  <r>
    <n v="1.4500000000000002"/>
    <x v="3"/>
  </r>
  <r>
    <n v="-1"/>
    <x v="3"/>
  </r>
  <r>
    <n v="-1"/>
    <x v="3"/>
  </r>
  <r>
    <n v="-1"/>
    <x v="3"/>
  </r>
  <r>
    <n v="1.1499999999999999"/>
    <x v="3"/>
  </r>
  <r>
    <n v="1.35"/>
    <x v="3"/>
  </r>
  <r>
    <n v="-1"/>
    <x v="3"/>
  </r>
  <r>
    <n v="-1"/>
    <x v="3"/>
  </r>
  <r>
    <n v="-1"/>
    <x v="3"/>
  </r>
  <r>
    <n v="-1"/>
    <x v="3"/>
  </r>
  <r>
    <n v="-1"/>
    <x v="3"/>
  </r>
  <r>
    <n v="1.1000000000000001"/>
    <x v="3"/>
  </r>
  <r>
    <n v="-1"/>
    <x v="3"/>
  </r>
  <r>
    <n v="-1"/>
    <x v="3"/>
  </r>
  <r>
    <n v="-1"/>
    <x v="3"/>
  </r>
  <r>
    <n v="3.5"/>
    <x v="3"/>
  </r>
  <r>
    <n v="2"/>
    <x v="3"/>
  </r>
  <r>
    <n v="2"/>
    <x v="3"/>
  </r>
  <r>
    <n v="0.89999999999999991"/>
    <x v="3"/>
  </r>
  <r>
    <n v="2"/>
    <x v="3"/>
  </r>
  <r>
    <n v="1.1499999999999999"/>
    <x v="3"/>
  </r>
  <r>
    <n v="-1"/>
    <x v="3"/>
  </r>
  <r>
    <n v="-1"/>
    <x v="3"/>
  </r>
  <r>
    <n v="-1"/>
    <x v="3"/>
  </r>
  <r>
    <n v="1.2000000000000002"/>
    <x v="3"/>
  </r>
  <r>
    <n v="3.5"/>
    <x v="3"/>
  </r>
  <r>
    <n v="-1"/>
    <x v="3"/>
  </r>
  <r>
    <n v="-1"/>
    <x v="3"/>
  </r>
  <r>
    <n v="1.75"/>
    <x v="3"/>
  </r>
  <r>
    <n v="0.95"/>
    <x v="3"/>
  </r>
  <r>
    <n v="3.75"/>
    <x v="3"/>
  </r>
  <r>
    <n v="-1"/>
    <x v="3"/>
  </r>
  <r>
    <n v="-1"/>
    <x v="3"/>
  </r>
  <r>
    <n v="1.5"/>
    <x v="3"/>
  </r>
  <r>
    <n v="1.65"/>
    <x v="3"/>
  </r>
  <r>
    <n v="3.5"/>
    <x v="3"/>
  </r>
  <r>
    <n v="1.0499999999999998"/>
    <x v="3"/>
  </r>
  <r>
    <n v="-1"/>
    <x v="3"/>
  </r>
  <r>
    <n v="-1"/>
    <x v="3"/>
  </r>
  <r>
    <n v="-1"/>
    <x v="3"/>
  </r>
  <r>
    <n v="-1"/>
    <x v="3"/>
  </r>
  <r>
    <n v="-1"/>
    <x v="3"/>
  </r>
  <r>
    <n v="-1"/>
    <x v="3"/>
  </r>
  <r>
    <n v="-1"/>
    <x v="3"/>
  </r>
  <r>
    <n v="1.4500000000000002"/>
    <x v="3"/>
  </r>
  <r>
    <n v="-1"/>
    <x v="3"/>
  </r>
  <r>
    <n v="-1"/>
    <x v="3"/>
  </r>
  <r>
    <n v="1.67"/>
    <x v="3"/>
  </r>
  <r>
    <n v="1.4"/>
    <x v="3"/>
  </r>
  <r>
    <n v="1.5499999999999998"/>
    <x v="3"/>
  </r>
  <r>
    <n v="-1"/>
    <x v="3"/>
  </r>
  <r>
    <n v="-1"/>
    <x v="3"/>
  </r>
  <r>
    <n v="-1"/>
    <x v="3"/>
  </r>
  <r>
    <n v="-1"/>
    <x v="3"/>
  </r>
  <r>
    <n v="-1"/>
    <x v="3"/>
  </r>
  <r>
    <n v="1.25"/>
    <x v="3"/>
  </r>
  <r>
    <n v="3.5"/>
    <x v="3"/>
  </r>
  <r>
    <n v="-1"/>
    <x v="4"/>
  </r>
  <r>
    <n v="-1"/>
    <x v="4"/>
  </r>
  <r>
    <n v="2.15"/>
    <x v="4"/>
  </r>
  <r>
    <n v="1.2000000000000002"/>
    <x v="4"/>
  </r>
  <r>
    <n v="-1"/>
    <x v="4"/>
  </r>
  <r>
    <n v="1.6"/>
    <x v="4"/>
  </r>
  <r>
    <n v="-1"/>
    <x v="4"/>
  </r>
  <r>
    <n v="-1"/>
    <x v="4"/>
  </r>
  <r>
    <n v="1.4500000000000002"/>
    <x v="4"/>
  </r>
  <r>
    <n v="-1"/>
    <x v="4"/>
  </r>
  <r>
    <n v="-1"/>
    <x v="4"/>
  </r>
  <r>
    <n v="0.95"/>
    <x v="4"/>
  </r>
  <r>
    <n v="-1"/>
    <x v="4"/>
  </r>
  <r>
    <n v="1.4500000000000002"/>
    <x v="4"/>
  </r>
  <r>
    <n v="1.4500000000000002"/>
    <x v="4"/>
  </r>
  <r>
    <n v="2.15"/>
    <x v="4"/>
  </r>
  <r>
    <n v="-1"/>
    <x v="4"/>
  </r>
  <r>
    <n v="2.8"/>
    <x v="4"/>
  </r>
  <r>
    <n v="1.0499999999999998"/>
    <x v="4"/>
  </r>
  <r>
    <n v="1.67"/>
    <x v="4"/>
  </r>
  <r>
    <n v="-1"/>
    <x v="4"/>
  </r>
  <r>
    <n v="-1"/>
    <x v="4"/>
  </r>
  <r>
    <n v="-1"/>
    <x v="4"/>
  </r>
  <r>
    <n v="-1"/>
    <x v="4"/>
  </r>
  <r>
    <n v="-1"/>
    <x v="4"/>
  </r>
  <r>
    <n v="1.2999999999999998"/>
    <x v="4"/>
  </r>
  <r>
    <n v="-1"/>
    <x v="4"/>
  </r>
  <r>
    <n v="-1"/>
    <x v="4"/>
  </r>
  <r>
    <n v="-1"/>
    <x v="4"/>
  </r>
  <r>
    <n v="-1"/>
    <x v="4"/>
  </r>
  <r>
    <n v="-1"/>
    <x v="4"/>
  </r>
  <r>
    <n v="0.89999999999999991"/>
    <x v="4"/>
  </r>
  <r>
    <n v="-1"/>
    <x v="4"/>
  </r>
  <r>
    <n v="-1"/>
    <x v="4"/>
  </r>
  <r>
    <n v="-1"/>
    <x v="4"/>
  </r>
  <r>
    <n v="1.5499999999999998"/>
    <x v="4"/>
  </r>
  <r>
    <n v="3.5"/>
    <x v="4"/>
  </r>
  <r>
    <n v="-1"/>
    <x v="4"/>
  </r>
  <r>
    <n v="1"/>
    <x v="4"/>
  </r>
  <r>
    <n v="1"/>
    <x v="4"/>
  </r>
  <r>
    <n v="-1"/>
    <x v="4"/>
  </r>
  <r>
    <n v="-1"/>
    <x v="4"/>
  </r>
  <r>
    <n v="1"/>
    <x v="4"/>
  </r>
  <r>
    <n v="-1"/>
    <x v="4"/>
  </r>
  <r>
    <n v="-1"/>
    <x v="4"/>
  </r>
  <r>
    <n v="1.9"/>
    <x v="4"/>
  </r>
  <r>
    <n v="2.1"/>
    <x v="4"/>
  </r>
  <r>
    <n v="1.75"/>
    <x v="4"/>
  </r>
  <r>
    <n v="-1"/>
    <x v="4"/>
  </r>
  <r>
    <n v="1.2999999999999998"/>
    <x v="4"/>
  </r>
  <r>
    <n v="2.6"/>
    <x v="4"/>
  </r>
  <r>
    <n v="-1"/>
    <x v="4"/>
  </r>
  <r>
    <n v="-1"/>
    <x v="4"/>
  </r>
  <r>
    <n v="-1"/>
    <x v="4"/>
  </r>
  <r>
    <n v="-1"/>
    <x v="4"/>
  </r>
  <r>
    <n v="-1"/>
    <x v="4"/>
  </r>
  <r>
    <n v="1.25"/>
    <x v="4"/>
  </r>
  <r>
    <n v="2.8"/>
    <x v="4"/>
  </r>
  <r>
    <n v="1.5"/>
    <x v="4"/>
  </r>
  <r>
    <n v="-1"/>
    <x v="4"/>
  </r>
  <r>
    <n v="1.0499999999999998"/>
    <x v="4"/>
  </r>
  <r>
    <n v="-1"/>
    <x v="4"/>
  </r>
  <r>
    <n v="-1"/>
    <x v="4"/>
  </r>
  <r>
    <n v="1.25"/>
    <x v="4"/>
  </r>
  <r>
    <n v="-1"/>
    <x v="4"/>
  </r>
  <r>
    <n v="1.6"/>
    <x v="4"/>
  </r>
  <r>
    <n v="-1"/>
    <x v="4"/>
  </r>
  <r>
    <n v="1.85"/>
    <x v="4"/>
  </r>
  <r>
    <n v="2.6"/>
    <x v="4"/>
  </r>
  <r>
    <n v="1.65"/>
    <x v="4"/>
  </r>
  <r>
    <n v="-1"/>
    <x v="4"/>
  </r>
  <r>
    <n v="-1"/>
    <x v="4"/>
  </r>
  <r>
    <n v="1.5"/>
    <x v="4"/>
  </r>
  <r>
    <n v="0.95"/>
    <x v="4"/>
  </r>
  <r>
    <n v="-1"/>
    <x v="5"/>
  </r>
  <r>
    <n v="1.67"/>
    <x v="5"/>
  </r>
  <r>
    <n v="-1"/>
    <x v="5"/>
  </r>
  <r>
    <n v="1.7000000000000002"/>
    <x v="5"/>
  </r>
  <r>
    <n v="1.5"/>
    <x v="5"/>
  </r>
  <r>
    <n v="1.5"/>
    <x v="5"/>
  </r>
  <r>
    <n v="3.25"/>
    <x v="5"/>
  </r>
  <r>
    <n v="-1"/>
    <x v="5"/>
  </r>
  <r>
    <n v="-1"/>
    <x v="5"/>
  </r>
  <r>
    <n v="-1"/>
    <x v="5"/>
  </r>
  <r>
    <n v="-1"/>
    <x v="5"/>
  </r>
  <r>
    <n v="-1"/>
    <x v="5"/>
  </r>
  <r>
    <n v="1.4"/>
    <x v="5"/>
  </r>
  <r>
    <n v="2"/>
    <x v="5"/>
  </r>
  <r>
    <n v="-1"/>
    <x v="5"/>
  </r>
  <r>
    <n v="1.4"/>
    <x v="5"/>
  </r>
  <r>
    <n v="-1"/>
    <x v="5"/>
  </r>
  <r>
    <n v="-1"/>
    <x v="5"/>
  </r>
  <r>
    <n v="-1"/>
    <x v="5"/>
  </r>
  <r>
    <n v="-1"/>
    <x v="5"/>
  </r>
  <r>
    <n v="-1"/>
    <x v="5"/>
  </r>
  <r>
    <n v="-1"/>
    <x v="5"/>
  </r>
  <r>
    <n v="1.2000000000000002"/>
    <x v="5"/>
  </r>
  <r>
    <n v="-1"/>
    <x v="5"/>
  </r>
  <r>
    <n v="-1"/>
    <x v="5"/>
  </r>
  <r>
    <n v="1.67"/>
    <x v="5"/>
  </r>
  <r>
    <n v="2.2999999999999998"/>
    <x v="5"/>
  </r>
  <r>
    <n v="-1"/>
    <x v="5"/>
  </r>
  <r>
    <n v="-1"/>
    <x v="5"/>
  </r>
  <r>
    <n v="1.6"/>
    <x v="5"/>
  </r>
  <r>
    <n v="-1"/>
    <x v="5"/>
  </r>
  <r>
    <n v="1"/>
    <x v="5"/>
  </r>
  <r>
    <n v="-1"/>
    <x v="5"/>
  </r>
  <r>
    <n v="-1"/>
    <x v="5"/>
  </r>
  <r>
    <n v="1.1499999999999999"/>
    <x v="5"/>
  </r>
  <r>
    <n v="1.2999999999999998"/>
    <x v="5"/>
  </r>
  <r>
    <n v="-1"/>
    <x v="5"/>
  </r>
  <r>
    <n v="-1"/>
    <x v="5"/>
  </r>
  <r>
    <n v="2.35"/>
    <x v="5"/>
  </r>
  <r>
    <n v="1.5499999999999998"/>
    <x v="5"/>
  </r>
  <r>
    <n v="1.75"/>
    <x v="5"/>
  </r>
  <r>
    <n v="-1"/>
    <x v="5"/>
  </r>
  <r>
    <n v="2.2000000000000002"/>
    <x v="5"/>
  </r>
  <r>
    <n v="1.7000000000000002"/>
    <x v="5"/>
  </r>
  <r>
    <n v="-1"/>
    <x v="5"/>
  </r>
  <r>
    <n v="-1"/>
    <x v="5"/>
  </r>
  <r>
    <n v="1.75"/>
    <x v="5"/>
  </r>
  <r>
    <n v="-1"/>
    <x v="5"/>
  </r>
  <r>
    <n v="0.95"/>
    <x v="5"/>
  </r>
  <r>
    <n v="1.65"/>
    <x v="6"/>
  </r>
  <r>
    <n v="-1"/>
    <x v="7"/>
  </r>
  <r>
    <n v="2.6"/>
    <x v="7"/>
  </r>
  <r>
    <n v="-1"/>
    <x v="7"/>
  </r>
  <r>
    <n v="1.2999999999999998"/>
    <x v="7"/>
  </r>
  <r>
    <n v="1.85"/>
    <x v="7"/>
  </r>
  <r>
    <n v="1.5499999999999998"/>
    <x v="7"/>
  </r>
  <r>
    <n v="-1"/>
    <x v="7"/>
  </r>
  <r>
    <n v="-1"/>
    <x v="7"/>
  </r>
  <r>
    <n v="1.4"/>
    <x v="7"/>
  </r>
  <r>
    <n v="-1"/>
    <x v="7"/>
  </r>
  <r>
    <n v="-1"/>
    <x v="7"/>
  </r>
  <r>
    <n v="-1"/>
    <x v="7"/>
  </r>
  <r>
    <n v="-1"/>
    <x v="7"/>
  </r>
  <r>
    <n v="2.2999999999999998"/>
    <x v="7"/>
  </r>
  <r>
    <n v="2.1"/>
    <x v="7"/>
  </r>
  <r>
    <n v="1.75"/>
    <x v="7"/>
  </r>
  <r>
    <n v="1.75"/>
    <x v="7"/>
  </r>
  <r>
    <n v="-1"/>
    <x v="7"/>
  </r>
  <r>
    <n v="-1"/>
    <x v="7"/>
  </r>
  <r>
    <n v="-1"/>
    <x v="7"/>
  </r>
  <r>
    <n v="4"/>
    <x v="7"/>
  </r>
  <r>
    <n v="-1"/>
    <x v="7"/>
  </r>
  <r>
    <n v="-1"/>
    <x v="7"/>
  </r>
  <r>
    <n v="-1"/>
    <x v="7"/>
  </r>
  <r>
    <n v="2.4500000000000002"/>
    <x v="7"/>
  </r>
  <r>
    <n v="-1"/>
    <x v="7"/>
  </r>
  <r>
    <n v="1.2000000000000002"/>
    <x v="7"/>
  </r>
  <r>
    <n v="3.5"/>
    <x v="7"/>
  </r>
  <r>
    <n v="-1"/>
    <x v="7"/>
  </r>
  <r>
    <n v="-1"/>
    <x v="7"/>
  </r>
  <r>
    <n v="1.4"/>
    <x v="7"/>
  </r>
  <r>
    <n v="1.9"/>
    <x v="7"/>
  </r>
  <r>
    <n v="-1"/>
    <x v="7"/>
  </r>
  <r>
    <n v="-1"/>
    <x v="7"/>
  </r>
  <r>
    <n v="-1"/>
    <x v="7"/>
  </r>
  <r>
    <n v="-1"/>
    <x v="7"/>
  </r>
  <r>
    <n v="-1"/>
    <x v="7"/>
  </r>
  <r>
    <n v="-1"/>
    <x v="7"/>
  </r>
  <r>
    <n v="2.9"/>
    <x v="7"/>
  </r>
  <r>
    <n v="-1"/>
    <x v="7"/>
  </r>
  <r>
    <n v="-1"/>
    <x v="7"/>
  </r>
  <r>
    <n v="5.5"/>
    <x v="7"/>
  </r>
  <r>
    <n v="-1"/>
    <x v="7"/>
  </r>
  <r>
    <n v="1.4"/>
    <x v="7"/>
  </r>
  <r>
    <n v="1.4"/>
    <x v="8"/>
  </r>
  <r>
    <n v="-1"/>
    <x v="8"/>
  </r>
  <r>
    <n v="-1"/>
    <x v="8"/>
  </r>
  <r>
    <n v="-1"/>
    <x v="8"/>
  </r>
  <r>
    <n v="2.5"/>
    <x v="8"/>
  </r>
  <r>
    <n v="-1"/>
    <x v="8"/>
  </r>
  <r>
    <n v="5"/>
    <x v="8"/>
  </r>
  <r>
    <n v="-1"/>
    <x v="8"/>
  </r>
  <r>
    <n v="-1"/>
    <x v="8"/>
  </r>
  <r>
    <n v="1.4"/>
    <x v="8"/>
  </r>
  <r>
    <n v="1.0499999999999998"/>
    <x v="8"/>
  </r>
  <r>
    <n v="-1"/>
    <x v="8"/>
  </r>
  <r>
    <n v="-1"/>
    <x v="8"/>
  </r>
  <r>
    <n v="1.0499999999999998"/>
    <x v="8"/>
  </r>
  <r>
    <n v="-1"/>
    <x v="8"/>
  </r>
  <r>
    <n v="-1"/>
    <x v="8"/>
  </r>
  <r>
    <n v="-1"/>
    <x v="8"/>
  </r>
  <r>
    <n v="-1"/>
    <x v="8"/>
  </r>
  <r>
    <n v="1.7000000000000002"/>
    <x v="8"/>
  </r>
  <r>
    <n v="2.2000000000000002"/>
    <x v="8"/>
  </r>
  <r>
    <n v="4"/>
    <x v="8"/>
  </r>
  <r>
    <n v="2.2999999999999998"/>
    <x v="8"/>
  </r>
  <r>
    <n v="1"/>
    <x v="8"/>
  </r>
  <r>
    <n v="-1"/>
    <x v="8"/>
  </r>
  <r>
    <n v="-1"/>
    <x v="8"/>
  </r>
  <r>
    <n v="-1"/>
    <x v="8"/>
  </r>
  <r>
    <n v="1.4"/>
    <x v="8"/>
  </r>
  <r>
    <n v="-1"/>
    <x v="8"/>
  </r>
  <r>
    <n v="4"/>
    <x v="8"/>
  </r>
  <r>
    <n v="-1"/>
    <x v="8"/>
  </r>
  <r>
    <n v="-1"/>
    <x v="8"/>
  </r>
  <r>
    <n v="1.5"/>
    <x v="8"/>
  </r>
  <r>
    <n v="1.2999999999999998"/>
    <x v="8"/>
  </r>
  <r>
    <n v="-1"/>
    <x v="8"/>
  </r>
  <r>
    <n v="0.95"/>
    <x v="8"/>
  </r>
  <r>
    <n v="-1"/>
    <x v="8"/>
  </r>
  <r>
    <n v="-1"/>
    <x v="8"/>
  </r>
  <r>
    <n v="-1"/>
    <x v="8"/>
  </r>
  <r>
    <n v="1.2999999999999998"/>
    <x v="8"/>
  </r>
  <r>
    <n v="-1"/>
    <x v="8"/>
  </r>
  <r>
    <n v="2.9"/>
    <x v="8"/>
  </r>
  <r>
    <n v="-1"/>
    <x v="8"/>
  </r>
  <r>
    <n v="2.15"/>
    <x v="8"/>
  </r>
  <r>
    <n v="-1"/>
    <x v="8"/>
  </r>
  <r>
    <n v="1.75"/>
    <x v="8"/>
  </r>
  <r>
    <n v="-1"/>
    <x v="8"/>
  </r>
  <r>
    <n v="1.4"/>
    <x v="8"/>
  </r>
  <r>
    <n v="-1"/>
    <x v="8"/>
  </r>
  <r>
    <n v="-1"/>
    <x v="8"/>
  </r>
  <r>
    <n v="-1"/>
    <x v="8"/>
  </r>
  <r>
    <n v="-1"/>
    <x v="8"/>
  </r>
  <r>
    <n v="1.1499999999999999"/>
    <x v="8"/>
  </r>
  <r>
    <n v="3.75"/>
    <x v="8"/>
  </r>
  <r>
    <n v="2.65"/>
    <x v="8"/>
  </r>
  <r>
    <n v="1.2000000000000002"/>
    <x v="8"/>
  </r>
  <r>
    <n v="-1"/>
    <x v="8"/>
  </r>
  <r>
    <n v="3"/>
    <x v="8"/>
  </r>
  <r>
    <n v="-1"/>
    <x v="8"/>
  </r>
  <r>
    <n v="2.6"/>
    <x v="8"/>
  </r>
  <r>
    <n v="1.9500000000000002"/>
    <x v="8"/>
  </r>
  <r>
    <n v="-1"/>
    <x v="9"/>
  </r>
  <r>
    <n v="-1"/>
    <x v="9"/>
  </r>
  <r>
    <n v="-1"/>
    <x v="9"/>
  </r>
  <r>
    <n v="-1"/>
    <x v="9"/>
  </r>
  <r>
    <n v="-1"/>
    <x v="9"/>
  </r>
  <r>
    <n v="-1"/>
    <x v="9"/>
  </r>
  <r>
    <n v="1.4"/>
    <x v="9"/>
  </r>
  <r>
    <n v="1.2000000000000002"/>
    <x v="9"/>
  </r>
  <r>
    <n v="0.95"/>
    <x v="9"/>
  </r>
  <r>
    <n v="-1"/>
    <x v="9"/>
  </r>
  <r>
    <n v="-1"/>
    <x v="9"/>
  </r>
  <r>
    <n v="-1"/>
    <x v="9"/>
  </r>
  <r>
    <n v="1.7999999999999998"/>
    <x v="9"/>
  </r>
  <r>
    <n v="2.6"/>
    <x v="9"/>
  </r>
  <r>
    <n v="1.5499999999999998"/>
    <x v="9"/>
  </r>
  <r>
    <n v="-1"/>
    <x v="9"/>
  </r>
  <r>
    <n v="-1"/>
    <x v="9"/>
  </r>
  <r>
    <n v="-1"/>
    <x v="9"/>
  </r>
  <r>
    <n v="1.1000000000000001"/>
    <x v="9"/>
  </r>
  <r>
    <n v="0.95"/>
    <x v="9"/>
  </r>
  <r>
    <n v="2.35"/>
    <x v="9"/>
  </r>
  <r>
    <n v="1.2999999999999998"/>
    <x v="9"/>
  </r>
  <r>
    <n v="2.2000000000000002"/>
    <x v="9"/>
  </r>
  <r>
    <n v="-1"/>
    <x v="9"/>
  </r>
  <r>
    <n v="1.9500000000000002"/>
    <x v="9"/>
  </r>
  <r>
    <n v="-1"/>
    <x v="9"/>
  </r>
  <r>
    <n v="1.2999999999999998"/>
    <x v="9"/>
  </r>
  <r>
    <n v="-1"/>
    <x v="9"/>
  </r>
  <r>
    <n v="3.5"/>
    <x v="9"/>
  </r>
  <r>
    <n v="2.0499999999999998"/>
    <x v="9"/>
  </r>
  <r>
    <n v="-1"/>
    <x v="9"/>
  </r>
  <r>
    <n v="1.2000000000000002"/>
    <x v="9"/>
  </r>
  <r>
    <n v="1.1499999999999999"/>
    <x v="9"/>
  </r>
  <r>
    <n v="-1"/>
    <x v="9"/>
  </r>
  <r>
    <n v="3.75"/>
    <x v="9"/>
  </r>
  <r>
    <n v="1.2000000000000002"/>
    <x v="9"/>
  </r>
  <r>
    <n v="-1"/>
    <x v="9"/>
  </r>
  <r>
    <n v="-1"/>
    <x v="9"/>
  </r>
  <r>
    <n v="-1"/>
    <x v="9"/>
  </r>
  <r>
    <n v="5"/>
    <x v="9"/>
  </r>
  <r>
    <n v="-1"/>
    <x v="9"/>
  </r>
  <r>
    <n v="-1"/>
    <x v="9"/>
  </r>
  <r>
    <n v="-1"/>
    <x v="9"/>
  </r>
  <r>
    <n v="-1"/>
    <x v="9"/>
  </r>
  <r>
    <n v="-1"/>
    <x v="9"/>
  </r>
  <r>
    <n v="2.15"/>
    <x v="9"/>
  </r>
  <r>
    <n v="-1"/>
    <x v="9"/>
  </r>
  <r>
    <n v="1.25"/>
    <x v="9"/>
  </r>
  <r>
    <n v="1.2999999999999998"/>
    <x v="9"/>
  </r>
  <r>
    <n v="-1"/>
    <x v="9"/>
  </r>
  <r>
    <n v="1.2999999999999998"/>
    <x v="9"/>
  </r>
  <r>
    <n v="1.2999999999999998"/>
    <x v="9"/>
  </r>
  <r>
    <n v="2.75"/>
    <x v="9"/>
  </r>
  <r>
    <n v="-1"/>
    <x v="9"/>
  </r>
  <r>
    <n v="-1"/>
    <x v="9"/>
  </r>
  <r>
    <n v="1.85"/>
    <x v="9"/>
  </r>
  <r>
    <n v="-1"/>
    <x v="9"/>
  </r>
  <r>
    <n v="-1"/>
    <x v="9"/>
  </r>
  <r>
    <n v="-1"/>
    <x v="9"/>
  </r>
  <r>
    <n v="1.1499999999999999"/>
    <x v="10"/>
  </r>
  <r>
    <n v="-1"/>
    <x v="10"/>
  </r>
  <r>
    <n v="-1"/>
    <x v="10"/>
  </r>
  <r>
    <n v="2.1"/>
    <x v="10"/>
  </r>
  <r>
    <n v="-1"/>
    <x v="10"/>
  </r>
  <r>
    <n v="1.25"/>
    <x v="10"/>
  </r>
  <r>
    <n v="-1"/>
    <x v="10"/>
  </r>
  <r>
    <n v="1.7000000000000002"/>
    <x v="10"/>
  </r>
  <r>
    <n v="1.4"/>
    <x v="10"/>
  </r>
  <r>
    <n v="1.5499999999999998"/>
    <x v="10"/>
  </r>
  <r>
    <n v="6.5"/>
    <x v="10"/>
  </r>
  <r>
    <n v="1.0499999999999998"/>
    <x v="10"/>
  </r>
  <r>
    <n v="-1"/>
    <x v="10"/>
  </r>
  <r>
    <n v="1.65"/>
    <x v="10"/>
  </r>
  <r>
    <n v="1.65"/>
    <x v="10"/>
  </r>
  <r>
    <n v="1.7000000000000002"/>
    <x v="10"/>
  </r>
  <r>
    <n v="-1"/>
    <x v="10"/>
  </r>
  <r>
    <n v="-1"/>
    <x v="10"/>
  </r>
  <r>
    <n v="-1"/>
    <x v="10"/>
  </r>
  <r>
    <n v="-1"/>
    <x v="10"/>
  </r>
  <r>
    <n v="2.25"/>
    <x v="10"/>
  </r>
  <r>
    <n v="-1"/>
    <x v="10"/>
  </r>
  <r>
    <n v="0.89999999999999991"/>
    <x v="10"/>
  </r>
  <r>
    <n v="-1"/>
    <x v="10"/>
  </r>
  <r>
    <n v="-1"/>
    <x v="10"/>
  </r>
  <r>
    <n v="-1"/>
    <x v="10"/>
  </r>
  <r>
    <n v="-1"/>
    <x v="10"/>
  </r>
  <r>
    <n v="-1"/>
    <x v="10"/>
  </r>
  <r>
    <n v="-1"/>
    <x v="10"/>
  </r>
  <r>
    <n v="1.5"/>
    <x v="10"/>
  </r>
  <r>
    <n v="1.6"/>
    <x v="10"/>
  </r>
  <r>
    <n v="1.4"/>
    <x v="10"/>
  </r>
  <r>
    <n v="-1"/>
    <x v="10"/>
  </r>
  <r>
    <n v="1"/>
    <x v="10"/>
  </r>
  <r>
    <n v="1.85"/>
    <x v="10"/>
  </r>
  <r>
    <n v="1.6"/>
    <x v="10"/>
  </r>
  <r>
    <n v="-1"/>
    <x v="10"/>
  </r>
  <r>
    <n v="4.25"/>
    <x v="10"/>
  </r>
  <r>
    <n v="2.2999999999999998"/>
    <x v="10"/>
  </r>
  <r>
    <n v="-1"/>
    <x v="10"/>
  </r>
  <r>
    <n v="2.4500000000000002"/>
    <x v="10"/>
  </r>
  <r>
    <n v="-1"/>
    <x v="10"/>
  </r>
  <r>
    <n v="1.35"/>
    <x v="10"/>
  </r>
  <r>
    <n v="-1"/>
    <x v="10"/>
  </r>
  <r>
    <n v="-1"/>
    <x v="10"/>
  </r>
  <r>
    <n v="-1"/>
    <x v="10"/>
  </r>
  <r>
    <n v="1.7999999999999998"/>
    <x v="10"/>
  </r>
  <r>
    <n v="1.67"/>
    <x v="10"/>
  </r>
  <r>
    <n v="1.5499999999999998"/>
    <x v="10"/>
  </r>
  <r>
    <n v="3.75"/>
    <x v="10"/>
  </r>
  <r>
    <n v="1.67"/>
    <x v="10"/>
  </r>
  <r>
    <n v="-1"/>
    <x v="10"/>
  </r>
  <r>
    <n v="-1"/>
    <x v="10"/>
  </r>
  <r>
    <n v="-1"/>
    <x v="10"/>
  </r>
  <r>
    <n v="0.89999999999999991"/>
    <x v="10"/>
  </r>
  <r>
    <n v="-1"/>
    <x v="10"/>
  </r>
  <r>
    <n v="0.89999999999999991"/>
    <x v="10"/>
  </r>
  <r>
    <n v="-1"/>
    <x v="10"/>
  </r>
  <r>
    <n v="2.1"/>
    <x v="10"/>
  </r>
  <r>
    <n v="1.0499999999999998"/>
    <x v="10"/>
  </r>
  <r>
    <n v="-1"/>
    <x v="10"/>
  </r>
  <r>
    <n v="2.2000000000000002"/>
    <x v="10"/>
  </r>
  <r>
    <n v="1.4"/>
    <x v="10"/>
  </r>
  <r>
    <n v="0.95"/>
    <x v="10"/>
  </r>
  <r>
    <n v="-1"/>
    <x v="10"/>
  </r>
  <r>
    <n v="-1"/>
    <x v="10"/>
  </r>
  <r>
    <n v="-1"/>
    <x v="10"/>
  </r>
  <r>
    <n v="1.0499999999999998"/>
    <x v="10"/>
  </r>
  <r>
    <n v="1"/>
    <x v="10"/>
  </r>
  <r>
    <n v="2.8"/>
    <x v="10"/>
  </r>
  <r>
    <n v="-1"/>
    <x v="10"/>
  </r>
  <r>
    <n v="2.15"/>
    <x v="10"/>
  </r>
  <r>
    <n v="-1"/>
    <x v="11"/>
  </r>
  <r>
    <n v="-1"/>
    <x v="11"/>
  </r>
  <r>
    <n v="1.67"/>
    <x v="11"/>
  </r>
  <r>
    <n v="-1"/>
    <x v="11"/>
  </r>
  <r>
    <n v="-1"/>
    <x v="11"/>
  </r>
  <r>
    <n v="-1"/>
    <x v="11"/>
  </r>
  <r>
    <n v="-1"/>
    <x v="11"/>
  </r>
  <r>
    <n v="-1"/>
    <x v="11"/>
  </r>
  <r>
    <n v="-1"/>
    <x v="11"/>
  </r>
  <r>
    <n v="3.5"/>
    <x v="11"/>
  </r>
  <r>
    <n v="2.8"/>
    <x v="11"/>
  </r>
  <r>
    <n v="2.4"/>
    <x v="11"/>
  </r>
  <r>
    <n v="1.2999999999999998"/>
    <x v="11"/>
  </r>
  <r>
    <n v="1.4500000000000002"/>
    <x v="11"/>
  </r>
  <r>
    <n v="1.7999999999999998"/>
    <x v="11"/>
  </r>
  <r>
    <n v="-1"/>
    <x v="11"/>
  </r>
  <r>
    <n v="3"/>
    <x v="11"/>
  </r>
  <r>
    <n v="-1"/>
    <x v="11"/>
  </r>
  <r>
    <n v="-1"/>
    <x v="11"/>
  </r>
  <r>
    <n v="1.4"/>
    <x v="11"/>
  </r>
  <r>
    <n v="2.0499999999999998"/>
    <x v="11"/>
  </r>
  <r>
    <n v="-1"/>
    <x v="11"/>
  </r>
  <r>
    <n v="-1"/>
    <x v="11"/>
  </r>
  <r>
    <n v="-1"/>
    <x v="11"/>
  </r>
  <r>
    <n v="-1"/>
    <x v="11"/>
  </r>
  <r>
    <n v="-1"/>
    <x v="11"/>
  </r>
  <r>
    <n v="1.7000000000000002"/>
    <x v="11"/>
  </r>
  <r>
    <n v="2.2000000000000002"/>
    <x v="11"/>
  </r>
  <r>
    <n v="1.4"/>
    <x v="11"/>
  </r>
  <r>
    <n v="2"/>
    <x v="11"/>
  </r>
  <r>
    <n v="1.6"/>
    <x v="11"/>
  </r>
  <r>
    <n v="2.2000000000000002"/>
    <x v="11"/>
  </r>
  <r>
    <n v="-1"/>
    <x v="11"/>
  </r>
  <r>
    <n v="-1"/>
    <x v="11"/>
  </r>
  <r>
    <n v="-1"/>
    <x v="11"/>
  </r>
  <r>
    <n v="-1"/>
    <x v="11"/>
  </r>
  <r>
    <n v="1.1499999999999999"/>
    <x v="11"/>
  </r>
  <r>
    <n v="-1"/>
    <x v="11"/>
  </r>
  <r>
    <n v="0.95"/>
    <x v="11"/>
  </r>
  <r>
    <n v="1.7000000000000002"/>
    <x v="11"/>
  </r>
  <r>
    <n v="2.25"/>
    <x v="11"/>
  </r>
  <r>
    <n v="-1"/>
    <x v="11"/>
  </r>
  <r>
    <n v="-1"/>
    <x v="11"/>
  </r>
  <r>
    <n v="3.25"/>
    <x v="11"/>
  </r>
  <r>
    <n v="-1"/>
    <x v="11"/>
  </r>
  <r>
    <n v="1.25"/>
    <x v="11"/>
  </r>
  <r>
    <n v="1.2000000000000002"/>
    <x v="11"/>
  </r>
  <r>
    <n v="1.0499999999999998"/>
    <x v="11"/>
  </r>
  <r>
    <n v="-1"/>
    <x v="11"/>
  </r>
  <r>
    <n v="-1"/>
    <x v="12"/>
  </r>
  <r>
    <n v="-1"/>
    <x v="13"/>
  </r>
  <r>
    <n v="1.7000000000000002"/>
    <x v="13"/>
  </r>
  <r>
    <n v="1.67"/>
    <x v="13"/>
  </r>
  <r>
    <n v="-1"/>
    <x v="13"/>
  </r>
  <r>
    <n v="-1"/>
    <x v="13"/>
  </r>
  <r>
    <n v="-1"/>
    <x v="13"/>
  </r>
  <r>
    <n v="1.7000000000000002"/>
    <x v="13"/>
  </r>
  <r>
    <n v="-1"/>
    <x v="13"/>
  </r>
  <r>
    <n v="1.65"/>
    <x v="13"/>
  </r>
  <r>
    <n v="2.9"/>
    <x v="13"/>
  </r>
  <r>
    <n v="1.75"/>
    <x v="13"/>
  </r>
  <r>
    <n v="-1"/>
    <x v="13"/>
  </r>
  <r>
    <n v="0.95"/>
    <x v="13"/>
  </r>
  <r>
    <n v="2.2000000000000002"/>
    <x v="13"/>
  </r>
  <r>
    <n v="0.89999999999999991"/>
    <x v="13"/>
  </r>
  <r>
    <n v="1.65"/>
    <x v="13"/>
  </r>
  <r>
    <n v="-1"/>
    <x v="13"/>
  </r>
  <r>
    <n v="1.7000000000000002"/>
    <x v="13"/>
  </r>
  <r>
    <n v="-1"/>
    <x v="13"/>
  </r>
  <r>
    <n v="2.2999999999999998"/>
    <x v="13"/>
  </r>
  <r>
    <n v="5"/>
    <x v="13"/>
  </r>
  <r>
    <n v="-1"/>
    <x v="13"/>
  </r>
  <r>
    <n v="2.25"/>
    <x v="13"/>
  </r>
  <r>
    <n v="3.0999999999999996"/>
    <x v="13"/>
  </r>
  <r>
    <n v="-1"/>
    <x v="13"/>
  </r>
  <r>
    <n v="-1"/>
    <x v="13"/>
  </r>
  <r>
    <n v="-1"/>
    <x v="13"/>
  </r>
  <r>
    <n v="-1"/>
    <x v="13"/>
  </r>
  <r>
    <n v="2.4"/>
    <x v="14"/>
  </r>
  <r>
    <n v="-1"/>
    <x v="14"/>
  </r>
  <r>
    <n v="-1"/>
    <x v="14"/>
  </r>
  <r>
    <n v="-1"/>
    <x v="14"/>
  </r>
  <r>
    <n v="-1"/>
    <x v="14"/>
  </r>
  <r>
    <n v="-1"/>
    <x v="14"/>
  </r>
  <r>
    <n v="3.25"/>
    <x v="14"/>
  </r>
  <r>
    <n v="2.7"/>
    <x v="14"/>
  </r>
  <r>
    <n v="-1"/>
    <x v="14"/>
  </r>
  <r>
    <n v="-1"/>
    <x v="14"/>
  </r>
  <r>
    <n v="-1"/>
    <x v="14"/>
  </r>
  <r>
    <n v="1.1000000000000001"/>
    <x v="14"/>
  </r>
  <r>
    <n v="1.2000000000000002"/>
    <x v="14"/>
  </r>
  <r>
    <n v="1.75"/>
    <x v="14"/>
  </r>
  <r>
    <n v="2.8"/>
    <x v="14"/>
  </r>
  <r>
    <n v="-1"/>
    <x v="14"/>
  </r>
  <r>
    <n v="-1"/>
    <x v="14"/>
  </r>
  <r>
    <n v="1.65"/>
    <x v="14"/>
  </r>
  <r>
    <n v="1.75"/>
    <x v="14"/>
  </r>
  <r>
    <n v="-1"/>
    <x v="14"/>
  </r>
  <r>
    <n v="9"/>
    <x v="14"/>
  </r>
  <r>
    <n v="1.85"/>
    <x v="14"/>
  </r>
  <r>
    <n v="-1"/>
    <x v="14"/>
  </r>
  <r>
    <n v="-1"/>
    <x v="14"/>
  </r>
  <r>
    <n v="-1"/>
    <x v="14"/>
  </r>
  <r>
    <n v="-1"/>
    <x v="14"/>
  </r>
  <r>
    <n v="1.65"/>
    <x v="14"/>
  </r>
  <r>
    <n v="-1"/>
    <x v="14"/>
  </r>
  <r>
    <n v="2"/>
    <x v="14"/>
  </r>
  <r>
    <n v="-1"/>
    <x v="14"/>
  </r>
  <r>
    <n v="1.85"/>
    <x v="14"/>
  </r>
  <r>
    <n v="1.4500000000000002"/>
    <x v="14"/>
  </r>
  <r>
    <n v="0.95"/>
    <x v="14"/>
  </r>
  <r>
    <n v="-1"/>
    <x v="14"/>
  </r>
  <r>
    <n v="-1"/>
    <x v="14"/>
  </r>
  <r>
    <n v="-1"/>
    <x v="14"/>
  </r>
  <r>
    <n v="1.7999999999999998"/>
    <x v="14"/>
  </r>
  <r>
    <n v="1.25"/>
    <x v="14"/>
  </r>
  <r>
    <n v="-1"/>
    <x v="14"/>
  </r>
  <r>
    <n v="1.67"/>
    <x v="14"/>
  </r>
  <r>
    <n v="-1"/>
    <x v="14"/>
  </r>
  <r>
    <n v="1.65"/>
    <x v="14"/>
  </r>
  <r>
    <n v="3.25"/>
    <x v="14"/>
  </r>
  <r>
    <n v="2.75"/>
    <x v="14"/>
  </r>
  <r>
    <n v="2.9"/>
    <x v="14"/>
  </r>
  <r>
    <n v="1.2000000000000002"/>
    <x v="14"/>
  </r>
  <r>
    <n v="-1"/>
    <x v="14"/>
  </r>
  <r>
    <n v="-1"/>
    <x v="14"/>
  </r>
  <r>
    <n v="-1"/>
    <x v="14"/>
  </r>
  <r>
    <n v="1.35"/>
    <x v="14"/>
  </r>
  <r>
    <n v="3.5"/>
    <x v="14"/>
  </r>
  <r>
    <n v="-1"/>
    <x v="14"/>
  </r>
  <r>
    <n v="-1"/>
    <x v="14"/>
  </r>
  <r>
    <n v="1.0499999999999998"/>
    <x v="14"/>
  </r>
  <r>
    <n v="1.1000000000000001"/>
    <x v="14"/>
  </r>
  <r>
    <n v="4"/>
    <x v="14"/>
  </r>
  <r>
    <n v="1.67"/>
    <x v="14"/>
  </r>
  <r>
    <n v="1.5"/>
    <x v="14"/>
  </r>
  <r>
    <n v="1.35"/>
    <x v="14"/>
  </r>
  <r>
    <n v="-1"/>
    <x v="14"/>
  </r>
  <r>
    <n v="-1"/>
    <x v="14"/>
  </r>
  <r>
    <n v="2.9"/>
    <x v="14"/>
  </r>
  <r>
    <n v="1.7999999999999998"/>
    <x v="14"/>
  </r>
  <r>
    <n v="-1"/>
    <x v="14"/>
  </r>
  <r>
    <n v="2.1"/>
    <x v="15"/>
  </r>
  <r>
    <n v="-1"/>
    <x v="15"/>
  </r>
  <r>
    <n v="1.67"/>
    <x v="15"/>
  </r>
  <r>
    <n v="2.15"/>
    <x v="15"/>
  </r>
  <r>
    <n v="2.6"/>
    <x v="15"/>
  </r>
  <r>
    <n v="-1"/>
    <x v="15"/>
  </r>
  <r>
    <n v="-1"/>
    <x v="15"/>
  </r>
  <r>
    <n v="1.9500000000000002"/>
    <x v="15"/>
  </r>
  <r>
    <n v="1.7000000000000002"/>
    <x v="15"/>
  </r>
  <r>
    <n v="2.2999999999999998"/>
    <x v="15"/>
  </r>
  <r>
    <n v="-1"/>
    <x v="15"/>
  </r>
  <r>
    <n v="-1"/>
    <x v="15"/>
  </r>
  <r>
    <n v="2.4500000000000002"/>
    <x v="15"/>
  </r>
  <r>
    <n v="1.2999999999999998"/>
    <x v="15"/>
  </r>
  <r>
    <n v="1.1000000000000001"/>
    <x v="15"/>
  </r>
  <r>
    <n v="1.6"/>
    <x v="15"/>
  </r>
  <r>
    <n v="2.65"/>
    <x v="15"/>
  </r>
  <r>
    <n v="-1"/>
    <x v="15"/>
  </r>
  <r>
    <n v="2.75"/>
    <x v="15"/>
  </r>
  <r>
    <n v="-1"/>
    <x v="15"/>
  </r>
  <r>
    <n v="-1"/>
    <x v="15"/>
  </r>
  <r>
    <n v="2.35"/>
    <x v="15"/>
  </r>
  <r>
    <n v="-1"/>
    <x v="15"/>
  </r>
  <r>
    <n v="-1"/>
    <x v="15"/>
  </r>
  <r>
    <n v="-1"/>
    <x v="15"/>
  </r>
  <r>
    <n v="3.5"/>
    <x v="15"/>
  </r>
  <r>
    <n v="-1"/>
    <x v="15"/>
  </r>
  <r>
    <n v="-1"/>
    <x v="15"/>
  </r>
  <r>
    <n v="-1"/>
    <x v="15"/>
  </r>
  <r>
    <n v="1.25"/>
    <x v="15"/>
  </r>
  <r>
    <n v="-1"/>
    <x v="15"/>
  </r>
  <r>
    <n v="-1"/>
    <x v="15"/>
  </r>
  <r>
    <n v="-1"/>
    <x v="15"/>
  </r>
  <r>
    <n v="-1"/>
    <x v="15"/>
  </r>
  <r>
    <n v="-1"/>
    <x v="15"/>
  </r>
  <r>
    <n v="-1"/>
    <x v="15"/>
  </r>
  <r>
    <n v="2.15"/>
    <x v="15"/>
  </r>
  <r>
    <n v="-1"/>
    <x v="15"/>
  </r>
  <r>
    <n v="-1"/>
    <x v="15"/>
  </r>
  <r>
    <n v="-1"/>
    <x v="15"/>
  </r>
  <r>
    <n v="-1"/>
    <x v="15"/>
  </r>
  <r>
    <n v="-1"/>
    <x v="15"/>
  </r>
  <r>
    <n v="1.1499999999999999"/>
    <x v="15"/>
  </r>
  <r>
    <n v="2.7"/>
    <x v="15"/>
  </r>
  <r>
    <n v="2"/>
    <x v="15"/>
  </r>
  <r>
    <n v="1.75"/>
    <x v="15"/>
  </r>
  <r>
    <n v="5.5"/>
    <x v="15"/>
  </r>
  <r>
    <n v="1"/>
    <x v="15"/>
  </r>
  <r>
    <n v="-1"/>
    <x v="15"/>
  </r>
  <r>
    <n v="-1"/>
    <x v="15"/>
  </r>
  <r>
    <n v="1.2000000000000002"/>
    <x v="15"/>
  </r>
  <r>
    <n v="2.4500000000000002"/>
    <x v="15"/>
  </r>
  <r>
    <n v="-1"/>
    <x v="15"/>
  </r>
  <r>
    <n v="-1"/>
    <x v="15"/>
  </r>
  <r>
    <n v="-1"/>
    <x v="15"/>
  </r>
  <r>
    <n v="1.4500000000000002"/>
    <x v="15"/>
  </r>
  <r>
    <n v="2.0499999999999998"/>
    <x v="15"/>
  </r>
  <r>
    <n v="3.75"/>
    <x v="15"/>
  </r>
  <r>
    <n v="-1"/>
    <x v="15"/>
  </r>
  <r>
    <n v="1.75"/>
    <x v="15"/>
  </r>
  <r>
    <n v="-1"/>
    <x v="15"/>
  </r>
  <r>
    <n v="-1"/>
    <x v="15"/>
  </r>
  <r>
    <n v="1.9500000000000002"/>
    <x v="15"/>
  </r>
  <r>
    <n v="-1"/>
    <x v="15"/>
  </r>
  <r>
    <n v="-1"/>
    <x v="15"/>
  </r>
  <r>
    <n v="1.5"/>
    <x v="15"/>
  </r>
  <r>
    <n v="1.2999999999999998"/>
    <x v="15"/>
  </r>
  <r>
    <n v="2.4500000000000002"/>
    <x v="15"/>
  </r>
  <r>
    <n v="-1"/>
    <x v="15"/>
  </r>
  <r>
    <n v="-1"/>
    <x v="15"/>
  </r>
  <r>
    <n v="1.35"/>
    <x v="16"/>
  </r>
  <r>
    <n v="-1"/>
    <x v="16"/>
  </r>
  <r>
    <n v="1.35"/>
    <x v="16"/>
  </r>
  <r>
    <n v="-1"/>
    <x v="16"/>
  </r>
  <r>
    <n v="3.5"/>
    <x v="16"/>
  </r>
  <r>
    <n v="1.2000000000000002"/>
    <x v="16"/>
  </r>
  <r>
    <n v="-1"/>
    <x v="16"/>
  </r>
  <r>
    <n v="1.4"/>
    <x v="16"/>
  </r>
  <r>
    <n v="1.6"/>
    <x v="16"/>
  </r>
  <r>
    <n v="1.5"/>
    <x v="16"/>
  </r>
  <r>
    <n v="-1"/>
    <x v="16"/>
  </r>
  <r>
    <n v="1.1000000000000001"/>
    <x v="16"/>
  </r>
  <r>
    <n v="4.75"/>
    <x v="16"/>
  </r>
  <r>
    <n v="-1"/>
    <x v="16"/>
  </r>
  <r>
    <n v="-1"/>
    <x v="16"/>
  </r>
  <r>
    <n v="1.2000000000000002"/>
    <x v="16"/>
  </r>
  <r>
    <n v="1.7000000000000002"/>
    <x v="16"/>
  </r>
  <r>
    <n v="-1"/>
    <x v="16"/>
  </r>
  <r>
    <n v="-1"/>
    <x v="16"/>
  </r>
  <r>
    <n v="-1"/>
    <x v="16"/>
  </r>
  <r>
    <n v="1.2999999999999998"/>
    <x v="16"/>
  </r>
  <r>
    <n v="-1"/>
    <x v="16"/>
  </r>
  <r>
    <n v="1.5499999999999998"/>
    <x v="16"/>
  </r>
  <r>
    <n v="1.67"/>
    <x v="16"/>
  </r>
  <r>
    <n v="3.5"/>
    <x v="16"/>
  </r>
  <r>
    <n v="-1"/>
    <x v="16"/>
  </r>
  <r>
    <n v="2.9"/>
    <x v="16"/>
  </r>
  <r>
    <n v="-1"/>
    <x v="16"/>
  </r>
  <r>
    <n v="-1"/>
    <x v="16"/>
  </r>
  <r>
    <n v="-1"/>
    <x v="16"/>
  </r>
  <r>
    <n v="-1"/>
    <x v="16"/>
  </r>
  <r>
    <n v="-1"/>
    <x v="16"/>
  </r>
  <r>
    <n v="-1"/>
    <x v="16"/>
  </r>
  <r>
    <n v="-1"/>
    <x v="16"/>
  </r>
  <r>
    <n v="3.2"/>
    <x v="16"/>
  </r>
  <r>
    <n v="1.1499999999999999"/>
    <x v="16"/>
  </r>
  <r>
    <n v="-1"/>
    <x v="16"/>
  </r>
  <r>
    <n v="-1"/>
    <x v="16"/>
  </r>
  <r>
    <n v="5"/>
    <x v="16"/>
  </r>
  <r>
    <n v="2.4"/>
    <x v="16"/>
  </r>
  <r>
    <n v="-1"/>
    <x v="16"/>
  </r>
  <r>
    <n v="3.2"/>
    <x v="16"/>
  </r>
  <r>
    <n v="-1"/>
    <x v="16"/>
  </r>
  <r>
    <n v="-1"/>
    <x v="16"/>
  </r>
  <r>
    <n v="-1"/>
    <x v="16"/>
  </r>
  <r>
    <n v="2.2000000000000002"/>
    <x v="16"/>
  </r>
  <r>
    <n v="1.25"/>
    <x v="16"/>
  </r>
  <r>
    <n v="-1"/>
    <x v="16"/>
  </r>
  <r>
    <n v="-1"/>
    <x v="16"/>
  </r>
  <r>
    <n v="1.35"/>
    <x v="16"/>
  </r>
  <r>
    <n v="-1"/>
    <x v="16"/>
  </r>
  <r>
    <n v="1.9500000000000002"/>
    <x v="16"/>
  </r>
  <r>
    <n v="1.7999999999999998"/>
    <x v="16"/>
  </r>
  <r>
    <n v="1.7000000000000002"/>
    <x v="16"/>
  </r>
  <r>
    <n v="2.5499999999999998"/>
    <x v="16"/>
  </r>
  <r>
    <n v="-1"/>
    <x v="16"/>
  </r>
  <r>
    <n v="5.75"/>
    <x v="16"/>
  </r>
  <r>
    <n v="1.2999999999999998"/>
    <x v="16"/>
  </r>
  <r>
    <n v="1.65"/>
    <x v="17"/>
  </r>
  <r>
    <n v="1.4500000000000002"/>
    <x v="17"/>
  </r>
  <r>
    <n v="2.15"/>
    <x v="17"/>
  </r>
  <r>
    <n v="2.25"/>
    <x v="17"/>
  </r>
  <r>
    <n v="-1"/>
    <x v="17"/>
  </r>
  <r>
    <n v="-1"/>
    <x v="17"/>
  </r>
  <r>
    <n v="2.65"/>
    <x v="17"/>
  </r>
  <r>
    <n v="1.67"/>
    <x v="17"/>
  </r>
  <r>
    <n v="-1"/>
    <x v="17"/>
  </r>
  <r>
    <n v="-1"/>
    <x v="17"/>
  </r>
  <r>
    <n v="1.2000000000000002"/>
    <x v="17"/>
  </r>
  <r>
    <n v="-1"/>
    <x v="17"/>
  </r>
  <r>
    <n v="1.7999999999999998"/>
    <x v="17"/>
  </r>
  <r>
    <n v="-1"/>
    <x v="17"/>
  </r>
  <r>
    <n v="-1"/>
    <x v="17"/>
  </r>
  <r>
    <n v="1.35"/>
    <x v="17"/>
  </r>
  <r>
    <n v="-1"/>
    <x v="17"/>
  </r>
  <r>
    <n v="-1"/>
    <x v="17"/>
  </r>
  <r>
    <n v="2.4"/>
    <x v="17"/>
  </r>
  <r>
    <n v="2.9"/>
    <x v="17"/>
  </r>
  <r>
    <n v="-1"/>
    <x v="17"/>
  </r>
  <r>
    <n v="-1"/>
    <x v="17"/>
  </r>
  <r>
    <n v="-1"/>
    <x v="17"/>
  </r>
  <r>
    <n v="-1"/>
    <x v="17"/>
  </r>
  <r>
    <n v="-1"/>
    <x v="17"/>
  </r>
  <r>
    <n v="1.85"/>
    <x v="17"/>
  </r>
  <r>
    <n v="2.5499999999999998"/>
    <x v="17"/>
  </r>
  <r>
    <n v="0.89999999999999991"/>
    <x v="17"/>
  </r>
  <r>
    <n v="-1"/>
    <x v="17"/>
  </r>
  <r>
    <n v="-1"/>
    <x v="17"/>
  </r>
  <r>
    <n v="-1"/>
    <x v="17"/>
  </r>
  <r>
    <n v="-1"/>
    <x v="17"/>
  </r>
  <r>
    <n v="1.1000000000000001"/>
    <x v="17"/>
  </r>
  <r>
    <n v="1.6"/>
    <x v="17"/>
  </r>
  <r>
    <n v="-1"/>
    <x v="17"/>
  </r>
  <r>
    <n v="-1"/>
    <x v="17"/>
  </r>
  <r>
    <n v="2.75"/>
    <x v="17"/>
  </r>
  <r>
    <n v="1.4500000000000002"/>
    <x v="17"/>
  </r>
  <r>
    <n v="1"/>
    <x v="17"/>
  </r>
  <r>
    <n v="-1"/>
    <x v="17"/>
  </r>
  <r>
    <n v="-1"/>
    <x v="17"/>
  </r>
  <r>
    <n v="1"/>
    <x v="17"/>
  </r>
  <r>
    <n v="1.0499999999999998"/>
    <x v="17"/>
  </r>
  <r>
    <n v="-1"/>
    <x v="17"/>
  </r>
  <r>
    <n v="1.5499999999999998"/>
    <x v="17"/>
  </r>
  <r>
    <n v="-1"/>
    <x v="17"/>
  </r>
  <r>
    <n v="-1"/>
    <x v="17"/>
  </r>
  <r>
    <n v="-1"/>
    <x v="17"/>
  </r>
  <r>
    <n v="-1"/>
    <x v="18"/>
  </r>
  <r>
    <n v="-1"/>
    <x v="19"/>
  </r>
  <r>
    <n v="-1"/>
    <x v="19"/>
  </r>
  <r>
    <n v="-1"/>
    <x v="19"/>
  </r>
  <r>
    <n v="-1"/>
    <x v="19"/>
  </r>
  <r>
    <n v="3.5"/>
    <x v="19"/>
  </r>
  <r>
    <n v="-1"/>
    <x v="19"/>
  </r>
  <r>
    <n v="1"/>
    <x v="19"/>
  </r>
  <r>
    <n v="2.4"/>
    <x v="19"/>
  </r>
  <r>
    <n v="1.7999999999999998"/>
    <x v="19"/>
  </r>
  <r>
    <n v="-1"/>
    <x v="19"/>
  </r>
  <r>
    <n v="1.2999999999999998"/>
    <x v="20"/>
  </r>
  <r>
    <n v="-1"/>
    <x v="20"/>
  </r>
  <r>
    <n v="-1"/>
    <x v="20"/>
  </r>
  <r>
    <n v="-1"/>
    <x v="20"/>
  </r>
  <r>
    <n v="0.95"/>
    <x v="20"/>
  </r>
  <r>
    <n v="4.5"/>
    <x v="20"/>
  </r>
  <r>
    <n v="-1"/>
    <x v="20"/>
  </r>
  <r>
    <n v="-1"/>
    <x v="20"/>
  </r>
  <r>
    <n v="3.75"/>
    <x v="20"/>
  </r>
  <r>
    <n v="1.7999999999999998"/>
    <x v="20"/>
  </r>
  <r>
    <n v="-1"/>
    <x v="20"/>
  </r>
  <r>
    <n v="-1"/>
    <x v="20"/>
  </r>
  <r>
    <n v="1"/>
    <x v="20"/>
  </r>
  <r>
    <n v="8"/>
    <x v="20"/>
  </r>
  <r>
    <n v="1.85"/>
    <x v="20"/>
  </r>
  <r>
    <n v="0.89999999999999991"/>
    <x v="20"/>
  </r>
  <r>
    <n v="1.7000000000000002"/>
    <x v="20"/>
  </r>
  <r>
    <n v="1.85"/>
    <x v="20"/>
  </r>
  <r>
    <n v="-1"/>
    <x v="20"/>
  </r>
  <r>
    <n v="3.25"/>
    <x v="20"/>
  </r>
  <r>
    <n v="-1"/>
    <x v="20"/>
  </r>
  <r>
    <n v="2"/>
    <x v="20"/>
  </r>
  <r>
    <n v="-1"/>
    <x v="20"/>
  </r>
  <r>
    <n v="3.75"/>
    <x v="20"/>
  </r>
  <r>
    <n v="-1"/>
    <x v="20"/>
  </r>
  <r>
    <n v="-1"/>
    <x v="20"/>
  </r>
  <r>
    <n v="-1"/>
    <x v="20"/>
  </r>
  <r>
    <n v="1.0499999999999998"/>
    <x v="20"/>
  </r>
  <r>
    <n v="1.1499999999999999"/>
    <x v="20"/>
  </r>
  <r>
    <n v="-1"/>
    <x v="20"/>
  </r>
  <r>
    <n v="-1"/>
    <x v="20"/>
  </r>
  <r>
    <n v="1"/>
    <x v="20"/>
  </r>
  <r>
    <n v="-1"/>
    <x v="20"/>
  </r>
  <r>
    <n v="1.0499999999999998"/>
    <x v="20"/>
  </r>
  <r>
    <n v="-1"/>
    <x v="20"/>
  </r>
  <r>
    <n v="3.75"/>
    <x v="20"/>
  </r>
  <r>
    <n v="-1"/>
    <x v="20"/>
  </r>
  <r>
    <n v="1.35"/>
    <x v="20"/>
  </r>
  <r>
    <n v="2.1"/>
    <x v="20"/>
  </r>
  <r>
    <n v="2.0499999999999998"/>
    <x v="20"/>
  </r>
  <r>
    <n v="3.5"/>
    <x v="20"/>
  </r>
  <r>
    <n v="1.7000000000000002"/>
    <x v="20"/>
  </r>
  <r>
    <n v="-1"/>
    <x v="20"/>
  </r>
  <r>
    <n v="-1"/>
    <x v="20"/>
  </r>
  <r>
    <n v="-1"/>
    <x v="20"/>
  </r>
  <r>
    <n v="1.4500000000000002"/>
    <x v="20"/>
  </r>
  <r>
    <n v="2.2999999999999998"/>
    <x v="20"/>
  </r>
  <r>
    <n v="-1"/>
    <x v="20"/>
  </r>
  <r>
    <n v="-1"/>
    <x v="20"/>
  </r>
  <r>
    <n v="-1"/>
    <x v="20"/>
  </r>
  <r>
    <n v="1.1000000000000001"/>
    <x v="20"/>
  </r>
  <r>
    <n v="1.2999999999999998"/>
    <x v="20"/>
  </r>
  <r>
    <n v="1.35"/>
    <x v="20"/>
  </r>
  <r>
    <n v="1.2999999999999998"/>
    <x v="20"/>
  </r>
  <r>
    <n v="-1"/>
    <x v="20"/>
  </r>
  <r>
    <n v="1.9500000000000002"/>
    <x v="20"/>
  </r>
  <r>
    <n v="-1"/>
    <x v="20"/>
  </r>
  <r>
    <n v="-1"/>
    <x v="20"/>
  </r>
  <r>
    <n v="2.8"/>
    <x v="20"/>
  </r>
  <r>
    <n v="-1"/>
    <x v="20"/>
  </r>
  <r>
    <n v="1.5"/>
    <x v="20"/>
  </r>
  <r>
    <n v="-1"/>
    <x v="20"/>
  </r>
  <r>
    <n v="-1"/>
    <x v="20"/>
  </r>
  <r>
    <n v="-1"/>
    <x v="20"/>
  </r>
  <r>
    <n v="-1"/>
    <x v="20"/>
  </r>
  <r>
    <n v="-1"/>
    <x v="20"/>
  </r>
  <r>
    <n v="-1"/>
    <x v="20"/>
  </r>
  <r>
    <n v="-1"/>
    <x v="20"/>
  </r>
  <r>
    <n v="1.75"/>
    <x v="20"/>
  </r>
  <r>
    <n v="-1"/>
    <x v="20"/>
  </r>
  <r>
    <n v="3.5"/>
    <x v="20"/>
  </r>
  <r>
    <n v="-1"/>
    <x v="20"/>
  </r>
  <r>
    <n v="1.35"/>
    <x v="20"/>
  </r>
  <r>
    <n v="0.95"/>
    <x v="20"/>
  </r>
  <r>
    <n v="-1"/>
    <x v="20"/>
  </r>
  <r>
    <n v="2.4500000000000002"/>
    <x v="20"/>
  </r>
  <r>
    <n v="-1"/>
    <x v="20"/>
  </r>
  <r>
    <n v="2.4500000000000002"/>
    <x v="21"/>
  </r>
  <r>
    <n v="2.5"/>
    <x v="21"/>
  </r>
  <r>
    <n v="0.89999999999999991"/>
    <x v="21"/>
  </r>
  <r>
    <n v="1.2999999999999998"/>
    <x v="21"/>
  </r>
  <r>
    <n v="-1"/>
    <x v="21"/>
  </r>
  <r>
    <n v="-1"/>
    <x v="21"/>
  </r>
  <r>
    <n v="-1"/>
    <x v="21"/>
  </r>
  <r>
    <n v="1.7999999999999998"/>
    <x v="21"/>
  </r>
  <r>
    <n v="-1"/>
    <x v="21"/>
  </r>
  <r>
    <n v="-1"/>
    <x v="21"/>
  </r>
  <r>
    <n v="2.4500000000000002"/>
    <x v="21"/>
  </r>
  <r>
    <n v="-1"/>
    <x v="21"/>
  </r>
  <r>
    <n v="-1"/>
    <x v="21"/>
  </r>
  <r>
    <n v="-1"/>
    <x v="21"/>
  </r>
  <r>
    <n v="1.25"/>
    <x v="21"/>
  </r>
  <r>
    <n v="-1"/>
    <x v="21"/>
  </r>
  <r>
    <n v="-1"/>
    <x v="21"/>
  </r>
  <r>
    <n v="1.75"/>
    <x v="21"/>
  </r>
  <r>
    <n v="-1"/>
    <x v="21"/>
  </r>
  <r>
    <n v="-1"/>
    <x v="21"/>
  </r>
  <r>
    <n v="1.6"/>
    <x v="21"/>
  </r>
  <r>
    <n v="-1"/>
    <x v="21"/>
  </r>
  <r>
    <n v="-1"/>
    <x v="21"/>
  </r>
  <r>
    <n v="2.15"/>
    <x v="21"/>
  </r>
  <r>
    <n v="2.4500000000000002"/>
    <x v="21"/>
  </r>
  <r>
    <n v="-1"/>
    <x v="21"/>
  </r>
  <r>
    <n v="2.25"/>
    <x v="21"/>
  </r>
  <r>
    <n v="-1"/>
    <x v="21"/>
  </r>
  <r>
    <n v="1.9"/>
    <x v="21"/>
  </r>
  <r>
    <n v="0.95"/>
    <x v="21"/>
  </r>
  <r>
    <n v="-1"/>
    <x v="21"/>
  </r>
  <r>
    <n v="2.15"/>
    <x v="21"/>
  </r>
  <r>
    <n v="1.2999999999999998"/>
    <x v="21"/>
  </r>
  <r>
    <n v="-1"/>
    <x v="21"/>
  </r>
  <r>
    <n v="-1"/>
    <x v="21"/>
  </r>
  <r>
    <n v="4"/>
    <x v="21"/>
  </r>
  <r>
    <n v="-1"/>
    <x v="21"/>
  </r>
  <r>
    <n v="3.5"/>
    <x v="21"/>
  </r>
  <r>
    <n v="-1"/>
    <x v="21"/>
  </r>
  <r>
    <n v="4.25"/>
    <x v="21"/>
  </r>
  <r>
    <n v="-1"/>
    <x v="21"/>
  </r>
  <r>
    <n v="-1"/>
    <x v="21"/>
  </r>
  <r>
    <n v="-1"/>
    <x v="21"/>
  </r>
  <r>
    <n v="-1"/>
    <x v="21"/>
  </r>
  <r>
    <n v="2.8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1.2000000000000002"/>
    <x v="21"/>
  </r>
  <r>
    <n v="2.9"/>
    <x v="22"/>
  </r>
  <r>
    <n v="-1"/>
    <x v="22"/>
  </r>
  <r>
    <n v="1.5"/>
    <x v="22"/>
  </r>
  <r>
    <n v="-1"/>
    <x v="22"/>
  </r>
  <r>
    <n v="-1"/>
    <x v="22"/>
  </r>
  <r>
    <n v="-1"/>
    <x v="22"/>
  </r>
  <r>
    <n v="2.5"/>
    <x v="22"/>
  </r>
  <r>
    <n v="1.0499999999999998"/>
    <x v="22"/>
  </r>
  <r>
    <n v="2"/>
    <x v="22"/>
  </r>
  <r>
    <n v="-1"/>
    <x v="22"/>
  </r>
  <r>
    <n v="-1"/>
    <x v="22"/>
  </r>
  <r>
    <n v="-1"/>
    <x v="22"/>
  </r>
  <r>
    <n v="-1"/>
    <x v="22"/>
  </r>
  <r>
    <n v="-1"/>
    <x v="22"/>
  </r>
  <r>
    <n v="-1"/>
    <x v="22"/>
  </r>
  <r>
    <n v="-1"/>
    <x v="22"/>
  </r>
  <r>
    <n v="3.5"/>
    <x v="22"/>
  </r>
  <r>
    <n v="-1"/>
    <x v="22"/>
  </r>
  <r>
    <n v="1.67"/>
    <x v="22"/>
  </r>
  <r>
    <n v="1.7000000000000002"/>
    <x v="22"/>
  </r>
  <r>
    <n v="-1"/>
    <x v="22"/>
  </r>
  <r>
    <n v="1.35"/>
    <x v="22"/>
  </r>
  <r>
    <n v="-1"/>
    <x v="22"/>
  </r>
  <r>
    <n v="1.4"/>
    <x v="22"/>
  </r>
  <r>
    <n v="1"/>
    <x v="22"/>
  </r>
  <r>
    <n v="-1"/>
    <x v="22"/>
  </r>
  <r>
    <n v="-1"/>
    <x v="22"/>
  </r>
  <r>
    <n v="1.2999999999999998"/>
    <x v="22"/>
  </r>
  <r>
    <n v="3.25"/>
    <x v="22"/>
  </r>
  <r>
    <n v="1.5499999999999998"/>
    <x v="22"/>
  </r>
  <r>
    <n v="-1"/>
    <x v="22"/>
  </r>
  <r>
    <n v="2.2000000000000002"/>
    <x v="22"/>
  </r>
  <r>
    <n v="-1"/>
    <x v="22"/>
  </r>
  <r>
    <n v="-1"/>
    <x v="22"/>
  </r>
  <r>
    <n v="-1"/>
    <x v="22"/>
  </r>
  <r>
    <n v="1.85"/>
    <x v="22"/>
  </r>
  <r>
    <n v="-1"/>
    <x v="22"/>
  </r>
  <r>
    <n v="1.1000000000000001"/>
    <x v="22"/>
  </r>
  <r>
    <n v="0.89999999999999991"/>
    <x v="22"/>
  </r>
  <r>
    <n v="2.2000000000000002"/>
    <x v="22"/>
  </r>
  <r>
    <n v="1.67"/>
    <x v="22"/>
  </r>
  <r>
    <n v="-1"/>
    <x v="22"/>
  </r>
  <r>
    <n v="0.95"/>
    <x v="22"/>
  </r>
  <r>
    <n v="-1"/>
    <x v="22"/>
  </r>
  <r>
    <n v="-1"/>
    <x v="22"/>
  </r>
  <r>
    <n v="3.5"/>
    <x v="22"/>
  </r>
  <r>
    <n v="1.7000000000000002"/>
    <x v="22"/>
  </r>
  <r>
    <n v="2.15"/>
    <x v="22"/>
  </r>
  <r>
    <n v="-1"/>
    <x v="22"/>
  </r>
  <r>
    <n v="1.7000000000000002"/>
    <x v="22"/>
  </r>
  <r>
    <n v="-1"/>
    <x v="22"/>
  </r>
  <r>
    <n v="-1"/>
    <x v="22"/>
  </r>
  <r>
    <n v="1.9"/>
    <x v="22"/>
  </r>
  <r>
    <n v="-1"/>
    <x v="22"/>
  </r>
  <r>
    <n v="-1"/>
    <x v="22"/>
  </r>
  <r>
    <n v="1.75"/>
    <x v="22"/>
  </r>
  <r>
    <n v="1.1000000000000001"/>
    <x v="22"/>
  </r>
  <r>
    <n v="5.75"/>
    <x v="22"/>
  </r>
  <r>
    <n v="-1"/>
    <x v="22"/>
  </r>
  <r>
    <n v="-1"/>
    <x v="23"/>
  </r>
  <r>
    <n v="-1"/>
    <x v="23"/>
  </r>
  <r>
    <n v="-1"/>
    <x v="23"/>
  </r>
  <r>
    <n v="1.4500000000000002"/>
    <x v="23"/>
  </r>
  <r>
    <n v="1.7999999999999998"/>
    <x v="23"/>
  </r>
  <r>
    <n v="3.75"/>
    <x v="23"/>
  </r>
  <r>
    <n v="1.9"/>
    <x v="23"/>
  </r>
  <r>
    <n v="2.15"/>
    <x v="23"/>
  </r>
  <r>
    <n v="2.7"/>
    <x v="23"/>
  </r>
  <r>
    <n v="2.4500000000000002"/>
    <x v="23"/>
  </r>
  <r>
    <n v="1.75"/>
    <x v="23"/>
  </r>
  <r>
    <n v="2.4"/>
    <x v="23"/>
  </r>
  <r>
    <n v="7"/>
    <x v="23"/>
  </r>
  <r>
    <n v="-1"/>
    <x v="23"/>
  </r>
  <r>
    <n v="1.7999999999999998"/>
    <x v="23"/>
  </r>
  <r>
    <n v="1.67"/>
    <x v="23"/>
  </r>
  <r>
    <n v="1.1000000000000001"/>
    <x v="23"/>
  </r>
  <r>
    <n v="1.65"/>
    <x v="23"/>
  </r>
  <r>
    <n v="1.9"/>
    <x v="23"/>
  </r>
  <r>
    <n v="-1"/>
    <x v="23"/>
  </r>
  <r>
    <n v="2.4"/>
    <x v="23"/>
  </r>
  <r>
    <n v="1.2000000000000002"/>
    <x v="23"/>
  </r>
  <r>
    <n v="-1"/>
    <x v="23"/>
  </r>
  <r>
    <n v="-1"/>
    <x v="23"/>
  </r>
  <r>
    <n v="-1"/>
    <x v="23"/>
  </r>
  <r>
    <n v="-1"/>
    <x v="23"/>
  </r>
  <r>
    <n v="-1"/>
    <x v="23"/>
  </r>
  <r>
    <n v="-1"/>
    <x v="23"/>
  </r>
  <r>
    <n v="-1"/>
    <x v="23"/>
  </r>
  <r>
    <n v="2.7"/>
    <x v="23"/>
  </r>
  <r>
    <n v="-1"/>
    <x v="23"/>
  </r>
  <r>
    <n v="1.1000000000000001"/>
    <x v="23"/>
  </r>
  <r>
    <n v="-1"/>
    <x v="23"/>
  </r>
  <r>
    <n v="0.89999999999999991"/>
    <x v="23"/>
  </r>
  <r>
    <n v="-1"/>
    <x v="23"/>
  </r>
  <r>
    <n v="3.0999999999999996"/>
    <x v="23"/>
  </r>
  <r>
    <n v="-1"/>
    <x v="23"/>
  </r>
  <r>
    <n v="1.0499999999999998"/>
    <x v="23"/>
  </r>
  <r>
    <n v="-1"/>
    <x v="23"/>
  </r>
  <r>
    <n v="-1"/>
    <x v="23"/>
  </r>
  <r>
    <n v="-1"/>
    <x v="23"/>
  </r>
  <r>
    <n v="9"/>
    <x v="23"/>
  </r>
  <r>
    <n v="1.1000000000000001"/>
    <x v="23"/>
  </r>
  <r>
    <n v="1.67"/>
    <x v="23"/>
  </r>
  <r>
    <n v="1.4"/>
    <x v="23"/>
  </r>
  <r>
    <n v="1.9"/>
    <x v="23"/>
  </r>
  <r>
    <n v="2.4"/>
    <x v="23"/>
  </r>
  <r>
    <n v="-1"/>
    <x v="23"/>
  </r>
  <r>
    <n v="-1"/>
    <x v="23"/>
  </r>
  <r>
    <n v="-1"/>
    <x v="23"/>
  </r>
  <r>
    <n v="-1"/>
    <x v="23"/>
  </r>
  <r>
    <n v="-1"/>
    <x v="23"/>
  </r>
  <r>
    <n v="0.95"/>
    <x v="23"/>
  </r>
  <r>
    <n v="-1"/>
    <x v="23"/>
  </r>
  <r>
    <n v="-1"/>
    <x v="23"/>
  </r>
  <r>
    <n v="1.2999999999999998"/>
    <x v="23"/>
  </r>
  <r>
    <n v="2.0499999999999998"/>
    <x v="23"/>
  </r>
  <r>
    <n v="1.75"/>
    <x v="23"/>
  </r>
  <r>
    <n v="2"/>
    <x v="23"/>
  </r>
  <r>
    <n v="-1"/>
    <x v="23"/>
  </r>
  <r>
    <n v="1.4500000000000002"/>
    <x v="23"/>
  </r>
  <r>
    <n v="-1"/>
    <x v="23"/>
  </r>
  <r>
    <n v="1.5"/>
    <x v="23"/>
  </r>
  <r>
    <n v="0.95"/>
    <x v="24"/>
  </r>
  <r>
    <n v="1.25"/>
    <x v="25"/>
  </r>
  <r>
    <n v="1.5499999999999998"/>
    <x v="25"/>
  </r>
  <r>
    <n v="-1"/>
    <x v="25"/>
  </r>
  <r>
    <n v="-1"/>
    <x v="25"/>
  </r>
  <r>
    <n v="-1"/>
    <x v="25"/>
  </r>
  <r>
    <n v="-1"/>
    <x v="25"/>
  </r>
  <r>
    <n v="2"/>
    <x v="25"/>
  </r>
  <r>
    <n v="1.2999999999999998"/>
    <x v="25"/>
  </r>
  <r>
    <n v="-1"/>
    <x v="25"/>
  </r>
  <r>
    <n v="1.1499999999999999"/>
    <x v="25"/>
  </r>
  <r>
    <n v="1.35"/>
    <x v="26"/>
  </r>
  <r>
    <n v="-1"/>
    <x v="26"/>
  </r>
  <r>
    <n v="2.4500000000000002"/>
    <x v="26"/>
  </r>
  <r>
    <n v="-1"/>
    <x v="26"/>
  </r>
  <r>
    <n v="1.9"/>
    <x v="26"/>
  </r>
  <r>
    <n v="-1"/>
    <x v="26"/>
  </r>
  <r>
    <n v="-1"/>
    <x v="26"/>
  </r>
  <r>
    <n v="2.4500000000000002"/>
    <x v="26"/>
  </r>
  <r>
    <n v="-1"/>
    <x v="26"/>
  </r>
  <r>
    <n v="2.6"/>
    <x v="26"/>
  </r>
  <r>
    <n v="-1"/>
    <x v="26"/>
  </r>
  <r>
    <n v="-1"/>
    <x v="26"/>
  </r>
  <r>
    <n v="-1"/>
    <x v="26"/>
  </r>
  <r>
    <n v="2.75"/>
    <x v="26"/>
  </r>
  <r>
    <n v="2.65"/>
    <x v="26"/>
  </r>
  <r>
    <n v="1.0499999999999998"/>
    <x v="26"/>
  </r>
  <r>
    <n v="-1"/>
    <x v="26"/>
  </r>
  <r>
    <n v="-1"/>
    <x v="26"/>
  </r>
  <r>
    <n v="-1"/>
    <x v="26"/>
  </r>
  <r>
    <n v="8"/>
    <x v="26"/>
  </r>
  <r>
    <n v="1.65"/>
    <x v="26"/>
  </r>
  <r>
    <n v="1.25"/>
    <x v="26"/>
  </r>
  <r>
    <n v="-1"/>
    <x v="26"/>
  </r>
  <r>
    <n v="-1"/>
    <x v="26"/>
  </r>
  <r>
    <n v="2.0499999999999998"/>
    <x v="26"/>
  </r>
  <r>
    <n v="-1"/>
    <x v="26"/>
  </r>
  <r>
    <n v="1.9500000000000002"/>
    <x v="26"/>
  </r>
  <r>
    <n v="-1"/>
    <x v="26"/>
  </r>
  <r>
    <n v="1.0499999999999998"/>
    <x v="26"/>
  </r>
  <r>
    <n v="-1"/>
    <x v="26"/>
  </r>
  <r>
    <n v="1.85"/>
    <x v="26"/>
  </r>
  <r>
    <n v="-1"/>
    <x v="26"/>
  </r>
  <r>
    <n v="2.1"/>
    <x v="26"/>
  </r>
  <r>
    <n v="3.25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2.4500000000000002"/>
    <x v="26"/>
  </r>
  <r>
    <n v="-1"/>
    <x v="26"/>
  </r>
  <r>
    <n v="1.2999999999999998"/>
    <x v="26"/>
  </r>
  <r>
    <n v="1.5"/>
    <x v="26"/>
  </r>
  <r>
    <n v="2.2999999999999998"/>
    <x v="26"/>
  </r>
  <r>
    <n v="1.5"/>
    <x v="26"/>
  </r>
  <r>
    <n v="-1"/>
    <x v="26"/>
  </r>
  <r>
    <n v="-1"/>
    <x v="26"/>
  </r>
  <r>
    <n v="1.1000000000000001"/>
    <x v="26"/>
  </r>
  <r>
    <n v="-1"/>
    <x v="26"/>
  </r>
  <r>
    <n v="-1"/>
    <x v="26"/>
  </r>
  <r>
    <n v="-1"/>
    <x v="26"/>
  </r>
  <r>
    <n v="-1"/>
    <x v="26"/>
  </r>
  <r>
    <n v="1.6"/>
    <x v="26"/>
  </r>
  <r>
    <n v="-1"/>
    <x v="26"/>
  </r>
  <r>
    <n v="-1"/>
    <x v="26"/>
  </r>
  <r>
    <n v="1.85"/>
    <x v="26"/>
  </r>
  <r>
    <n v="-1"/>
    <x v="26"/>
  </r>
  <r>
    <n v="-1"/>
    <x v="26"/>
  </r>
  <r>
    <n v="3.0999999999999996"/>
    <x v="26"/>
  </r>
  <r>
    <n v="1.6"/>
    <x v="26"/>
  </r>
  <r>
    <n v="-1"/>
    <x v="26"/>
  </r>
  <r>
    <n v="-1"/>
    <x v="26"/>
  </r>
  <r>
    <n v="1.5499999999999998"/>
    <x v="26"/>
  </r>
  <r>
    <n v="-1"/>
    <x v="26"/>
  </r>
  <r>
    <n v="-1"/>
    <x v="26"/>
  </r>
  <r>
    <n v="7"/>
    <x v="26"/>
  </r>
  <r>
    <n v="-1"/>
    <x v="26"/>
  </r>
  <r>
    <n v="1"/>
    <x v="26"/>
  </r>
  <r>
    <n v="1.7000000000000002"/>
    <x v="26"/>
  </r>
  <r>
    <n v="3.75"/>
    <x v="26"/>
  </r>
  <r>
    <n v="6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1.5499999999999998"/>
    <x v="27"/>
  </r>
  <r>
    <n v="1.5"/>
    <x v="27"/>
  </r>
  <r>
    <n v="3.5"/>
    <x v="27"/>
  </r>
  <r>
    <n v="-1"/>
    <x v="27"/>
  </r>
  <r>
    <n v="-1"/>
    <x v="27"/>
  </r>
  <r>
    <n v="-1"/>
    <x v="27"/>
  </r>
  <r>
    <n v="-1"/>
    <x v="27"/>
  </r>
  <r>
    <n v="1.7000000000000002"/>
    <x v="27"/>
  </r>
  <r>
    <n v="-1"/>
    <x v="27"/>
  </r>
  <r>
    <n v="-1"/>
    <x v="27"/>
  </r>
  <r>
    <n v="-1"/>
    <x v="27"/>
  </r>
  <r>
    <n v="1.67"/>
    <x v="27"/>
  </r>
  <r>
    <n v="2.6"/>
    <x v="27"/>
  </r>
  <r>
    <n v="1.5499999999999998"/>
    <x v="27"/>
  </r>
  <r>
    <n v="-1"/>
    <x v="27"/>
  </r>
  <r>
    <n v="-1"/>
    <x v="27"/>
  </r>
  <r>
    <n v="-1"/>
    <x v="27"/>
  </r>
  <r>
    <n v="2.15"/>
    <x v="27"/>
  </r>
  <r>
    <n v="-1"/>
    <x v="27"/>
  </r>
  <r>
    <n v="1.35"/>
    <x v="27"/>
  </r>
  <r>
    <n v="-1"/>
    <x v="27"/>
  </r>
  <r>
    <n v="1.4"/>
    <x v="27"/>
  </r>
  <r>
    <n v="2.2000000000000002"/>
    <x v="27"/>
  </r>
  <r>
    <n v="-1"/>
    <x v="27"/>
  </r>
  <r>
    <n v="-1"/>
    <x v="27"/>
  </r>
  <r>
    <n v="3.5"/>
    <x v="27"/>
  </r>
  <r>
    <n v="-1"/>
    <x v="27"/>
  </r>
  <r>
    <n v="1.9500000000000002"/>
    <x v="27"/>
  </r>
  <r>
    <n v="-1"/>
    <x v="27"/>
  </r>
  <r>
    <n v="-1"/>
    <x v="27"/>
  </r>
  <r>
    <n v="-1"/>
    <x v="27"/>
  </r>
  <r>
    <n v="3"/>
    <x v="27"/>
  </r>
  <r>
    <n v="1.1499999999999999"/>
    <x v="27"/>
  </r>
  <r>
    <n v="-1"/>
    <x v="27"/>
  </r>
  <r>
    <n v="-1"/>
    <x v="27"/>
  </r>
  <r>
    <n v="2.2000000000000002"/>
    <x v="27"/>
  </r>
  <r>
    <n v="-1"/>
    <x v="27"/>
  </r>
  <r>
    <n v="-1"/>
    <x v="27"/>
  </r>
  <r>
    <n v="1.2000000000000002"/>
    <x v="27"/>
  </r>
  <r>
    <n v="1"/>
    <x v="27"/>
  </r>
  <r>
    <n v="1.2999999999999998"/>
    <x v="27"/>
  </r>
  <r>
    <n v="3.5"/>
    <x v="27"/>
  </r>
  <r>
    <n v="-1"/>
    <x v="27"/>
  </r>
  <r>
    <n v="3.2"/>
    <x v="27"/>
  </r>
  <r>
    <n v="-1"/>
    <x v="27"/>
  </r>
  <r>
    <n v="-1"/>
    <x v="27"/>
  </r>
  <r>
    <n v="1.0499999999999998"/>
    <x v="27"/>
  </r>
  <r>
    <n v="-1"/>
    <x v="27"/>
  </r>
  <r>
    <n v="7"/>
    <x v="28"/>
  </r>
  <r>
    <n v="1"/>
    <x v="28"/>
  </r>
  <r>
    <n v="-1"/>
    <x v="28"/>
  </r>
  <r>
    <n v="-1"/>
    <x v="28"/>
  </r>
  <r>
    <n v="1.0499999999999998"/>
    <x v="28"/>
  </r>
  <r>
    <n v="-1"/>
    <x v="28"/>
  </r>
  <r>
    <n v="-1"/>
    <x v="28"/>
  </r>
  <r>
    <n v="-1"/>
    <x v="28"/>
  </r>
  <r>
    <n v="1.25"/>
    <x v="28"/>
  </r>
  <r>
    <n v="-1"/>
    <x v="28"/>
  </r>
  <r>
    <n v="1"/>
    <x v="28"/>
  </r>
  <r>
    <n v="-1"/>
    <x v="28"/>
  </r>
  <r>
    <n v="1.5499999999999998"/>
    <x v="28"/>
  </r>
  <r>
    <n v="-1"/>
    <x v="28"/>
  </r>
  <r>
    <n v="-1"/>
    <x v="28"/>
  </r>
  <r>
    <n v="4.25"/>
    <x v="28"/>
  </r>
  <r>
    <n v="-1"/>
    <x v="28"/>
  </r>
  <r>
    <n v="1.1000000000000001"/>
    <x v="28"/>
  </r>
  <r>
    <n v="1.4500000000000002"/>
    <x v="28"/>
  </r>
  <r>
    <n v="-1"/>
    <x v="28"/>
  </r>
  <r>
    <n v="1.75"/>
    <x v="28"/>
  </r>
  <r>
    <n v="-1"/>
    <x v="28"/>
  </r>
  <r>
    <n v="1.2999999999999998"/>
    <x v="28"/>
  </r>
  <r>
    <n v="1.5"/>
    <x v="28"/>
  </r>
  <r>
    <n v="1.7000000000000002"/>
    <x v="28"/>
  </r>
  <r>
    <n v="-1"/>
    <x v="28"/>
  </r>
  <r>
    <n v="-1"/>
    <x v="28"/>
  </r>
  <r>
    <n v="1.1000000000000001"/>
    <x v="28"/>
  </r>
  <r>
    <n v="-1"/>
    <x v="28"/>
  </r>
  <r>
    <n v="-1"/>
    <x v="28"/>
  </r>
  <r>
    <n v="-1"/>
    <x v="28"/>
  </r>
  <r>
    <n v="1.2000000000000002"/>
    <x v="28"/>
  </r>
  <r>
    <n v="2.6"/>
    <x v="28"/>
  </r>
  <r>
    <n v="1.2999999999999998"/>
    <x v="28"/>
  </r>
  <r>
    <n v="-1"/>
    <x v="28"/>
  </r>
  <r>
    <n v="1.1499999999999999"/>
    <x v="28"/>
  </r>
  <r>
    <n v="1.0499999999999998"/>
    <x v="28"/>
  </r>
  <r>
    <n v="-1"/>
    <x v="28"/>
  </r>
  <r>
    <n v="-1"/>
    <x v="28"/>
  </r>
  <r>
    <n v="-1"/>
    <x v="28"/>
  </r>
  <r>
    <n v="-1"/>
    <x v="28"/>
  </r>
  <r>
    <n v="-1"/>
    <x v="28"/>
  </r>
  <r>
    <n v="1.35"/>
    <x v="28"/>
  </r>
  <r>
    <n v="-1"/>
    <x v="28"/>
  </r>
  <r>
    <n v="-1"/>
    <x v="28"/>
  </r>
  <r>
    <n v="1.4"/>
    <x v="28"/>
  </r>
  <r>
    <n v="2.7"/>
    <x v="28"/>
  </r>
  <r>
    <n v="1.75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1.6"/>
    <x v="28"/>
  </r>
  <r>
    <n v="1.4500000000000002"/>
    <x v="29"/>
  </r>
  <r>
    <n v="-1"/>
    <x v="29"/>
  </r>
  <r>
    <n v="1.5499999999999998"/>
    <x v="29"/>
  </r>
  <r>
    <n v="1.4"/>
    <x v="29"/>
  </r>
  <r>
    <n v="-1"/>
    <x v="29"/>
  </r>
  <r>
    <n v="2"/>
    <x v="29"/>
  </r>
  <r>
    <n v="-1"/>
    <x v="29"/>
  </r>
  <r>
    <n v="-1"/>
    <x v="29"/>
  </r>
  <r>
    <n v="-1"/>
    <x v="29"/>
  </r>
  <r>
    <n v="1.1499999999999999"/>
    <x v="29"/>
  </r>
  <r>
    <n v="-1"/>
    <x v="29"/>
  </r>
  <r>
    <n v="-1"/>
    <x v="29"/>
  </r>
  <r>
    <n v="-1"/>
    <x v="29"/>
  </r>
  <r>
    <n v="-1"/>
    <x v="29"/>
  </r>
  <r>
    <n v="1.1499999999999999"/>
    <x v="29"/>
  </r>
  <r>
    <n v="-1"/>
    <x v="29"/>
  </r>
  <r>
    <n v="2.2000000000000002"/>
    <x v="29"/>
  </r>
  <r>
    <n v="-1"/>
    <x v="29"/>
  </r>
  <r>
    <n v="-1"/>
    <x v="29"/>
  </r>
  <r>
    <n v="1.4"/>
    <x v="29"/>
  </r>
  <r>
    <n v="-1"/>
    <x v="29"/>
  </r>
  <r>
    <n v="-1"/>
    <x v="29"/>
  </r>
  <r>
    <n v="2.2000000000000002"/>
    <x v="29"/>
  </r>
  <r>
    <n v="3.75"/>
    <x v="29"/>
  </r>
  <r>
    <n v="-1"/>
    <x v="29"/>
  </r>
  <r>
    <n v="-1"/>
    <x v="29"/>
  </r>
  <r>
    <n v="8.5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2.75"/>
    <x v="29"/>
  </r>
  <r>
    <n v="-1"/>
    <x v="29"/>
  </r>
  <r>
    <n v="-1"/>
    <x v="29"/>
  </r>
  <r>
    <n v="1.2999999999999998"/>
    <x v="29"/>
  </r>
  <r>
    <n v="1.9500000000000002"/>
    <x v="29"/>
  </r>
  <r>
    <n v="-1"/>
    <x v="29"/>
  </r>
  <r>
    <n v="-1"/>
    <x v="29"/>
  </r>
  <r>
    <n v="2"/>
    <x v="29"/>
  </r>
  <r>
    <n v="-1"/>
    <x v="29"/>
  </r>
  <r>
    <n v="1.4"/>
    <x v="29"/>
  </r>
  <r>
    <n v="2.2999999999999998"/>
    <x v="29"/>
  </r>
  <r>
    <n v="-1"/>
    <x v="29"/>
  </r>
  <r>
    <n v="0.89999999999999991"/>
    <x v="29"/>
  </r>
  <r>
    <n v="-1"/>
    <x v="29"/>
  </r>
  <r>
    <n v="-1"/>
    <x v="29"/>
  </r>
  <r>
    <n v="1.6"/>
    <x v="29"/>
  </r>
  <r>
    <n v="-1"/>
    <x v="29"/>
  </r>
  <r>
    <n v="-1"/>
    <x v="29"/>
  </r>
  <r>
    <n v="1.6"/>
    <x v="29"/>
  </r>
  <r>
    <n v="-1"/>
    <x v="29"/>
  </r>
  <r>
    <n v="-1"/>
    <x v="29"/>
  </r>
  <r>
    <n v="-1"/>
    <x v="29"/>
  </r>
  <r>
    <n v="3.25"/>
    <x v="29"/>
  </r>
  <r>
    <n v="1.4500000000000002"/>
    <x v="29"/>
  </r>
  <r>
    <n v="-1"/>
    <x v="29"/>
  </r>
  <r>
    <n v="2.1"/>
    <x v="30"/>
  </r>
  <r>
    <n v="-1"/>
    <x v="31"/>
  </r>
  <r>
    <n v="-1"/>
    <x v="31"/>
  </r>
  <r>
    <n v="-1"/>
    <x v="31"/>
  </r>
  <r>
    <n v="2.77"/>
    <x v="31"/>
  </r>
  <r>
    <n v="-1"/>
    <x v="31"/>
  </r>
  <r>
    <n v="-1"/>
    <x v="31"/>
  </r>
  <r>
    <n v="-1"/>
    <x v="31"/>
  </r>
  <r>
    <n v="-1"/>
    <x v="31"/>
  </r>
  <r>
    <n v="2.0499999999999998"/>
    <x v="31"/>
  </r>
  <r>
    <n v="2.81"/>
    <x v="31"/>
  </r>
  <r>
    <n v="1.6100000000000003"/>
    <x v="32"/>
  </r>
  <r>
    <n v="-1"/>
    <x v="32"/>
  </r>
  <r>
    <n v="1.71"/>
    <x v="32"/>
  </r>
  <r>
    <n v="2.93"/>
    <x v="32"/>
  </r>
  <r>
    <n v="-1"/>
    <x v="32"/>
  </r>
  <r>
    <n v="3.7699999999999996"/>
    <x v="32"/>
  </r>
  <r>
    <n v="-1"/>
    <x v="32"/>
  </r>
  <r>
    <n v="-1"/>
    <x v="32"/>
  </r>
  <r>
    <n v="1.3399999999999999"/>
    <x v="32"/>
  </r>
  <r>
    <n v="-1"/>
    <x v="32"/>
  </r>
  <r>
    <n v="-1"/>
    <x v="32"/>
  </r>
  <r>
    <n v="-1"/>
    <x v="32"/>
  </r>
  <r>
    <n v="1.4"/>
    <x v="32"/>
  </r>
  <r>
    <n v="-1"/>
    <x v="32"/>
  </r>
  <r>
    <n v="-1"/>
    <x v="32"/>
  </r>
  <r>
    <n v="-1"/>
    <x v="32"/>
  </r>
  <r>
    <n v="-1"/>
    <x v="32"/>
  </r>
  <r>
    <n v="3.46"/>
    <x v="32"/>
  </r>
  <r>
    <n v="-1"/>
    <x v="32"/>
  </r>
  <r>
    <n v="1.8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2.48"/>
    <x v="32"/>
  </r>
  <r>
    <n v="2.39"/>
    <x v="32"/>
  </r>
  <r>
    <n v="-1"/>
    <x v="32"/>
  </r>
  <r>
    <n v="3.3"/>
    <x v="32"/>
  </r>
  <r>
    <n v="-1"/>
    <x v="32"/>
  </r>
  <r>
    <n v="2.2200000000000002"/>
    <x v="32"/>
  </r>
  <r>
    <n v="1.27"/>
    <x v="32"/>
  </r>
  <r>
    <n v="1.1099999999999999"/>
    <x v="32"/>
  </r>
  <r>
    <n v="-1"/>
    <x v="32"/>
  </r>
  <r>
    <n v="1.1000000000000001"/>
    <x v="32"/>
  </r>
  <r>
    <n v="-1"/>
    <x v="32"/>
  </r>
  <r>
    <n v="-1"/>
    <x v="32"/>
  </r>
  <r>
    <n v="2.64"/>
    <x v="32"/>
  </r>
  <r>
    <n v="-1"/>
    <x v="32"/>
  </r>
  <r>
    <n v="-1"/>
    <x v="32"/>
  </r>
  <r>
    <n v="-1"/>
    <x v="32"/>
  </r>
  <r>
    <n v="2.89"/>
    <x v="32"/>
  </r>
  <r>
    <n v="-1"/>
    <x v="32"/>
  </r>
  <r>
    <n v="-1"/>
    <x v="32"/>
  </r>
  <r>
    <n v="-1"/>
    <x v="32"/>
  </r>
  <r>
    <n v="1.1200000000000001"/>
    <x v="32"/>
  </r>
  <r>
    <n v="-1"/>
    <x v="32"/>
  </r>
  <r>
    <n v="-1"/>
    <x v="32"/>
  </r>
  <r>
    <n v="1.1400000000000001"/>
    <x v="32"/>
  </r>
  <r>
    <n v="1.75"/>
    <x v="32"/>
  </r>
  <r>
    <n v="-1"/>
    <x v="32"/>
  </r>
  <r>
    <n v="-1"/>
    <x v="32"/>
  </r>
  <r>
    <n v="-1"/>
    <x v="32"/>
  </r>
  <r>
    <n v="-1"/>
    <x v="32"/>
  </r>
  <r>
    <n v="-1"/>
    <x v="32"/>
  </r>
  <r>
    <n v="2.31"/>
    <x v="32"/>
  </r>
  <r>
    <n v="1.4900000000000002"/>
    <x v="32"/>
  </r>
  <r>
    <n v="1.35"/>
    <x v="32"/>
  </r>
  <r>
    <n v="-1"/>
    <x v="32"/>
  </r>
  <r>
    <n v="-1"/>
    <x v="32"/>
  </r>
  <r>
    <n v="1.37"/>
    <x v="32"/>
  </r>
  <r>
    <n v="-1"/>
    <x v="32"/>
  </r>
  <r>
    <n v="2.1"/>
    <x v="32"/>
  </r>
  <r>
    <n v="-1"/>
    <x v="32"/>
  </r>
  <r>
    <n v="2.52"/>
    <x v="32"/>
  </r>
  <r>
    <n v="-1"/>
    <x v="32"/>
  </r>
  <r>
    <n v="-1"/>
    <x v="32"/>
  </r>
  <r>
    <n v="1.4"/>
    <x v="32"/>
  </r>
  <r>
    <n v="-1"/>
    <x v="32"/>
  </r>
  <r>
    <n v="3.38"/>
    <x v="32"/>
  </r>
  <r>
    <n v="1.65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3"/>
  </r>
  <r>
    <n v="-1"/>
    <x v="33"/>
  </r>
  <r>
    <n v="-1"/>
    <x v="33"/>
  </r>
  <r>
    <n v="-1"/>
    <x v="33"/>
  </r>
  <r>
    <n v="-1"/>
    <x v="33"/>
  </r>
  <r>
    <n v="-1"/>
    <x v="33"/>
  </r>
  <r>
    <n v="2.48"/>
    <x v="33"/>
  </r>
  <r>
    <n v="-1"/>
    <x v="33"/>
  </r>
  <r>
    <n v="-1"/>
    <x v="33"/>
  </r>
  <r>
    <n v="1.5899999999999999"/>
    <x v="33"/>
  </r>
  <r>
    <n v="3.8499999999999996"/>
    <x v="33"/>
  </r>
  <r>
    <n v="-1"/>
    <x v="33"/>
  </r>
  <r>
    <n v="1.75"/>
    <x v="33"/>
  </r>
  <r>
    <n v="-1"/>
    <x v="33"/>
  </r>
  <r>
    <n v="-1"/>
    <x v="33"/>
  </r>
  <r>
    <n v="1.21"/>
    <x v="33"/>
  </r>
  <r>
    <n v="1.1600000000000001"/>
    <x v="33"/>
  </r>
  <r>
    <n v="1.4"/>
    <x v="33"/>
  </r>
  <r>
    <n v="1.4900000000000002"/>
    <x v="33"/>
  </r>
  <r>
    <n v="1.27"/>
    <x v="33"/>
  </r>
  <r>
    <n v="2.52"/>
    <x v="33"/>
  </r>
  <r>
    <n v="-1"/>
    <x v="33"/>
  </r>
  <r>
    <n v="1.3600000000000003"/>
    <x v="33"/>
  </r>
  <r>
    <n v="3.0999999999999996"/>
    <x v="33"/>
  </r>
  <r>
    <n v="1.06"/>
    <x v="33"/>
  </r>
  <r>
    <n v="-1"/>
    <x v="33"/>
  </r>
  <r>
    <n v="1.0299999999999998"/>
    <x v="33"/>
  </r>
  <r>
    <n v="-1"/>
    <x v="33"/>
  </r>
  <r>
    <n v="-1"/>
    <x v="33"/>
  </r>
  <r>
    <n v="-1"/>
    <x v="33"/>
  </r>
  <r>
    <n v="-1"/>
    <x v="33"/>
  </r>
  <r>
    <n v="-1"/>
    <x v="33"/>
  </r>
  <r>
    <n v="2.73"/>
    <x v="33"/>
  </r>
  <r>
    <n v="-1"/>
    <x v="33"/>
  </r>
  <r>
    <n v="-1"/>
    <x v="33"/>
  </r>
  <r>
    <n v="-1"/>
    <x v="33"/>
  </r>
  <r>
    <n v="1.1499999999999999"/>
    <x v="33"/>
  </r>
  <r>
    <n v="1.92"/>
    <x v="33"/>
  </r>
  <r>
    <n v="-1"/>
    <x v="33"/>
  </r>
  <r>
    <n v="3.8499999999999996"/>
    <x v="33"/>
  </r>
  <r>
    <n v="-1"/>
    <x v="33"/>
  </r>
  <r>
    <n v="-1"/>
    <x v="33"/>
  </r>
  <r>
    <n v="-1"/>
    <x v="33"/>
  </r>
  <r>
    <n v="1.02"/>
    <x v="33"/>
  </r>
  <r>
    <n v="2.1"/>
    <x v="33"/>
  </r>
  <r>
    <n v="1.29"/>
    <x v="33"/>
  </r>
  <r>
    <n v="1.2200000000000002"/>
    <x v="33"/>
  </r>
  <r>
    <n v="-1"/>
    <x v="33"/>
  </r>
  <r>
    <n v="1.21"/>
    <x v="33"/>
  </r>
  <r>
    <n v="2.77"/>
    <x v="33"/>
  </r>
  <r>
    <n v="-1"/>
    <x v="33"/>
  </r>
  <r>
    <n v="5.48"/>
    <x v="33"/>
  </r>
  <r>
    <n v="-1"/>
    <x v="33"/>
  </r>
  <r>
    <n v="-1"/>
    <x v="33"/>
  </r>
  <r>
    <n v="1.62"/>
    <x v="33"/>
  </r>
  <r>
    <n v="-1"/>
    <x v="33"/>
  </r>
  <r>
    <n v="-1"/>
    <x v="33"/>
  </r>
  <r>
    <n v="-1"/>
    <x v="33"/>
  </r>
  <r>
    <n v="-1"/>
    <x v="34"/>
  </r>
  <r>
    <n v="1.38"/>
    <x v="34"/>
  </r>
  <r>
    <n v="1.21"/>
    <x v="34"/>
  </r>
  <r>
    <n v="-1"/>
    <x v="34"/>
  </r>
  <r>
    <n v="-1"/>
    <x v="34"/>
  </r>
  <r>
    <n v="-1"/>
    <x v="34"/>
  </r>
  <r>
    <n v="-1"/>
    <x v="34"/>
  </r>
  <r>
    <n v="-1"/>
    <x v="34"/>
  </r>
  <r>
    <n v="1.75"/>
    <x v="34"/>
  </r>
  <r>
    <n v="-1"/>
    <x v="34"/>
  </r>
  <r>
    <n v="1.2000000000000002"/>
    <x v="34"/>
  </r>
  <r>
    <n v="3.1799999999999997"/>
    <x v="34"/>
  </r>
  <r>
    <n v="-1"/>
    <x v="34"/>
  </r>
  <r>
    <n v="-1"/>
    <x v="34"/>
  </r>
  <r>
    <n v="-1"/>
    <x v="34"/>
  </r>
  <r>
    <n v="-1"/>
    <x v="34"/>
  </r>
  <r>
    <n v="2.2200000000000002"/>
    <x v="34"/>
  </r>
  <r>
    <n v="2.14"/>
    <x v="34"/>
  </r>
  <r>
    <n v="-1"/>
    <x v="34"/>
  </r>
  <r>
    <n v="-1"/>
    <x v="34"/>
  </r>
  <r>
    <n v="2.0499999999999998"/>
    <x v="34"/>
  </r>
  <r>
    <n v="1.8199999999999994"/>
    <x v="34"/>
  </r>
  <r>
    <n v="1.44"/>
    <x v="34"/>
  </r>
  <r>
    <n v="-1"/>
    <x v="34"/>
  </r>
  <r>
    <n v="-1"/>
    <x v="34"/>
  </r>
  <r>
    <n v="-1"/>
    <x v="34"/>
  </r>
  <r>
    <n v="-1"/>
    <x v="34"/>
  </r>
  <r>
    <n v="-1"/>
    <x v="34"/>
  </r>
  <r>
    <n v="-1"/>
    <x v="34"/>
  </r>
  <r>
    <n v="4.9800000000000004"/>
    <x v="34"/>
  </r>
  <r>
    <n v="1.71"/>
    <x v="34"/>
  </r>
  <r>
    <n v="1.6600000000000001"/>
    <x v="34"/>
  </r>
  <r>
    <n v="-1"/>
    <x v="34"/>
  </r>
  <r>
    <n v="1.29"/>
    <x v="34"/>
  </r>
  <r>
    <n v="4.6100000000000003"/>
    <x v="34"/>
  </r>
  <r>
    <n v="2.39"/>
    <x v="34"/>
  </r>
  <r>
    <n v="-1"/>
    <x v="34"/>
  </r>
  <r>
    <n v="-1"/>
    <x v="34"/>
  </r>
  <r>
    <n v="-1"/>
    <x v="34"/>
  </r>
  <r>
    <n v="3.8499999999999996"/>
    <x v="34"/>
  </r>
  <r>
    <n v="-1"/>
    <x v="34"/>
  </r>
  <r>
    <n v="1.54"/>
    <x v="34"/>
  </r>
  <r>
    <n v="1.25"/>
    <x v="34"/>
  </r>
  <r>
    <n v="1.02"/>
    <x v="34"/>
  </r>
  <r>
    <n v="1.1800000000000002"/>
    <x v="34"/>
  </r>
  <r>
    <n v="1.1099999999999999"/>
    <x v="34"/>
  </r>
  <r>
    <n v="1.2599999999999998"/>
    <x v="34"/>
  </r>
  <r>
    <n v="-1"/>
    <x v="34"/>
  </r>
  <r>
    <n v="1.1200000000000001"/>
    <x v="34"/>
  </r>
  <r>
    <n v="1.3899999999999997"/>
    <x v="34"/>
  </r>
  <r>
    <n v="-1"/>
    <x v="34"/>
  </r>
  <r>
    <n v="-1"/>
    <x v="34"/>
  </r>
  <r>
    <n v="1.75"/>
    <x v="34"/>
  </r>
  <r>
    <n v="-1"/>
    <x v="34"/>
  </r>
  <r>
    <n v="3.38"/>
    <x v="34"/>
  </r>
  <r>
    <n v="2.11"/>
    <x v="34"/>
  </r>
  <r>
    <n v="-1"/>
    <x v="34"/>
  </r>
  <r>
    <n v="-1"/>
    <x v="34"/>
  </r>
  <r>
    <n v="-1"/>
    <x v="34"/>
  </r>
  <r>
    <n v="-1"/>
    <x v="34"/>
  </r>
  <r>
    <n v="1.0099999999999998"/>
    <x v="34"/>
  </r>
  <r>
    <n v="-1"/>
    <x v="34"/>
  </r>
  <r>
    <n v="3.3"/>
    <x v="34"/>
  </r>
  <r>
    <n v="1.37"/>
    <x v="34"/>
  </r>
  <r>
    <n v="1.62"/>
    <x v="34"/>
  </r>
  <r>
    <n v="2.52"/>
    <x v="34"/>
  </r>
  <r>
    <n v="-1"/>
    <x v="34"/>
  </r>
  <r>
    <n v="1.0899999999999999"/>
    <x v="34"/>
  </r>
  <r>
    <n v="3.58"/>
    <x v="34"/>
  </r>
  <r>
    <n v="-1"/>
    <x v="34"/>
  </r>
  <r>
    <n v="1.25"/>
    <x v="34"/>
  </r>
  <r>
    <n v="-1"/>
    <x v="35"/>
  </r>
  <r>
    <n v="1.69"/>
    <x v="35"/>
  </r>
  <r>
    <n v="-1"/>
    <x v="35"/>
  </r>
  <r>
    <n v="-1"/>
    <x v="35"/>
  </r>
  <r>
    <n v="1.2200000000000002"/>
    <x v="35"/>
  </r>
  <r>
    <n v="-1"/>
    <x v="35"/>
  </r>
  <r>
    <n v="-1"/>
    <x v="35"/>
  </r>
  <r>
    <n v="2.2000000000000002"/>
    <x v="35"/>
  </r>
  <r>
    <n v="-1"/>
    <x v="35"/>
  </r>
  <r>
    <n v="1.3399999999999999"/>
    <x v="35"/>
  </r>
  <r>
    <n v="-1"/>
    <x v="35"/>
  </r>
  <r>
    <n v="-1"/>
    <x v="35"/>
  </r>
  <r>
    <n v="-1"/>
    <x v="35"/>
  </r>
  <r>
    <n v="-1"/>
    <x v="35"/>
  </r>
  <r>
    <n v="-1"/>
    <x v="35"/>
  </r>
  <r>
    <n v="-1"/>
    <x v="35"/>
  </r>
  <r>
    <n v="1.1499999999999999"/>
    <x v="35"/>
  </r>
  <r>
    <n v="1.81"/>
    <x v="35"/>
  </r>
  <r>
    <n v="-1"/>
    <x v="35"/>
  </r>
  <r>
    <n v="-1"/>
    <x v="35"/>
  </r>
  <r>
    <n v="1.2000000000000002"/>
    <x v="35"/>
  </r>
  <r>
    <n v="-1"/>
    <x v="35"/>
  </r>
  <r>
    <n v="2.0099999999999998"/>
    <x v="35"/>
  </r>
  <r>
    <n v="-1"/>
    <x v="35"/>
  </r>
  <r>
    <n v="-1"/>
    <x v="35"/>
  </r>
  <r>
    <n v="-1"/>
    <x v="35"/>
  </r>
  <r>
    <n v="2.85"/>
    <x v="35"/>
  </r>
  <r>
    <n v="1.06"/>
    <x v="35"/>
  </r>
  <r>
    <n v="-1"/>
    <x v="35"/>
  </r>
  <r>
    <n v="1.81"/>
    <x v="35"/>
  </r>
  <r>
    <n v="-1"/>
    <x v="35"/>
  </r>
  <r>
    <n v="-1"/>
    <x v="35"/>
  </r>
  <r>
    <n v="1.6100000000000003"/>
    <x v="35"/>
  </r>
  <r>
    <n v="-1"/>
    <x v="35"/>
  </r>
  <r>
    <n v="-1"/>
    <x v="35"/>
  </r>
  <r>
    <n v="-1"/>
    <x v="35"/>
  </r>
  <r>
    <n v="-1"/>
    <x v="35"/>
  </r>
  <r>
    <n v="2.31"/>
    <x v="35"/>
  </r>
  <r>
    <n v="-1"/>
    <x v="35"/>
  </r>
  <r>
    <n v="-1"/>
    <x v="35"/>
  </r>
  <r>
    <n v="2.52"/>
    <x v="35"/>
  </r>
  <r>
    <n v="1.29"/>
    <x v="35"/>
  </r>
  <r>
    <n v="3.6900000000000004"/>
    <x v="35"/>
  </r>
  <r>
    <n v="-1"/>
    <x v="35"/>
  </r>
  <r>
    <n v="1.9300000000000006"/>
    <x v="35"/>
  </r>
  <r>
    <n v="1.1099999999999999"/>
    <x v="35"/>
  </r>
  <r>
    <n v="1.04"/>
    <x v="35"/>
  </r>
  <r>
    <n v="3.2200000000000006"/>
    <x v="35"/>
  </r>
  <r>
    <n v="1.2599999999999998"/>
    <x v="36"/>
  </r>
  <r>
    <n v="-1"/>
    <x v="37"/>
  </r>
  <r>
    <n v="-1"/>
    <x v="37"/>
  </r>
  <r>
    <n v="1.81"/>
    <x v="37"/>
  </r>
  <r>
    <n v="1.140000000000000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2.1800000000000002"/>
    <x v="37"/>
  </r>
  <r>
    <n v="2.2200000000000002"/>
    <x v="37"/>
  </r>
  <r>
    <n v="3.38"/>
    <x v="37"/>
  </r>
  <r>
    <n v="3.0999999999999996"/>
    <x v="37"/>
  </r>
  <r>
    <n v="-1"/>
    <x v="37"/>
  </r>
  <r>
    <n v="-1"/>
    <x v="37"/>
  </r>
  <r>
    <n v="1.5099999999999998"/>
    <x v="37"/>
  </r>
  <r>
    <n v="-1"/>
    <x v="37"/>
  </r>
  <r>
    <n v="3.54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8"/>
  </r>
  <r>
    <n v="-1"/>
    <x v="38"/>
  </r>
  <r>
    <n v="-1"/>
    <x v="38"/>
  </r>
  <r>
    <n v="-1"/>
    <x v="38"/>
  </r>
  <r>
    <n v="1.73"/>
    <x v="38"/>
  </r>
  <r>
    <n v="3.3"/>
    <x v="38"/>
  </r>
  <r>
    <n v="-1"/>
    <x v="38"/>
  </r>
  <r>
    <n v="1.67"/>
    <x v="38"/>
  </r>
  <r>
    <n v="1.1499999999999999"/>
    <x v="38"/>
  </r>
  <r>
    <n v="1.5099999999999998"/>
    <x v="38"/>
  </r>
  <r>
    <n v="-1"/>
    <x v="38"/>
  </r>
  <r>
    <n v="-1"/>
    <x v="38"/>
  </r>
  <r>
    <n v="-1"/>
    <x v="38"/>
  </r>
  <r>
    <n v="-1"/>
    <x v="38"/>
  </r>
  <r>
    <n v="-1"/>
    <x v="38"/>
  </r>
  <r>
    <n v="-1"/>
    <x v="38"/>
  </r>
  <r>
    <n v="1.9300000000000006"/>
    <x v="38"/>
  </r>
  <r>
    <n v="1.4900000000000002"/>
    <x v="38"/>
  </r>
  <r>
    <n v="1.46"/>
    <x v="38"/>
  </r>
  <r>
    <n v="1.2400000000000002"/>
    <x v="38"/>
  </r>
  <r>
    <n v="1.17"/>
    <x v="38"/>
  </r>
  <r>
    <n v="-1"/>
    <x v="38"/>
  </r>
  <r>
    <n v="-1"/>
    <x v="38"/>
  </r>
  <r>
    <n v="-1"/>
    <x v="38"/>
  </r>
  <r>
    <n v="2.35"/>
    <x v="38"/>
  </r>
  <r>
    <n v="-1"/>
    <x v="38"/>
  </r>
  <r>
    <n v="-1"/>
    <x v="38"/>
  </r>
  <r>
    <n v="2.0099999999999998"/>
    <x v="38"/>
  </r>
  <r>
    <n v="1.7999999999999998"/>
    <x v="38"/>
  </r>
  <r>
    <n v="-1"/>
    <x v="38"/>
  </r>
  <r>
    <n v="1.1800000000000002"/>
    <x v="38"/>
  </r>
  <r>
    <n v="-1"/>
    <x v="38"/>
  </r>
  <r>
    <n v="-1"/>
    <x v="38"/>
  </r>
  <r>
    <n v="-1"/>
    <x v="38"/>
  </r>
  <r>
    <n v="-1"/>
    <x v="38"/>
  </r>
  <r>
    <n v="2.12"/>
    <x v="38"/>
  </r>
  <r>
    <n v="1.29"/>
    <x v="38"/>
  </r>
  <r>
    <n v="1.1200000000000001"/>
    <x v="38"/>
  </r>
  <r>
    <n v="-1"/>
    <x v="38"/>
  </r>
  <r>
    <n v="2.21"/>
    <x v="38"/>
  </r>
  <r>
    <n v="-1"/>
    <x v="38"/>
  </r>
  <r>
    <n v="2.0499999999999998"/>
    <x v="38"/>
  </r>
  <r>
    <n v="1.62"/>
    <x v="38"/>
  </r>
  <r>
    <n v="-1"/>
    <x v="38"/>
  </r>
  <r>
    <n v="1.1800000000000002"/>
    <x v="38"/>
  </r>
  <r>
    <n v="-1"/>
    <x v="38"/>
  </r>
  <r>
    <n v="-1"/>
    <x v="38"/>
  </r>
  <r>
    <n v="-1"/>
    <x v="38"/>
  </r>
  <r>
    <n v="1.1299999999999999"/>
    <x v="38"/>
  </r>
  <r>
    <n v="-1"/>
    <x v="38"/>
  </r>
  <r>
    <n v="-1"/>
    <x v="38"/>
  </r>
  <r>
    <n v="-1"/>
    <x v="38"/>
  </r>
  <r>
    <n v="1.7999999999999998"/>
    <x v="38"/>
  </r>
  <r>
    <n v="-1"/>
    <x v="38"/>
  </r>
  <r>
    <n v="1.73"/>
    <x v="38"/>
  </r>
  <r>
    <n v="-1"/>
    <x v="38"/>
  </r>
  <r>
    <n v="-1"/>
    <x v="38"/>
  </r>
  <r>
    <n v="-1"/>
    <x v="38"/>
  </r>
  <r>
    <n v="-1"/>
    <x v="38"/>
  </r>
  <r>
    <n v="2.11"/>
    <x v="38"/>
  </r>
  <r>
    <n v="-1"/>
    <x v="38"/>
  </r>
  <r>
    <n v="2.2200000000000002"/>
    <x v="38"/>
  </r>
  <r>
    <n v="1.71"/>
    <x v="38"/>
  </r>
  <r>
    <n v="1.69"/>
    <x v="39"/>
  </r>
  <r>
    <n v="1.4900000000000002"/>
    <x v="39"/>
  </r>
  <r>
    <n v="3.1799999999999997"/>
    <x v="39"/>
  </r>
  <r>
    <n v="-1"/>
    <x v="39"/>
  </r>
  <r>
    <n v="-1"/>
    <x v="39"/>
  </r>
  <r>
    <n v="-1"/>
    <x v="39"/>
  </r>
  <r>
    <n v="-1"/>
    <x v="39"/>
  </r>
  <r>
    <n v="-1"/>
    <x v="39"/>
  </r>
  <r>
    <n v="1.81"/>
    <x v="39"/>
  </r>
  <r>
    <n v="2.52"/>
    <x v="39"/>
  </r>
  <r>
    <n v="1.0899999999999999"/>
    <x v="39"/>
  </r>
  <r>
    <n v="-1"/>
    <x v="39"/>
  </r>
  <r>
    <n v="-1"/>
    <x v="39"/>
  </r>
  <r>
    <n v="1.29"/>
    <x v="39"/>
  </r>
  <r>
    <n v="-1"/>
    <x v="39"/>
  </r>
  <r>
    <n v="-1"/>
    <x v="39"/>
  </r>
  <r>
    <n v="-1"/>
    <x v="39"/>
  </r>
  <r>
    <n v="-1"/>
    <x v="39"/>
  </r>
  <r>
    <n v="6.38"/>
    <x v="39"/>
  </r>
  <r>
    <n v="-1"/>
    <x v="39"/>
  </r>
  <r>
    <n v="1.06"/>
    <x v="39"/>
  </r>
  <r>
    <n v="1.2599999999999998"/>
    <x v="39"/>
  </r>
  <r>
    <n v="3.1399999999999988"/>
    <x v="39"/>
  </r>
  <r>
    <n v="-1"/>
    <x v="39"/>
  </r>
  <r>
    <n v="-1"/>
    <x v="39"/>
  </r>
  <r>
    <n v="-1"/>
    <x v="39"/>
  </r>
  <r>
    <n v="2.81"/>
    <x v="39"/>
  </r>
  <r>
    <n v="-1"/>
    <x v="39"/>
  </r>
  <r>
    <n v="-1"/>
    <x v="39"/>
  </r>
  <r>
    <n v="-1"/>
    <x v="39"/>
  </r>
  <r>
    <n v="-1"/>
    <x v="39"/>
  </r>
  <r>
    <n v="2.92"/>
    <x v="39"/>
  </r>
  <r>
    <n v="-1"/>
    <x v="39"/>
  </r>
  <r>
    <n v="1.2200000000000002"/>
    <x v="39"/>
  </r>
  <r>
    <n v="1.71"/>
    <x v="39"/>
  </r>
  <r>
    <n v="1.44"/>
    <x v="39"/>
  </r>
  <r>
    <n v="1.1099999999999999"/>
    <x v="39"/>
  </r>
  <r>
    <n v="1.1099999999999999"/>
    <x v="39"/>
  </r>
  <r>
    <n v="1.0699999999999998"/>
    <x v="39"/>
  </r>
  <r>
    <n v="-1"/>
    <x v="39"/>
  </r>
  <r>
    <n v="-1"/>
    <x v="39"/>
  </r>
  <r>
    <n v="-1"/>
    <x v="39"/>
  </r>
  <r>
    <n v="-1"/>
    <x v="39"/>
  </r>
  <r>
    <n v="-1"/>
    <x v="39"/>
  </r>
  <r>
    <n v="-1"/>
    <x v="39"/>
  </r>
  <r>
    <n v="-1"/>
    <x v="39"/>
  </r>
  <r>
    <n v="2.73"/>
    <x v="39"/>
  </r>
  <r>
    <n v="-1"/>
    <x v="39"/>
  </r>
  <r>
    <n v="1.4300000000000006"/>
    <x v="39"/>
  </r>
  <r>
    <n v="1.58"/>
    <x v="39"/>
  </r>
  <r>
    <n v="-1"/>
    <x v="39"/>
  </r>
  <r>
    <n v="2.77"/>
    <x v="39"/>
  </r>
  <r>
    <n v="-1"/>
    <x v="39"/>
  </r>
  <r>
    <n v="-1"/>
    <x v="39"/>
  </r>
  <r>
    <n v="2.25"/>
    <x v="39"/>
  </r>
  <r>
    <n v="-1"/>
    <x v="39"/>
  </r>
  <r>
    <n v="1.62"/>
    <x v="39"/>
  </r>
  <r>
    <n v="-1"/>
    <x v="40"/>
  </r>
  <r>
    <n v="-1"/>
    <x v="40"/>
  </r>
  <r>
    <n v="-1"/>
    <x v="40"/>
  </r>
  <r>
    <n v="-1"/>
    <x v="40"/>
  </r>
  <r>
    <n v="-1"/>
    <x v="40"/>
  </r>
  <r>
    <n v="2.27"/>
    <x v="40"/>
  </r>
  <r>
    <n v="1.46"/>
    <x v="40"/>
  </r>
  <r>
    <n v="-1"/>
    <x v="40"/>
  </r>
  <r>
    <n v="1.25"/>
    <x v="40"/>
  </r>
  <r>
    <n v="-1"/>
    <x v="40"/>
  </r>
  <r>
    <n v="1.06"/>
    <x v="40"/>
  </r>
  <r>
    <n v="-1"/>
    <x v="40"/>
  </r>
  <r>
    <n v="-1"/>
    <x v="40"/>
  </r>
  <r>
    <n v="-1"/>
    <x v="40"/>
  </r>
  <r>
    <n v="-1"/>
    <x v="40"/>
  </r>
  <r>
    <n v="2.6"/>
    <x v="40"/>
  </r>
  <r>
    <n v="2.39"/>
    <x v="40"/>
  </r>
  <r>
    <n v="1.06"/>
    <x v="40"/>
  </r>
  <r>
    <n v="-1"/>
    <x v="40"/>
  </r>
  <r>
    <n v="-1"/>
    <x v="40"/>
  </r>
  <r>
    <n v="1.04"/>
    <x v="40"/>
  </r>
  <r>
    <n v="-1"/>
    <x v="40"/>
  </r>
  <r>
    <n v="-1"/>
    <x v="40"/>
  </r>
  <r>
    <n v="-1"/>
    <x v="40"/>
  </r>
  <r>
    <n v="-1"/>
    <x v="40"/>
  </r>
  <r>
    <n v="1.27"/>
    <x v="40"/>
  </r>
  <r>
    <n v="1.29"/>
    <x v="40"/>
  </r>
  <r>
    <n v="-1"/>
    <x v="40"/>
  </r>
  <r>
    <n v="-1"/>
    <x v="40"/>
  </r>
  <r>
    <n v="-1"/>
    <x v="40"/>
  </r>
  <r>
    <n v="1.81"/>
    <x v="40"/>
  </r>
  <r>
    <n v="-1"/>
    <x v="40"/>
  </r>
  <r>
    <n v="1.1099999999999999"/>
    <x v="40"/>
  </r>
  <r>
    <n v="-1"/>
    <x v="40"/>
  </r>
  <r>
    <n v="1.25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1.81"/>
    <x v="40"/>
  </r>
  <r>
    <n v="-1"/>
    <x v="40"/>
  </r>
  <r>
    <n v="-1"/>
    <x v="40"/>
  </r>
  <r>
    <n v="1.29"/>
    <x v="40"/>
  </r>
  <r>
    <n v="-1"/>
    <x v="40"/>
  </r>
  <r>
    <n v="2.2000000000000002"/>
    <x v="40"/>
  </r>
  <r>
    <n v="1.69"/>
    <x v="40"/>
  </r>
  <r>
    <n v="4.2300000000000004"/>
    <x v="40"/>
  </r>
  <r>
    <n v="-1"/>
    <x v="40"/>
  </r>
  <r>
    <n v="-1"/>
    <x v="40"/>
  </r>
  <r>
    <n v="1.58"/>
    <x v="40"/>
  </r>
  <r>
    <n v="-1"/>
    <x v="40"/>
  </r>
  <r>
    <n v="-1"/>
    <x v="40"/>
  </r>
  <r>
    <n v="1.4900000000000002"/>
    <x v="40"/>
  </r>
  <r>
    <n v="-1"/>
    <x v="40"/>
  </r>
  <r>
    <n v="-1"/>
    <x v="40"/>
  </r>
  <r>
    <n v="1.62"/>
    <x v="40"/>
  </r>
  <r>
    <n v="1.3600000000000003"/>
    <x v="40"/>
  </r>
  <r>
    <n v="1.3899999999999997"/>
    <x v="40"/>
  </r>
  <r>
    <n v="-1"/>
    <x v="40"/>
  </r>
  <r>
    <n v="1.6600000000000001"/>
    <x v="40"/>
  </r>
  <r>
    <n v="-1"/>
    <x v="40"/>
  </r>
  <r>
    <n v="-1"/>
    <x v="40"/>
  </r>
  <r>
    <n v="2.64"/>
    <x v="40"/>
  </r>
  <r>
    <n v="1.2200000000000002"/>
    <x v="40"/>
  </r>
  <r>
    <n v="-1"/>
    <x v="40"/>
  </r>
  <r>
    <n v="3.3"/>
    <x v="40"/>
  </r>
  <r>
    <n v="-1"/>
    <x v="40"/>
  </r>
  <r>
    <n v="-1"/>
    <x v="41"/>
  </r>
  <r>
    <n v="1.4"/>
    <x v="41"/>
  </r>
  <r>
    <n v="-1"/>
    <x v="41"/>
  </r>
  <r>
    <n v="-1"/>
    <x v="41"/>
  </r>
  <r>
    <n v="-1"/>
    <x v="41"/>
  </r>
  <r>
    <n v="-1"/>
    <x v="41"/>
  </r>
  <r>
    <n v="-1"/>
    <x v="41"/>
  </r>
  <r>
    <n v="1.9500000000000002"/>
    <x v="41"/>
  </r>
  <r>
    <n v="-1"/>
    <x v="41"/>
  </r>
  <r>
    <n v="2.77"/>
    <x v="41"/>
  </r>
  <r>
    <n v="1.5699999999999994"/>
    <x v="41"/>
  </r>
  <r>
    <n v="-1"/>
    <x v="41"/>
  </r>
  <r>
    <n v="0.99"/>
    <x v="41"/>
  </r>
  <r>
    <n v="-1"/>
    <x v="41"/>
  </r>
  <r>
    <n v="1.8399999999999999"/>
    <x v="41"/>
  </r>
  <r>
    <n v="1.1000000000000001"/>
    <x v="41"/>
  </r>
  <r>
    <n v="-1"/>
    <x v="41"/>
  </r>
  <r>
    <n v="1.5499999999999998"/>
    <x v="41"/>
  </r>
  <r>
    <n v="-1"/>
    <x v="41"/>
  </r>
  <r>
    <n v="-1"/>
    <x v="41"/>
  </r>
  <r>
    <n v="1.83"/>
    <x v="41"/>
  </r>
  <r>
    <n v="-1"/>
    <x v="41"/>
  </r>
  <r>
    <n v="-1"/>
    <x v="41"/>
  </r>
  <r>
    <n v="-1"/>
    <x v="41"/>
  </r>
  <r>
    <n v="-1"/>
    <x v="41"/>
  </r>
  <r>
    <n v="2.64"/>
    <x v="41"/>
  </r>
  <r>
    <n v="2.31"/>
    <x v="41"/>
  </r>
  <r>
    <n v="-1"/>
    <x v="41"/>
  </r>
  <r>
    <n v="-1"/>
    <x v="41"/>
  </r>
  <r>
    <n v="-1"/>
    <x v="41"/>
  </r>
  <r>
    <n v="-1"/>
    <x v="41"/>
  </r>
  <r>
    <n v="1.21"/>
    <x v="41"/>
  </r>
  <r>
    <n v="1.0299999999999998"/>
    <x v="41"/>
  </r>
  <r>
    <n v="-1"/>
    <x v="41"/>
  </r>
  <r>
    <n v="1.58"/>
    <x v="41"/>
  </r>
  <r>
    <n v="2.08"/>
    <x v="41"/>
  </r>
  <r>
    <n v="1.0299999999999998"/>
    <x v="41"/>
  </r>
  <r>
    <n v="1.75"/>
    <x v="41"/>
  </r>
  <r>
    <n v="-1"/>
    <x v="41"/>
  </r>
  <r>
    <n v="1.4"/>
    <x v="41"/>
  </r>
  <r>
    <n v="-1"/>
    <x v="41"/>
  </r>
  <r>
    <n v="-1"/>
    <x v="41"/>
  </r>
  <r>
    <n v="1.8600000000000003"/>
    <x v="41"/>
  </r>
  <r>
    <n v="-1"/>
    <x v="41"/>
  </r>
  <r>
    <n v="1.02"/>
    <x v="41"/>
  </r>
  <r>
    <n v="1.1499999999999999"/>
    <x v="41"/>
  </r>
  <r>
    <n v="-1"/>
    <x v="41"/>
  </r>
  <r>
    <n v="1.1800000000000002"/>
    <x v="41"/>
  </r>
  <r>
    <n v="-1"/>
    <x v="41"/>
  </r>
  <r>
    <n v="-1"/>
    <x v="42"/>
  </r>
  <r>
    <n v="-1"/>
    <x v="43"/>
  </r>
  <r>
    <n v="-1"/>
    <x v="43"/>
  </r>
  <r>
    <n v="-1"/>
    <x v="43"/>
  </r>
  <r>
    <n v="-1"/>
    <x v="43"/>
  </r>
  <r>
    <n v="-1"/>
    <x v="43"/>
  </r>
  <r>
    <n v="-1"/>
    <x v="43"/>
  </r>
  <r>
    <n v="1.04"/>
    <x v="43"/>
  </r>
  <r>
    <n v="2.1"/>
    <x v="43"/>
  </r>
  <r>
    <n v="1.1600000000000001"/>
    <x v="43"/>
  </r>
  <r>
    <n v="1.5299999999999998"/>
    <x v="43"/>
  </r>
  <r>
    <n v="2.35"/>
    <x v="43"/>
  </r>
  <r>
    <n v="-1"/>
    <x v="43"/>
  </r>
  <r>
    <n v="-1"/>
    <x v="43"/>
  </r>
  <r>
    <n v="1.75"/>
    <x v="43"/>
  </r>
  <r>
    <n v="-1"/>
    <x v="43"/>
  </r>
  <r>
    <n v="-1"/>
    <x v="43"/>
  </r>
  <r>
    <n v="1.0299999999999998"/>
    <x v="43"/>
  </r>
  <r>
    <n v="-1"/>
    <x v="43"/>
  </r>
  <r>
    <n v="3.3"/>
    <x v="43"/>
  </r>
  <r>
    <n v="1.65"/>
    <x v="43"/>
  </r>
  <r>
    <n v="1.5499999999999998"/>
    <x v="43"/>
  </r>
  <r>
    <n v="-1"/>
    <x v="43"/>
  </r>
  <r>
    <n v="-1"/>
    <x v="43"/>
  </r>
  <r>
    <n v="-1"/>
    <x v="43"/>
  </r>
  <r>
    <n v="-1"/>
    <x v="43"/>
  </r>
  <r>
    <n v="1.5699999999999994"/>
    <x v="43"/>
  </r>
  <r>
    <n v="-1"/>
    <x v="44"/>
  </r>
  <r>
    <n v="-1"/>
    <x v="44"/>
  </r>
  <r>
    <n v="6.91"/>
    <x v="44"/>
  </r>
  <r>
    <n v="-1"/>
    <x v="44"/>
  </r>
  <r>
    <n v="-1"/>
    <x v="44"/>
  </r>
  <r>
    <n v="-1"/>
    <x v="44"/>
  </r>
  <r>
    <n v="-1"/>
    <x v="44"/>
  </r>
  <r>
    <n v="-1"/>
    <x v="44"/>
  </r>
  <r>
    <n v="-1"/>
    <x v="44"/>
  </r>
  <r>
    <n v="1.25"/>
    <x v="44"/>
  </r>
  <r>
    <n v="-1"/>
    <x v="44"/>
  </r>
  <r>
    <n v="-1"/>
    <x v="44"/>
  </r>
  <r>
    <n v="1.44"/>
    <x v="44"/>
  </r>
  <r>
    <n v="1.81"/>
    <x v="44"/>
  </r>
  <r>
    <n v="1.4"/>
    <x v="44"/>
  </r>
  <r>
    <n v="-1"/>
    <x v="44"/>
  </r>
  <r>
    <n v="1.4"/>
    <x v="44"/>
  </r>
  <r>
    <n v="1.62"/>
    <x v="44"/>
  </r>
  <r>
    <n v="-1"/>
    <x v="44"/>
  </r>
  <r>
    <n v="-1"/>
    <x v="44"/>
  </r>
  <r>
    <n v="1.9300000000000006"/>
    <x v="44"/>
  </r>
  <r>
    <n v="1.44"/>
    <x v="44"/>
  </r>
  <r>
    <n v="-1"/>
    <x v="44"/>
  </r>
  <r>
    <n v="2.93"/>
    <x v="44"/>
  </r>
  <r>
    <n v="1.1299999999999999"/>
    <x v="44"/>
  </r>
  <r>
    <n v="1.52"/>
    <x v="44"/>
  </r>
  <r>
    <n v="-1"/>
    <x v="44"/>
  </r>
  <r>
    <n v="-1"/>
    <x v="44"/>
  </r>
  <r>
    <n v="1.9300000000000006"/>
    <x v="44"/>
  </r>
  <r>
    <n v="-1"/>
    <x v="44"/>
  </r>
  <r>
    <n v="1.4300000000000006"/>
    <x v="44"/>
  </r>
  <r>
    <n v="-1"/>
    <x v="44"/>
  </r>
  <r>
    <n v="1.06"/>
    <x v="44"/>
  </r>
  <r>
    <n v="4.9800000000000004"/>
    <x v="44"/>
  </r>
  <r>
    <n v="-1"/>
    <x v="44"/>
  </r>
  <r>
    <n v="2.89"/>
    <x v="44"/>
  </r>
  <r>
    <n v="-1"/>
    <x v="44"/>
  </r>
  <r>
    <n v="1.5899999999999999"/>
    <x v="44"/>
  </r>
  <r>
    <n v="1.2799999999999998"/>
    <x v="44"/>
  </r>
  <r>
    <n v="-1"/>
    <x v="44"/>
  </r>
  <r>
    <n v="1.44"/>
    <x v="44"/>
  </r>
  <r>
    <n v="-1"/>
    <x v="44"/>
  </r>
  <r>
    <n v="-1"/>
    <x v="44"/>
  </r>
  <r>
    <n v="-1"/>
    <x v="44"/>
  </r>
  <r>
    <n v="-1"/>
    <x v="44"/>
  </r>
  <r>
    <n v="-1"/>
    <x v="44"/>
  </r>
  <r>
    <n v="1.69"/>
    <x v="44"/>
  </r>
  <r>
    <n v="-1"/>
    <x v="44"/>
  </r>
  <r>
    <n v="1.9300000000000006"/>
    <x v="44"/>
  </r>
  <r>
    <n v="-1"/>
    <x v="44"/>
  </r>
  <r>
    <n v="4.2300000000000004"/>
    <x v="44"/>
  </r>
  <r>
    <n v="2.64"/>
    <x v="44"/>
  </r>
  <r>
    <n v="1.2999999999999998"/>
    <x v="44"/>
  </r>
  <r>
    <n v="1.9300000000000006"/>
    <x v="44"/>
  </r>
  <r>
    <n v="-1"/>
    <x v="44"/>
  </r>
  <r>
    <n v="2.56"/>
    <x v="44"/>
  </r>
  <r>
    <n v="3.9299999999999997"/>
    <x v="44"/>
  </r>
  <r>
    <n v="-1"/>
    <x v="44"/>
  </r>
  <r>
    <n v="0.97999999999999976"/>
    <x v="44"/>
  </r>
  <r>
    <n v="1.1600000000000001"/>
    <x v="44"/>
  </r>
  <r>
    <n v="2.21"/>
    <x v="44"/>
  </r>
  <r>
    <n v="-1"/>
    <x v="44"/>
  </r>
  <r>
    <n v="-1"/>
    <x v="44"/>
  </r>
  <r>
    <n v="1.3600000000000003"/>
    <x v="44"/>
  </r>
  <r>
    <n v="1.2400000000000002"/>
    <x v="45"/>
  </r>
  <r>
    <n v="-1"/>
    <x v="45"/>
  </r>
  <r>
    <n v="-1"/>
    <x v="45"/>
  </r>
  <r>
    <n v="4.3899999999999997"/>
    <x v="45"/>
  </r>
  <r>
    <n v="1.1000000000000001"/>
    <x v="45"/>
  </r>
  <r>
    <n v="-1"/>
    <x v="45"/>
  </r>
  <r>
    <n v="-1"/>
    <x v="45"/>
  </r>
  <r>
    <n v="-1"/>
    <x v="45"/>
  </r>
  <r>
    <n v="1.8399999999999999"/>
    <x v="45"/>
  </r>
  <r>
    <n v="-1"/>
    <x v="45"/>
  </r>
  <r>
    <n v="-1"/>
    <x v="45"/>
  </r>
  <r>
    <n v="1.1000000000000001"/>
    <x v="45"/>
  </r>
  <r>
    <n v="-1"/>
    <x v="45"/>
  </r>
  <r>
    <n v="3.6100000000000012"/>
    <x v="45"/>
  </r>
  <r>
    <n v="1.06"/>
    <x v="45"/>
  </r>
  <r>
    <n v="-1"/>
    <x v="45"/>
  </r>
  <r>
    <n v="-1"/>
    <x v="45"/>
  </r>
  <r>
    <n v="-1"/>
    <x v="45"/>
  </r>
  <r>
    <n v="1.0499999999999998"/>
    <x v="45"/>
  </r>
  <r>
    <n v="-1"/>
    <x v="45"/>
  </r>
  <r>
    <n v="1.3899999999999997"/>
    <x v="45"/>
  </r>
  <r>
    <n v="2.1"/>
    <x v="45"/>
  </r>
  <r>
    <n v="-1"/>
    <x v="45"/>
  </r>
  <r>
    <n v="-1"/>
    <x v="45"/>
  </r>
  <r>
    <n v="1.0499999999999998"/>
    <x v="45"/>
  </r>
  <r>
    <n v="-1"/>
    <x v="45"/>
  </r>
  <r>
    <n v="-1"/>
    <x v="45"/>
  </r>
  <r>
    <n v="0.96100000000000008"/>
    <x v="45"/>
  </r>
  <r>
    <n v="2.08"/>
    <x v="45"/>
  </r>
  <r>
    <n v="-1"/>
    <x v="45"/>
  </r>
  <r>
    <n v="4.6100000000000003"/>
    <x v="45"/>
  </r>
  <r>
    <n v="1.4300000000000006"/>
    <x v="45"/>
  </r>
  <r>
    <n v="2.39"/>
    <x v="45"/>
  </r>
  <r>
    <n v="2.77"/>
    <x v="45"/>
  </r>
  <r>
    <n v="1.3600000000000003"/>
    <x v="45"/>
  </r>
  <r>
    <n v="2.04"/>
    <x v="45"/>
  </r>
  <r>
    <n v="4.9800000000000004"/>
    <x v="45"/>
  </r>
  <r>
    <n v="2.27"/>
    <x v="45"/>
  </r>
  <r>
    <n v="-1"/>
    <x v="45"/>
  </r>
  <r>
    <n v="2.77"/>
    <x v="45"/>
  </r>
  <r>
    <n v="-1"/>
    <x v="45"/>
  </r>
  <r>
    <n v="1.88"/>
    <x v="45"/>
  </r>
  <r>
    <n v="-1"/>
    <x v="45"/>
  </r>
  <r>
    <n v="1.27"/>
    <x v="45"/>
  </r>
  <r>
    <n v="1.75"/>
    <x v="45"/>
  </r>
  <r>
    <n v="1.2599999999999998"/>
    <x v="45"/>
  </r>
  <r>
    <n v="-1"/>
    <x v="45"/>
  </r>
  <r>
    <n v="-1"/>
    <x v="45"/>
  </r>
  <r>
    <n v="1.2000000000000002"/>
    <x v="45"/>
  </r>
  <r>
    <n v="-1"/>
    <x v="45"/>
  </r>
  <r>
    <n v="-1"/>
    <x v="45"/>
  </r>
  <r>
    <n v="-1"/>
    <x v="45"/>
  </r>
  <r>
    <n v="-1"/>
    <x v="45"/>
  </r>
  <r>
    <n v="3.58"/>
    <x v="45"/>
  </r>
  <r>
    <n v="-1"/>
    <x v="45"/>
  </r>
  <r>
    <n v="-1"/>
    <x v="45"/>
  </r>
  <r>
    <n v="-1"/>
    <x v="45"/>
  </r>
  <r>
    <n v="-1"/>
    <x v="45"/>
  </r>
  <r>
    <n v="-1"/>
    <x v="45"/>
  </r>
  <r>
    <n v="2.2200000000000002"/>
    <x v="45"/>
  </r>
  <r>
    <n v="-1"/>
    <x v="45"/>
  </r>
  <r>
    <n v="2.77"/>
    <x v="45"/>
  </r>
  <r>
    <n v="-1"/>
    <x v="45"/>
  </r>
  <r>
    <n v="1.0499999999999998"/>
    <x v="45"/>
  </r>
  <r>
    <n v="1.9900000000000002"/>
    <x v="45"/>
  </r>
  <r>
    <n v="-1"/>
    <x v="45"/>
  </r>
  <r>
    <n v="-1"/>
    <x v="45"/>
  </r>
  <r>
    <n v="1.1099999999999999"/>
    <x v="45"/>
  </r>
  <r>
    <n v="-1"/>
    <x v="45"/>
  </r>
  <r>
    <n v="-1"/>
    <x v="45"/>
  </r>
  <r>
    <n v="-1"/>
    <x v="46"/>
  </r>
  <r>
    <n v="-1"/>
    <x v="46"/>
  </r>
  <r>
    <n v="-1"/>
    <x v="46"/>
  </r>
  <r>
    <n v="-1"/>
    <x v="46"/>
  </r>
  <r>
    <n v="1.8600000000000003"/>
    <x v="46"/>
  </r>
  <r>
    <n v="1.31"/>
    <x v="46"/>
  </r>
  <r>
    <n v="1.9900000000000002"/>
    <x v="46"/>
  </r>
  <r>
    <n v="-1"/>
    <x v="46"/>
  </r>
  <r>
    <n v="-1"/>
    <x v="46"/>
  </r>
  <r>
    <n v="-1"/>
    <x v="46"/>
  </r>
  <r>
    <n v="-1"/>
    <x v="46"/>
  </r>
  <r>
    <n v="2.11"/>
    <x v="46"/>
  </r>
  <r>
    <n v="-1"/>
    <x v="46"/>
  </r>
  <r>
    <n v="-1"/>
    <x v="46"/>
  </r>
  <r>
    <n v="2.1"/>
    <x v="46"/>
  </r>
  <r>
    <n v="-1"/>
    <x v="46"/>
  </r>
  <r>
    <n v="2.85"/>
    <x v="46"/>
  </r>
  <r>
    <n v="-1"/>
    <x v="46"/>
  </r>
  <r>
    <n v="-1"/>
    <x v="46"/>
  </r>
  <r>
    <n v="2.56"/>
    <x v="46"/>
  </r>
  <r>
    <n v="1.2799999999999998"/>
    <x v="46"/>
  </r>
  <r>
    <n v="1.7400000000000002"/>
    <x v="46"/>
  </r>
  <r>
    <n v="-1"/>
    <x v="46"/>
  </r>
  <r>
    <n v="1.02"/>
    <x v="46"/>
  </r>
  <r>
    <n v="-1"/>
    <x v="46"/>
  </r>
  <r>
    <n v="-1"/>
    <x v="46"/>
  </r>
  <r>
    <n v="-1"/>
    <x v="46"/>
  </r>
  <r>
    <n v="1.2000000000000002"/>
    <x v="46"/>
  </r>
  <r>
    <n v="-1"/>
    <x v="46"/>
  </r>
  <r>
    <n v="1.5299999999999998"/>
    <x v="46"/>
  </r>
  <r>
    <n v="-1"/>
    <x v="46"/>
  </r>
  <r>
    <n v="3.46"/>
    <x v="46"/>
  </r>
  <r>
    <n v="1.8399999999999999"/>
    <x v="46"/>
  </r>
  <r>
    <n v="1.2799999999999998"/>
    <x v="46"/>
  </r>
  <r>
    <n v="-1"/>
    <x v="46"/>
  </r>
  <r>
    <n v="2.48"/>
    <x v="46"/>
  </r>
  <r>
    <n v="-1"/>
    <x v="46"/>
  </r>
  <r>
    <n v="-1"/>
    <x v="46"/>
  </r>
  <r>
    <n v="3.6500000000000004"/>
    <x v="46"/>
  </r>
  <r>
    <n v="-1"/>
    <x v="46"/>
  </r>
  <r>
    <n v="-1"/>
    <x v="46"/>
  </r>
  <r>
    <n v="1.1400000000000001"/>
    <x v="46"/>
  </r>
  <r>
    <n v="1.2000000000000002"/>
    <x v="46"/>
  </r>
  <r>
    <n v="-1"/>
    <x v="46"/>
  </r>
  <r>
    <n v="-1"/>
    <x v="46"/>
  </r>
  <r>
    <n v="2.52"/>
    <x v="46"/>
  </r>
  <r>
    <n v="-1"/>
    <x v="46"/>
  </r>
  <r>
    <n v="3.0999999999999996"/>
    <x v="46"/>
  </r>
  <r>
    <n v="-1"/>
    <x v="46"/>
  </r>
  <r>
    <n v="-1"/>
    <x v="46"/>
  </r>
  <r>
    <n v="2.2200000000000002"/>
    <x v="46"/>
  </r>
  <r>
    <n v="-1"/>
    <x v="46"/>
  </r>
  <r>
    <n v="-1"/>
    <x v="46"/>
  </r>
  <r>
    <n v="-1"/>
    <x v="46"/>
  </r>
  <r>
    <n v="1.4500000000000002"/>
    <x v="46"/>
  </r>
  <r>
    <n v="-1"/>
    <x v="46"/>
  </r>
  <r>
    <n v="1.1499999999999999"/>
    <x v="46"/>
  </r>
  <r>
    <n v="1.2000000000000002"/>
    <x v="46"/>
  </r>
  <r>
    <n v="-1"/>
    <x v="47"/>
  </r>
  <r>
    <n v="1.5499999999999998"/>
    <x v="47"/>
  </r>
  <r>
    <n v="1.3399999999999999"/>
    <x v="47"/>
  </r>
  <r>
    <n v="-1"/>
    <x v="47"/>
  </r>
  <r>
    <n v="-1"/>
    <x v="47"/>
  </r>
  <r>
    <n v="1.27"/>
    <x v="47"/>
  </r>
  <r>
    <n v="-1"/>
    <x v="47"/>
  </r>
  <r>
    <n v="1.75"/>
    <x v="47"/>
  </r>
  <r>
    <n v="1.0099999999999998"/>
    <x v="47"/>
  </r>
  <r>
    <n v="-1"/>
    <x v="47"/>
  </r>
  <r>
    <n v="-1"/>
    <x v="47"/>
  </r>
  <r>
    <n v="-1"/>
    <x v="47"/>
  </r>
  <r>
    <n v="1.2000000000000002"/>
    <x v="47"/>
  </r>
  <r>
    <n v="1.06"/>
    <x v="47"/>
  </r>
  <r>
    <n v="1.62"/>
    <x v="47"/>
  </r>
  <r>
    <n v="-1"/>
    <x v="47"/>
  </r>
  <r>
    <n v="2.56"/>
    <x v="47"/>
  </r>
  <r>
    <n v="-1"/>
    <x v="47"/>
  </r>
  <r>
    <n v="1.9700000000000002"/>
    <x v="47"/>
  </r>
  <r>
    <n v="-1"/>
    <x v="47"/>
  </r>
  <r>
    <n v="-1"/>
    <x v="47"/>
  </r>
  <r>
    <n v="1.02"/>
    <x v="47"/>
  </r>
  <r>
    <n v="-1"/>
    <x v="47"/>
  </r>
  <r>
    <n v="1.0899999999999999"/>
    <x v="47"/>
  </r>
  <r>
    <n v="-1"/>
    <x v="47"/>
  </r>
  <r>
    <n v="-1"/>
    <x v="47"/>
  </r>
  <r>
    <n v="-1"/>
    <x v="47"/>
  </r>
  <r>
    <n v="3.9299999999999997"/>
    <x v="47"/>
  </r>
  <r>
    <n v="1.23"/>
    <x v="47"/>
  </r>
  <r>
    <n v="-1"/>
    <x v="47"/>
  </r>
  <r>
    <n v="-1"/>
    <x v="47"/>
  </r>
  <r>
    <n v="1.5099999999999998"/>
    <x v="47"/>
  </r>
  <r>
    <n v="-1"/>
    <x v="47"/>
  </r>
  <r>
    <n v="-1"/>
    <x v="47"/>
  </r>
  <r>
    <n v="-1"/>
    <x v="47"/>
  </r>
  <r>
    <n v="-1"/>
    <x v="47"/>
  </r>
  <r>
    <n v="1.58"/>
    <x v="47"/>
  </r>
  <r>
    <n v="1.5"/>
    <x v="47"/>
  </r>
  <r>
    <n v="-1"/>
    <x v="47"/>
  </r>
  <r>
    <n v="-1"/>
    <x v="47"/>
  </r>
  <r>
    <n v="-1"/>
    <x v="47"/>
  </r>
  <r>
    <n v="2.46"/>
    <x v="47"/>
  </r>
  <r>
    <n v="1.02"/>
    <x v="47"/>
  </r>
  <r>
    <n v="1.5099999999999998"/>
    <x v="47"/>
  </r>
  <r>
    <n v="-1"/>
    <x v="47"/>
  </r>
  <r>
    <n v="-1"/>
    <x v="47"/>
  </r>
  <r>
    <n v="1.71"/>
    <x v="47"/>
  </r>
  <r>
    <n v="-1"/>
    <x v="47"/>
  </r>
  <r>
    <n v="1.3199999999999994"/>
    <x v="48"/>
  </r>
  <r>
    <n v="-1"/>
    <x v="49"/>
  </r>
  <r>
    <n v="-1"/>
    <x v="49"/>
  </r>
  <r>
    <n v="2.89"/>
    <x v="49"/>
  </r>
  <r>
    <n v="-1"/>
    <x v="49"/>
  </r>
  <r>
    <n v="-1"/>
    <x v="49"/>
  </r>
  <r>
    <n v="-1"/>
    <x v="49"/>
  </r>
  <r>
    <n v="-1"/>
    <x v="49"/>
  </r>
  <r>
    <n v="-1"/>
    <x v="49"/>
  </r>
  <r>
    <n v="1.5"/>
    <x v="49"/>
  </r>
  <r>
    <n v="-1"/>
    <x v="49"/>
  </r>
  <r>
    <n v="-1"/>
    <x v="50"/>
  </r>
  <r>
    <n v="-1"/>
    <x v="50"/>
  </r>
  <r>
    <n v="-1"/>
    <x v="50"/>
  </r>
  <r>
    <n v="-1"/>
    <x v="50"/>
  </r>
  <r>
    <n v="1.9300000000000006"/>
    <x v="50"/>
  </r>
  <r>
    <n v="-1"/>
    <x v="50"/>
  </r>
  <r>
    <n v="-1"/>
    <x v="50"/>
  </r>
  <r>
    <n v="-1"/>
    <x v="50"/>
  </r>
  <r>
    <n v="-1"/>
    <x v="50"/>
  </r>
  <r>
    <n v="2.1800000000000002"/>
    <x v="50"/>
  </r>
  <r>
    <n v="-1"/>
    <x v="50"/>
  </r>
  <r>
    <n v="2.08"/>
    <x v="50"/>
  </r>
  <r>
    <n v="1.31"/>
    <x v="50"/>
  </r>
  <r>
    <n v="1.7999999999999998"/>
    <x v="50"/>
  </r>
  <r>
    <n v="2.73"/>
    <x v="50"/>
  </r>
  <r>
    <n v="2.37"/>
    <x v="50"/>
  </r>
  <r>
    <n v="-1"/>
    <x v="50"/>
  </r>
  <r>
    <n v="3.26"/>
    <x v="50"/>
  </r>
  <r>
    <n v="-1"/>
    <x v="50"/>
  </r>
  <r>
    <n v="-1"/>
    <x v="50"/>
  </r>
  <r>
    <n v="1.9900000000000002"/>
    <x v="50"/>
  </r>
  <r>
    <n v="-1"/>
    <x v="50"/>
  </r>
  <r>
    <n v="2.56"/>
    <x v="50"/>
  </r>
  <r>
    <n v="-1"/>
    <x v="50"/>
  </r>
  <r>
    <n v="-1"/>
    <x v="50"/>
  </r>
  <r>
    <n v="2.2200000000000002"/>
    <x v="50"/>
  </r>
  <r>
    <n v="4.3899999999999997"/>
    <x v="50"/>
  </r>
  <r>
    <n v="-1"/>
    <x v="50"/>
  </r>
  <r>
    <n v="4.3499999999999996"/>
    <x v="50"/>
  </r>
  <r>
    <n v="1.1800000000000002"/>
    <x v="50"/>
  </r>
  <r>
    <n v="-1"/>
    <x v="50"/>
  </r>
  <r>
    <n v="-1"/>
    <x v="50"/>
  </r>
  <r>
    <n v="1.31"/>
    <x v="50"/>
  </r>
  <r>
    <n v="1.62"/>
    <x v="50"/>
  </r>
  <r>
    <n v="-1"/>
    <x v="50"/>
  </r>
  <r>
    <n v="-1"/>
    <x v="50"/>
  </r>
  <r>
    <n v="1.7599999999999998"/>
    <x v="50"/>
  </r>
  <r>
    <n v="1.1099999999999999"/>
    <x v="50"/>
  </r>
  <r>
    <n v="1.1099999999999999"/>
    <x v="50"/>
  </r>
  <r>
    <n v="-1"/>
    <x v="50"/>
  </r>
  <r>
    <n v="-1"/>
    <x v="50"/>
  </r>
  <r>
    <n v="-1"/>
    <x v="50"/>
  </r>
  <r>
    <n v="1.0299999999999998"/>
    <x v="50"/>
  </r>
  <r>
    <n v="-1"/>
    <x v="50"/>
  </r>
  <r>
    <n v="-1"/>
    <x v="50"/>
  </r>
  <r>
    <n v="-1"/>
    <x v="50"/>
  </r>
  <r>
    <n v="-1"/>
    <x v="50"/>
  </r>
  <r>
    <n v="1.88"/>
    <x v="50"/>
  </r>
  <r>
    <n v="-1"/>
    <x v="50"/>
  </r>
  <r>
    <n v="1.62"/>
    <x v="50"/>
  </r>
  <r>
    <n v="-1"/>
    <x v="50"/>
  </r>
  <r>
    <n v="1.06"/>
    <x v="50"/>
  </r>
  <r>
    <n v="-1"/>
    <x v="50"/>
  </r>
  <r>
    <n v="-1"/>
    <x v="50"/>
  </r>
  <r>
    <n v="1.5299999999999998"/>
    <x v="50"/>
  </r>
  <r>
    <n v="1.8600000000000003"/>
    <x v="50"/>
  </r>
  <r>
    <n v="-1"/>
    <x v="50"/>
  </r>
  <r>
    <n v="2.04"/>
    <x v="50"/>
  </r>
  <r>
    <n v="1.23"/>
    <x v="50"/>
  </r>
  <r>
    <n v="-1"/>
    <x v="50"/>
  </r>
  <r>
    <n v="3.8499999999999996"/>
    <x v="50"/>
  </r>
  <r>
    <n v="1.02"/>
    <x v="50"/>
  </r>
  <r>
    <n v="1.2799999999999998"/>
    <x v="50"/>
  </r>
  <r>
    <n v="1.73"/>
    <x v="50"/>
  </r>
  <r>
    <n v="2.2200000000000002"/>
    <x v="50"/>
  </r>
  <r>
    <n v="1.0499999999999998"/>
    <x v="51"/>
  </r>
  <r>
    <n v="-1"/>
    <x v="51"/>
  </r>
  <r>
    <n v="-1"/>
    <x v="51"/>
  </r>
  <r>
    <n v="2.2000000000000002"/>
    <x v="51"/>
  </r>
  <r>
    <n v="-1"/>
    <x v="51"/>
  </r>
  <r>
    <n v="-1"/>
    <x v="51"/>
  </r>
  <r>
    <n v="-1"/>
    <x v="51"/>
  </r>
  <r>
    <n v="-1"/>
    <x v="51"/>
  </r>
  <r>
    <n v="-1"/>
    <x v="51"/>
  </r>
  <r>
    <n v="1.88"/>
    <x v="51"/>
  </r>
  <r>
    <n v="-1"/>
    <x v="51"/>
  </r>
  <r>
    <n v="1.83"/>
    <x v="51"/>
  </r>
  <r>
    <n v="0.99"/>
    <x v="51"/>
  </r>
  <r>
    <n v="1.4300000000000006"/>
    <x v="51"/>
  </r>
  <r>
    <n v="-1"/>
    <x v="51"/>
  </r>
  <r>
    <n v="1.77"/>
    <x v="51"/>
  </r>
  <r>
    <n v="-1"/>
    <x v="51"/>
  </r>
  <r>
    <n v="1.4500000000000002"/>
    <x v="51"/>
  </r>
  <r>
    <n v="-1"/>
    <x v="51"/>
  </r>
  <r>
    <n v="-1"/>
    <x v="51"/>
  </r>
  <r>
    <n v="-1"/>
    <x v="51"/>
  </r>
  <r>
    <n v="-1"/>
    <x v="51"/>
  </r>
  <r>
    <n v="1.52"/>
    <x v="51"/>
  </r>
  <r>
    <n v="-1"/>
    <x v="51"/>
  </r>
  <r>
    <n v="1.0899999999999999"/>
    <x v="51"/>
  </r>
  <r>
    <n v="-1"/>
    <x v="51"/>
  </r>
  <r>
    <n v="4"/>
    <x v="51"/>
  </r>
  <r>
    <n v="-1"/>
    <x v="51"/>
  </r>
  <r>
    <n v="-1"/>
    <x v="51"/>
  </r>
  <r>
    <n v="-1"/>
    <x v="51"/>
  </r>
  <r>
    <n v="2.1"/>
    <x v="51"/>
  </r>
  <r>
    <n v="1.31"/>
    <x v="51"/>
  </r>
  <r>
    <n v="-1"/>
    <x v="51"/>
  </r>
  <r>
    <n v="-1"/>
    <x v="51"/>
  </r>
  <r>
    <n v="-1"/>
    <x v="51"/>
  </r>
  <r>
    <n v="1.06"/>
    <x v="51"/>
  </r>
  <r>
    <n v="-1"/>
    <x v="51"/>
  </r>
  <r>
    <n v="1.5299999999999998"/>
    <x v="51"/>
  </r>
  <r>
    <n v="-1"/>
    <x v="51"/>
  </r>
  <r>
    <n v="2.81"/>
    <x v="51"/>
  </r>
  <r>
    <n v="1.8600000000000003"/>
    <x v="51"/>
  </r>
  <r>
    <n v="-1"/>
    <x v="51"/>
  </r>
  <r>
    <n v="2.54"/>
    <x v="51"/>
  </r>
  <r>
    <n v="-1"/>
    <x v="51"/>
  </r>
  <r>
    <n v="-1"/>
    <x v="51"/>
  </r>
  <r>
    <n v="-1"/>
    <x v="51"/>
  </r>
  <r>
    <n v="-1"/>
    <x v="51"/>
  </r>
  <r>
    <n v="-1"/>
    <x v="51"/>
  </r>
  <r>
    <n v="4.83"/>
    <x v="51"/>
  </r>
  <r>
    <n v="-1"/>
    <x v="51"/>
  </r>
  <r>
    <n v="1.0899999999999999"/>
    <x v="51"/>
  </r>
  <r>
    <n v="-1"/>
    <x v="51"/>
  </r>
  <r>
    <n v="2.69"/>
    <x v="51"/>
  </r>
  <r>
    <n v="1.9700000000000002"/>
    <x v="51"/>
  </r>
  <r>
    <n v="-1"/>
    <x v="51"/>
  </r>
  <r>
    <n v="1.1099999999999999"/>
    <x v="51"/>
  </r>
  <r>
    <n v="2.44"/>
    <x v="51"/>
  </r>
  <r>
    <n v="1.5"/>
    <x v="51"/>
  </r>
  <r>
    <n v="-1"/>
    <x v="51"/>
  </r>
  <r>
    <n v="-1"/>
    <x v="51"/>
  </r>
  <r>
    <n v="-1"/>
    <x v="51"/>
  </r>
  <r>
    <n v="4.08"/>
    <x v="51"/>
  </r>
  <r>
    <n v="-1"/>
    <x v="51"/>
  </r>
  <r>
    <n v="-1"/>
    <x v="51"/>
  </r>
  <r>
    <n v="1.44"/>
    <x v="51"/>
  </r>
  <r>
    <n v="1.1099999999999999"/>
    <x v="51"/>
  </r>
  <r>
    <n v="-1"/>
    <x v="51"/>
  </r>
  <r>
    <n v="-1"/>
    <x v="51"/>
  </r>
  <r>
    <n v="-1"/>
    <x v="51"/>
  </r>
  <r>
    <n v="1.1499999999999999"/>
    <x v="52"/>
  </r>
  <r>
    <n v="4"/>
    <x v="52"/>
  </r>
  <r>
    <n v="-1"/>
    <x v="52"/>
  </r>
  <r>
    <n v="-1"/>
    <x v="52"/>
  </r>
  <r>
    <n v="-1"/>
    <x v="52"/>
  </r>
  <r>
    <n v="-1"/>
    <x v="52"/>
  </r>
  <r>
    <n v="2.0499999999999998"/>
    <x v="52"/>
  </r>
  <r>
    <n v="-1"/>
    <x v="52"/>
  </r>
  <r>
    <n v="2.08"/>
    <x v="52"/>
  </r>
  <r>
    <n v="-1"/>
    <x v="52"/>
  </r>
  <r>
    <n v="-1"/>
    <x v="52"/>
  </r>
  <r>
    <n v="1.3600000000000003"/>
    <x v="52"/>
  </r>
  <r>
    <n v="1.3199999999999994"/>
    <x v="52"/>
  </r>
  <r>
    <n v="1.46"/>
    <x v="52"/>
  </r>
  <r>
    <n v="1.73"/>
    <x v="52"/>
  </r>
  <r>
    <n v="-1"/>
    <x v="52"/>
  </r>
  <r>
    <n v="-1"/>
    <x v="52"/>
  </r>
  <r>
    <n v="-1"/>
    <x v="52"/>
  </r>
  <r>
    <n v="-1"/>
    <x v="52"/>
  </r>
  <r>
    <n v="1.5699999999999994"/>
    <x v="52"/>
  </r>
  <r>
    <n v="1.8199999999999994"/>
    <x v="52"/>
  </r>
  <r>
    <n v="-1"/>
    <x v="52"/>
  </r>
  <r>
    <n v="-1"/>
    <x v="52"/>
  </r>
  <r>
    <n v="1.71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1.58"/>
    <x v="52"/>
  </r>
  <r>
    <n v="-1"/>
    <x v="52"/>
  </r>
  <r>
    <n v="-1"/>
    <x v="52"/>
  </r>
  <r>
    <n v="3.34"/>
    <x v="52"/>
  </r>
  <r>
    <n v="2.6"/>
    <x v="52"/>
  </r>
  <r>
    <n v="1.5899999999999999"/>
    <x v="52"/>
  </r>
  <r>
    <n v="1.4300000000000006"/>
    <x v="52"/>
  </r>
  <r>
    <n v="-1"/>
    <x v="52"/>
  </r>
  <r>
    <n v="-1"/>
    <x v="52"/>
  </r>
  <r>
    <n v="1.5699999999999994"/>
    <x v="52"/>
  </r>
  <r>
    <n v="1.04"/>
    <x v="52"/>
  </r>
  <r>
    <n v="3.38"/>
    <x v="52"/>
  </r>
  <r>
    <n v="1.65"/>
    <x v="52"/>
  </r>
  <r>
    <n v="-1"/>
    <x v="52"/>
  </r>
  <r>
    <n v="1.33"/>
    <x v="52"/>
  </r>
  <r>
    <n v="2.77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2.88"/>
    <x v="52"/>
  </r>
  <r>
    <n v="-1"/>
    <x v="52"/>
  </r>
  <r>
    <n v="2.58"/>
    <x v="52"/>
  </r>
  <r>
    <n v="-1"/>
    <x v="52"/>
  </r>
  <r>
    <n v="-1"/>
    <x v="52"/>
  </r>
  <r>
    <n v="-1"/>
    <x v="52"/>
  </r>
  <r>
    <n v="1.1800000000000002"/>
    <x v="52"/>
  </r>
  <r>
    <n v="-1"/>
    <x v="52"/>
  </r>
  <r>
    <n v="-1"/>
    <x v="53"/>
  </r>
  <r>
    <n v="-1"/>
    <x v="53"/>
  </r>
  <r>
    <n v="-1"/>
    <x v="53"/>
  </r>
  <r>
    <n v="-1"/>
    <x v="53"/>
  </r>
  <r>
    <n v="-1"/>
    <x v="53"/>
  </r>
  <r>
    <n v="-1"/>
    <x v="53"/>
  </r>
  <r>
    <n v="1.1299999999999999"/>
    <x v="53"/>
  </r>
  <r>
    <n v="-1"/>
    <x v="53"/>
  </r>
  <r>
    <n v="-1"/>
    <x v="53"/>
  </r>
  <r>
    <n v="1.1299999999999999"/>
    <x v="53"/>
  </r>
  <r>
    <n v="1.8199999999999994"/>
    <x v="53"/>
  </r>
  <r>
    <n v="2.97"/>
    <x v="53"/>
  </r>
  <r>
    <n v="1.63"/>
    <x v="53"/>
  </r>
  <r>
    <n v="1.1499999999999999"/>
    <x v="53"/>
  </r>
  <r>
    <n v="1.5699999999999994"/>
    <x v="53"/>
  </r>
  <r>
    <n v="1.9700000000000002"/>
    <x v="53"/>
  </r>
  <r>
    <n v="-1"/>
    <x v="53"/>
  </r>
  <r>
    <n v="-1"/>
    <x v="53"/>
  </r>
  <r>
    <n v="1.2200000000000002"/>
    <x v="53"/>
  </r>
  <r>
    <n v="-1"/>
    <x v="53"/>
  </r>
  <r>
    <n v="1.1099999999999999"/>
    <x v="53"/>
  </r>
  <r>
    <n v="-1"/>
    <x v="53"/>
  </r>
  <r>
    <n v="2.93"/>
    <x v="53"/>
  </r>
  <r>
    <n v="-1"/>
    <x v="53"/>
  </r>
  <r>
    <n v="-1"/>
    <x v="53"/>
  </r>
  <r>
    <n v="-1"/>
    <x v="53"/>
  </r>
  <r>
    <n v="-1"/>
    <x v="53"/>
  </r>
  <r>
    <n v="1.02"/>
    <x v="53"/>
  </r>
  <r>
    <n v="-1"/>
    <x v="53"/>
  </r>
  <r>
    <n v="1.33"/>
    <x v="53"/>
  </r>
  <r>
    <n v="2.64"/>
    <x v="53"/>
  </r>
  <r>
    <n v="-1"/>
    <x v="53"/>
  </r>
  <r>
    <n v="-1"/>
    <x v="53"/>
  </r>
  <r>
    <n v="1.29"/>
    <x v="53"/>
  </r>
  <r>
    <n v="-1"/>
    <x v="53"/>
  </r>
  <r>
    <n v="2.27"/>
    <x v="53"/>
  </r>
  <r>
    <n v="-1"/>
    <x v="53"/>
  </r>
  <r>
    <n v="-1"/>
    <x v="53"/>
  </r>
  <r>
    <n v="-1"/>
    <x v="53"/>
  </r>
  <r>
    <n v="-1"/>
    <x v="53"/>
  </r>
  <r>
    <n v="1.4300000000000006"/>
    <x v="53"/>
  </r>
  <r>
    <n v="1.21"/>
    <x v="53"/>
  </r>
  <r>
    <n v="1.71"/>
    <x v="53"/>
  </r>
  <r>
    <n v="-1"/>
    <x v="53"/>
  </r>
  <r>
    <n v="-1"/>
    <x v="53"/>
  </r>
  <r>
    <n v="-1"/>
    <x v="53"/>
  </r>
  <r>
    <n v="-1"/>
    <x v="53"/>
  </r>
  <r>
    <n v="-1"/>
    <x v="53"/>
  </r>
  <r>
    <n v="2.1"/>
    <x v="53"/>
  </r>
  <r>
    <n v="1.1000000000000001"/>
    <x v="53"/>
  </r>
  <r>
    <n v="-1"/>
    <x v="53"/>
  </r>
  <r>
    <n v="1.0699999999999998"/>
    <x v="53"/>
  </r>
  <r>
    <n v="2.48"/>
    <x v="53"/>
  </r>
  <r>
    <n v="-1"/>
    <x v="53"/>
  </r>
  <r>
    <n v="1.8600000000000003"/>
    <x v="53"/>
  </r>
  <r>
    <n v="-1"/>
    <x v="53"/>
  </r>
  <r>
    <n v="-1"/>
    <x v="53"/>
  </r>
  <r>
    <n v="-1"/>
    <x v="53"/>
  </r>
  <r>
    <n v="-1"/>
    <x v="53"/>
  </r>
  <r>
    <n v="1.81"/>
    <x v="53"/>
  </r>
  <r>
    <n v="-1"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6813A-01F7-423A-9924-01AA570002B2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1" firstHeaderRow="1" firstDataRow="1" firstDataCol="1"/>
  <pivotFields count="1">
    <pivotField axis="axisRow" showAll="0">
      <items count="56">
        <item m="1" x="53"/>
        <item m="1" x="48"/>
        <item m="1" x="44"/>
        <item m="1" x="41"/>
        <item m="1" x="39"/>
        <item m="1" x="37"/>
        <item m="1" x="35"/>
        <item m="1" x="34"/>
        <item m="1" x="31"/>
        <item m="1" x="30"/>
        <item m="1" x="29"/>
        <item m="1" x="27"/>
        <item m="1" x="54"/>
        <item m="1" x="52"/>
        <item m="1" x="51"/>
        <item m="1" x="49"/>
        <item m="1" x="47"/>
        <item m="1" x="45"/>
        <item m="1" x="43"/>
        <item m="1" x="40"/>
        <item m="1" x="38"/>
        <item m="1" x="36"/>
        <item m="1" x="33"/>
        <item m="1" x="28"/>
        <item m="1" x="50"/>
        <item m="1" x="46"/>
        <item m="1" x="42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8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D421-0924-4CD5-9D33-858CBDEFFB35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2">
    <pivotField dataField="1" numFmtId="167" showAll="0"/>
    <pivotField axis="axisRow" showAll="0">
      <items count="55"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Average of away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8849-3FBD-433E-AD63-F75E54B80CD7}">
  <sheetPr codeName="Sheet2"/>
  <dimension ref="A3:D31"/>
  <sheetViews>
    <sheetView workbookViewId="0">
      <selection activeCell="D5" sqref="D5:D31"/>
    </sheetView>
  </sheetViews>
  <sheetFormatPr defaultRowHeight="15" x14ac:dyDescent="0.25"/>
  <cols>
    <col min="1" max="1" width="13.140625" bestFit="1" customWidth="1"/>
    <col min="4" max="4" width="9.5703125" bestFit="1" customWidth="1"/>
  </cols>
  <sheetData>
    <row r="3" spans="1:4" x14ac:dyDescent="0.25">
      <c r="A3" s="25" t="s">
        <v>62</v>
      </c>
    </row>
    <row r="4" spans="1:4" x14ac:dyDescent="0.25">
      <c r="A4" s="26">
        <v>-130</v>
      </c>
      <c r="D4" s="3" t="s">
        <v>63</v>
      </c>
    </row>
    <row r="5" spans="1:4" x14ac:dyDescent="0.25">
      <c r="A5" s="26">
        <v>-120</v>
      </c>
      <c r="D5" s="3">
        <v>-110</v>
      </c>
    </row>
    <row r="6" spans="1:4" x14ac:dyDescent="0.25">
      <c r="A6" s="26">
        <v>-140</v>
      </c>
      <c r="D6" s="3">
        <v>-120</v>
      </c>
    </row>
    <row r="7" spans="1:4" x14ac:dyDescent="0.25">
      <c r="A7" s="26">
        <v>-200</v>
      </c>
      <c r="D7" s="3">
        <v>-130</v>
      </c>
    </row>
    <row r="8" spans="1:4" x14ac:dyDescent="0.25">
      <c r="A8" s="26">
        <v>-400</v>
      </c>
      <c r="D8" s="3">
        <v>-140</v>
      </c>
    </row>
    <row r="9" spans="1:4" x14ac:dyDescent="0.25">
      <c r="A9" s="26">
        <v>-500</v>
      </c>
      <c r="D9" s="3">
        <v>-150</v>
      </c>
    </row>
    <row r="10" spans="1:4" x14ac:dyDescent="0.25">
      <c r="A10" s="26">
        <v>-170</v>
      </c>
      <c r="D10" s="3">
        <v>-160</v>
      </c>
    </row>
    <row r="11" spans="1:4" x14ac:dyDescent="0.25">
      <c r="A11" s="26">
        <v>-160</v>
      </c>
      <c r="D11" s="3">
        <v>-170</v>
      </c>
    </row>
    <row r="12" spans="1:4" x14ac:dyDescent="0.25">
      <c r="A12" s="26">
        <v>-700</v>
      </c>
      <c r="D12" s="3">
        <v>-180</v>
      </c>
    </row>
    <row r="13" spans="1:4" x14ac:dyDescent="0.25">
      <c r="A13" s="26">
        <v>-300</v>
      </c>
      <c r="D13" s="3">
        <v>-190</v>
      </c>
    </row>
    <row r="14" spans="1:4" x14ac:dyDescent="0.25">
      <c r="A14" s="26">
        <v>-600</v>
      </c>
      <c r="D14" s="3">
        <v>-200</v>
      </c>
    </row>
    <row r="15" spans="1:4" x14ac:dyDescent="0.25">
      <c r="A15" s="26">
        <v>-190</v>
      </c>
      <c r="D15" s="3">
        <v>-300</v>
      </c>
    </row>
    <row r="16" spans="1:4" x14ac:dyDescent="0.25">
      <c r="A16" s="26">
        <v>-180</v>
      </c>
      <c r="D16" s="3">
        <v>-400</v>
      </c>
    </row>
    <row r="17" spans="1:4" x14ac:dyDescent="0.25">
      <c r="A17" s="26">
        <v>-900</v>
      </c>
      <c r="D17" s="3">
        <v>-500</v>
      </c>
    </row>
    <row r="18" spans="1:4" x14ac:dyDescent="0.25">
      <c r="A18" s="26">
        <v>-1000</v>
      </c>
      <c r="D18" s="3">
        <v>-600</v>
      </c>
    </row>
    <row r="19" spans="1:4" x14ac:dyDescent="0.25">
      <c r="A19" s="26">
        <v>-150</v>
      </c>
      <c r="D19" s="3">
        <v>-700</v>
      </c>
    </row>
    <row r="20" spans="1:4" x14ac:dyDescent="0.25">
      <c r="A20" s="26">
        <v>-800</v>
      </c>
      <c r="D20" s="3">
        <v>-800</v>
      </c>
    </row>
    <row r="21" spans="1:4" x14ac:dyDescent="0.25">
      <c r="A21" s="26">
        <v>-1500</v>
      </c>
      <c r="D21" s="3">
        <v>-900</v>
      </c>
    </row>
    <row r="22" spans="1:4" x14ac:dyDescent="0.25">
      <c r="A22" s="26">
        <v>-1200</v>
      </c>
      <c r="D22" s="3">
        <v>-1000</v>
      </c>
    </row>
    <row r="23" spans="1:4" x14ac:dyDescent="0.25">
      <c r="A23" s="26">
        <v>-1300</v>
      </c>
      <c r="D23" s="3">
        <v>-1100</v>
      </c>
    </row>
    <row r="24" spans="1:4" x14ac:dyDescent="0.25">
      <c r="A24" s="26">
        <v>-1700</v>
      </c>
      <c r="D24" s="3">
        <v>-1200</v>
      </c>
    </row>
    <row r="25" spans="1:4" x14ac:dyDescent="0.25">
      <c r="A25" s="26">
        <v>-2500</v>
      </c>
      <c r="D25" s="3">
        <v>-1300</v>
      </c>
    </row>
    <row r="26" spans="1:4" x14ac:dyDescent="0.25">
      <c r="A26" s="26">
        <v>-2000</v>
      </c>
      <c r="D26" s="3">
        <v>-1400</v>
      </c>
    </row>
    <row r="27" spans="1:4" x14ac:dyDescent="0.25">
      <c r="A27" s="26">
        <v>-1400</v>
      </c>
      <c r="D27" s="3">
        <v>-1500</v>
      </c>
    </row>
    <row r="28" spans="1:4" x14ac:dyDescent="0.25">
      <c r="A28" s="26">
        <v>-110</v>
      </c>
      <c r="D28" s="3">
        <v>-1600</v>
      </c>
    </row>
    <row r="29" spans="1:4" x14ac:dyDescent="0.25">
      <c r="A29" s="26">
        <v>-1100</v>
      </c>
      <c r="D29" s="3">
        <v>-1700</v>
      </c>
    </row>
    <row r="30" spans="1:4" x14ac:dyDescent="0.25">
      <c r="A30" s="26">
        <v>-1600</v>
      </c>
      <c r="D30" s="3">
        <v>-2000</v>
      </c>
    </row>
    <row r="31" spans="1:4" x14ac:dyDescent="0.25">
      <c r="A31" s="26" t="s">
        <v>63</v>
      </c>
      <c r="D31" s="3">
        <v>-2500</v>
      </c>
    </row>
  </sheetData>
  <sortState xmlns:xlrd2="http://schemas.microsoft.com/office/spreadsheetml/2017/richdata2" ref="D4:D31">
    <sortCondition descending="1" ref="D4:D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5C2B-9D41-4B5A-91F8-4BB79CACAFA4}">
  <sheetPr codeName="Sheet3"/>
  <dimension ref="A3:K59"/>
  <sheetViews>
    <sheetView workbookViewId="0">
      <pane ySplit="4800" topLeftCell="A43" activePane="bottomLeft"/>
      <selection activeCell="J13" sqref="J13"/>
      <selection pane="bottomLeft" activeCell="F45" sqref="F45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11" x14ac:dyDescent="0.25">
      <c r="A3" s="25" t="s">
        <v>62</v>
      </c>
      <c r="B3" t="s">
        <v>72</v>
      </c>
    </row>
    <row r="4" spans="1:11" x14ac:dyDescent="0.25">
      <c r="A4" s="26">
        <v>201409</v>
      </c>
      <c r="B4">
        <v>9.7540983606557399E-2</v>
      </c>
      <c r="E4">
        <v>201409</v>
      </c>
      <c r="F4" s="5">
        <f>AVERAGEIF(nflTest!$AD$4:$AD$2443,$E4,nflTest!Z$4:Z$2443)</f>
        <v>-146.34744180417979</v>
      </c>
      <c r="G4" s="5">
        <f>AVERAGEIF(nflTest!$AD$4:$AD$2443,$E4,nflTest!AA$4:AA$2443)</f>
        <v>79.455199669344395</v>
      </c>
      <c r="H4" s="5">
        <f>AVERAGEIF(nflTest!$AD$4:$AD$2443,$E4,nflTest!AB$4:AB$2443)</f>
        <v>-0.1335573770491803</v>
      </c>
      <c r="I4" s="5">
        <f>AVERAGEIF(nflTest!$AD$4:$AD$2443,$E4,nflTest!AC$4:AC$2443)</f>
        <v>0.11900149031296568</v>
      </c>
      <c r="J4" s="28">
        <f>F4+G4</f>
        <v>-66.892242134835399</v>
      </c>
      <c r="K4" s="28">
        <f>H4+I4</f>
        <v>-1.4555886736214621E-2</v>
      </c>
    </row>
    <row r="5" spans="1:11" x14ac:dyDescent="0.25">
      <c r="A5" s="26">
        <v>201410</v>
      </c>
      <c r="B5">
        <v>0.21590163934426224</v>
      </c>
      <c r="E5">
        <v>201410</v>
      </c>
      <c r="F5" s="5">
        <f>AVERAGEIF(nflTest!$AD$4:$AD$2443,$E5,nflTest!Z$4:Z$2443)</f>
        <v>60.286024047680321</v>
      </c>
      <c r="G5" s="5">
        <f>AVERAGEIF(nflTest!$AD$4:$AD$2443,$E5,nflTest!AA$4:AA$2443)</f>
        <v>-299.55500168523935</v>
      </c>
      <c r="H5" s="5">
        <f>AVERAGEIF(nflTest!$AD$4:$AD$2443,$E5,nflTest!AB$4:AB$2443)</f>
        <v>7.5754098360655733E-2</v>
      </c>
      <c r="I5" s="5">
        <f>AVERAGEIF(nflTest!$AD$4:$AD$2443,$E5,nflTest!AC$4:AC$2443)</f>
        <v>-0.26881967213114749</v>
      </c>
      <c r="J5" s="28">
        <f t="shared" ref="J5:J57" si="0">F5+G5</f>
        <v>-239.26897763755903</v>
      </c>
      <c r="K5" s="28">
        <f t="shared" ref="K5:K57" si="1">H5+I5</f>
        <v>-0.19306557377049177</v>
      </c>
    </row>
    <row r="6" spans="1:11" x14ac:dyDescent="0.25">
      <c r="A6" s="26">
        <v>201411</v>
      </c>
      <c r="B6">
        <v>0.19826086956521743</v>
      </c>
      <c r="E6">
        <v>201411</v>
      </c>
      <c r="F6" s="5">
        <f>AVERAGEIF(nflTest!$AD$4:$AD$2443,$E6,nflTest!Z$4:Z$2443)</f>
        <v>-126.15701767847634</v>
      </c>
      <c r="G6" s="5">
        <f>AVERAGEIF(nflTest!$AD$4:$AD$2443,$E6,nflTest!AA$4:AA$2443)</f>
        <v>10.116173005290173</v>
      </c>
      <c r="H6" s="5">
        <f>AVERAGEIF(nflTest!$AD$4:$AD$2443,$E6,nflTest!AB$4:AB$2443)</f>
        <v>-0.1147101449275362</v>
      </c>
      <c r="I6" s="5">
        <f>AVERAGEIF(nflTest!$AD$4:$AD$2443,$E6,nflTest!AC$4:AC$2443)</f>
        <v>5.4492753623188409E-2</v>
      </c>
      <c r="J6" s="28">
        <f t="shared" si="0"/>
        <v>-116.04084467318616</v>
      </c>
      <c r="K6" s="28">
        <f t="shared" si="1"/>
        <v>-6.0217391304347792E-2</v>
      </c>
    </row>
    <row r="7" spans="1:11" x14ac:dyDescent="0.25">
      <c r="A7" s="26">
        <v>201412</v>
      </c>
      <c r="B7">
        <v>0.47092307692307689</v>
      </c>
      <c r="E7">
        <v>201412</v>
      </c>
      <c r="F7" s="5">
        <f>AVERAGEIF(nflTest!$AD$4:$AD$2443,$E7,nflTest!Z$4:Z$2443)</f>
        <v>-15.656685681245616</v>
      </c>
      <c r="G7" s="5">
        <f>AVERAGEIF(nflTest!$AD$4:$AD$2443,$E7,nflTest!AA$4:AA$2443)</f>
        <v>-160.28148290711442</v>
      </c>
      <c r="H7" s="5">
        <f>AVERAGEIF(nflTest!$AD$4:$AD$2443,$E7,nflTest!AB$4:AB$2443)</f>
        <v>-3.1384615384615414E-3</v>
      </c>
      <c r="I7" s="5">
        <f>AVERAGEIF(nflTest!$AD$4:$AD$2443,$E7,nflTest!AC$4:AC$2443)</f>
        <v>-0.12184615384615381</v>
      </c>
      <c r="J7" s="28">
        <f t="shared" si="0"/>
        <v>-175.93816858836004</v>
      </c>
      <c r="K7" s="28">
        <f t="shared" si="1"/>
        <v>-0.12498461538461536</v>
      </c>
    </row>
    <row r="8" spans="1:11" x14ac:dyDescent="0.25">
      <c r="A8" s="26">
        <v>201501</v>
      </c>
      <c r="B8">
        <v>-0.36099999999999993</v>
      </c>
      <c r="E8">
        <v>201501</v>
      </c>
      <c r="F8" s="5">
        <f>AVERAGEIF(nflTest!$AD$4:$AD$2443,$E8,nflTest!Z$4:Z$2443)</f>
        <v>67.83758012640584</v>
      </c>
      <c r="G8" s="5">
        <f>AVERAGEIF(nflTest!$AD$4:$AD$2443,$E8,nflTest!AA$4:AA$2443)</f>
        <v>-319.14614403709021</v>
      </c>
      <c r="H8" s="5">
        <f>AVERAGEIF(nflTest!$AD$4:$AD$2443,$E8,nflTest!AB$4:AB$2443)</f>
        <v>7.9899999999999999E-2</v>
      </c>
      <c r="I8" s="5">
        <f>AVERAGEIF(nflTest!$AD$4:$AD$2443,$E8,nflTest!AC$4:AC$2443)</f>
        <v>-0.27700000000000002</v>
      </c>
      <c r="J8" s="28">
        <f t="shared" si="0"/>
        <v>-251.30856391068437</v>
      </c>
      <c r="K8" s="28">
        <f t="shared" si="1"/>
        <v>-0.19710000000000003</v>
      </c>
    </row>
    <row r="9" spans="1:11" x14ac:dyDescent="0.25">
      <c r="A9" s="26">
        <v>201502</v>
      </c>
      <c r="B9">
        <v>1.3199999999999994</v>
      </c>
      <c r="E9">
        <v>201502</v>
      </c>
      <c r="F9" s="5">
        <f>AVERAGEIF(nflTest!$AD$4:$AD$2443,$E9,nflTest!Z$4:Z$2443)</f>
        <v>909.09980430528356</v>
      </c>
      <c r="G9" s="5">
        <f>AVERAGEIF(nflTest!$AD$4:$AD$2443,$E9,nflTest!AA$4:AA$2443)</f>
        <v>-1000</v>
      </c>
      <c r="H9" s="5">
        <f>AVERAGEIF(nflTest!$AD$4:$AD$2443,$E9,nflTest!AB$4:AB$2443)</f>
        <v>0.95199999999999996</v>
      </c>
      <c r="I9" s="5">
        <f>AVERAGEIF(nflTest!$AD$4:$AD$2443,$E9,nflTest!AC$4:AC$2443)</f>
        <v>-1</v>
      </c>
      <c r="J9" s="28">
        <f t="shared" si="0"/>
        <v>-90.900195694716444</v>
      </c>
      <c r="K9" s="28">
        <f t="shared" si="1"/>
        <v>-4.8000000000000043E-2</v>
      </c>
    </row>
    <row r="10" spans="1:11" x14ac:dyDescent="0.25">
      <c r="A10" s="26">
        <v>201509</v>
      </c>
      <c r="B10">
        <v>0.14354166666666665</v>
      </c>
      <c r="E10">
        <v>201509</v>
      </c>
      <c r="F10" s="5">
        <f>AVERAGEIF(nflTest!$AD$4:$AD$2443,$E10,nflTest!Z$4:Z$2443)</f>
        <v>-116.63170993637488</v>
      </c>
      <c r="G10" s="5">
        <f>AVERAGEIF(nflTest!$AD$4:$AD$2443,$E10,nflTest!AA$4:AA$2443)</f>
        <v>47.771073619527442</v>
      </c>
      <c r="H10" s="5">
        <f>AVERAGEIF(nflTest!$AD$4:$AD$2443,$E10,nflTest!AB$4:AB$2443)</f>
        <v>-0.10279166666666666</v>
      </c>
      <c r="I10" s="5">
        <f>AVERAGEIF(nflTest!$AD$4:$AD$2443,$E10,nflTest!AC$4:AC$2443)</f>
        <v>8.708333333333329E-2</v>
      </c>
      <c r="J10" s="28">
        <f t="shared" si="0"/>
        <v>-68.860636316847433</v>
      </c>
      <c r="K10" s="28">
        <f t="shared" si="1"/>
        <v>-1.5708333333333366E-2</v>
      </c>
    </row>
    <row r="11" spans="1:11" x14ac:dyDescent="0.25">
      <c r="A11" s="26">
        <v>201510</v>
      </c>
      <c r="B11">
        <v>0.26275862068965522</v>
      </c>
      <c r="E11">
        <v>201510</v>
      </c>
      <c r="F11" s="5">
        <f>AVERAGEIF(nflTest!$AD$4:$AD$2443,$E11,nflTest!Z$4:Z$2443)</f>
        <v>-26.475168618941357</v>
      </c>
      <c r="G11" s="5">
        <f>AVERAGEIF(nflTest!$AD$4:$AD$2443,$E11,nflTest!AA$4:AA$2443)</f>
        <v>-113.6776870542916</v>
      </c>
      <c r="H11" s="5">
        <f>AVERAGEIF(nflTest!$AD$4:$AD$2443,$E11,nflTest!AB$4:AB$2443)</f>
        <v>-1.2724137931034482E-2</v>
      </c>
      <c r="I11" s="5">
        <f>AVERAGEIF(nflTest!$AD$4:$AD$2443,$E11,nflTest!AC$4:AC$2443)</f>
        <v>-7.672413793103447E-2</v>
      </c>
      <c r="J11" s="28">
        <f t="shared" si="0"/>
        <v>-140.15285567323295</v>
      </c>
      <c r="K11" s="28">
        <f t="shared" si="1"/>
        <v>-8.9448275862068952E-2</v>
      </c>
    </row>
    <row r="12" spans="1:11" x14ac:dyDescent="0.25">
      <c r="A12" s="26">
        <v>201511</v>
      </c>
      <c r="B12">
        <v>0.43815714285714286</v>
      </c>
      <c r="E12">
        <v>201511</v>
      </c>
      <c r="F12" s="5">
        <f>AVERAGEIF(nflTest!$AD$4:$AD$2443,$E12,nflTest!Z$4:Z$2443)</f>
        <v>-143.74269684569455</v>
      </c>
      <c r="G12" s="5">
        <f>AVERAGEIF(nflTest!$AD$4:$AD$2443,$E12,nflTest!AA$4:AA$2443)</f>
        <v>227.90523920272841</v>
      </c>
      <c r="H12" s="5">
        <f>AVERAGEIF(nflTest!$AD$4:$AD$2443,$E12,nflTest!AB$4:AB$2443)</f>
        <v>-0.13068571428571424</v>
      </c>
      <c r="I12" s="5">
        <f>AVERAGEIF(nflTest!$AD$4:$AD$2443,$E12,nflTest!AC$4:AC$2443)</f>
        <v>0.28871428571428576</v>
      </c>
      <c r="J12" s="28">
        <f t="shared" si="0"/>
        <v>84.162542357033857</v>
      </c>
      <c r="K12" s="28">
        <f t="shared" si="1"/>
        <v>0.15802857142857152</v>
      </c>
    </row>
    <row r="13" spans="1:11" x14ac:dyDescent="0.25">
      <c r="A13" s="26">
        <v>201512</v>
      </c>
      <c r="B13">
        <v>0.55156250000000007</v>
      </c>
      <c r="E13">
        <v>201512</v>
      </c>
      <c r="F13" s="5">
        <f>AVERAGEIF(nflTest!$AD$4:$AD$2443,$E13,nflTest!Z$4:Z$2443)</f>
        <v>-13.430705301001687</v>
      </c>
      <c r="G13" s="5">
        <f>AVERAGEIF(nflTest!$AD$4:$AD$2443,$E13,nflTest!AA$4:AA$2443)</f>
        <v>-95.877142800617449</v>
      </c>
      <c r="H13" s="5">
        <f>AVERAGEIF(nflTest!$AD$4:$AD$2443,$E13,nflTest!AB$4:AB$2443)</f>
        <v>9.8437500000003383E-4</v>
      </c>
      <c r="I13" s="5">
        <f>AVERAGEIF(nflTest!$AD$4:$AD$2443,$E13,nflTest!AC$4:AC$2443)</f>
        <v>-5.1812499999999956E-2</v>
      </c>
      <c r="J13" s="28">
        <f t="shared" si="0"/>
        <v>-109.30784810161913</v>
      </c>
      <c r="K13" s="28">
        <f t="shared" si="1"/>
        <v>-5.0828124999999919E-2</v>
      </c>
    </row>
    <row r="14" spans="1:11" x14ac:dyDescent="0.25">
      <c r="A14" s="26">
        <v>201601</v>
      </c>
      <c r="B14">
        <v>0.15499999999999997</v>
      </c>
      <c r="E14">
        <v>201601</v>
      </c>
      <c r="F14" s="5">
        <f>AVERAGEIF(nflTest!$AD$4:$AD$2443,$E14,nflTest!Z$4:Z$2443)</f>
        <v>-111.2415089244185</v>
      </c>
      <c r="G14" s="5">
        <f>AVERAGEIF(nflTest!$AD$4:$AD$2443,$E14,nflTest!AA$4:AA$2443)</f>
        <v>10.023561463325764</v>
      </c>
      <c r="H14" s="5">
        <f>AVERAGEIF(nflTest!$AD$4:$AD$2443,$E14,nflTest!AB$4:AB$2443)</f>
        <v>-9.8730769230769205E-2</v>
      </c>
      <c r="I14" s="5">
        <f>AVERAGEIF(nflTest!$AD$4:$AD$2443,$E14,nflTest!AC$4:AC$2443)</f>
        <v>5.0769230769230782E-2</v>
      </c>
      <c r="J14" s="28">
        <f t="shared" si="0"/>
        <v>-101.21794746109273</v>
      </c>
      <c r="K14" s="28">
        <f t="shared" si="1"/>
        <v>-4.7961538461538424E-2</v>
      </c>
    </row>
    <row r="15" spans="1:11" x14ac:dyDescent="0.25">
      <c r="A15" s="26">
        <v>201602</v>
      </c>
      <c r="B15">
        <v>-1</v>
      </c>
      <c r="E15">
        <v>201602</v>
      </c>
      <c r="F15" s="5">
        <f>AVERAGEIF(nflTest!$AD$4:$AD$2443,$E15,nflTest!Z$4:Z$2443)</f>
        <v>-1000</v>
      </c>
      <c r="G15" s="5">
        <f>AVERAGEIF(nflTest!$AD$4:$AD$2443,$E15,nflTest!AA$4:AA$2443)</f>
        <v>1762.2760642131411</v>
      </c>
      <c r="H15" s="5">
        <f>AVERAGEIF(nflTest!$AD$4:$AD$2443,$E15,nflTest!AB$4:AB$2443)</f>
        <v>-1</v>
      </c>
      <c r="I15" s="5">
        <f>AVERAGEIF(nflTest!$AD$4:$AD$2443,$E15,nflTest!AC$4:AC$2443)</f>
        <v>1.87</v>
      </c>
      <c r="J15" s="28">
        <f t="shared" si="0"/>
        <v>762.27606421314113</v>
      </c>
      <c r="K15" s="28">
        <f t="shared" si="1"/>
        <v>0.87000000000000011</v>
      </c>
    </row>
    <row r="16" spans="1:11" x14ac:dyDescent="0.25">
      <c r="A16" s="26">
        <v>201609</v>
      </c>
      <c r="B16">
        <v>0.16816326530612247</v>
      </c>
      <c r="E16">
        <v>201609</v>
      </c>
      <c r="F16" s="5">
        <f>AVERAGEIF(nflTest!$AD$4:$AD$2443,$E16,nflTest!Z$4:Z$2443)</f>
        <v>-170.67769158653977</v>
      </c>
      <c r="G16" s="5">
        <f>AVERAGEIF(nflTest!$AD$4:$AD$2443,$E16,nflTest!AA$4:AA$2443)</f>
        <v>124.57241164186843</v>
      </c>
      <c r="H16" s="5">
        <f>AVERAGEIF(nflTest!$AD$4:$AD$2443,$E16,nflTest!AB$4:AB$2443)</f>
        <v>-0.1578163265306122</v>
      </c>
      <c r="I16" s="5">
        <f>AVERAGEIF(nflTest!$AD$4:$AD$2443,$E16,nflTest!AC$4:AC$2443)</f>
        <v>0.16595918367346943</v>
      </c>
      <c r="J16" s="28">
        <f t="shared" si="0"/>
        <v>-46.105279944671338</v>
      </c>
      <c r="K16" s="28">
        <f t="shared" si="1"/>
        <v>8.1428571428572294E-3</v>
      </c>
    </row>
    <row r="17" spans="1:11" x14ac:dyDescent="0.25">
      <c r="A17" s="26">
        <v>201610</v>
      </c>
      <c r="B17">
        <v>4.7042253521126794E-2</v>
      </c>
      <c r="E17">
        <v>201610</v>
      </c>
      <c r="F17" s="5">
        <f>AVERAGEIF(nflTest!$AD$4:$AD$2443,$E17,nflTest!Z$4:Z$2443)</f>
        <v>-104.70744582215781</v>
      </c>
      <c r="G17" s="5">
        <f>AVERAGEIF(nflTest!$AD$4:$AD$2443,$E17,nflTest!AA$4:AA$2443)</f>
        <v>-45.310100062632806</v>
      </c>
      <c r="H17" s="5">
        <f>AVERAGEIF(nflTest!$AD$4:$AD$2443,$E17,nflTest!AB$4:AB$2443)</f>
        <v>-9.0676056338028208E-2</v>
      </c>
      <c r="I17" s="5">
        <f>AVERAGEIF(nflTest!$AD$4:$AD$2443,$E17,nflTest!AC$4:AC$2443)</f>
        <v>-9.8591549295774794E-3</v>
      </c>
      <c r="J17" s="28">
        <f t="shared" si="0"/>
        <v>-150.01754588479062</v>
      </c>
      <c r="K17" s="28">
        <f t="shared" si="1"/>
        <v>-0.10053521126760569</v>
      </c>
    </row>
    <row r="18" spans="1:11" x14ac:dyDescent="0.25">
      <c r="A18" s="26">
        <v>201611</v>
      </c>
      <c r="B18">
        <v>0.32771929824561402</v>
      </c>
      <c r="E18">
        <v>201611</v>
      </c>
      <c r="F18" s="5">
        <f>AVERAGEIF(nflTest!$AD$4:$AD$2443,$E18,nflTest!Z$4:Z$2443)</f>
        <v>-26.812252225829372</v>
      </c>
      <c r="G18" s="5">
        <f>AVERAGEIF(nflTest!$AD$4:$AD$2443,$E18,nflTest!AA$4:AA$2443)</f>
        <v>-151.50705503696838</v>
      </c>
      <c r="H18" s="5">
        <f>AVERAGEIF(nflTest!$AD$4:$AD$2443,$E18,nflTest!AB$4:AB$2443)</f>
        <v>-1.2736842105263185E-2</v>
      </c>
      <c r="I18" s="5">
        <f>AVERAGEIF(nflTest!$AD$4:$AD$2443,$E18,nflTest!AC$4:AC$2443)</f>
        <v>-0.11929824561403507</v>
      </c>
      <c r="J18" s="28">
        <f t="shared" si="0"/>
        <v>-178.31930726279776</v>
      </c>
      <c r="K18" s="28">
        <f t="shared" si="1"/>
        <v>-0.13203508771929826</v>
      </c>
    </row>
    <row r="19" spans="1:11" x14ac:dyDescent="0.25">
      <c r="A19" s="26">
        <v>201612</v>
      </c>
      <c r="B19">
        <v>0.16317460317460319</v>
      </c>
      <c r="E19">
        <v>201612</v>
      </c>
      <c r="F19" s="5">
        <f>AVERAGEIF(nflTest!$AD$4:$AD$2443,$E19,nflTest!Z$4:Z$2443)</f>
        <v>50.513681026851401</v>
      </c>
      <c r="G19" s="5">
        <f>AVERAGEIF(nflTest!$AD$4:$AD$2443,$E19,nflTest!AA$4:AA$2443)</f>
        <v>-176.07709631863517</v>
      </c>
      <c r="H19" s="5">
        <f>AVERAGEIF(nflTest!$AD$4:$AD$2443,$E19,nflTest!AB$4:AB$2443)</f>
        <v>6.687301587301589E-2</v>
      </c>
      <c r="I19" s="5">
        <f>AVERAGEIF(nflTest!$AD$4:$AD$2443,$E19,nflTest!AC$4:AC$2443)</f>
        <v>-0.14174603174603173</v>
      </c>
      <c r="J19" s="28">
        <f t="shared" si="0"/>
        <v>-125.56341529178377</v>
      </c>
      <c r="K19" s="28">
        <f t="shared" si="1"/>
        <v>-7.4873015873015841E-2</v>
      </c>
    </row>
    <row r="20" spans="1:11" x14ac:dyDescent="0.25">
      <c r="A20" s="26">
        <v>201701</v>
      </c>
      <c r="B20">
        <v>3.3846153846153845E-2</v>
      </c>
      <c r="E20">
        <v>201701</v>
      </c>
      <c r="F20" s="5">
        <f>AVERAGEIF(nflTest!$AD$4:$AD$2443,$E20,nflTest!Z$4:Z$2443)</f>
        <v>116.0406723039615</v>
      </c>
      <c r="G20" s="5">
        <f>AVERAGEIF(nflTest!$AD$4:$AD$2443,$E20,nflTest!AA$4:AA$2443)</f>
        <v>-470.68355613308148</v>
      </c>
      <c r="H20" s="5">
        <f>AVERAGEIF(nflTest!$AD$4:$AD$2443,$E20,nflTest!AB$4:AB$2443)</f>
        <v>0.12996153846153846</v>
      </c>
      <c r="I20" s="5">
        <f>AVERAGEIF(nflTest!$AD$4:$AD$2443,$E20,nflTest!AC$4:AC$2443)</f>
        <v>-0.4538461538461539</v>
      </c>
      <c r="J20" s="28">
        <f t="shared" si="0"/>
        <v>-354.64288382911997</v>
      </c>
      <c r="K20" s="28">
        <f t="shared" si="1"/>
        <v>-0.32388461538461544</v>
      </c>
    </row>
    <row r="21" spans="1:11" x14ac:dyDescent="0.25">
      <c r="A21" s="26">
        <v>201702</v>
      </c>
      <c r="B21">
        <v>1.2599999999999998</v>
      </c>
      <c r="E21">
        <v>201702</v>
      </c>
      <c r="F21" s="5">
        <f>AVERAGEIF(nflTest!$AD$4:$AD$2443,$E21,nflTest!Z$4:Z$2443)</f>
        <v>696.53213797569413</v>
      </c>
      <c r="G21" s="5">
        <f>AVERAGEIF(nflTest!$AD$4:$AD$2443,$E21,nflTest!AA$4:AA$2443)</f>
        <v>-1000</v>
      </c>
      <c r="H21" s="5">
        <f>AVERAGEIF(nflTest!$AD$4:$AD$2443,$E21,nflTest!AB$4:AB$2443)</f>
        <v>0.72900000000000009</v>
      </c>
      <c r="I21" s="5">
        <f>AVERAGEIF(nflTest!$AD$4:$AD$2443,$E21,nflTest!AC$4:AC$2443)</f>
        <v>-1</v>
      </c>
      <c r="J21" s="28">
        <f t="shared" si="0"/>
        <v>-303.46786202430587</v>
      </c>
      <c r="K21" s="28">
        <f t="shared" si="1"/>
        <v>-0.27099999999999991</v>
      </c>
    </row>
    <row r="22" spans="1:11" x14ac:dyDescent="0.25">
      <c r="A22" s="26">
        <v>201709</v>
      </c>
      <c r="B22">
        <v>0.18875000000000006</v>
      </c>
      <c r="E22">
        <v>201709</v>
      </c>
      <c r="F22" s="5">
        <f>AVERAGEIF(nflTest!$AD$4:$AD$2443,$E22,nflTest!Z$4:Z$2443)</f>
        <v>-54.388464343964387</v>
      </c>
      <c r="G22" s="5">
        <f>AVERAGEIF(nflTest!$AD$4:$AD$2443,$E22,nflTest!AA$4:AA$2443)</f>
        <v>-73.311145584183393</v>
      </c>
      <c r="H22" s="5">
        <f>AVERAGEIF(nflTest!$AD$4:$AD$2443,$E22,nflTest!AB$4:AB$2443)</f>
        <v>-4.058333333333336E-2</v>
      </c>
      <c r="I22" s="5">
        <f>AVERAGEIF(nflTest!$AD$4:$AD$2443,$E22,nflTest!AC$4:AC$2443)</f>
        <v>-3.6437499999999991E-2</v>
      </c>
      <c r="J22" s="28">
        <f t="shared" si="0"/>
        <v>-127.69960992814778</v>
      </c>
      <c r="K22" s="28">
        <f t="shared" si="1"/>
        <v>-7.7020833333333344E-2</v>
      </c>
    </row>
    <row r="23" spans="1:11" x14ac:dyDescent="0.25">
      <c r="A23" s="26">
        <v>201710</v>
      </c>
      <c r="B23">
        <v>0.51732394366197187</v>
      </c>
      <c r="E23">
        <v>201710</v>
      </c>
      <c r="F23" s="5">
        <f>AVERAGEIF(nflTest!$AD$4:$AD$2443,$E23,nflTest!Z$4:Z$2443)</f>
        <v>-66.703686661030289</v>
      </c>
      <c r="G23" s="5">
        <f>AVERAGEIF(nflTest!$AD$4:$AD$2443,$E23,nflTest!AA$4:AA$2443)</f>
        <v>26.512498909370727</v>
      </c>
      <c r="H23" s="5">
        <f>AVERAGEIF(nflTest!$AD$4:$AD$2443,$E23,nflTest!AB$4:AB$2443)</f>
        <v>-5.2971830985915479E-2</v>
      </c>
      <c r="I23" s="5">
        <f>AVERAGEIF(nflTest!$AD$4:$AD$2443,$E23,nflTest!AC$4:AC$2443)</f>
        <v>8.2535211267605657E-2</v>
      </c>
      <c r="J23" s="28">
        <f t="shared" si="0"/>
        <v>-40.191187751659562</v>
      </c>
      <c r="K23" s="28">
        <f t="shared" si="1"/>
        <v>2.9563380281690178E-2</v>
      </c>
    </row>
    <row r="24" spans="1:11" x14ac:dyDescent="0.25">
      <c r="A24" s="26">
        <v>201711</v>
      </c>
      <c r="B24">
        <v>0.33844827586206899</v>
      </c>
      <c r="E24">
        <v>201711</v>
      </c>
      <c r="F24" s="5">
        <f>AVERAGEIF(nflTest!$AD$4:$AD$2443,$E24,nflTest!Z$4:Z$2443)</f>
        <v>158.12727857260563</v>
      </c>
      <c r="G24" s="5">
        <f>AVERAGEIF(nflTest!$AD$4:$AD$2443,$E24,nflTest!AA$4:AA$2443)</f>
        <v>-405.08836237943518</v>
      </c>
      <c r="H24" s="5">
        <f>AVERAGEIF(nflTest!$AD$4:$AD$2443,$E24,nflTest!AB$4:AB$2443)</f>
        <v>0.17477586206896559</v>
      </c>
      <c r="I24" s="5">
        <f>AVERAGEIF(nflTest!$AD$4:$AD$2443,$E24,nflTest!AC$4:AC$2443)</f>
        <v>-0.37670689655172418</v>
      </c>
      <c r="J24" s="28">
        <f t="shared" si="0"/>
        <v>-246.96108380682955</v>
      </c>
      <c r="K24" s="28">
        <f t="shared" si="1"/>
        <v>-0.20193103448275859</v>
      </c>
    </row>
    <row r="25" spans="1:11" x14ac:dyDescent="0.25">
      <c r="A25" s="26">
        <v>201712</v>
      </c>
      <c r="B25">
        <v>0.11405063291139241</v>
      </c>
      <c r="E25">
        <v>201712</v>
      </c>
      <c r="F25" s="5">
        <f>AVERAGEIF(nflTest!$AD$4:$AD$2443,$E25,nflTest!Z$4:Z$2443)</f>
        <v>115.29178202080108</v>
      </c>
      <c r="G25" s="5">
        <f>AVERAGEIF(nflTest!$AD$4:$AD$2443,$E25,nflTest!AA$4:AA$2443)</f>
        <v>-367.1715048548711</v>
      </c>
      <c r="H25" s="5">
        <f>AVERAGEIF(nflTest!$AD$4:$AD$2443,$E25,nflTest!AB$4:AB$2443)</f>
        <v>0.13064556962025317</v>
      </c>
      <c r="I25" s="5">
        <f>AVERAGEIF(nflTest!$AD$4:$AD$2443,$E25,nflTest!AC$4:AC$2443)</f>
        <v>-0.33898734177215195</v>
      </c>
      <c r="J25" s="28">
        <f t="shared" si="0"/>
        <v>-251.87972283407004</v>
      </c>
      <c r="K25" s="28">
        <f t="shared" si="1"/>
        <v>-0.20834177215189878</v>
      </c>
    </row>
    <row r="26" spans="1:11" x14ac:dyDescent="0.25">
      <c r="A26" s="26">
        <v>201801</v>
      </c>
      <c r="B26">
        <v>6.2999999999999945E-2</v>
      </c>
      <c r="E26">
        <v>201801</v>
      </c>
      <c r="F26" s="5">
        <f>AVERAGEIF(nflTest!$AD$4:$AD$2443,$E26,nflTest!Z$4:Z$2443)</f>
        <v>-357.71191892804063</v>
      </c>
      <c r="G26" s="5">
        <f>AVERAGEIF(nflTest!$AD$4:$AD$2443,$E26,nflTest!AA$4:AA$2443)</f>
        <v>518.63401961316151</v>
      </c>
      <c r="H26" s="5">
        <f>AVERAGEIF(nflTest!$AD$4:$AD$2443,$E26,nflTest!AB$4:AB$2443)</f>
        <v>-0.35170000000000001</v>
      </c>
      <c r="I26" s="5">
        <f>AVERAGEIF(nflTest!$AD$4:$AD$2443,$E26,nflTest!AC$4:AC$2443)</f>
        <v>0.59600000000000009</v>
      </c>
      <c r="J26" s="28">
        <f t="shared" si="0"/>
        <v>160.92210068512088</v>
      </c>
      <c r="K26" s="28">
        <f t="shared" si="1"/>
        <v>0.24430000000000007</v>
      </c>
    </row>
    <row r="27" spans="1:11" x14ac:dyDescent="0.25">
      <c r="A27" s="26">
        <v>201802</v>
      </c>
      <c r="B27">
        <v>2.1</v>
      </c>
      <c r="E27">
        <v>201802</v>
      </c>
      <c r="F27" s="5">
        <f>AVERAGEIF(nflTest!$AD$4:$AD$2443,$E27,nflTest!Z$4:Z$2443)</f>
        <v>-1000</v>
      </c>
      <c r="G27" s="5">
        <f>AVERAGEIF(nflTest!$AD$4:$AD$2443,$E27,nflTest!AA$4:AA$2443)</f>
        <v>1706.46771107221</v>
      </c>
      <c r="H27" s="5">
        <f>AVERAGEIF(nflTest!$AD$4:$AD$2443,$E27,nflTest!AB$4:AB$2443)</f>
        <v>-1</v>
      </c>
      <c r="I27" s="5">
        <f>AVERAGEIF(nflTest!$AD$4:$AD$2443,$E27,nflTest!AC$4:AC$2443)</f>
        <v>1.81</v>
      </c>
      <c r="J27" s="28">
        <f t="shared" si="0"/>
        <v>706.46771107221002</v>
      </c>
      <c r="K27" s="28">
        <f t="shared" si="1"/>
        <v>0.81</v>
      </c>
    </row>
    <row r="28" spans="1:11" x14ac:dyDescent="0.25">
      <c r="A28" s="26">
        <v>201809</v>
      </c>
      <c r="B28">
        <v>0.11693548387096774</v>
      </c>
      <c r="E28">
        <v>201809</v>
      </c>
      <c r="F28" s="5">
        <f>AVERAGEIF(nflTest!$AD$4:$AD$2443,$E28,nflTest!Z$4:Z$2443)</f>
        <v>-125.84464090278286</v>
      </c>
      <c r="G28" s="5">
        <f>AVERAGEIF(nflTest!$AD$4:$AD$2443,$E28,nflTest!AA$4:AA$2443)</f>
        <v>97.319952005403792</v>
      </c>
      <c r="H28" s="5">
        <f>AVERAGEIF(nflTest!$AD$4:$AD$2443,$E28,nflTest!AB$4:AB$2443)</f>
        <v>-0.12387096774193551</v>
      </c>
      <c r="I28" s="5">
        <f>AVERAGEIF(nflTest!$AD$4:$AD$2443,$E28,nflTest!AC$4:AC$2443)</f>
        <v>0.13467741935483871</v>
      </c>
      <c r="J28" s="28">
        <f t="shared" si="0"/>
        <v>-28.524688897379065</v>
      </c>
      <c r="K28" s="28">
        <f t="shared" si="1"/>
        <v>1.0806451612903195E-2</v>
      </c>
    </row>
    <row r="29" spans="1:11" x14ac:dyDescent="0.25">
      <c r="A29" s="26">
        <v>201810</v>
      </c>
      <c r="B29">
        <v>0.13728813559322028</v>
      </c>
      <c r="E29">
        <v>201810</v>
      </c>
      <c r="F29" s="5">
        <f>AVERAGEIF(nflTest!$AD$4:$AD$2443,$E29,nflTest!Z$4:Z$2443)</f>
        <v>65.763285834987485</v>
      </c>
      <c r="G29" s="5">
        <f>AVERAGEIF(nflTest!$AD$4:$AD$2443,$E29,nflTest!AA$4:AA$2443)</f>
        <v>-333.60649039785346</v>
      </c>
      <c r="H29" s="5">
        <f>AVERAGEIF(nflTest!$AD$4:$AD$2443,$E29,nflTest!AB$4:AB$2443)</f>
        <v>6.7627118644067771E-2</v>
      </c>
      <c r="I29" s="5">
        <f>AVERAGEIF(nflTest!$AD$4:$AD$2443,$E29,nflTest!AC$4:AC$2443)</f>
        <v>-0.32203389830508472</v>
      </c>
      <c r="J29" s="28">
        <f t="shared" si="0"/>
        <v>-267.84320456286599</v>
      </c>
      <c r="K29" s="28">
        <f t="shared" si="1"/>
        <v>-0.25440677966101694</v>
      </c>
    </row>
    <row r="30" spans="1:11" x14ac:dyDescent="0.25">
      <c r="A30" s="26">
        <v>201811</v>
      </c>
      <c r="B30">
        <v>0.18249999999999997</v>
      </c>
      <c r="E30">
        <v>201811</v>
      </c>
      <c r="F30" s="5">
        <f>AVERAGEIF(nflTest!$AD$4:$AD$2443,$E30,nflTest!Z$4:Z$2443)</f>
        <v>-149.76143323554365</v>
      </c>
      <c r="G30" s="5">
        <f>AVERAGEIF(nflTest!$AD$4:$AD$2443,$E30,nflTest!AA$4:AA$2443)</f>
        <v>44.975952758372557</v>
      </c>
      <c r="H30" s="5">
        <f>AVERAGEIF(nflTest!$AD$4:$AD$2443,$E30,nflTest!AB$4:AB$2443)</f>
        <v>-0.14892857142857144</v>
      </c>
      <c r="I30" s="5">
        <f>AVERAGEIF(nflTest!$AD$4:$AD$2443,$E30,nflTest!AC$4:AC$2443)</f>
        <v>6.0714285714285686E-2</v>
      </c>
      <c r="J30" s="28">
        <f t="shared" si="0"/>
        <v>-104.78548047717109</v>
      </c>
      <c r="K30" s="28">
        <f t="shared" si="1"/>
        <v>-8.8214285714285745E-2</v>
      </c>
    </row>
    <row r="31" spans="1:11" x14ac:dyDescent="0.25">
      <c r="A31" s="26">
        <v>201812</v>
      </c>
      <c r="B31">
        <v>0.42594936708860776</v>
      </c>
      <c r="E31">
        <v>201812</v>
      </c>
      <c r="F31" s="5">
        <f>AVERAGEIF(nflTest!$AD$4:$AD$2443,$E31,nflTest!Z$4:Z$2443)</f>
        <v>-102.36250172209448</v>
      </c>
      <c r="G31" s="5">
        <f>AVERAGEIF(nflTest!$AD$4:$AD$2443,$E31,nflTest!AA$4:AA$2443)</f>
        <v>63.682157998528368</v>
      </c>
      <c r="H31" s="5">
        <f>AVERAGEIF(nflTest!$AD$4:$AD$2443,$E31,nflTest!AB$4:AB$2443)</f>
        <v>-0.10151898734177214</v>
      </c>
      <c r="I31" s="5">
        <f>AVERAGEIF(nflTest!$AD$4:$AD$2443,$E31,nflTest!AC$4:AC$2443)</f>
        <v>8.9493670886075904E-2</v>
      </c>
      <c r="J31" s="28">
        <f t="shared" si="0"/>
        <v>-38.680343723566111</v>
      </c>
      <c r="K31" s="28">
        <f t="shared" si="1"/>
        <v>-1.2025316455696239E-2</v>
      </c>
    </row>
    <row r="32" spans="1:11" x14ac:dyDescent="0.25">
      <c r="A32" s="26">
        <v>201901</v>
      </c>
      <c r="B32">
        <v>0.22499999999999995</v>
      </c>
      <c r="E32">
        <v>201901</v>
      </c>
      <c r="F32" s="5">
        <f>AVERAGEIF(nflTest!$AD$4:$AD$2443,$E32,nflTest!Z$4:Z$2443)</f>
        <v>-282.20390250376408</v>
      </c>
      <c r="G32" s="5">
        <f>AVERAGEIF(nflTest!$AD$4:$AD$2443,$E32,nflTest!AA$4:AA$2443)</f>
        <v>249.71529916114423</v>
      </c>
      <c r="H32" s="5">
        <f>AVERAGEIF(nflTest!$AD$4:$AD$2443,$E32,nflTest!AB$4:AB$2443)</f>
        <v>-0.27999999999999997</v>
      </c>
      <c r="I32" s="5">
        <f>AVERAGEIF(nflTest!$AD$4:$AD$2443,$E32,nflTest!AC$4:AC$2443)</f>
        <v>0.26999999999999996</v>
      </c>
      <c r="J32" s="28">
        <f t="shared" si="0"/>
        <v>-32.488603342619854</v>
      </c>
      <c r="K32" s="28">
        <f t="shared" si="1"/>
        <v>-1.0000000000000009E-2</v>
      </c>
    </row>
    <row r="33" spans="1:11" x14ac:dyDescent="0.25">
      <c r="A33" s="26">
        <v>201902</v>
      </c>
      <c r="B33">
        <v>0.95</v>
      </c>
      <c r="E33">
        <v>201902</v>
      </c>
      <c r="F33" s="5">
        <f>AVERAGEIF(nflTest!$AD$4:$AD$2443,$E33,nflTest!Z$4:Z$2443)</f>
        <v>755.57878538230739</v>
      </c>
      <c r="G33" s="5">
        <f>AVERAGEIF(nflTest!$AD$4:$AD$2443,$E33,nflTest!AA$4:AA$2443)</f>
        <v>-1000</v>
      </c>
      <c r="H33" s="5">
        <f>AVERAGEIF(nflTest!$AD$4:$AD$2443,$E33,nflTest!AB$4:AB$2443)</f>
        <v>0.76</v>
      </c>
      <c r="I33" s="5">
        <f>AVERAGEIF(nflTest!$AD$4:$AD$2443,$E33,nflTest!AC$4:AC$2443)</f>
        <v>-1</v>
      </c>
      <c r="J33" s="28">
        <f t="shared" si="0"/>
        <v>-244.42121461769261</v>
      </c>
      <c r="K33" s="28">
        <f t="shared" si="1"/>
        <v>-0.24</v>
      </c>
    </row>
    <row r="34" spans="1:11" x14ac:dyDescent="0.25">
      <c r="A34" s="26">
        <v>201909</v>
      </c>
      <c r="B34">
        <v>0.76809523809523805</v>
      </c>
      <c r="E34">
        <v>201909</v>
      </c>
      <c r="F34" s="5">
        <f>AVERAGEIF(nflTest!$AD$4:$AD$2443,$E34,nflTest!Z$4:Z$2443)</f>
        <v>-183.01533137493931</v>
      </c>
      <c r="G34" s="5">
        <f>AVERAGEIF(nflTest!$AD$4:$AD$2443,$E34,nflTest!AA$4:AA$2443)</f>
        <v>39.158127222935093</v>
      </c>
      <c r="H34" s="5">
        <f>AVERAGEIF(nflTest!$AD$4:$AD$2443,$E34,nflTest!AB$4:AB$2443)</f>
        <v>-0.18253968253968256</v>
      </c>
      <c r="I34" s="5">
        <f>AVERAGEIF(nflTest!$AD$4:$AD$2443,$E34,nflTest!AC$4:AC$2443)</f>
        <v>5.6349206349206357E-2</v>
      </c>
      <c r="J34" s="28">
        <f t="shared" si="0"/>
        <v>-143.85720415200421</v>
      </c>
      <c r="K34" s="28">
        <f t="shared" si="1"/>
        <v>-0.12619047619047619</v>
      </c>
    </row>
    <row r="35" spans="1:11" x14ac:dyDescent="0.25">
      <c r="A35" s="26">
        <v>201910</v>
      </c>
      <c r="B35">
        <v>0.45915254237288128</v>
      </c>
      <c r="E35">
        <v>201910</v>
      </c>
      <c r="F35" s="5">
        <f>AVERAGEIF(nflTest!$AD$4:$AD$2443,$E35,nflTest!Z$4:Z$2443)</f>
        <v>-16.252265690568596</v>
      </c>
      <c r="G35" s="5">
        <f>AVERAGEIF(nflTest!$AD$4:$AD$2443,$E35,nflTest!AA$4:AA$2443)</f>
        <v>-158.84092924065865</v>
      </c>
      <c r="H35" s="5">
        <f>AVERAGEIF(nflTest!$AD$4:$AD$2443,$E35,nflTest!AB$4:AB$2443)</f>
        <v>-1.4406779661016942E-2</v>
      </c>
      <c r="I35" s="5">
        <f>AVERAGEIF(nflTest!$AD$4:$AD$2443,$E35,nflTest!AC$4:AC$2443)</f>
        <v>-0.14169491525423725</v>
      </c>
      <c r="J35" s="28">
        <f t="shared" si="0"/>
        <v>-175.09319493122726</v>
      </c>
      <c r="K35" s="28">
        <f t="shared" si="1"/>
        <v>-0.15610169491525419</v>
      </c>
    </row>
    <row r="36" spans="1:11" x14ac:dyDescent="0.25">
      <c r="A36" s="26">
        <v>201911</v>
      </c>
      <c r="B36">
        <v>0.15614035087719297</v>
      </c>
      <c r="E36">
        <v>201911</v>
      </c>
      <c r="F36" s="5">
        <f>AVERAGEIF(nflTest!$AD$4:$AD$2443,$E36,nflTest!Z$4:Z$2443)</f>
        <v>-80.626945085490973</v>
      </c>
      <c r="G36" s="5">
        <f>AVERAGEIF(nflTest!$AD$4:$AD$2443,$E36,nflTest!AA$4:AA$2443)</f>
        <v>27.279312890326395</v>
      </c>
      <c r="H36" s="5">
        <f>AVERAGEIF(nflTest!$AD$4:$AD$2443,$E36,nflTest!AB$4:AB$2443)</f>
        <v>-7.8947368421052641E-2</v>
      </c>
      <c r="I36" s="5">
        <f>AVERAGEIF(nflTest!$AD$4:$AD$2443,$E36,nflTest!AC$4:AC$2443)</f>
        <v>5.0877192982456146E-2</v>
      </c>
      <c r="J36" s="28">
        <f t="shared" si="0"/>
        <v>-53.347632195164579</v>
      </c>
      <c r="K36" s="28">
        <f t="shared" si="1"/>
        <v>-2.8070175438596495E-2</v>
      </c>
    </row>
    <row r="37" spans="1:11" x14ac:dyDescent="0.25">
      <c r="A37" s="26">
        <v>201912</v>
      </c>
      <c r="B37">
        <v>0.53701298701298716</v>
      </c>
      <c r="E37">
        <v>201912</v>
      </c>
      <c r="F37" s="5">
        <f>AVERAGEIF(nflTest!$AD$4:$AD$2443,$E37,nflTest!Z$4:Z$2443)</f>
        <v>-79.154243548523652</v>
      </c>
      <c r="G37" s="5">
        <f>AVERAGEIF(nflTest!$AD$4:$AD$2443,$E37,nflTest!AA$4:AA$2443)</f>
        <v>48.867107383487891</v>
      </c>
      <c r="H37" s="5">
        <f>AVERAGEIF(nflTest!$AD$4:$AD$2443,$E37,nflTest!AB$4:AB$2443)</f>
        <v>-7.8051948051948025E-2</v>
      </c>
      <c r="I37" s="5">
        <f>AVERAGEIF(nflTest!$AD$4:$AD$2443,$E37,nflTest!AC$4:AC$2443)</f>
        <v>7.5974025974025972E-2</v>
      </c>
      <c r="J37" s="28">
        <f t="shared" si="0"/>
        <v>-30.287136165035761</v>
      </c>
      <c r="K37" s="28">
        <f t="shared" si="1"/>
        <v>-2.0779220779220536E-3</v>
      </c>
    </row>
    <row r="38" spans="1:11" x14ac:dyDescent="0.25">
      <c r="A38" s="26">
        <v>202001</v>
      </c>
      <c r="B38">
        <v>0.26999999999999996</v>
      </c>
      <c r="E38">
        <v>202001</v>
      </c>
      <c r="F38" s="5">
        <f>AVERAGEIF(nflTest!$AD$4:$AD$2443,$E38,nflTest!Z$4:Z$2443)</f>
        <v>13.632578581039752</v>
      </c>
      <c r="G38" s="5">
        <f>AVERAGEIF(nflTest!$AD$4:$AD$2443,$E38,nflTest!AA$4:AA$2443)</f>
        <v>132.29840651846388</v>
      </c>
      <c r="H38" s="5">
        <f>AVERAGEIF(nflTest!$AD$4:$AD$2443,$E38,nflTest!AB$4:AB$2443)</f>
        <v>1.1999999999999988E-2</v>
      </c>
      <c r="I38" s="5">
        <f>AVERAGEIF(nflTest!$AD$4:$AD$2443,$E38,nflTest!AC$4:AC$2443)</f>
        <v>0.16</v>
      </c>
      <c r="J38" s="28">
        <f t="shared" si="0"/>
        <v>145.93098509950363</v>
      </c>
      <c r="K38" s="28">
        <f t="shared" si="1"/>
        <v>0.17199999999999999</v>
      </c>
    </row>
    <row r="39" spans="1:11" x14ac:dyDescent="0.25">
      <c r="A39" s="26">
        <v>202002</v>
      </c>
      <c r="B39">
        <v>-1</v>
      </c>
      <c r="E39">
        <v>202002</v>
      </c>
      <c r="F39" s="5">
        <f>AVERAGEIF(nflTest!$AD$4:$AD$2443,$E39,nflTest!Z$4:Z$2443)</f>
        <v>793.51807180976709</v>
      </c>
      <c r="G39" s="5">
        <f>AVERAGEIF(nflTest!$AD$4:$AD$2443,$E39,nflTest!AA$4:AA$2443)</f>
        <v>-1000</v>
      </c>
      <c r="H39" s="5">
        <f>AVERAGEIF(nflTest!$AD$4:$AD$2443,$E39,nflTest!AB$4:AB$2443)</f>
        <v>0.8</v>
      </c>
      <c r="I39" s="5">
        <f>AVERAGEIF(nflTest!$AD$4:$AD$2443,$E39,nflTest!AC$4:AC$2443)</f>
        <v>-1</v>
      </c>
      <c r="J39" s="28">
        <f t="shared" si="0"/>
        <v>-206.48192819023291</v>
      </c>
      <c r="K39" s="28">
        <f t="shared" si="1"/>
        <v>-0.19999999999999996</v>
      </c>
    </row>
    <row r="40" spans="1:11" x14ac:dyDescent="0.25">
      <c r="A40" s="26">
        <v>202009</v>
      </c>
      <c r="B40">
        <v>0.25562500000000005</v>
      </c>
      <c r="E40">
        <v>202009</v>
      </c>
      <c r="F40" s="5">
        <f>AVERAGEIF(nflTest!$AD$4:$AD$2443,$E40,nflTest!Z$4:Z$2443)</f>
        <v>-17.323258046131702</v>
      </c>
      <c r="G40" s="5">
        <f>AVERAGEIF(nflTest!$AD$4:$AD$2443,$E40,nflTest!AA$4:AA$2443)</f>
        <v>-216.95466304332891</v>
      </c>
      <c r="H40" s="5">
        <f>AVERAGEIF(nflTest!$AD$4:$AD$2443,$E40,nflTest!AB$4:AB$2443)</f>
        <v>-1.5208333333333319E-2</v>
      </c>
      <c r="I40" s="5">
        <f>AVERAGEIF(nflTest!$AD$4:$AD$2443,$E40,nflTest!AC$4:AC$2443)</f>
        <v>-0.20416666666666669</v>
      </c>
      <c r="J40" s="28">
        <f t="shared" si="0"/>
        <v>-234.27792108946062</v>
      </c>
      <c r="K40" s="28">
        <f t="shared" si="1"/>
        <v>-0.21937500000000001</v>
      </c>
    </row>
    <row r="41" spans="1:11" x14ac:dyDescent="0.25">
      <c r="A41" s="26">
        <v>202010</v>
      </c>
      <c r="B41">
        <v>0.66155172413793084</v>
      </c>
      <c r="E41">
        <v>202010</v>
      </c>
      <c r="F41" s="5">
        <f>AVERAGEIF(nflTest!$AD$4:$AD$2443,$E41,nflTest!Z$4:Z$2443)</f>
        <v>-135.92532402116018</v>
      </c>
      <c r="G41" s="5">
        <f>AVERAGEIF(nflTest!$AD$4:$AD$2443,$E41,nflTest!AA$4:AA$2443)</f>
        <v>-8.600745089821082</v>
      </c>
      <c r="H41" s="5">
        <f>AVERAGEIF(nflTest!$AD$4:$AD$2443,$E41,nflTest!AB$4:AB$2443)</f>
        <v>-0.13396551724137931</v>
      </c>
      <c r="I41" s="5">
        <f>AVERAGEIF(nflTest!$AD$4:$AD$2443,$E41,nflTest!AC$4:AC$2443)</f>
        <v>1.1206896551724113E-2</v>
      </c>
      <c r="J41" s="28">
        <f t="shared" si="0"/>
        <v>-144.52606911098127</v>
      </c>
      <c r="K41" s="28">
        <f t="shared" si="1"/>
        <v>-0.12275862068965519</v>
      </c>
    </row>
    <row r="42" spans="1:11" x14ac:dyDescent="0.25">
      <c r="A42" s="26">
        <v>202011</v>
      </c>
      <c r="B42">
        <v>0.46457142857142852</v>
      </c>
      <c r="E42">
        <v>202011</v>
      </c>
      <c r="F42" s="5">
        <f>AVERAGEIF(nflTest!$AD$4:$AD$2443,$E42,nflTest!Z$4:Z$2443)</f>
        <v>-30.869597206202585</v>
      </c>
      <c r="G42" s="5">
        <f>AVERAGEIF(nflTest!$AD$4:$AD$2443,$E42,nflTest!AA$4:AA$2443)</f>
        <v>-117.85061819829404</v>
      </c>
      <c r="H42" s="5">
        <f>AVERAGEIF(nflTest!$AD$4:$AD$2443,$E42,nflTest!AB$4:AB$2443)</f>
        <v>-2.9142857142857144E-2</v>
      </c>
      <c r="I42" s="5">
        <f>AVERAGEIF(nflTest!$AD$4:$AD$2443,$E42,nflTest!AC$4:AC$2443)</f>
        <v>-0.10285714285714286</v>
      </c>
      <c r="J42" s="28">
        <f t="shared" si="0"/>
        <v>-148.72021540449663</v>
      </c>
      <c r="K42" s="28">
        <f t="shared" si="1"/>
        <v>-0.13200000000000001</v>
      </c>
    </row>
    <row r="43" spans="1:11" x14ac:dyDescent="0.25">
      <c r="A43" s="26">
        <v>202012</v>
      </c>
      <c r="B43">
        <v>0.68812499999999999</v>
      </c>
      <c r="E43">
        <v>202012</v>
      </c>
      <c r="F43" s="5">
        <f>AVERAGEIF(nflTest!$AD$4:$AD$2443,$E43,nflTest!Z$4:Z$2443)</f>
        <v>-54.15541066384786</v>
      </c>
      <c r="G43" s="5">
        <f>AVERAGEIF(nflTest!$AD$4:$AD$2443,$E43,nflTest!AA$4:AA$2443)</f>
        <v>96.678893892315187</v>
      </c>
      <c r="H43" s="5">
        <f>AVERAGEIF(nflTest!$AD$4:$AD$2443,$E43,nflTest!AB$4:AB$2443)</f>
        <v>-5.3124999999999978E-2</v>
      </c>
      <c r="I43" s="5">
        <f>AVERAGEIF(nflTest!$AD$4:$AD$2443,$E43,nflTest!AC$4:AC$2443)</f>
        <v>0.1484375</v>
      </c>
      <c r="J43" s="28">
        <f t="shared" si="0"/>
        <v>42.523483228467327</v>
      </c>
      <c r="K43" s="28">
        <f t="shared" si="1"/>
        <v>9.5312500000000022E-2</v>
      </c>
    </row>
    <row r="44" spans="1:11" x14ac:dyDescent="0.25">
      <c r="A44" s="26">
        <v>202101</v>
      </c>
      <c r="B44">
        <v>0.65785714285714292</v>
      </c>
      <c r="E44">
        <v>202101</v>
      </c>
      <c r="F44" s="5">
        <f>AVERAGEIF(nflTest!$AD$4:$AD$2443,$E44,nflTest!Z$4:Z$2443)</f>
        <v>87.603465787238832</v>
      </c>
      <c r="G44" s="5">
        <f>AVERAGEIF(nflTest!$AD$4:$AD$2443,$E44,nflTest!AA$4:AA$2443)</f>
        <v>-477.07882363609997</v>
      </c>
      <c r="H44" s="5">
        <f>AVERAGEIF(nflTest!$AD$4:$AD$2443,$E44,nflTest!AB$4:AB$2443)</f>
        <v>8.8571428571428565E-2</v>
      </c>
      <c r="I44" s="5">
        <f>AVERAGEIF(nflTest!$AD$4:$AD$2443,$E44,nflTest!AC$4:AC$2443)</f>
        <v>-0.46607142857142858</v>
      </c>
      <c r="J44" s="28">
        <f t="shared" si="0"/>
        <v>-389.47535784886111</v>
      </c>
      <c r="K44" s="28">
        <f t="shared" si="1"/>
        <v>-0.3775</v>
      </c>
    </row>
    <row r="45" spans="1:11" x14ac:dyDescent="0.25">
      <c r="A45" s="26">
        <v>202102</v>
      </c>
      <c r="B45">
        <v>-1</v>
      </c>
      <c r="E45">
        <v>202102</v>
      </c>
      <c r="F45" s="5">
        <f>AVERAGEIF(nflTest!$AD$4:$AD$2443,$E45,nflTest!Z$4:Z$2443)</f>
        <v>-1000</v>
      </c>
      <c r="G45" s="5">
        <f>AVERAGEIF(nflTest!$AD$4:$AD$2443,$E45,nflTest!AA$4:AA$2443)</f>
        <v>1352.5956639758522</v>
      </c>
      <c r="H45" s="5">
        <f>AVERAGEIF(nflTest!$AD$4:$AD$2443,$E45,nflTest!AB$4:AB$2443)</f>
        <v>-1</v>
      </c>
      <c r="I45" s="5">
        <f>AVERAGEIF(nflTest!$AD$4:$AD$2443,$E45,nflTest!AC$4:AC$2443)</f>
        <v>1.4</v>
      </c>
      <c r="J45" s="28">
        <f t="shared" si="0"/>
        <v>352.59566397585218</v>
      </c>
      <c r="K45" s="28">
        <f t="shared" si="1"/>
        <v>0.39999999999999991</v>
      </c>
    </row>
    <row r="46" spans="1:11" x14ac:dyDescent="0.25">
      <c r="A46" s="26">
        <v>202109</v>
      </c>
      <c r="B46">
        <v>0.41367346938775507</v>
      </c>
      <c r="E46">
        <v>202109</v>
      </c>
      <c r="F46" s="5">
        <f>AVERAGEIF(nflTest!$AD$4:$AD$2443,$E46,nflTest!Z$4:Z$2443)</f>
        <v>-171.6002032107221</v>
      </c>
      <c r="G46" s="5">
        <f>AVERAGEIF(nflTest!$AD$4:$AD$2443,$E46,nflTest!AA$4:AA$2443)</f>
        <v>33.363311573127696</v>
      </c>
      <c r="H46" s="5">
        <f>AVERAGEIF(nflTest!$AD$4:$AD$2443,$E46,nflTest!AB$4:AB$2443)</f>
        <v>-0.16999999999999996</v>
      </c>
      <c r="I46" s="5">
        <f>AVERAGEIF(nflTest!$AD$4:$AD$2443,$E46,nflTest!AC$4:AC$2443)</f>
        <v>5.0408163265306102E-2</v>
      </c>
      <c r="J46" s="28">
        <f t="shared" si="0"/>
        <v>-138.2368916375944</v>
      </c>
      <c r="K46" s="28">
        <f t="shared" si="1"/>
        <v>-0.11959183673469385</v>
      </c>
    </row>
    <row r="47" spans="1:11" x14ac:dyDescent="0.25">
      <c r="A47" s="26">
        <v>202110</v>
      </c>
      <c r="B47">
        <v>0.52902777777777776</v>
      </c>
      <c r="E47">
        <v>202110</v>
      </c>
      <c r="F47" s="5">
        <f>AVERAGEIF(nflTest!$AD$4:$AD$2443,$E47,nflTest!Z$4:Z$2443)</f>
        <v>-82.675669153169906</v>
      </c>
      <c r="G47" s="5">
        <f>AVERAGEIF(nflTest!$AD$4:$AD$2443,$E47,nflTest!AA$4:AA$2443)</f>
        <v>-32.586618041270007</v>
      </c>
      <c r="H47" s="5">
        <f>AVERAGEIF(nflTest!$AD$4:$AD$2443,$E47,nflTest!AB$4:AB$2443)</f>
        <v>-8.1944444444444445E-2</v>
      </c>
      <c r="I47" s="5">
        <f>AVERAGEIF(nflTest!$AD$4:$AD$2443,$E47,nflTest!AC$4:AC$2443)</f>
        <v>-1.5694444444444438E-2</v>
      </c>
      <c r="J47" s="28">
        <f t="shared" si="0"/>
        <v>-115.26228719443992</v>
      </c>
      <c r="K47" s="28">
        <f t="shared" si="1"/>
        <v>-9.7638888888888886E-2</v>
      </c>
    </row>
    <row r="48" spans="1:11" x14ac:dyDescent="0.25">
      <c r="A48" s="26">
        <v>202111</v>
      </c>
      <c r="B48">
        <v>0.31186440677966104</v>
      </c>
      <c r="E48">
        <v>202111</v>
      </c>
      <c r="F48" s="5">
        <f>AVERAGEIF(nflTest!$AD$4:$AD$2443,$E48,nflTest!Z$4:Z$2443)</f>
        <v>-141.79725222893128</v>
      </c>
      <c r="G48" s="5">
        <f>AVERAGEIF(nflTest!$AD$4:$AD$2443,$E48,nflTest!AA$4:AA$2443)</f>
        <v>292.52267578018467</v>
      </c>
      <c r="H48" s="5">
        <f>AVERAGEIF(nflTest!$AD$4:$AD$2443,$E48,nflTest!AB$4:AB$2443)</f>
        <v>-0.13932203389830514</v>
      </c>
      <c r="I48" s="5">
        <f>AVERAGEIF(nflTest!$AD$4:$AD$2443,$E48,nflTest!AC$4:AC$2443)</f>
        <v>0.32711864406779656</v>
      </c>
      <c r="J48" s="28">
        <f t="shared" si="0"/>
        <v>150.72542355125339</v>
      </c>
      <c r="K48" s="28">
        <f t="shared" si="1"/>
        <v>0.18779661016949142</v>
      </c>
    </row>
    <row r="49" spans="1:11" x14ac:dyDescent="0.25">
      <c r="A49" s="26">
        <v>202112</v>
      </c>
      <c r="B49">
        <v>0.44249999999999995</v>
      </c>
      <c r="E49">
        <v>202112</v>
      </c>
      <c r="F49" s="5">
        <f>AVERAGEIF(nflTest!$AD$4:$AD$2443,$E49,nflTest!Z$4:Z$2443)</f>
        <v>-19.015779304162916</v>
      </c>
      <c r="G49" s="5">
        <f>AVERAGEIF(nflTest!$AD$4:$AD$2443,$E49,nflTest!AA$4:AA$2443)</f>
        <v>-133.17244829596967</v>
      </c>
      <c r="H49" s="5">
        <f>AVERAGEIF(nflTest!$AD$4:$AD$2443,$E49,nflTest!AB$4:AB$2443)</f>
        <v>-1.9E-2</v>
      </c>
      <c r="I49" s="5">
        <f>AVERAGEIF(nflTest!$AD$4:$AD$2443,$E49,nflTest!AC$4:AC$2443)</f>
        <v>-0.11</v>
      </c>
      <c r="J49" s="28">
        <f t="shared" si="0"/>
        <v>-152.18822760013259</v>
      </c>
      <c r="K49" s="28">
        <f t="shared" si="1"/>
        <v>-0.129</v>
      </c>
    </row>
    <row r="50" spans="1:11" x14ac:dyDescent="0.25">
      <c r="A50" s="26">
        <v>202201</v>
      </c>
      <c r="B50">
        <v>0.33750000000000002</v>
      </c>
      <c r="E50">
        <v>202201</v>
      </c>
      <c r="F50" s="5">
        <f>AVERAGEIF(nflTest!$AD$4:$AD$2443,$E50,nflTest!Z$4:Z$2443)</f>
        <v>-120.54932141324866</v>
      </c>
      <c r="G50" s="5">
        <f>AVERAGEIF(nflTest!$AD$4:$AD$2443,$E50,nflTest!AA$4:AA$2443)</f>
        <v>66.403710186135498</v>
      </c>
      <c r="H50" s="5">
        <f>AVERAGEIF(nflTest!$AD$4:$AD$2443,$E50,nflTest!AB$4:AB$2443)</f>
        <v>-0.12113636363636361</v>
      </c>
      <c r="I50" s="5">
        <f>AVERAGEIF(nflTest!$AD$4:$AD$2443,$E50,nflTest!AC$4:AC$2443)</f>
        <v>9.7727272727272746E-2</v>
      </c>
      <c r="J50" s="28">
        <f t="shared" si="0"/>
        <v>-54.145611227113164</v>
      </c>
      <c r="K50" s="28">
        <f t="shared" si="1"/>
        <v>-2.3409090909090866E-2</v>
      </c>
    </row>
    <row r="51" spans="1:11" x14ac:dyDescent="0.25">
      <c r="A51" s="26">
        <v>202202</v>
      </c>
      <c r="B51">
        <v>1.65</v>
      </c>
      <c r="E51">
        <v>202202</v>
      </c>
      <c r="F51" s="5">
        <f>AVERAGEIF(nflTest!$AD$4:$AD$2443,$E51,nflTest!Z$4:Z$2443)</f>
        <v>452.71888160718044</v>
      </c>
      <c r="G51" s="5">
        <f>AVERAGEIF(nflTest!$AD$4:$AD$2443,$E51,nflTest!AA$4:AA$2443)</f>
        <v>-1000</v>
      </c>
      <c r="H51" s="5">
        <f>AVERAGEIF(nflTest!$AD$4:$AD$2443,$E51,nflTest!AB$4:AB$2443)</f>
        <v>0.44999999999999996</v>
      </c>
      <c r="I51" s="5">
        <f>AVERAGEIF(nflTest!$AD$4:$AD$2443,$E51,nflTest!AC$4:AC$2443)</f>
        <v>-1</v>
      </c>
      <c r="J51" s="28">
        <f t="shared" si="0"/>
        <v>-547.28111839281951</v>
      </c>
      <c r="K51" s="28">
        <f t="shared" si="1"/>
        <v>-0.55000000000000004</v>
      </c>
    </row>
    <row r="52" spans="1:11" x14ac:dyDescent="0.25">
      <c r="A52" s="26">
        <v>202209</v>
      </c>
      <c r="B52">
        <v>0.2018367346938775</v>
      </c>
      <c r="E52">
        <v>202209</v>
      </c>
      <c r="F52" s="5">
        <f>AVERAGEIF(nflTest!$AD$4:$AD$2443,$E52,nflTest!Z$4:Z$2443)</f>
        <v>-146.8592707338768</v>
      </c>
      <c r="G52" s="5">
        <f>AVERAGEIF(nflTest!$AD$4:$AD$2443,$E52,nflTest!AA$4:AA$2443)</f>
        <v>68.127523282800524</v>
      </c>
      <c r="H52" s="5">
        <f>AVERAGEIF(nflTest!$AD$4:$AD$2443,$E52,nflTest!AB$4:AB$2443)</f>
        <v>-0.14428571428571432</v>
      </c>
      <c r="I52" s="5">
        <f>AVERAGEIF(nflTest!$AD$4:$AD$2443,$E52,nflTest!AC$4:AC$2443)</f>
        <v>8.2653061224489843E-2</v>
      </c>
      <c r="J52" s="28">
        <f t="shared" si="0"/>
        <v>-78.731747451076274</v>
      </c>
      <c r="K52" s="28">
        <f t="shared" si="1"/>
        <v>-6.1632653061224479E-2</v>
      </c>
    </row>
    <row r="53" spans="1:11" x14ac:dyDescent="0.25">
      <c r="A53" s="26">
        <v>202210</v>
      </c>
      <c r="B53">
        <v>0.21378378378378379</v>
      </c>
      <c r="E53">
        <v>202210</v>
      </c>
      <c r="F53" s="5">
        <f>AVERAGEIF(nflTest!$AD$4:$AD$2443,$E53,nflTest!Z$4:Z$2443)</f>
        <v>-70.521316698469874</v>
      </c>
      <c r="G53" s="5">
        <f>AVERAGEIF(nflTest!$AD$4:$AD$2443,$E53,nflTest!AA$4:AA$2443)</f>
        <v>51.663016022925689</v>
      </c>
      <c r="H53" s="5">
        <f>AVERAGEIF(nflTest!$AD$4:$AD$2443,$E53,nflTest!AB$4:AB$2443)</f>
        <v>-6.7972972972972986E-2</v>
      </c>
      <c r="I53" s="5">
        <f>AVERAGEIF(nflTest!$AD$4:$AD$2443,$E53,nflTest!AC$4:AC$2443)</f>
        <v>7.2567567567567576E-2</v>
      </c>
      <c r="J53" s="28">
        <f t="shared" si="0"/>
        <v>-18.858300675544186</v>
      </c>
      <c r="K53" s="28">
        <f t="shared" si="1"/>
        <v>4.5945945945945893E-3</v>
      </c>
    </row>
    <row r="54" spans="1:11" x14ac:dyDescent="0.25">
      <c r="A54" s="26">
        <v>202211</v>
      </c>
      <c r="B54">
        <v>0.25035087719298249</v>
      </c>
      <c r="E54">
        <v>202211</v>
      </c>
      <c r="F54" s="5">
        <f>AVERAGEIF(nflTest!$AD$4:$AD$2443,$E54,nflTest!Z$4:Z$2443)</f>
        <v>-30.602629404270122</v>
      </c>
      <c r="G54" s="5">
        <f>AVERAGEIF(nflTest!$AD$4:$AD$2443,$E54,nflTest!AA$4:AA$2443)</f>
        <v>-102.35283719528979</v>
      </c>
      <c r="H54" s="5">
        <f>AVERAGEIF(nflTest!$AD$4:$AD$2443,$E54,nflTest!AB$4:AB$2443)</f>
        <v>-2.8421052631578958E-2</v>
      </c>
      <c r="I54" s="5">
        <f>AVERAGEIF(nflTest!$AD$4:$AD$2443,$E54,nflTest!AC$4:AC$2443)</f>
        <v>-8.0350877192982437E-2</v>
      </c>
      <c r="J54" s="28">
        <f t="shared" si="0"/>
        <v>-132.95546659955991</v>
      </c>
      <c r="K54" s="28">
        <f t="shared" si="1"/>
        <v>-0.10877192982456139</v>
      </c>
    </row>
    <row r="55" spans="1:11" x14ac:dyDescent="0.25">
      <c r="A55" s="26">
        <v>202212</v>
      </c>
      <c r="B55">
        <v>0.26393442622950802</v>
      </c>
      <c r="E55">
        <v>202212</v>
      </c>
      <c r="F55" s="5">
        <f>AVERAGEIF(nflTest!$AD$4:$AD$2443,$E55,nflTest!Z$4:Z$2443)</f>
        <v>44.936951681409731</v>
      </c>
      <c r="G55" s="5">
        <f>AVERAGEIF(nflTest!$AD$4:$AD$2443,$E55,nflTest!AA$4:AA$2443)</f>
        <v>-361.59227390009153</v>
      </c>
      <c r="H55" s="5">
        <f>AVERAGEIF(nflTest!$AD$4:$AD$2443,$E55,nflTest!AB$4:AB$2443)</f>
        <v>4.8163934426229502E-2</v>
      </c>
      <c r="I55" s="5">
        <f>AVERAGEIF(nflTest!$AD$4:$AD$2443,$E55,nflTest!AC$4:AC$2443)</f>
        <v>-0.34803278688524591</v>
      </c>
      <c r="J55" s="28">
        <f t="shared" si="0"/>
        <v>-316.65532221868182</v>
      </c>
      <c r="K55" s="28">
        <f t="shared" si="1"/>
        <v>-0.2998688524590164</v>
      </c>
    </row>
    <row r="56" spans="1:11" x14ac:dyDescent="0.25">
      <c r="A56" s="26">
        <v>202301</v>
      </c>
      <c r="B56">
        <v>-0.16619047619047619</v>
      </c>
      <c r="E56">
        <v>202301</v>
      </c>
      <c r="F56" s="5">
        <f>AVERAGEIF(nflTest!$AD$4:$AD$2443,$E56,nflTest!Z$4:Z$2443)</f>
        <v>12.12637629419768</v>
      </c>
      <c r="G56" s="5">
        <f>AVERAGEIF(nflTest!$AD$4:$AD$2443,$E56,nflTest!AA$4:AA$2443)</f>
        <v>-337.11044547031133</v>
      </c>
      <c r="H56" s="5">
        <f>AVERAGEIF(nflTest!$AD$4:$AD$2443,$E56,nflTest!AB$4:AB$2443)</f>
        <v>1.5095238095238103E-2</v>
      </c>
      <c r="I56" s="5">
        <f>AVERAGEIF(nflTest!$AD$4:$AD$2443,$E56,nflTest!AC$4:AC$2443)</f>
        <v>-0.32614285714285718</v>
      </c>
      <c r="J56" s="28">
        <f t="shared" si="0"/>
        <v>-324.98406917611368</v>
      </c>
      <c r="K56" s="28">
        <f t="shared" si="1"/>
        <v>-0.31104761904761907</v>
      </c>
    </row>
    <row r="57" spans="1:11" x14ac:dyDescent="0.25">
      <c r="A57" s="26">
        <v>202302</v>
      </c>
      <c r="B57">
        <v>1</v>
      </c>
      <c r="E57">
        <v>202302</v>
      </c>
      <c r="F57" s="5">
        <f>AVERAGEIF(nflTest!$AD$4:$AD$2443,$E57,nflTest!Z$4:Z$2443)</f>
        <v>-1000</v>
      </c>
      <c r="G57" s="5">
        <f>AVERAGEIF(nflTest!$AD$4:$AD$2443,$E57,nflTest!AA$4:AA$2443)</f>
        <v>991.61037112576889</v>
      </c>
      <c r="H57" s="5">
        <f>AVERAGEIF(nflTest!$AD$4:$AD$2443,$E57,nflTest!AB$4:AB$2443)</f>
        <v>-1</v>
      </c>
      <c r="I57" s="5">
        <f>AVERAGEIF(nflTest!$AD$4:$AD$2443,$E57,nflTest!AC$4:AC$2443)</f>
        <v>1</v>
      </c>
      <c r="J57" s="28">
        <f t="shared" si="0"/>
        <v>-8.3896288742311071</v>
      </c>
      <c r="K57" s="28">
        <f t="shared" si="1"/>
        <v>0</v>
      </c>
    </row>
    <row r="58" spans="1:11" x14ac:dyDescent="0.25">
      <c r="A58" s="26" t="s">
        <v>63</v>
      </c>
      <c r="B58">
        <v>0.31822581967213093</v>
      </c>
    </row>
    <row r="59" spans="1:11" x14ac:dyDescent="0.25">
      <c r="J59" s="28">
        <f>AVERAGE(J4:J58)/1000</f>
        <v>-9.0919093894885075E-2</v>
      </c>
      <c r="K59" s="28">
        <f>AVERAGE(K4:K58)</f>
        <v>-5.3900509016722706E-2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BC66-4915-4D55-9F1F-265F146B48F4}">
  <sheetPr codeName="Sheet1"/>
  <dimension ref="A1:AM2465"/>
  <sheetViews>
    <sheetView tabSelected="1" topLeftCell="C1" zoomScale="75" zoomScaleNormal="75" workbookViewId="0">
      <pane xSplit="12915" ySplit="2490" topLeftCell="Q2439" activePane="topRight"/>
      <selection activeCell="J7" sqref="J7"/>
      <selection pane="topRight" activeCell="X6" sqref="X6"/>
      <selection pane="bottomLeft" activeCell="J2448" sqref="J2448"/>
      <selection pane="bottomRight" activeCell="AB2460" sqref="AB2460"/>
    </sheetView>
  </sheetViews>
  <sheetFormatPr defaultRowHeight="15" x14ac:dyDescent="0.25"/>
  <cols>
    <col min="2" max="2" width="13.5703125" bestFit="1" customWidth="1"/>
    <col min="5" max="5" width="17.42578125" bestFit="1" customWidth="1"/>
    <col min="6" max="6" width="11.140625" bestFit="1" customWidth="1"/>
    <col min="7" max="8" width="17.42578125" bestFit="1" customWidth="1"/>
    <col min="9" max="12" width="11" customWidth="1"/>
    <col min="13" max="13" width="9.5703125" customWidth="1"/>
    <col min="14" max="14" width="13.140625" customWidth="1"/>
    <col min="15" max="16" width="9.28515625" bestFit="1" customWidth="1"/>
    <col min="17" max="18" width="10.28515625" bestFit="1" customWidth="1"/>
    <col min="19" max="22" width="9.28515625" bestFit="1" customWidth="1"/>
    <col min="23" max="23" width="9.28515625" customWidth="1"/>
    <col min="24" max="24" width="9.85546875" customWidth="1"/>
    <col min="25" max="30" width="12.85546875" customWidth="1"/>
    <col min="31" max="31" width="29" customWidth="1"/>
    <col min="32" max="32" width="14.28515625" bestFit="1" customWidth="1"/>
    <col min="33" max="33" width="26" bestFit="1" customWidth="1"/>
    <col min="35" max="35" width="16.140625" customWidth="1"/>
    <col min="36" max="36" width="12.42578125" customWidth="1"/>
    <col min="37" max="37" width="14.42578125" bestFit="1" customWidth="1"/>
  </cols>
  <sheetData>
    <row r="1" spans="1:39" x14ac:dyDescent="0.25">
      <c r="E1" s="6" t="s">
        <v>12</v>
      </c>
      <c r="H1" t="s">
        <v>13</v>
      </c>
      <c r="L1" s="3"/>
      <c r="N1" s="3"/>
      <c r="O1" s="3"/>
      <c r="P1" s="3"/>
      <c r="Q1" s="1"/>
      <c r="R1" s="1">
        <v>0.51100000000000001</v>
      </c>
      <c r="S1" s="3">
        <v>45</v>
      </c>
      <c r="T1">
        <f>S1</f>
        <v>45</v>
      </c>
      <c r="U1" s="3"/>
      <c r="V1" s="2"/>
      <c r="W1" s="3"/>
      <c r="X1" s="3"/>
      <c r="Y1" s="3"/>
      <c r="Z1" s="3"/>
      <c r="AA1" s="3"/>
      <c r="AB1" s="3"/>
      <c r="AC1" s="3"/>
      <c r="AD1" s="3"/>
      <c r="AE1" s="5"/>
      <c r="AG1" s="11"/>
      <c r="AI1" s="13"/>
    </row>
    <row r="2" spans="1:39" x14ac:dyDescent="0.25">
      <c r="E2" s="6" t="s">
        <v>7</v>
      </c>
      <c r="F2" s="6" t="s">
        <v>7</v>
      </c>
      <c r="H2" s="6"/>
      <c r="I2" s="6"/>
      <c r="J2" s="6"/>
      <c r="K2" s="6"/>
      <c r="L2" s="3" t="s">
        <v>6</v>
      </c>
      <c r="M2" s="3" t="s">
        <v>6</v>
      </c>
      <c r="N2" s="3" t="s">
        <v>0</v>
      </c>
      <c r="O2" s="3" t="s">
        <v>0</v>
      </c>
      <c r="P2" s="3"/>
      <c r="Q2" s="3"/>
      <c r="R2" s="3" t="s">
        <v>9</v>
      </c>
      <c r="S2" s="3"/>
      <c r="T2" s="3" t="s">
        <v>6</v>
      </c>
      <c r="U2" s="3" t="s">
        <v>6</v>
      </c>
      <c r="V2" s="3" t="s">
        <v>8</v>
      </c>
      <c r="W2" s="3"/>
      <c r="X2" s="3"/>
      <c r="Y2" s="3"/>
      <c r="Z2" s="3" t="s">
        <v>71</v>
      </c>
      <c r="AA2" s="3"/>
      <c r="AB2" s="3"/>
      <c r="AC2" s="3"/>
      <c r="AD2" s="3"/>
    </row>
    <row r="3" spans="1:39" ht="15.75" thickBot="1" x14ac:dyDescent="0.3">
      <c r="B3" s="6" t="s">
        <v>59</v>
      </c>
      <c r="C3" s="6" t="s">
        <v>2</v>
      </c>
      <c r="D3" s="6" t="s">
        <v>1</v>
      </c>
      <c r="E3" s="8" t="s">
        <v>2</v>
      </c>
      <c r="F3" s="7" t="s">
        <v>1</v>
      </c>
      <c r="G3" t="s">
        <v>10</v>
      </c>
      <c r="H3" s="7" t="s">
        <v>14</v>
      </c>
      <c r="I3" s="7" t="s">
        <v>15</v>
      </c>
      <c r="J3" s="7" t="s">
        <v>14</v>
      </c>
      <c r="K3" s="7" t="s">
        <v>15</v>
      </c>
      <c r="L3" s="8" t="s">
        <v>2</v>
      </c>
      <c r="M3" s="7" t="s">
        <v>1</v>
      </c>
      <c r="N3" s="8" t="s">
        <v>2</v>
      </c>
      <c r="O3" s="7" t="s">
        <v>1</v>
      </c>
      <c r="P3" s="7" t="s">
        <v>11</v>
      </c>
      <c r="Q3" s="7" t="s">
        <v>5</v>
      </c>
      <c r="R3" s="7" t="s">
        <v>4</v>
      </c>
      <c r="S3" s="7" t="s">
        <v>3</v>
      </c>
      <c r="T3" s="8" t="s">
        <v>2</v>
      </c>
      <c r="U3" s="7" t="s">
        <v>1</v>
      </c>
      <c r="V3" s="8" t="s">
        <v>2</v>
      </c>
      <c r="W3" s="7" t="s">
        <v>1</v>
      </c>
      <c r="X3" s="8" t="s">
        <v>2</v>
      </c>
      <c r="Y3" s="7" t="s">
        <v>1</v>
      </c>
      <c r="Z3" s="8" t="s">
        <v>2</v>
      </c>
      <c r="AA3" s="7" t="s">
        <v>69</v>
      </c>
      <c r="AB3" s="8" t="s">
        <v>2</v>
      </c>
      <c r="AC3" s="7" t="s">
        <v>69</v>
      </c>
      <c r="AD3" s="7" t="s">
        <v>70</v>
      </c>
      <c r="AE3" s="19" t="s">
        <v>16</v>
      </c>
      <c r="AF3" s="19" t="s">
        <v>18</v>
      </c>
      <c r="AG3" s="19" t="s">
        <v>17</v>
      </c>
      <c r="AH3" s="19" t="s">
        <v>19</v>
      </c>
      <c r="AI3" s="19" t="s">
        <v>20</v>
      </c>
      <c r="AJ3" s="19" t="s">
        <v>21</v>
      </c>
      <c r="AK3" s="19" t="s">
        <v>61</v>
      </c>
    </row>
    <row r="4" spans="1:39" x14ac:dyDescent="0.25">
      <c r="A4">
        <v>0</v>
      </c>
      <c r="B4" s="23">
        <v>44969</v>
      </c>
      <c r="C4" s="20" t="s">
        <v>22</v>
      </c>
      <c r="D4" s="20" t="s">
        <v>23</v>
      </c>
      <c r="E4" s="2">
        <v>-120.04801920768308</v>
      </c>
      <c r="F4" s="2">
        <v>100</v>
      </c>
      <c r="G4" s="9">
        <v>45029</v>
      </c>
      <c r="H4" s="2" t="str">
        <f t="shared" ref="H4" si="0">IF(E4&lt;=F4,C4,D4)</f>
        <v>Philadelphia Eagles</v>
      </c>
      <c r="I4" s="2" t="str">
        <f t="shared" ref="I4" si="1">IF(E4&gt;F4,C4,D4)</f>
        <v>Kansas City Chiefs</v>
      </c>
      <c r="J4" s="15">
        <f t="shared" ref="J4" si="2">IF(E4&lt;=F4,E4,F4)</f>
        <v>-120.04801920768308</v>
      </c>
      <c r="K4" s="16">
        <f>IF(E4&gt;F4,E4,F4)</f>
        <v>100</v>
      </c>
      <c r="L4" s="4">
        <f t="shared" ref="L4:L67" si="3">IF(J4&lt;0,-(100-J4)/J4,J4/100+1)</f>
        <v>1.8329999999999997</v>
      </c>
      <c r="M4" s="4">
        <f t="shared" ref="M4:M67" si="4">IF(K4&lt;0,-(100-K4)/K4,K4/100+1)</f>
        <v>2</v>
      </c>
      <c r="N4" s="1">
        <f>1/L4</f>
        <v>0.54555373704309884</v>
      </c>
      <c r="O4" s="1">
        <f>1/M4</f>
        <v>0.5</v>
      </c>
      <c r="P4" s="1">
        <f t="shared" ref="P4" si="5">1-L4*M4/(L4+M4)</f>
        <v>4.3569006000521826E-2</v>
      </c>
      <c r="Q4" s="1">
        <f t="shared" ref="Q4" si="6">ABS(N4-O4)/2</f>
        <v>2.277686852154942E-2</v>
      </c>
      <c r="R4" s="1">
        <f>R$1+IF(L4&lt;=M4,Q4,-Q4)</f>
        <v>0.53377686852154937</v>
      </c>
      <c r="S4" s="1">
        <f>R$1+IF(L4&gt;M4,Q4,-Q4)</f>
        <v>0.48822313147845059</v>
      </c>
      <c r="T4" s="17">
        <f>(1/R4-1)*1000</f>
        <v>873.44199228751052</v>
      </c>
      <c r="U4" s="18">
        <f>1000000/(T4+S$1)-T$1</f>
        <v>1043.8003906587041</v>
      </c>
      <c r="V4" s="2">
        <f t="shared" ref="V4" si="7">T4*0.95</f>
        <v>829.7698926731349</v>
      </c>
      <c r="W4" s="18">
        <f t="shared" ref="W4" si="8">U4*0.95</f>
        <v>991.61037112576889</v>
      </c>
      <c r="X4" s="2">
        <f t="shared" ref="X4" si="9">IF(V4&lt;1000,-100000/V4,V4/10)</f>
        <v>-120.51533911148094</v>
      </c>
      <c r="Y4" s="2">
        <f>IF(W4&lt;1000,-100000/W4,W4/10)</f>
        <v>-100.84606102543144</v>
      </c>
      <c r="Z4" s="2">
        <f>IF(AL4&gt;AM4,V4,-1000)</f>
        <v>-1000</v>
      </c>
      <c r="AA4" s="2">
        <f>IF(AM4&gt;AL4,W4,-1000)</f>
        <v>991.61037112576889</v>
      </c>
      <c r="AB4" s="5">
        <f>IF(AL4&gt;AM4,L4-1,-1)</f>
        <v>-1</v>
      </c>
      <c r="AC4" s="5">
        <f>IF(AM4&gt;AL4,M4-1,-1)</f>
        <v>1</v>
      </c>
      <c r="AD4" s="3">
        <f>YEAR(B4)*100+MONTH(B4)</f>
        <v>202302</v>
      </c>
      <c r="AE4" s="21">
        <v>1.833</v>
      </c>
      <c r="AF4" s="21">
        <v>2</v>
      </c>
      <c r="AG4" s="21">
        <v>1.833</v>
      </c>
      <c r="AH4" s="21">
        <v>2</v>
      </c>
      <c r="AI4">
        <v>35</v>
      </c>
      <c r="AJ4">
        <v>38</v>
      </c>
      <c r="AK4">
        <f>IF(J4&lt;-200,INT(J4/100)*100,INT(J4/10)*10)</f>
        <v>-130</v>
      </c>
      <c r="AL4">
        <f>IF(E4&lt;F4,AI4,AJ4)</f>
        <v>35</v>
      </c>
      <c r="AM4">
        <f>IF(E4&lt;F4,AJ4,AI4)</f>
        <v>38</v>
      </c>
    </row>
    <row r="5" spans="1:39" x14ac:dyDescent="0.25">
      <c r="A5">
        <v>1</v>
      </c>
      <c r="B5" s="23">
        <v>44955</v>
      </c>
      <c r="C5" s="20" t="s">
        <v>23</v>
      </c>
      <c r="D5" s="20" t="s">
        <v>24</v>
      </c>
      <c r="E5" s="2">
        <v>-130.03901170351108</v>
      </c>
      <c r="F5" s="2">
        <v>110.00000000000001</v>
      </c>
      <c r="G5" s="9">
        <f>G4+1/24</f>
        <v>45029.041666666664</v>
      </c>
      <c r="H5" s="2" t="str">
        <f>IF(E5&lt;=F5,C5,D5)</f>
        <v>Kansas City Chiefs</v>
      </c>
      <c r="I5" s="2" t="str">
        <f>IF(E5&gt;F5,C5,D5)</f>
        <v>Cincinnati Bengals</v>
      </c>
      <c r="J5" s="17">
        <f>IF(E5&lt;=F5,E5,F5)</f>
        <v>-130.03901170351108</v>
      </c>
      <c r="K5" s="18">
        <f>IF(E5&gt;F5,E5,F5)</f>
        <v>110.00000000000001</v>
      </c>
      <c r="L5" s="4">
        <f t="shared" si="3"/>
        <v>1.7689999999999999</v>
      </c>
      <c r="M5" s="4">
        <f t="shared" si="4"/>
        <v>2.1</v>
      </c>
      <c r="N5" s="1">
        <f t="shared" ref="N5:N68" si="10">1/L5</f>
        <v>0.56529112492933864</v>
      </c>
      <c r="O5" s="1">
        <f t="shared" ref="O5:O68" si="11">1/M5</f>
        <v>0.47619047619047616</v>
      </c>
      <c r="P5" s="1">
        <f t="shared" ref="P5:P68" si="12">1-L5*M5/(L5+M5)</f>
        <v>3.982941328508649E-2</v>
      </c>
      <c r="Q5" s="1">
        <f t="shared" ref="Q5:Q68" si="13">ABS(N5-O5)/2</f>
        <v>4.4550324369431238E-2</v>
      </c>
      <c r="R5" s="1">
        <f t="shared" ref="R5:R68" si="14">R$1+IF(L5&lt;=M5,Q5,-Q5)</f>
        <v>0.5555503243694313</v>
      </c>
      <c r="S5" s="1">
        <f t="shared" ref="S5:S7" si="15">R$1+IF(L5&gt;M5,Q5,-Q5)</f>
        <v>0.46644967563056877</v>
      </c>
      <c r="T5" s="17">
        <f t="shared" ref="T5:T68" si="16">(1/R5-1)*1000</f>
        <v>800.01694920263856</v>
      </c>
      <c r="U5" s="18">
        <f t="shared" ref="U5:U68" si="17">1000000/(T5+S$1)-T$1</f>
        <v>1138.4082155909466</v>
      </c>
      <c r="V5" s="2">
        <f t="shared" ref="V5:V68" si="18">T5*0.95</f>
        <v>760.01610174250663</v>
      </c>
      <c r="W5" s="18">
        <f t="shared" ref="W5:W68" si="19">U5*0.95</f>
        <v>1081.4878048113992</v>
      </c>
      <c r="X5" s="2">
        <f t="shared" ref="X5:X68" si="20">IF(V5&lt;1000,-100000/V5,V5/10)</f>
        <v>-131.57615972967898</v>
      </c>
      <c r="Y5" s="2">
        <f t="shared" ref="Y5:Y68" si="21">IF(W5&lt;1000,-100000/W5,W5/10)</f>
        <v>108.14878048113992</v>
      </c>
      <c r="Z5" s="2">
        <f t="shared" ref="Z5:Z68" si="22">IF(AL5&gt;AM5,V5,-1000)</f>
        <v>760.01610174250663</v>
      </c>
      <c r="AA5" s="2">
        <f t="shared" ref="AA5:AA68" si="23">IF(AM5&gt;AL5,W5,-1000)</f>
        <v>-1000</v>
      </c>
      <c r="AB5" s="5">
        <f t="shared" ref="AB5:AB68" si="24">IF(AL5&gt;AM5,L5-1,-1)</f>
        <v>0.76899999999999991</v>
      </c>
      <c r="AC5" s="5">
        <f t="shared" ref="AC5:AC68" si="25">IF(AM5&gt;AL5,M5-1,-1)</f>
        <v>-1</v>
      </c>
      <c r="AD5" s="3">
        <f t="shared" ref="AD5:AD68" si="26">YEAR(B5)*100+MONTH(B5)</f>
        <v>202301</v>
      </c>
      <c r="AE5" s="21">
        <v>1.869</v>
      </c>
      <c r="AF5" s="21">
        <v>1.952</v>
      </c>
      <c r="AG5" s="21">
        <v>1.7689999999999999</v>
      </c>
      <c r="AH5" s="21">
        <v>2.1</v>
      </c>
      <c r="AI5">
        <v>23</v>
      </c>
      <c r="AJ5">
        <v>20</v>
      </c>
      <c r="AK5">
        <f>IF(J5&lt;-200,INT(J5/100)*100,INT(J5/10)*10)</f>
        <v>-140</v>
      </c>
      <c r="AL5">
        <f t="shared" ref="AL5:AL68" si="27">IF(E5&lt;F5,AI5,AJ5)</f>
        <v>23</v>
      </c>
      <c r="AM5">
        <f t="shared" ref="AM5:AM68" si="28">IF(E5&lt;F5,AJ5,AI5)</f>
        <v>20</v>
      </c>
    </row>
    <row r="6" spans="1:39" x14ac:dyDescent="0.25">
      <c r="A6">
        <v>2</v>
      </c>
      <c r="B6" s="23">
        <v>44955</v>
      </c>
      <c r="C6" s="20" t="s">
        <v>22</v>
      </c>
      <c r="D6" s="20" t="s">
        <v>25</v>
      </c>
      <c r="E6" s="2">
        <v>-155.03875968992247</v>
      </c>
      <c r="F6" s="2">
        <v>135</v>
      </c>
      <c r="G6" s="9">
        <f t="shared" ref="G6:G69" si="29">G5+1/24</f>
        <v>45029.083333333328</v>
      </c>
      <c r="H6" s="2" t="str">
        <f t="shared" ref="H6" si="30">IF(E6&lt;=F6,C6,D6)</f>
        <v>Philadelphia Eagles</v>
      </c>
      <c r="I6" s="2" t="str">
        <f t="shared" ref="I6" si="31">IF(E6&gt;F6,C6,D6)</f>
        <v>San Francisco 49ers</v>
      </c>
      <c r="J6" s="17">
        <f t="shared" ref="J6" si="32">IF(E6&lt;=F6,E6,F6)</f>
        <v>-155.03875968992247</v>
      </c>
      <c r="K6" s="18">
        <f t="shared" ref="K6" si="33">IF(E6&gt;F6,E6,F6)</f>
        <v>135</v>
      </c>
      <c r="L6" s="4">
        <f t="shared" si="3"/>
        <v>1.645</v>
      </c>
      <c r="M6" s="4">
        <f t="shared" si="4"/>
        <v>2.35</v>
      </c>
      <c r="N6" s="1">
        <f t="shared" si="10"/>
        <v>0.60790273556231</v>
      </c>
      <c r="O6" s="1">
        <f t="shared" si="11"/>
        <v>0.42553191489361702</v>
      </c>
      <c r="P6" s="1">
        <f t="shared" si="12"/>
        <v>3.2352941176470584E-2</v>
      </c>
      <c r="Q6" s="1">
        <f t="shared" si="13"/>
        <v>9.1185410334346489E-2</v>
      </c>
      <c r="R6" s="1">
        <f t="shared" si="14"/>
        <v>0.60218541033434647</v>
      </c>
      <c r="S6" s="1">
        <f t="shared" si="15"/>
        <v>0.41981458966565355</v>
      </c>
      <c r="T6" s="17">
        <f t="shared" si="16"/>
        <v>660.61811335611446</v>
      </c>
      <c r="U6" s="18">
        <f t="shared" si="17"/>
        <v>1372.1971794257436</v>
      </c>
      <c r="V6" s="2">
        <f t="shared" si="18"/>
        <v>627.58720768830869</v>
      </c>
      <c r="W6" s="18">
        <f t="shared" si="19"/>
        <v>1303.5873204544564</v>
      </c>
      <c r="X6" s="2">
        <f t="shared" si="20"/>
        <v>-159.34040524558463</v>
      </c>
      <c r="Y6" s="2">
        <f t="shared" si="21"/>
        <v>130.35873204544563</v>
      </c>
      <c r="Z6" s="2">
        <f t="shared" si="22"/>
        <v>627.58720768830869</v>
      </c>
      <c r="AA6" s="2">
        <f t="shared" si="23"/>
        <v>-1000</v>
      </c>
      <c r="AB6" s="5">
        <f t="shared" si="24"/>
        <v>0.64500000000000002</v>
      </c>
      <c r="AC6" s="5">
        <f t="shared" si="25"/>
        <v>-1</v>
      </c>
      <c r="AD6" s="3">
        <f t="shared" si="26"/>
        <v>202301</v>
      </c>
      <c r="AE6" s="21">
        <v>1.7689999999999999</v>
      </c>
      <c r="AF6" s="21">
        <v>2.1</v>
      </c>
      <c r="AG6" s="21">
        <v>1.645</v>
      </c>
      <c r="AH6" s="21">
        <v>2.35</v>
      </c>
      <c r="AI6">
        <v>31</v>
      </c>
      <c r="AJ6">
        <v>7</v>
      </c>
      <c r="AK6">
        <f t="shared" ref="AK6:AK68" si="34">IF(J6&lt;-200,INT(J6/100)*100,INT(J6/10)*10)</f>
        <v>-160</v>
      </c>
      <c r="AL6">
        <f t="shared" si="27"/>
        <v>31</v>
      </c>
      <c r="AM6">
        <f t="shared" si="28"/>
        <v>7</v>
      </c>
    </row>
    <row r="7" spans="1:39" x14ac:dyDescent="0.25">
      <c r="A7">
        <v>3</v>
      </c>
      <c r="B7" s="23">
        <v>44948</v>
      </c>
      <c r="C7" s="20" t="s">
        <v>25</v>
      </c>
      <c r="D7" s="20" t="s">
        <v>26</v>
      </c>
      <c r="E7" s="2">
        <v>-200</v>
      </c>
      <c r="F7" s="2">
        <v>170.00000000000003</v>
      </c>
      <c r="G7" s="9">
        <f t="shared" si="29"/>
        <v>45029.124999999993</v>
      </c>
      <c r="H7" s="2" t="str">
        <f t="shared" ref="H7:H70" si="35">IF(E7&lt;=F7,C7,D7)</f>
        <v>San Francisco 49ers</v>
      </c>
      <c r="I7" s="2" t="str">
        <f t="shared" ref="I7:I70" si="36">IF(E7&gt;F7,C7,D7)</f>
        <v>Dallas Cowboys</v>
      </c>
      <c r="J7" s="17">
        <f t="shared" ref="J7:J70" si="37">IF(E7&lt;=F7,E7,F7)</f>
        <v>-200</v>
      </c>
      <c r="K7" s="18">
        <f t="shared" ref="K7:K70" si="38">IF(E7&gt;F7,E7,F7)</f>
        <v>170.00000000000003</v>
      </c>
      <c r="L7" s="4">
        <f t="shared" si="3"/>
        <v>1.5</v>
      </c>
      <c r="M7" s="4">
        <f t="shared" si="4"/>
        <v>2.7</v>
      </c>
      <c r="N7" s="1">
        <f t="shared" si="10"/>
        <v>0.66666666666666663</v>
      </c>
      <c r="O7" s="1">
        <f t="shared" si="11"/>
        <v>0.37037037037037035</v>
      </c>
      <c r="P7" s="1">
        <f t="shared" si="12"/>
        <v>3.5714285714285587E-2</v>
      </c>
      <c r="Q7" s="1">
        <f t="shared" si="13"/>
        <v>0.14814814814814814</v>
      </c>
      <c r="R7" s="1">
        <f t="shared" si="14"/>
        <v>0.65914814814814815</v>
      </c>
      <c r="S7" s="1">
        <f t="shared" si="15"/>
        <v>0.36285185185185187</v>
      </c>
      <c r="T7" s="17">
        <f t="shared" si="16"/>
        <v>517.10962521773342</v>
      </c>
      <c r="U7" s="18">
        <f t="shared" si="17"/>
        <v>1734.0124117028765</v>
      </c>
      <c r="V7" s="2">
        <f t="shared" si="18"/>
        <v>491.25414395684675</v>
      </c>
      <c r="W7" s="18">
        <f t="shared" si="19"/>
        <v>1647.3117911177326</v>
      </c>
      <c r="X7" s="2">
        <f t="shared" si="20"/>
        <v>-203.56062382403903</v>
      </c>
      <c r="Y7" s="2">
        <f t="shared" si="21"/>
        <v>164.73117911177326</v>
      </c>
      <c r="Z7" s="2">
        <f t="shared" si="22"/>
        <v>491.25414395684675</v>
      </c>
      <c r="AA7" s="2">
        <f t="shared" si="23"/>
        <v>-1000</v>
      </c>
      <c r="AB7" s="5">
        <f t="shared" si="24"/>
        <v>0.5</v>
      </c>
      <c r="AC7" s="5">
        <f t="shared" si="25"/>
        <v>-1</v>
      </c>
      <c r="AD7" s="3">
        <f t="shared" si="26"/>
        <v>202301</v>
      </c>
      <c r="AE7" s="21">
        <v>1.5</v>
      </c>
      <c r="AF7" s="21">
        <v>2.7</v>
      </c>
      <c r="AG7" s="21">
        <v>1.5</v>
      </c>
      <c r="AH7" s="21">
        <v>2.7</v>
      </c>
      <c r="AI7">
        <v>19</v>
      </c>
      <c r="AJ7">
        <v>12</v>
      </c>
      <c r="AK7">
        <f t="shared" si="34"/>
        <v>-200</v>
      </c>
      <c r="AL7">
        <f t="shared" si="27"/>
        <v>19</v>
      </c>
      <c r="AM7">
        <f t="shared" si="28"/>
        <v>12</v>
      </c>
    </row>
    <row r="8" spans="1:39" x14ac:dyDescent="0.25">
      <c r="A8">
        <v>4</v>
      </c>
      <c r="B8" s="23">
        <v>44948</v>
      </c>
      <c r="C8" s="20" t="s">
        <v>27</v>
      </c>
      <c r="D8" s="20" t="s">
        <v>24</v>
      </c>
      <c r="E8" s="2">
        <v>-260.41666666666674</v>
      </c>
      <c r="F8" s="2">
        <v>215</v>
      </c>
      <c r="G8" s="9">
        <f t="shared" si="29"/>
        <v>45029.166666666657</v>
      </c>
      <c r="H8" s="2" t="str">
        <f t="shared" si="35"/>
        <v>Buffalo Bills</v>
      </c>
      <c r="I8" s="2" t="str">
        <f t="shared" si="36"/>
        <v>Cincinnati Bengals</v>
      </c>
      <c r="J8" s="17">
        <f t="shared" si="37"/>
        <v>-260.41666666666674</v>
      </c>
      <c r="K8" s="18">
        <f t="shared" si="38"/>
        <v>215</v>
      </c>
      <c r="L8" s="4">
        <f t="shared" si="3"/>
        <v>1.3839999999999999</v>
      </c>
      <c r="M8" s="4">
        <f t="shared" si="4"/>
        <v>3.15</v>
      </c>
      <c r="N8" s="1">
        <f t="shared" si="10"/>
        <v>0.7225433526011561</v>
      </c>
      <c r="O8" s="1">
        <f t="shared" si="11"/>
        <v>0.31746031746031744</v>
      </c>
      <c r="P8" s="1">
        <f t="shared" si="12"/>
        <v>3.8464931627701926E-2</v>
      </c>
      <c r="Q8" s="1">
        <f t="shared" si="13"/>
        <v>0.20254151757041933</v>
      </c>
      <c r="R8" s="1">
        <f t="shared" si="14"/>
        <v>0.71354151757041939</v>
      </c>
      <c r="S8" s="1"/>
      <c r="T8" s="17">
        <f t="shared" si="16"/>
        <v>401.46014685306676</v>
      </c>
      <c r="U8" s="18">
        <f t="shared" si="17"/>
        <v>2194.841578355049</v>
      </c>
      <c r="V8" s="2">
        <f t="shared" si="18"/>
        <v>381.38713951041342</v>
      </c>
      <c r="W8" s="18">
        <f t="shared" si="19"/>
        <v>2085.0994994372963</v>
      </c>
      <c r="X8" s="2">
        <f t="shared" si="20"/>
        <v>-262.20076567964503</v>
      </c>
      <c r="Y8" s="2">
        <f t="shared" si="21"/>
        <v>208.50994994372962</v>
      </c>
      <c r="Z8" s="2">
        <f t="shared" si="22"/>
        <v>-1000</v>
      </c>
      <c r="AA8" s="2">
        <f t="shared" si="23"/>
        <v>2085.0994994372963</v>
      </c>
      <c r="AB8" s="5">
        <f t="shared" si="24"/>
        <v>-1</v>
      </c>
      <c r="AC8" s="5">
        <f t="shared" si="25"/>
        <v>2.15</v>
      </c>
      <c r="AD8" s="3">
        <f t="shared" si="26"/>
        <v>202301</v>
      </c>
      <c r="AE8" s="21">
        <v>1.52</v>
      </c>
      <c r="AF8" s="21">
        <v>2.67</v>
      </c>
      <c r="AG8" s="21">
        <v>1.3839999999999999</v>
      </c>
      <c r="AH8" s="21">
        <v>3.15</v>
      </c>
      <c r="AI8">
        <v>10</v>
      </c>
      <c r="AJ8">
        <v>27</v>
      </c>
      <c r="AK8">
        <f t="shared" si="34"/>
        <v>-300</v>
      </c>
      <c r="AL8">
        <f t="shared" si="27"/>
        <v>10</v>
      </c>
      <c r="AM8">
        <f t="shared" si="28"/>
        <v>27</v>
      </c>
    </row>
    <row r="9" spans="1:39" x14ac:dyDescent="0.25">
      <c r="A9">
        <v>5</v>
      </c>
      <c r="B9" s="23">
        <v>44947</v>
      </c>
      <c r="C9" s="20" t="s">
        <v>22</v>
      </c>
      <c r="D9" s="20" t="s">
        <v>28</v>
      </c>
      <c r="E9" s="2">
        <v>-380.22813688212943</v>
      </c>
      <c r="F9" s="2">
        <v>300</v>
      </c>
      <c r="G9" s="9">
        <f t="shared" si="29"/>
        <v>45029.208333333321</v>
      </c>
      <c r="H9" s="2" t="str">
        <f t="shared" si="35"/>
        <v>Philadelphia Eagles</v>
      </c>
      <c r="I9" s="2" t="str">
        <f t="shared" si="36"/>
        <v>New York Giants</v>
      </c>
      <c r="J9" s="17">
        <f t="shared" si="37"/>
        <v>-380.22813688212943</v>
      </c>
      <c r="K9" s="18">
        <f t="shared" si="38"/>
        <v>300</v>
      </c>
      <c r="L9" s="4">
        <f t="shared" si="3"/>
        <v>1.2629999999999999</v>
      </c>
      <c r="M9" s="4">
        <f t="shared" si="4"/>
        <v>4</v>
      </c>
      <c r="N9" s="1">
        <f t="shared" si="10"/>
        <v>0.79176563737133809</v>
      </c>
      <c r="O9" s="1">
        <f t="shared" si="11"/>
        <v>0.25</v>
      </c>
      <c r="P9" s="1">
        <f t="shared" si="12"/>
        <v>4.0091202736082132E-2</v>
      </c>
      <c r="Q9" s="1">
        <f t="shared" si="13"/>
        <v>0.27088281868566905</v>
      </c>
      <c r="R9" s="1">
        <f t="shared" si="14"/>
        <v>0.781882818685669</v>
      </c>
      <c r="S9" s="1"/>
      <c r="T9" s="17">
        <f t="shared" si="16"/>
        <v>278.96402901010407</v>
      </c>
      <c r="U9" s="18">
        <f t="shared" si="17"/>
        <v>3041.7624503114548</v>
      </c>
      <c r="V9" s="2">
        <f t="shared" si="18"/>
        <v>265.01582755959885</v>
      </c>
      <c r="W9" s="18">
        <f t="shared" si="19"/>
        <v>2889.6743277958822</v>
      </c>
      <c r="X9" s="2">
        <f t="shared" si="20"/>
        <v>-377.3359535573822</v>
      </c>
      <c r="Y9" s="2">
        <f t="shared" si="21"/>
        <v>288.96743277958819</v>
      </c>
      <c r="Z9" s="2">
        <f t="shared" si="22"/>
        <v>265.01582755959885</v>
      </c>
      <c r="AA9" s="2">
        <f t="shared" si="23"/>
        <v>-1000</v>
      </c>
      <c r="AB9" s="5">
        <f t="shared" si="24"/>
        <v>0.2629999999999999</v>
      </c>
      <c r="AC9" s="5">
        <f t="shared" si="25"/>
        <v>-1</v>
      </c>
      <c r="AD9" s="3">
        <f t="shared" si="26"/>
        <v>202301</v>
      </c>
      <c r="AE9" s="21">
        <v>1.3169999999999999</v>
      </c>
      <c r="AF9" s="21">
        <v>3.55</v>
      </c>
      <c r="AG9" s="21">
        <v>1.2629999999999999</v>
      </c>
      <c r="AH9" s="21">
        <v>4</v>
      </c>
      <c r="AI9">
        <v>38</v>
      </c>
      <c r="AJ9">
        <v>7</v>
      </c>
      <c r="AK9">
        <f t="shared" si="34"/>
        <v>-400</v>
      </c>
      <c r="AL9">
        <f t="shared" si="27"/>
        <v>38</v>
      </c>
      <c r="AM9">
        <f t="shared" si="28"/>
        <v>7</v>
      </c>
    </row>
    <row r="10" spans="1:39" x14ac:dyDescent="0.25">
      <c r="A10">
        <v>6</v>
      </c>
      <c r="B10" s="23">
        <v>44947</v>
      </c>
      <c r="C10" s="20" t="s">
        <v>23</v>
      </c>
      <c r="D10" s="20" t="s">
        <v>29</v>
      </c>
      <c r="E10" s="2">
        <v>-526.31578947368439</v>
      </c>
      <c r="F10" s="2">
        <v>400</v>
      </c>
      <c r="G10" s="9">
        <f t="shared" si="29"/>
        <v>45029.249999999985</v>
      </c>
      <c r="H10" s="2" t="str">
        <f t="shared" si="35"/>
        <v>Kansas City Chiefs</v>
      </c>
      <c r="I10" s="2" t="str">
        <f t="shared" si="36"/>
        <v>Jacksonville Jaguars</v>
      </c>
      <c r="J10" s="17">
        <f t="shared" si="37"/>
        <v>-526.31578947368439</v>
      </c>
      <c r="K10" s="18">
        <f t="shared" si="38"/>
        <v>400</v>
      </c>
      <c r="L10" s="4">
        <f t="shared" si="3"/>
        <v>1.19</v>
      </c>
      <c r="M10" s="4">
        <f t="shared" si="4"/>
        <v>5</v>
      </c>
      <c r="N10" s="1">
        <f t="shared" si="10"/>
        <v>0.84033613445378152</v>
      </c>
      <c r="O10" s="1">
        <f t="shared" si="11"/>
        <v>0.2</v>
      </c>
      <c r="P10" s="1">
        <f t="shared" si="12"/>
        <v>3.8772213247172949E-2</v>
      </c>
      <c r="Q10" s="1">
        <f t="shared" si="13"/>
        <v>0.32016806722689073</v>
      </c>
      <c r="R10" s="1">
        <f t="shared" si="14"/>
        <v>0.83116806722689074</v>
      </c>
      <c r="S10" s="1"/>
      <c r="T10" s="17">
        <f t="shared" si="16"/>
        <v>203.12610581443556</v>
      </c>
      <c r="U10" s="18">
        <f t="shared" si="17"/>
        <v>3985.2087388896653</v>
      </c>
      <c r="V10" s="2">
        <f t="shared" si="18"/>
        <v>192.96980052371379</v>
      </c>
      <c r="W10" s="18">
        <f t="shared" si="19"/>
        <v>3785.9483019451818</v>
      </c>
      <c r="X10" s="2">
        <f t="shared" si="20"/>
        <v>-518.21580231001553</v>
      </c>
      <c r="Y10" s="2">
        <f t="shared" si="21"/>
        <v>378.59483019451818</v>
      </c>
      <c r="Z10" s="2">
        <f t="shared" si="22"/>
        <v>192.96980052371379</v>
      </c>
      <c r="AA10" s="2">
        <f t="shared" si="23"/>
        <v>-1000</v>
      </c>
      <c r="AB10" s="5">
        <f t="shared" si="24"/>
        <v>0.18999999999999995</v>
      </c>
      <c r="AC10" s="5">
        <f t="shared" si="25"/>
        <v>-1</v>
      </c>
      <c r="AD10" s="3">
        <f t="shared" si="26"/>
        <v>202301</v>
      </c>
      <c r="AE10" s="21">
        <v>1.222</v>
      </c>
      <c r="AF10" s="21">
        <v>4.5</v>
      </c>
      <c r="AG10" s="21">
        <v>1.19</v>
      </c>
      <c r="AH10" s="21">
        <v>5</v>
      </c>
      <c r="AI10">
        <v>27</v>
      </c>
      <c r="AJ10">
        <v>20</v>
      </c>
      <c r="AK10">
        <f t="shared" si="34"/>
        <v>-600</v>
      </c>
      <c r="AL10">
        <f t="shared" si="27"/>
        <v>27</v>
      </c>
      <c r="AM10">
        <f t="shared" si="28"/>
        <v>20</v>
      </c>
    </row>
    <row r="11" spans="1:39" s="10" customFormat="1" x14ac:dyDescent="0.25">
      <c r="A11">
        <v>7</v>
      </c>
      <c r="B11" s="23">
        <v>44942</v>
      </c>
      <c r="C11" s="20" t="s">
        <v>30</v>
      </c>
      <c r="D11" s="20" t="s">
        <v>26</v>
      </c>
      <c r="E11" s="2">
        <v>125</v>
      </c>
      <c r="F11" s="2">
        <v>-145.13788098693757</v>
      </c>
      <c r="G11" s="9">
        <f t="shared" si="29"/>
        <v>45029.29166666665</v>
      </c>
      <c r="H11" s="2" t="str">
        <f t="shared" si="35"/>
        <v>Dallas Cowboys</v>
      </c>
      <c r="I11" s="2" t="str">
        <f t="shared" si="36"/>
        <v>Tampa Bay Buccaneers</v>
      </c>
      <c r="J11" s="17">
        <f t="shared" si="37"/>
        <v>-145.13788098693757</v>
      </c>
      <c r="K11" s="18">
        <f t="shared" si="38"/>
        <v>125</v>
      </c>
      <c r="L11" s="4">
        <f t="shared" si="3"/>
        <v>1.6890000000000001</v>
      </c>
      <c r="M11" s="4">
        <f t="shared" si="4"/>
        <v>2.25</v>
      </c>
      <c r="N11" s="1">
        <f t="shared" si="10"/>
        <v>0.59206631142687982</v>
      </c>
      <c r="O11" s="1">
        <f t="shared" si="11"/>
        <v>0.44444444444444442</v>
      </c>
      <c r="P11" s="1">
        <f t="shared" si="12"/>
        <v>3.522467631378523E-2</v>
      </c>
      <c r="Q11" s="1">
        <f t="shared" si="13"/>
        <v>7.3810933491217701E-2</v>
      </c>
      <c r="R11" s="1">
        <f t="shared" si="14"/>
        <v>0.58481093349121771</v>
      </c>
      <c r="S11" s="1"/>
      <c r="T11" s="17">
        <f t="shared" si="16"/>
        <v>709.95435059699923</v>
      </c>
      <c r="U11" s="18">
        <f t="shared" si="17"/>
        <v>1279.5833992601338</v>
      </c>
      <c r="V11" s="2">
        <f t="shared" si="18"/>
        <v>674.45663306714926</v>
      </c>
      <c r="W11" s="18">
        <f t="shared" si="19"/>
        <v>1215.6042292971269</v>
      </c>
      <c r="X11" s="2">
        <f t="shared" si="20"/>
        <v>-148.26750171503457</v>
      </c>
      <c r="Y11" s="2">
        <f t="shared" si="21"/>
        <v>121.5604229297127</v>
      </c>
      <c r="Z11" s="2">
        <f t="shared" si="22"/>
        <v>674.45663306714926</v>
      </c>
      <c r="AA11" s="2">
        <f t="shared" si="23"/>
        <v>-1000</v>
      </c>
      <c r="AB11" s="5">
        <f t="shared" si="24"/>
        <v>0.68900000000000006</v>
      </c>
      <c r="AC11" s="5">
        <f t="shared" si="25"/>
        <v>-1</v>
      </c>
      <c r="AD11" s="3">
        <f t="shared" si="26"/>
        <v>202301</v>
      </c>
      <c r="AE11" s="21">
        <v>2.4500000000000002</v>
      </c>
      <c r="AF11" s="21">
        <v>1.6060000000000001</v>
      </c>
      <c r="AG11" s="21">
        <v>2.25</v>
      </c>
      <c r="AH11" s="21">
        <v>1.6890000000000001</v>
      </c>
      <c r="AI11">
        <v>14</v>
      </c>
      <c r="AJ11">
        <v>31</v>
      </c>
      <c r="AK11">
        <f t="shared" si="34"/>
        <v>-150</v>
      </c>
      <c r="AL11">
        <f t="shared" si="27"/>
        <v>31</v>
      </c>
      <c r="AM11">
        <f t="shared" si="28"/>
        <v>14</v>
      </c>
    </row>
    <row r="12" spans="1:39" s="12" customFormat="1" x14ac:dyDescent="0.25">
      <c r="A12" s="12">
        <v>8</v>
      </c>
      <c r="B12" s="24">
        <v>44941</v>
      </c>
      <c r="C12" s="20" t="s">
        <v>24</v>
      </c>
      <c r="D12" s="20" t="s">
        <v>31</v>
      </c>
      <c r="E12" s="2">
        <v>-425.53191489361683</v>
      </c>
      <c r="F12" s="2">
        <v>325</v>
      </c>
      <c r="G12" s="9">
        <f t="shared" si="29"/>
        <v>45029.333333333314</v>
      </c>
      <c r="H12" s="2" t="str">
        <f t="shared" si="35"/>
        <v>Cincinnati Bengals</v>
      </c>
      <c r="I12" s="2" t="str">
        <f t="shared" si="36"/>
        <v>Baltimore Ravens</v>
      </c>
      <c r="J12" s="17">
        <f t="shared" si="37"/>
        <v>-425.53191489361683</v>
      </c>
      <c r="K12" s="18">
        <f t="shared" si="38"/>
        <v>325</v>
      </c>
      <c r="L12" s="4">
        <f t="shared" si="3"/>
        <v>1.2350000000000003</v>
      </c>
      <c r="M12" s="4">
        <f t="shared" si="4"/>
        <v>4.25</v>
      </c>
      <c r="N12" s="1">
        <f t="shared" si="10"/>
        <v>0.80971659919028316</v>
      </c>
      <c r="O12" s="1">
        <f t="shared" si="11"/>
        <v>0.23529411764705882</v>
      </c>
      <c r="P12" s="1">
        <f t="shared" si="12"/>
        <v>4.3072014585232354E-2</v>
      </c>
      <c r="Q12" s="1">
        <f t="shared" si="13"/>
        <v>0.2872112407716122</v>
      </c>
      <c r="R12" s="1">
        <f t="shared" si="14"/>
        <v>0.79821124077161221</v>
      </c>
      <c r="S12" s="1"/>
      <c r="T12" s="17">
        <f t="shared" si="16"/>
        <v>252.80119963397561</v>
      </c>
      <c r="U12" s="18">
        <f t="shared" si="17"/>
        <v>3312.9448344368311</v>
      </c>
      <c r="V12" s="2">
        <f t="shared" si="18"/>
        <v>240.16113965227683</v>
      </c>
      <c r="W12" s="18">
        <f t="shared" si="19"/>
        <v>3147.2975927149896</v>
      </c>
      <c r="X12" s="2">
        <f t="shared" si="20"/>
        <v>-416.38709803254363</v>
      </c>
      <c r="Y12" s="2">
        <f t="shared" si="21"/>
        <v>314.72975927149895</v>
      </c>
      <c r="Z12" s="2">
        <f t="shared" si="22"/>
        <v>240.16113965227683</v>
      </c>
      <c r="AA12" s="2">
        <f t="shared" si="23"/>
        <v>-1000</v>
      </c>
      <c r="AB12" s="5">
        <f t="shared" si="24"/>
        <v>0.23500000000000032</v>
      </c>
      <c r="AC12" s="5">
        <f t="shared" si="25"/>
        <v>-1</v>
      </c>
      <c r="AD12" s="3">
        <f t="shared" si="26"/>
        <v>202301</v>
      </c>
      <c r="AE12" s="21">
        <v>1.333</v>
      </c>
      <c r="AF12" s="21">
        <v>3.4</v>
      </c>
      <c r="AG12" s="21">
        <v>1.2350000000000001</v>
      </c>
      <c r="AH12" s="21">
        <v>4.25</v>
      </c>
      <c r="AI12">
        <v>24</v>
      </c>
      <c r="AJ12">
        <v>17</v>
      </c>
      <c r="AK12">
        <f t="shared" si="34"/>
        <v>-500</v>
      </c>
      <c r="AL12">
        <f t="shared" si="27"/>
        <v>24</v>
      </c>
      <c r="AM12">
        <f t="shared" si="28"/>
        <v>17</v>
      </c>
    </row>
    <row r="13" spans="1:39" x14ac:dyDescent="0.25">
      <c r="A13">
        <v>9</v>
      </c>
      <c r="B13" s="24">
        <v>44941</v>
      </c>
      <c r="C13" s="20" t="s">
        <v>32</v>
      </c>
      <c r="D13" s="20" t="s">
        <v>28</v>
      </c>
      <c r="E13" s="2">
        <v>-150.15015015015015</v>
      </c>
      <c r="F13" s="2">
        <v>129.99999999999997</v>
      </c>
      <c r="G13" s="9">
        <f t="shared" si="29"/>
        <v>45029.374999999978</v>
      </c>
      <c r="H13" s="2" t="str">
        <f t="shared" si="35"/>
        <v>Minnesota Vikings</v>
      </c>
      <c r="I13" s="2" t="str">
        <f t="shared" si="36"/>
        <v>New York Giants</v>
      </c>
      <c r="J13" s="17">
        <f t="shared" si="37"/>
        <v>-150.15015015015015</v>
      </c>
      <c r="K13" s="18">
        <f t="shared" si="38"/>
        <v>129.99999999999997</v>
      </c>
      <c r="L13" s="4">
        <f t="shared" si="3"/>
        <v>1.6659999999999999</v>
      </c>
      <c r="M13" s="4">
        <f t="shared" si="4"/>
        <v>2.2999999999999998</v>
      </c>
      <c r="N13" s="1">
        <f t="shared" si="10"/>
        <v>0.60024009603841544</v>
      </c>
      <c r="O13" s="1">
        <f t="shared" si="11"/>
        <v>0.43478260869565222</v>
      </c>
      <c r="P13" s="1">
        <f t="shared" si="12"/>
        <v>3.3837619768028349E-2</v>
      </c>
      <c r="Q13" s="1">
        <f t="shared" si="13"/>
        <v>8.272874367138161E-2</v>
      </c>
      <c r="R13" s="1">
        <f t="shared" si="14"/>
        <v>0.59372874367138162</v>
      </c>
      <c r="S13" s="1"/>
      <c r="T13" s="17">
        <f t="shared" si="16"/>
        <v>684.27082343428242</v>
      </c>
      <c r="U13" s="18">
        <f t="shared" si="17"/>
        <v>1326.2326996585434</v>
      </c>
      <c r="V13" s="2">
        <f t="shared" si="18"/>
        <v>650.05728226256826</v>
      </c>
      <c r="W13" s="18">
        <f t="shared" si="19"/>
        <v>1259.9210646756162</v>
      </c>
      <c r="X13" s="2">
        <f t="shared" si="20"/>
        <v>-153.83259710889362</v>
      </c>
      <c r="Y13" s="2">
        <f t="shared" si="21"/>
        <v>125.99210646756163</v>
      </c>
      <c r="Z13" s="2">
        <f t="shared" si="22"/>
        <v>-1000</v>
      </c>
      <c r="AA13" s="2">
        <f t="shared" si="23"/>
        <v>1259.9210646756162</v>
      </c>
      <c r="AB13" s="5">
        <f t="shared" si="24"/>
        <v>-1</v>
      </c>
      <c r="AC13" s="5">
        <f t="shared" si="25"/>
        <v>1.2999999999999998</v>
      </c>
      <c r="AD13" s="3">
        <f t="shared" si="26"/>
        <v>202301</v>
      </c>
      <c r="AE13" s="21">
        <v>1.6659999999999999</v>
      </c>
      <c r="AF13" s="21">
        <v>2.2999999999999998</v>
      </c>
      <c r="AG13" s="21">
        <v>1.6659999999999999</v>
      </c>
      <c r="AH13" s="21">
        <v>2.2999999999999998</v>
      </c>
      <c r="AI13">
        <v>24</v>
      </c>
      <c r="AJ13">
        <v>31</v>
      </c>
      <c r="AK13">
        <f t="shared" si="34"/>
        <v>-160</v>
      </c>
      <c r="AL13">
        <f t="shared" si="27"/>
        <v>24</v>
      </c>
      <c r="AM13">
        <f t="shared" si="28"/>
        <v>31</v>
      </c>
    </row>
    <row r="14" spans="1:39" x14ac:dyDescent="0.25">
      <c r="A14">
        <v>10</v>
      </c>
      <c r="B14" s="24">
        <v>44941</v>
      </c>
      <c r="C14" s="20" t="s">
        <v>27</v>
      </c>
      <c r="D14" s="20" t="s">
        <v>33</v>
      </c>
      <c r="E14" s="2">
        <v>-999.99999999999909</v>
      </c>
      <c r="F14" s="2">
        <v>650</v>
      </c>
      <c r="G14" s="9">
        <f t="shared" si="29"/>
        <v>45029.416666666642</v>
      </c>
      <c r="H14" s="2" t="str">
        <f t="shared" si="35"/>
        <v>Buffalo Bills</v>
      </c>
      <c r="I14" s="2" t="str">
        <f t="shared" si="36"/>
        <v>Miami Dolphins</v>
      </c>
      <c r="J14" s="17">
        <f t="shared" si="37"/>
        <v>-999.99999999999909</v>
      </c>
      <c r="K14" s="18">
        <f t="shared" si="38"/>
        <v>650</v>
      </c>
      <c r="L14" s="4">
        <f t="shared" si="3"/>
        <v>1.1000000000000001</v>
      </c>
      <c r="M14" s="4">
        <f t="shared" si="4"/>
        <v>7.5</v>
      </c>
      <c r="N14" s="1">
        <f t="shared" si="10"/>
        <v>0.90909090909090906</v>
      </c>
      <c r="O14" s="1">
        <f t="shared" si="11"/>
        <v>0.13333333333333333</v>
      </c>
      <c r="P14" s="1">
        <f t="shared" si="12"/>
        <v>4.0697674418604612E-2</v>
      </c>
      <c r="Q14" s="1">
        <f t="shared" si="13"/>
        <v>0.38787878787878788</v>
      </c>
      <c r="R14" s="1">
        <f t="shared" si="14"/>
        <v>0.89887878787878783</v>
      </c>
      <c r="S14" s="1"/>
      <c r="T14" s="17">
        <f t="shared" si="16"/>
        <v>112.49705019721534</v>
      </c>
      <c r="U14" s="18">
        <f t="shared" si="17"/>
        <v>6304.3252651260173</v>
      </c>
      <c r="V14" s="2">
        <f t="shared" si="18"/>
        <v>106.87219768735457</v>
      </c>
      <c r="W14" s="18">
        <f t="shared" si="19"/>
        <v>5989.1090018697159</v>
      </c>
      <c r="X14" s="2">
        <f t="shared" si="20"/>
        <v>-935.69704903553497</v>
      </c>
      <c r="Y14" s="2">
        <f t="shared" si="21"/>
        <v>598.91090018697162</v>
      </c>
      <c r="Z14" s="2">
        <f t="shared" si="22"/>
        <v>106.87219768735457</v>
      </c>
      <c r="AA14" s="2">
        <f t="shared" si="23"/>
        <v>-1000</v>
      </c>
      <c r="AB14" s="5">
        <f t="shared" si="24"/>
        <v>0.10000000000000009</v>
      </c>
      <c r="AC14" s="5">
        <f t="shared" si="25"/>
        <v>-1</v>
      </c>
      <c r="AD14" s="3">
        <f t="shared" si="26"/>
        <v>202301</v>
      </c>
      <c r="AE14" s="21">
        <v>1.1659999999999999</v>
      </c>
      <c r="AF14" s="21">
        <v>5.5</v>
      </c>
      <c r="AG14" s="21">
        <v>1.1000000000000001</v>
      </c>
      <c r="AH14" s="21">
        <v>7.5</v>
      </c>
      <c r="AI14">
        <v>34</v>
      </c>
      <c r="AJ14">
        <v>31</v>
      </c>
      <c r="AK14">
        <f t="shared" si="34"/>
        <v>-1000</v>
      </c>
      <c r="AL14">
        <f t="shared" si="27"/>
        <v>34</v>
      </c>
      <c r="AM14">
        <f t="shared" si="28"/>
        <v>31</v>
      </c>
    </row>
    <row r="15" spans="1:39" x14ac:dyDescent="0.25">
      <c r="A15">
        <v>11</v>
      </c>
      <c r="B15" s="24">
        <v>44940</v>
      </c>
      <c r="C15" s="20" t="s">
        <v>29</v>
      </c>
      <c r="D15" s="20" t="s">
        <v>34</v>
      </c>
      <c r="E15" s="2">
        <v>120.00000000000001</v>
      </c>
      <c r="F15" s="2">
        <v>-140.0560224089636</v>
      </c>
      <c r="G15" s="9">
        <f t="shared" si="29"/>
        <v>45029.458333333307</v>
      </c>
      <c r="H15" s="2" t="str">
        <f t="shared" si="35"/>
        <v>Los Angeles Chargers</v>
      </c>
      <c r="I15" s="2" t="str">
        <f t="shared" si="36"/>
        <v>Jacksonville Jaguars</v>
      </c>
      <c r="J15" s="17">
        <f t="shared" si="37"/>
        <v>-140.0560224089636</v>
      </c>
      <c r="K15" s="18">
        <f t="shared" si="38"/>
        <v>120.00000000000001</v>
      </c>
      <c r="L15" s="4">
        <f t="shared" si="3"/>
        <v>1.714</v>
      </c>
      <c r="M15" s="4">
        <f t="shared" si="4"/>
        <v>2.2000000000000002</v>
      </c>
      <c r="N15" s="1">
        <f t="shared" si="10"/>
        <v>0.58343057176196034</v>
      </c>
      <c r="O15" s="1">
        <f t="shared" si="11"/>
        <v>0.45454545454545453</v>
      </c>
      <c r="P15" s="1">
        <f t="shared" si="12"/>
        <v>3.6586612161471632E-2</v>
      </c>
      <c r="Q15" s="1">
        <f t="shared" si="13"/>
        <v>6.4442558608252903E-2</v>
      </c>
      <c r="R15" s="1">
        <f t="shared" si="14"/>
        <v>0.57544255860825289</v>
      </c>
      <c r="S15" s="1"/>
      <c r="T15" s="17">
        <f t="shared" si="16"/>
        <v>737.79291267327915</v>
      </c>
      <c r="U15" s="18">
        <f t="shared" si="17"/>
        <v>1232.4770744729244</v>
      </c>
      <c r="V15" s="2">
        <f t="shared" si="18"/>
        <v>700.90326703961512</v>
      </c>
      <c r="W15" s="18">
        <f t="shared" si="19"/>
        <v>1170.8532207492781</v>
      </c>
      <c r="X15" s="2">
        <f t="shared" si="20"/>
        <v>-142.67304020762683</v>
      </c>
      <c r="Y15" s="2">
        <f t="shared" si="21"/>
        <v>117.0853220749278</v>
      </c>
      <c r="Z15" s="2">
        <f t="shared" si="22"/>
        <v>-1000</v>
      </c>
      <c r="AA15" s="2">
        <f t="shared" si="23"/>
        <v>1170.8532207492781</v>
      </c>
      <c r="AB15" s="5">
        <f t="shared" si="24"/>
        <v>-1</v>
      </c>
      <c r="AC15" s="5">
        <f t="shared" si="25"/>
        <v>1.2000000000000002</v>
      </c>
      <c r="AD15" s="3">
        <f t="shared" si="26"/>
        <v>202301</v>
      </c>
      <c r="AE15" s="21">
        <v>2</v>
      </c>
      <c r="AF15" s="21">
        <v>1.833</v>
      </c>
      <c r="AG15" s="21">
        <v>2.2000000000000002</v>
      </c>
      <c r="AH15" s="21">
        <v>1.714</v>
      </c>
      <c r="AI15">
        <v>31</v>
      </c>
      <c r="AJ15">
        <v>30</v>
      </c>
      <c r="AK15">
        <f t="shared" si="34"/>
        <v>-150</v>
      </c>
      <c r="AL15">
        <f t="shared" si="27"/>
        <v>30</v>
      </c>
      <c r="AM15">
        <f t="shared" si="28"/>
        <v>31</v>
      </c>
    </row>
    <row r="16" spans="1:39" x14ac:dyDescent="0.25">
      <c r="A16">
        <v>12</v>
      </c>
      <c r="B16" s="24">
        <v>44940</v>
      </c>
      <c r="C16" s="20" t="s">
        <v>25</v>
      </c>
      <c r="D16" s="20" t="s">
        <v>35</v>
      </c>
      <c r="E16" s="2">
        <v>-500.00000000000011</v>
      </c>
      <c r="F16" s="2">
        <v>375</v>
      </c>
      <c r="G16" s="9">
        <f t="shared" si="29"/>
        <v>45029.499999999971</v>
      </c>
      <c r="H16" s="2" t="str">
        <f t="shared" si="35"/>
        <v>San Francisco 49ers</v>
      </c>
      <c r="I16" s="2" t="str">
        <f t="shared" si="36"/>
        <v>Seattle Seahawks</v>
      </c>
      <c r="J16" s="17">
        <f t="shared" si="37"/>
        <v>-500.00000000000011</v>
      </c>
      <c r="K16" s="18">
        <f t="shared" si="38"/>
        <v>375</v>
      </c>
      <c r="L16" s="4">
        <f t="shared" si="3"/>
        <v>1.2</v>
      </c>
      <c r="M16" s="4">
        <f t="shared" si="4"/>
        <v>4.75</v>
      </c>
      <c r="N16" s="1">
        <f t="shared" si="10"/>
        <v>0.83333333333333337</v>
      </c>
      <c r="O16" s="1">
        <f t="shared" si="11"/>
        <v>0.21052631578947367</v>
      </c>
      <c r="P16" s="1">
        <f t="shared" si="12"/>
        <v>4.2016806722689037E-2</v>
      </c>
      <c r="Q16" s="1">
        <f t="shared" si="13"/>
        <v>0.31140350877192985</v>
      </c>
      <c r="R16" s="1">
        <f t="shared" si="14"/>
        <v>0.82240350877192991</v>
      </c>
      <c r="S16" s="1"/>
      <c r="T16" s="17">
        <f t="shared" si="16"/>
        <v>215.94811954689931</v>
      </c>
      <c r="U16" s="18">
        <f t="shared" si="17"/>
        <v>3787.1793685900598</v>
      </c>
      <c r="V16" s="2">
        <f t="shared" si="18"/>
        <v>205.15071356955434</v>
      </c>
      <c r="W16" s="18">
        <f t="shared" si="19"/>
        <v>3597.8204001605568</v>
      </c>
      <c r="X16" s="2">
        <f t="shared" si="20"/>
        <v>-487.44651315139578</v>
      </c>
      <c r="Y16" s="2">
        <f t="shared" si="21"/>
        <v>359.7820400160557</v>
      </c>
      <c r="Z16" s="2">
        <f t="shared" si="22"/>
        <v>205.15071356955434</v>
      </c>
      <c r="AA16" s="2">
        <f t="shared" si="23"/>
        <v>-1000</v>
      </c>
      <c r="AB16" s="5">
        <f t="shared" si="24"/>
        <v>0.19999999999999996</v>
      </c>
      <c r="AC16" s="5">
        <f t="shared" si="25"/>
        <v>-1</v>
      </c>
      <c r="AD16" s="3">
        <f t="shared" si="26"/>
        <v>202301</v>
      </c>
      <c r="AE16" s="21">
        <v>1.2</v>
      </c>
      <c r="AF16" s="21">
        <v>4.75</v>
      </c>
      <c r="AG16" s="21">
        <v>1.2</v>
      </c>
      <c r="AH16" s="21">
        <v>4.75</v>
      </c>
      <c r="AI16">
        <v>41</v>
      </c>
      <c r="AJ16">
        <v>23</v>
      </c>
      <c r="AK16">
        <f t="shared" si="34"/>
        <v>-500</v>
      </c>
      <c r="AL16">
        <f t="shared" si="27"/>
        <v>41</v>
      </c>
      <c r="AM16">
        <f t="shared" si="28"/>
        <v>23</v>
      </c>
    </row>
    <row r="17" spans="1:39" x14ac:dyDescent="0.25">
      <c r="A17">
        <v>13</v>
      </c>
      <c r="B17" s="24">
        <v>44934</v>
      </c>
      <c r="C17" s="20" t="s">
        <v>36</v>
      </c>
      <c r="D17" s="20" t="s">
        <v>37</v>
      </c>
      <c r="E17" s="2">
        <v>-235.29411764705881</v>
      </c>
      <c r="F17" s="2">
        <v>195.00000000000003</v>
      </c>
      <c r="G17" s="9">
        <f t="shared" si="29"/>
        <v>45029.541666666635</v>
      </c>
      <c r="H17" s="2" t="str">
        <f t="shared" si="35"/>
        <v>Green Bay Packers</v>
      </c>
      <c r="I17" s="2" t="str">
        <f t="shared" si="36"/>
        <v>Detroit Lions</v>
      </c>
      <c r="J17" s="17">
        <f t="shared" si="37"/>
        <v>-235.29411764705881</v>
      </c>
      <c r="K17" s="18">
        <f t="shared" si="38"/>
        <v>195.00000000000003</v>
      </c>
      <c r="L17" s="4">
        <f t="shared" si="3"/>
        <v>1.4249999999999998</v>
      </c>
      <c r="M17" s="4">
        <f t="shared" si="4"/>
        <v>2.95</v>
      </c>
      <c r="N17" s="1">
        <f t="shared" si="10"/>
        <v>0.70175438596491235</v>
      </c>
      <c r="O17" s="1">
        <f t="shared" si="11"/>
        <v>0.33898305084745761</v>
      </c>
      <c r="P17" s="1">
        <f t="shared" si="12"/>
        <v>3.9142857142857257E-2</v>
      </c>
      <c r="Q17" s="1">
        <f t="shared" si="13"/>
        <v>0.18138566755872737</v>
      </c>
      <c r="R17" s="1">
        <f t="shared" si="14"/>
        <v>0.69238566755872744</v>
      </c>
      <c r="S17" s="1"/>
      <c r="T17" s="17">
        <f t="shared" si="16"/>
        <v>444.28177366219245</v>
      </c>
      <c r="U17" s="18">
        <f t="shared" si="17"/>
        <v>1998.8120809511599</v>
      </c>
      <c r="V17" s="2">
        <f t="shared" si="18"/>
        <v>422.0676849790828</v>
      </c>
      <c r="W17" s="18">
        <f t="shared" si="19"/>
        <v>1898.8714769036019</v>
      </c>
      <c r="X17" s="2">
        <f t="shared" si="20"/>
        <v>-236.92882340650146</v>
      </c>
      <c r="Y17" s="2">
        <f t="shared" si="21"/>
        <v>189.88714769036019</v>
      </c>
      <c r="Z17" s="2">
        <f t="shared" si="22"/>
        <v>-1000</v>
      </c>
      <c r="AA17" s="2">
        <f t="shared" si="23"/>
        <v>1898.8714769036019</v>
      </c>
      <c r="AB17" s="5">
        <f t="shared" si="24"/>
        <v>-1</v>
      </c>
      <c r="AC17" s="5">
        <f t="shared" si="25"/>
        <v>1.9500000000000002</v>
      </c>
      <c r="AD17" s="3">
        <f t="shared" si="26"/>
        <v>202301</v>
      </c>
      <c r="AE17" s="21">
        <v>1.454</v>
      </c>
      <c r="AF17" s="21">
        <v>2.8</v>
      </c>
      <c r="AG17" s="21">
        <v>1.425</v>
      </c>
      <c r="AH17" s="21">
        <v>2.95</v>
      </c>
      <c r="AI17">
        <v>16</v>
      </c>
      <c r="AJ17">
        <v>20</v>
      </c>
      <c r="AK17">
        <f t="shared" si="34"/>
        <v>-300</v>
      </c>
      <c r="AL17">
        <f t="shared" si="27"/>
        <v>16</v>
      </c>
      <c r="AM17">
        <f t="shared" si="28"/>
        <v>20</v>
      </c>
    </row>
    <row r="18" spans="1:39" x14ac:dyDescent="0.25">
      <c r="A18">
        <v>14</v>
      </c>
      <c r="B18" s="24">
        <v>44934</v>
      </c>
      <c r="C18" s="20" t="s">
        <v>38</v>
      </c>
      <c r="D18" s="20" t="s">
        <v>30</v>
      </c>
      <c r="E18" s="2">
        <v>-260.41666666666674</v>
      </c>
      <c r="F18" s="2">
        <v>215</v>
      </c>
      <c r="G18" s="9">
        <f t="shared" si="29"/>
        <v>45029.583333333299</v>
      </c>
      <c r="H18" s="2" t="str">
        <f t="shared" si="35"/>
        <v>Atlanta Falcons</v>
      </c>
      <c r="I18" s="2" t="str">
        <f t="shared" si="36"/>
        <v>Tampa Bay Buccaneers</v>
      </c>
      <c r="J18" s="17">
        <f t="shared" si="37"/>
        <v>-260.41666666666674</v>
      </c>
      <c r="K18" s="18">
        <f t="shared" si="38"/>
        <v>215</v>
      </c>
      <c r="L18" s="4">
        <f t="shared" si="3"/>
        <v>1.3839999999999999</v>
      </c>
      <c r="M18" s="4">
        <f t="shared" si="4"/>
        <v>3.15</v>
      </c>
      <c r="N18" s="1">
        <f t="shared" si="10"/>
        <v>0.7225433526011561</v>
      </c>
      <c r="O18" s="1">
        <f t="shared" si="11"/>
        <v>0.31746031746031744</v>
      </c>
      <c r="P18" s="1">
        <f t="shared" si="12"/>
        <v>3.8464931627701926E-2</v>
      </c>
      <c r="Q18" s="1">
        <f t="shared" si="13"/>
        <v>0.20254151757041933</v>
      </c>
      <c r="R18" s="1">
        <f t="shared" si="14"/>
        <v>0.71354151757041939</v>
      </c>
      <c r="S18" s="1"/>
      <c r="T18" s="17">
        <f t="shared" si="16"/>
        <v>401.46014685306676</v>
      </c>
      <c r="U18" s="18">
        <f t="shared" si="17"/>
        <v>2194.841578355049</v>
      </c>
      <c r="V18" s="2">
        <f t="shared" si="18"/>
        <v>381.38713951041342</v>
      </c>
      <c r="W18" s="18">
        <f t="shared" si="19"/>
        <v>2085.0994994372963</v>
      </c>
      <c r="X18" s="2">
        <f t="shared" si="20"/>
        <v>-262.20076567964503</v>
      </c>
      <c r="Y18" s="2">
        <f t="shared" si="21"/>
        <v>208.50994994372962</v>
      </c>
      <c r="Z18" s="2">
        <f t="shared" si="22"/>
        <v>381.38713951041342</v>
      </c>
      <c r="AA18" s="2">
        <f t="shared" si="23"/>
        <v>-1000</v>
      </c>
      <c r="AB18" s="5">
        <f t="shared" si="24"/>
        <v>0.3839999999999999</v>
      </c>
      <c r="AC18" s="5">
        <f t="shared" si="25"/>
        <v>-1</v>
      </c>
      <c r="AD18" s="3">
        <f t="shared" si="26"/>
        <v>202301</v>
      </c>
      <c r="AE18" s="21">
        <v>1.909</v>
      </c>
      <c r="AF18" s="21">
        <v>1.909</v>
      </c>
      <c r="AG18" s="21">
        <v>1.3839999999999999</v>
      </c>
      <c r="AH18" s="21">
        <v>3.15</v>
      </c>
      <c r="AI18">
        <v>30</v>
      </c>
      <c r="AJ18">
        <v>17</v>
      </c>
      <c r="AK18">
        <f t="shared" si="34"/>
        <v>-300</v>
      </c>
      <c r="AL18">
        <f t="shared" si="27"/>
        <v>30</v>
      </c>
      <c r="AM18">
        <f t="shared" si="28"/>
        <v>17</v>
      </c>
    </row>
    <row r="19" spans="1:39" x14ac:dyDescent="0.25">
      <c r="A19">
        <v>15</v>
      </c>
      <c r="B19" s="24">
        <v>44934</v>
      </c>
      <c r="C19" s="20" t="s">
        <v>27</v>
      </c>
      <c r="D19" s="20" t="s">
        <v>39</v>
      </c>
      <c r="E19" s="2">
        <v>-380.22813688212943</v>
      </c>
      <c r="F19" s="2">
        <v>300</v>
      </c>
      <c r="G19" s="9">
        <f t="shared" si="29"/>
        <v>45029.624999999964</v>
      </c>
      <c r="H19" s="2" t="str">
        <f t="shared" si="35"/>
        <v>Buffalo Bills</v>
      </c>
      <c r="I19" s="2" t="str">
        <f t="shared" si="36"/>
        <v>New England Patriots</v>
      </c>
      <c r="J19" s="17">
        <f t="shared" si="37"/>
        <v>-380.22813688212943</v>
      </c>
      <c r="K19" s="18">
        <f t="shared" si="38"/>
        <v>300</v>
      </c>
      <c r="L19" s="4">
        <f t="shared" si="3"/>
        <v>1.2629999999999999</v>
      </c>
      <c r="M19" s="4">
        <f t="shared" si="4"/>
        <v>4</v>
      </c>
      <c r="N19" s="1">
        <f t="shared" si="10"/>
        <v>0.79176563737133809</v>
      </c>
      <c r="O19" s="1">
        <f t="shared" si="11"/>
        <v>0.25</v>
      </c>
      <c r="P19" s="1">
        <f t="shared" si="12"/>
        <v>4.0091202736082132E-2</v>
      </c>
      <c r="Q19" s="1">
        <f t="shared" si="13"/>
        <v>0.27088281868566905</v>
      </c>
      <c r="R19" s="1">
        <f t="shared" si="14"/>
        <v>0.781882818685669</v>
      </c>
      <c r="S19" s="1"/>
      <c r="T19" s="17">
        <f t="shared" si="16"/>
        <v>278.96402901010407</v>
      </c>
      <c r="U19" s="18">
        <f t="shared" si="17"/>
        <v>3041.7624503114548</v>
      </c>
      <c r="V19" s="2">
        <f t="shared" si="18"/>
        <v>265.01582755959885</v>
      </c>
      <c r="W19" s="18">
        <f t="shared" si="19"/>
        <v>2889.6743277958822</v>
      </c>
      <c r="X19" s="2">
        <f t="shared" si="20"/>
        <v>-377.3359535573822</v>
      </c>
      <c r="Y19" s="2">
        <f t="shared" si="21"/>
        <v>288.96743277958819</v>
      </c>
      <c r="Z19" s="2">
        <f t="shared" si="22"/>
        <v>265.01582755959885</v>
      </c>
      <c r="AA19" s="2">
        <f t="shared" si="23"/>
        <v>-1000</v>
      </c>
      <c r="AB19" s="5">
        <f t="shared" si="24"/>
        <v>0.2629999999999999</v>
      </c>
      <c r="AC19" s="5">
        <f t="shared" si="25"/>
        <v>-1</v>
      </c>
      <c r="AD19" s="3">
        <f t="shared" si="26"/>
        <v>202301</v>
      </c>
      <c r="AE19" s="21">
        <v>1.2</v>
      </c>
      <c r="AF19" s="21">
        <v>4.75</v>
      </c>
      <c r="AG19" s="21">
        <v>1.2629999999999999</v>
      </c>
      <c r="AH19" s="21">
        <v>4</v>
      </c>
      <c r="AI19">
        <v>35</v>
      </c>
      <c r="AJ19">
        <v>23</v>
      </c>
      <c r="AK19">
        <f t="shared" si="34"/>
        <v>-400</v>
      </c>
      <c r="AL19">
        <f t="shared" si="27"/>
        <v>35</v>
      </c>
      <c r="AM19">
        <f t="shared" si="28"/>
        <v>23</v>
      </c>
    </row>
    <row r="20" spans="1:39" x14ac:dyDescent="0.25">
      <c r="A20">
        <v>16</v>
      </c>
      <c r="B20" s="24">
        <v>44934</v>
      </c>
      <c r="C20" s="20" t="s">
        <v>40</v>
      </c>
      <c r="D20" s="20" t="s">
        <v>32</v>
      </c>
      <c r="E20" s="2">
        <v>229.99999999999997</v>
      </c>
      <c r="F20" s="2">
        <v>-280.1120448179272</v>
      </c>
      <c r="G20" s="9">
        <f t="shared" si="29"/>
        <v>45029.666666666628</v>
      </c>
      <c r="H20" s="2" t="str">
        <f t="shared" si="35"/>
        <v>Minnesota Vikings</v>
      </c>
      <c r="I20" s="2" t="str">
        <f t="shared" si="36"/>
        <v>Chicago Bears</v>
      </c>
      <c r="J20" s="17">
        <f t="shared" si="37"/>
        <v>-280.1120448179272</v>
      </c>
      <c r="K20" s="18">
        <f t="shared" si="38"/>
        <v>229.99999999999997</v>
      </c>
      <c r="L20" s="4">
        <f t="shared" si="3"/>
        <v>1.357</v>
      </c>
      <c r="M20" s="4">
        <f t="shared" si="4"/>
        <v>3.3</v>
      </c>
      <c r="N20" s="1">
        <f t="shared" si="10"/>
        <v>0.73691967575534267</v>
      </c>
      <c r="O20" s="1">
        <f t="shared" si="11"/>
        <v>0.30303030303030304</v>
      </c>
      <c r="P20" s="1">
        <f t="shared" si="12"/>
        <v>3.8415288812540416E-2</v>
      </c>
      <c r="Q20" s="1">
        <f t="shared" si="13"/>
        <v>0.21694468636251982</v>
      </c>
      <c r="R20" s="1">
        <f t="shared" si="14"/>
        <v>0.72794468636251985</v>
      </c>
      <c r="S20" s="1"/>
      <c r="T20" s="17">
        <f t="shared" si="16"/>
        <v>373.73075006140687</v>
      </c>
      <c r="U20" s="18">
        <f t="shared" si="17"/>
        <v>2343.1694856500267</v>
      </c>
      <c r="V20" s="2">
        <f t="shared" si="18"/>
        <v>355.04421255833648</v>
      </c>
      <c r="W20" s="18">
        <f t="shared" si="19"/>
        <v>2226.011011367525</v>
      </c>
      <c r="X20" s="2">
        <f t="shared" si="20"/>
        <v>-281.65506284254451</v>
      </c>
      <c r="Y20" s="2">
        <f t="shared" si="21"/>
        <v>222.6011011367525</v>
      </c>
      <c r="Z20" s="2">
        <f t="shared" si="22"/>
        <v>355.04421255833648</v>
      </c>
      <c r="AA20" s="2">
        <f t="shared" si="23"/>
        <v>-1000</v>
      </c>
      <c r="AB20" s="5">
        <f t="shared" si="24"/>
        <v>0.35699999999999998</v>
      </c>
      <c r="AC20" s="5">
        <f t="shared" si="25"/>
        <v>-1</v>
      </c>
      <c r="AD20" s="3">
        <f t="shared" si="26"/>
        <v>202301</v>
      </c>
      <c r="AE20" s="21">
        <v>2.15</v>
      </c>
      <c r="AF20" s="21">
        <v>1.74</v>
      </c>
      <c r="AG20" s="21">
        <v>3.3</v>
      </c>
      <c r="AH20" s="21">
        <v>1.357</v>
      </c>
      <c r="AI20">
        <v>13</v>
      </c>
      <c r="AJ20">
        <v>29</v>
      </c>
      <c r="AK20">
        <f t="shared" si="34"/>
        <v>-300</v>
      </c>
      <c r="AL20">
        <f t="shared" si="27"/>
        <v>29</v>
      </c>
      <c r="AM20">
        <f t="shared" si="28"/>
        <v>13</v>
      </c>
    </row>
    <row r="21" spans="1:39" x14ac:dyDescent="0.25">
      <c r="A21">
        <v>17</v>
      </c>
      <c r="B21" s="24">
        <v>44934</v>
      </c>
      <c r="C21" s="20" t="s">
        <v>24</v>
      </c>
      <c r="D21" s="20" t="s">
        <v>31</v>
      </c>
      <c r="E21" s="2">
        <v>-704.22535211267655</v>
      </c>
      <c r="F21" s="2">
        <v>500</v>
      </c>
      <c r="G21" s="9">
        <f t="shared" si="29"/>
        <v>45029.708333333292</v>
      </c>
      <c r="H21" s="2" t="str">
        <f t="shared" si="35"/>
        <v>Cincinnati Bengals</v>
      </c>
      <c r="I21" s="2" t="str">
        <f t="shared" si="36"/>
        <v>Baltimore Ravens</v>
      </c>
      <c r="J21" s="17">
        <f t="shared" si="37"/>
        <v>-704.22535211267655</v>
      </c>
      <c r="K21" s="18">
        <f t="shared" si="38"/>
        <v>500</v>
      </c>
      <c r="L21" s="4">
        <f t="shared" si="3"/>
        <v>1.1419999999999999</v>
      </c>
      <c r="M21" s="4">
        <f t="shared" si="4"/>
        <v>6</v>
      </c>
      <c r="N21" s="1">
        <f t="shared" si="10"/>
        <v>0.87565674255691772</v>
      </c>
      <c r="O21" s="1">
        <f t="shared" si="11"/>
        <v>0.16666666666666666</v>
      </c>
      <c r="P21" s="1">
        <f t="shared" si="12"/>
        <v>4.0604872584710128E-2</v>
      </c>
      <c r="Q21" s="1">
        <f t="shared" si="13"/>
        <v>0.35449503794512555</v>
      </c>
      <c r="R21" s="1">
        <f t="shared" si="14"/>
        <v>0.86549503794512561</v>
      </c>
      <c r="S21" s="1"/>
      <c r="T21" s="17">
        <f t="shared" si="16"/>
        <v>155.40812616813903</v>
      </c>
      <c r="U21" s="18">
        <f t="shared" si="17"/>
        <v>4944.8176242664777</v>
      </c>
      <c r="V21" s="2">
        <f t="shared" si="18"/>
        <v>147.63771985973207</v>
      </c>
      <c r="W21" s="18">
        <f t="shared" si="19"/>
        <v>4697.5767430531532</v>
      </c>
      <c r="X21" s="2">
        <f t="shared" si="20"/>
        <v>-677.33367932672081</v>
      </c>
      <c r="Y21" s="2">
        <f t="shared" si="21"/>
        <v>469.75767430531533</v>
      </c>
      <c r="Z21" s="2">
        <f t="shared" si="22"/>
        <v>147.63771985973207</v>
      </c>
      <c r="AA21" s="2">
        <f t="shared" si="23"/>
        <v>-1000</v>
      </c>
      <c r="AB21" s="5">
        <f t="shared" si="24"/>
        <v>0.1419999999999999</v>
      </c>
      <c r="AC21" s="5">
        <f t="shared" si="25"/>
        <v>-1</v>
      </c>
      <c r="AD21" s="3">
        <f t="shared" si="26"/>
        <v>202301</v>
      </c>
      <c r="AE21" s="21">
        <v>1.4</v>
      </c>
      <c r="AF21" s="21">
        <v>3.1</v>
      </c>
      <c r="AG21" s="21">
        <v>1.1419999999999999</v>
      </c>
      <c r="AH21" s="21">
        <v>6</v>
      </c>
      <c r="AI21">
        <v>27</v>
      </c>
      <c r="AJ21">
        <v>16</v>
      </c>
      <c r="AK21">
        <f t="shared" si="34"/>
        <v>-800</v>
      </c>
      <c r="AL21">
        <f t="shared" si="27"/>
        <v>27</v>
      </c>
      <c r="AM21">
        <f t="shared" si="28"/>
        <v>16</v>
      </c>
    </row>
    <row r="22" spans="1:39" x14ac:dyDescent="0.25">
      <c r="A22">
        <v>18</v>
      </c>
      <c r="B22" s="24">
        <v>44934</v>
      </c>
      <c r="C22" s="20" t="s">
        <v>41</v>
      </c>
      <c r="D22" s="20" t="s">
        <v>34</v>
      </c>
      <c r="E22" s="2">
        <v>-280.1120448179272</v>
      </c>
      <c r="F22" s="2">
        <v>229.99999999999997</v>
      </c>
      <c r="G22" s="9">
        <f t="shared" si="29"/>
        <v>45029.749999999956</v>
      </c>
      <c r="H22" s="2" t="str">
        <f t="shared" si="35"/>
        <v>Denver Broncos</v>
      </c>
      <c r="I22" s="2" t="str">
        <f t="shared" si="36"/>
        <v>Los Angeles Chargers</v>
      </c>
      <c r="J22" s="17">
        <f t="shared" si="37"/>
        <v>-280.1120448179272</v>
      </c>
      <c r="K22" s="18">
        <f t="shared" si="38"/>
        <v>229.99999999999997</v>
      </c>
      <c r="L22" s="4">
        <f t="shared" si="3"/>
        <v>1.357</v>
      </c>
      <c r="M22" s="4">
        <f t="shared" si="4"/>
        <v>3.3</v>
      </c>
      <c r="N22" s="1">
        <f t="shared" si="10"/>
        <v>0.73691967575534267</v>
      </c>
      <c r="O22" s="1">
        <f t="shared" si="11"/>
        <v>0.30303030303030304</v>
      </c>
      <c r="P22" s="1">
        <f t="shared" si="12"/>
        <v>3.8415288812540416E-2</v>
      </c>
      <c r="Q22" s="1">
        <f t="shared" si="13"/>
        <v>0.21694468636251982</v>
      </c>
      <c r="R22" s="1">
        <f t="shared" si="14"/>
        <v>0.72794468636251985</v>
      </c>
      <c r="S22" s="1"/>
      <c r="T22" s="17">
        <f t="shared" si="16"/>
        <v>373.73075006140687</v>
      </c>
      <c r="U22" s="18">
        <f t="shared" si="17"/>
        <v>2343.1694856500267</v>
      </c>
      <c r="V22" s="2">
        <f t="shared" si="18"/>
        <v>355.04421255833648</v>
      </c>
      <c r="W22" s="18">
        <f t="shared" si="19"/>
        <v>2226.011011367525</v>
      </c>
      <c r="X22" s="2">
        <f t="shared" si="20"/>
        <v>-281.65506284254451</v>
      </c>
      <c r="Y22" s="2">
        <f t="shared" si="21"/>
        <v>222.6011011367525</v>
      </c>
      <c r="Z22" s="2">
        <f t="shared" si="22"/>
        <v>355.04421255833648</v>
      </c>
      <c r="AA22" s="2">
        <f t="shared" si="23"/>
        <v>-1000</v>
      </c>
      <c r="AB22" s="5">
        <f t="shared" si="24"/>
        <v>0.35699999999999998</v>
      </c>
      <c r="AC22" s="5">
        <f t="shared" si="25"/>
        <v>-1</v>
      </c>
      <c r="AD22" s="3">
        <f t="shared" si="26"/>
        <v>202301</v>
      </c>
      <c r="AE22" s="21">
        <v>1.74</v>
      </c>
      <c r="AF22" s="21">
        <v>2.15</v>
      </c>
      <c r="AG22" s="21">
        <v>1.357</v>
      </c>
      <c r="AH22" s="21">
        <v>3.3</v>
      </c>
      <c r="AI22">
        <v>31</v>
      </c>
      <c r="AJ22">
        <v>28</v>
      </c>
      <c r="AK22">
        <f t="shared" si="34"/>
        <v>-300</v>
      </c>
      <c r="AL22">
        <f t="shared" si="27"/>
        <v>31</v>
      </c>
      <c r="AM22">
        <f t="shared" si="28"/>
        <v>28</v>
      </c>
    </row>
    <row r="23" spans="1:39" x14ac:dyDescent="0.25">
      <c r="A23">
        <v>19</v>
      </c>
      <c r="B23" s="24">
        <v>44934</v>
      </c>
      <c r="C23" s="20" t="s">
        <v>42</v>
      </c>
      <c r="D23" s="20" t="s">
        <v>43</v>
      </c>
      <c r="E23" s="2">
        <v>-155.03875968992247</v>
      </c>
      <c r="F23" s="2">
        <v>135</v>
      </c>
      <c r="G23" s="9">
        <f t="shared" si="29"/>
        <v>45029.791666666621</v>
      </c>
      <c r="H23" s="2" t="str">
        <f t="shared" si="35"/>
        <v>Indianapolis Colts</v>
      </c>
      <c r="I23" s="2" t="str">
        <f t="shared" si="36"/>
        <v>Houston Texans</v>
      </c>
      <c r="J23" s="17">
        <f t="shared" si="37"/>
        <v>-155.03875968992247</v>
      </c>
      <c r="K23" s="18">
        <f t="shared" si="38"/>
        <v>135</v>
      </c>
      <c r="L23" s="4">
        <f t="shared" si="3"/>
        <v>1.645</v>
      </c>
      <c r="M23" s="4">
        <f t="shared" si="4"/>
        <v>2.35</v>
      </c>
      <c r="N23" s="1">
        <f t="shared" si="10"/>
        <v>0.60790273556231</v>
      </c>
      <c r="O23" s="1">
        <f t="shared" si="11"/>
        <v>0.42553191489361702</v>
      </c>
      <c r="P23" s="1">
        <f t="shared" si="12"/>
        <v>3.2352941176470584E-2</v>
      </c>
      <c r="Q23" s="1">
        <f t="shared" si="13"/>
        <v>9.1185410334346489E-2</v>
      </c>
      <c r="R23" s="1">
        <f t="shared" si="14"/>
        <v>0.60218541033434647</v>
      </c>
      <c r="S23" s="1"/>
      <c r="T23" s="17">
        <f t="shared" si="16"/>
        <v>660.61811335611446</v>
      </c>
      <c r="U23" s="18">
        <f t="shared" si="17"/>
        <v>1372.1971794257436</v>
      </c>
      <c r="V23" s="2">
        <f t="shared" si="18"/>
        <v>627.58720768830869</v>
      </c>
      <c r="W23" s="18">
        <f t="shared" si="19"/>
        <v>1303.5873204544564</v>
      </c>
      <c r="X23" s="2">
        <f t="shared" si="20"/>
        <v>-159.34040524558463</v>
      </c>
      <c r="Y23" s="2">
        <f t="shared" si="21"/>
        <v>130.35873204544563</v>
      </c>
      <c r="Z23" s="2">
        <f t="shared" si="22"/>
        <v>-1000</v>
      </c>
      <c r="AA23" s="2">
        <f t="shared" si="23"/>
        <v>1303.5873204544564</v>
      </c>
      <c r="AB23" s="5">
        <f t="shared" si="24"/>
        <v>-1</v>
      </c>
      <c r="AC23" s="5">
        <f t="shared" si="25"/>
        <v>1.35</v>
      </c>
      <c r="AD23" s="3">
        <f t="shared" si="26"/>
        <v>202301</v>
      </c>
      <c r="AE23" s="21">
        <v>1.74</v>
      </c>
      <c r="AF23" s="21">
        <v>2.15</v>
      </c>
      <c r="AG23" s="21">
        <v>1.645</v>
      </c>
      <c r="AH23" s="21">
        <v>2.35</v>
      </c>
      <c r="AI23">
        <v>31</v>
      </c>
      <c r="AJ23">
        <v>32</v>
      </c>
      <c r="AK23">
        <f t="shared" si="34"/>
        <v>-160</v>
      </c>
      <c r="AL23">
        <f t="shared" si="27"/>
        <v>31</v>
      </c>
      <c r="AM23">
        <f t="shared" si="28"/>
        <v>32</v>
      </c>
    </row>
    <row r="24" spans="1:39" x14ac:dyDescent="0.25">
      <c r="A24">
        <v>20</v>
      </c>
      <c r="B24" s="24">
        <v>44934</v>
      </c>
      <c r="C24" s="20" t="s">
        <v>29</v>
      </c>
      <c r="D24" s="20" t="s">
        <v>44</v>
      </c>
      <c r="E24" s="2">
        <v>-280.1120448179272</v>
      </c>
      <c r="F24" s="2">
        <v>229.99999999999997</v>
      </c>
      <c r="G24" s="9">
        <f t="shared" si="29"/>
        <v>45029.833333333285</v>
      </c>
      <c r="H24" s="2" t="str">
        <f t="shared" si="35"/>
        <v>Jacksonville Jaguars</v>
      </c>
      <c r="I24" s="2" t="str">
        <f t="shared" si="36"/>
        <v>Tennessee Titans</v>
      </c>
      <c r="J24" s="17">
        <f t="shared" si="37"/>
        <v>-280.1120448179272</v>
      </c>
      <c r="K24" s="18">
        <f t="shared" si="38"/>
        <v>229.99999999999997</v>
      </c>
      <c r="L24" s="4">
        <f t="shared" si="3"/>
        <v>1.357</v>
      </c>
      <c r="M24" s="4">
        <f t="shared" si="4"/>
        <v>3.3</v>
      </c>
      <c r="N24" s="1">
        <f t="shared" si="10"/>
        <v>0.73691967575534267</v>
      </c>
      <c r="O24" s="1">
        <f t="shared" si="11"/>
        <v>0.30303030303030304</v>
      </c>
      <c r="P24" s="1">
        <f t="shared" si="12"/>
        <v>3.8415288812540416E-2</v>
      </c>
      <c r="Q24" s="1">
        <f t="shared" si="13"/>
        <v>0.21694468636251982</v>
      </c>
      <c r="R24" s="1">
        <f t="shared" si="14"/>
        <v>0.72794468636251985</v>
      </c>
      <c r="S24" s="1"/>
      <c r="T24" s="17">
        <f t="shared" si="16"/>
        <v>373.73075006140687</v>
      </c>
      <c r="U24" s="18">
        <f t="shared" si="17"/>
        <v>2343.1694856500267</v>
      </c>
      <c r="V24" s="2">
        <f t="shared" si="18"/>
        <v>355.04421255833648</v>
      </c>
      <c r="W24" s="18">
        <f t="shared" si="19"/>
        <v>2226.011011367525</v>
      </c>
      <c r="X24" s="2">
        <f t="shared" si="20"/>
        <v>-281.65506284254451</v>
      </c>
      <c r="Y24" s="2">
        <f t="shared" si="21"/>
        <v>222.6011011367525</v>
      </c>
      <c r="Z24" s="2">
        <f t="shared" si="22"/>
        <v>355.04421255833648</v>
      </c>
      <c r="AA24" s="2">
        <f t="shared" si="23"/>
        <v>-1000</v>
      </c>
      <c r="AB24" s="5">
        <f t="shared" si="24"/>
        <v>0.35699999999999998</v>
      </c>
      <c r="AC24" s="5">
        <f t="shared" si="25"/>
        <v>-1</v>
      </c>
      <c r="AD24" s="3">
        <f t="shared" si="26"/>
        <v>202301</v>
      </c>
      <c r="AE24" s="21">
        <v>1.37</v>
      </c>
      <c r="AF24" s="21">
        <v>3.2</v>
      </c>
      <c r="AG24" s="21">
        <v>1.357</v>
      </c>
      <c r="AH24" s="21">
        <v>3.3</v>
      </c>
      <c r="AI24">
        <v>20</v>
      </c>
      <c r="AJ24">
        <v>16</v>
      </c>
      <c r="AK24">
        <f t="shared" si="34"/>
        <v>-300</v>
      </c>
      <c r="AL24">
        <f t="shared" si="27"/>
        <v>20</v>
      </c>
      <c r="AM24">
        <f t="shared" si="28"/>
        <v>16</v>
      </c>
    </row>
    <row r="25" spans="1:39" x14ac:dyDescent="0.25">
      <c r="A25">
        <v>21</v>
      </c>
      <c r="B25" s="24">
        <v>44934</v>
      </c>
      <c r="C25" s="20" t="s">
        <v>33</v>
      </c>
      <c r="D25" s="20" t="s">
        <v>45</v>
      </c>
      <c r="E25" s="2">
        <v>-185.18518518518516</v>
      </c>
      <c r="F25" s="2">
        <v>165</v>
      </c>
      <c r="G25" s="9">
        <f t="shared" si="29"/>
        <v>45029.874999999949</v>
      </c>
      <c r="H25" s="2" t="str">
        <f t="shared" si="35"/>
        <v>Miami Dolphins</v>
      </c>
      <c r="I25" s="2" t="str">
        <f t="shared" si="36"/>
        <v>New York Jets</v>
      </c>
      <c r="J25" s="17">
        <f t="shared" si="37"/>
        <v>-185.18518518518516</v>
      </c>
      <c r="K25" s="18">
        <f t="shared" si="38"/>
        <v>165</v>
      </c>
      <c r="L25" s="4">
        <f t="shared" si="3"/>
        <v>1.54</v>
      </c>
      <c r="M25" s="4">
        <f t="shared" si="4"/>
        <v>2.65</v>
      </c>
      <c r="N25" s="1">
        <f t="shared" si="10"/>
        <v>0.64935064935064934</v>
      </c>
      <c r="O25" s="1">
        <f t="shared" si="11"/>
        <v>0.37735849056603776</v>
      </c>
      <c r="P25" s="1">
        <f t="shared" si="12"/>
        <v>2.6014319809069208E-2</v>
      </c>
      <c r="Q25" s="1">
        <f t="shared" si="13"/>
        <v>0.13599607939230579</v>
      </c>
      <c r="R25" s="1">
        <f t="shared" si="14"/>
        <v>0.64699607939230575</v>
      </c>
      <c r="S25" s="1"/>
      <c r="T25" s="17">
        <f t="shared" si="16"/>
        <v>545.60441995143913</v>
      </c>
      <c r="U25" s="18">
        <f t="shared" si="17"/>
        <v>1648.1806912014345</v>
      </c>
      <c r="V25" s="2">
        <f t="shared" si="18"/>
        <v>518.32419895386715</v>
      </c>
      <c r="W25" s="18">
        <f t="shared" si="19"/>
        <v>1565.7716566413626</v>
      </c>
      <c r="X25" s="2">
        <f t="shared" si="20"/>
        <v>-192.92944493394256</v>
      </c>
      <c r="Y25" s="2">
        <f t="shared" si="21"/>
        <v>156.57716566413626</v>
      </c>
      <c r="Z25" s="2">
        <f t="shared" si="22"/>
        <v>518.32419895386715</v>
      </c>
      <c r="AA25" s="2">
        <f t="shared" si="23"/>
        <v>-1000</v>
      </c>
      <c r="AB25" s="5">
        <f t="shared" si="24"/>
        <v>0.54</v>
      </c>
      <c r="AC25" s="5">
        <f t="shared" si="25"/>
        <v>-1</v>
      </c>
      <c r="AD25" s="3">
        <f t="shared" si="26"/>
        <v>202301</v>
      </c>
      <c r="AE25" s="21">
        <v>1.909</v>
      </c>
      <c r="AF25" s="21">
        <v>1.909</v>
      </c>
      <c r="AG25" s="21">
        <v>1.54</v>
      </c>
      <c r="AH25" s="21">
        <v>2.65</v>
      </c>
      <c r="AI25">
        <v>11</v>
      </c>
      <c r="AJ25">
        <v>6</v>
      </c>
      <c r="AK25">
        <f t="shared" si="34"/>
        <v>-190</v>
      </c>
      <c r="AL25">
        <f t="shared" si="27"/>
        <v>11</v>
      </c>
      <c r="AM25">
        <f t="shared" si="28"/>
        <v>6</v>
      </c>
    </row>
    <row r="26" spans="1:39" x14ac:dyDescent="0.25">
      <c r="A26">
        <v>22</v>
      </c>
      <c r="B26" s="24">
        <v>44934</v>
      </c>
      <c r="C26" s="20" t="s">
        <v>46</v>
      </c>
      <c r="D26" s="20" t="s">
        <v>47</v>
      </c>
      <c r="E26" s="2">
        <v>-180.1801801801802</v>
      </c>
      <c r="F26" s="2">
        <v>160</v>
      </c>
      <c r="G26" s="9">
        <f t="shared" si="29"/>
        <v>45029.916666666613</v>
      </c>
      <c r="H26" s="2" t="str">
        <f t="shared" si="35"/>
        <v>New Orleans Saints</v>
      </c>
      <c r="I26" s="2" t="str">
        <f t="shared" si="36"/>
        <v>Carolina Panthers</v>
      </c>
      <c r="J26" s="17">
        <f t="shared" si="37"/>
        <v>-180.1801801801802</v>
      </c>
      <c r="K26" s="18">
        <f t="shared" si="38"/>
        <v>160</v>
      </c>
      <c r="L26" s="4">
        <f t="shared" si="3"/>
        <v>1.5549999999999997</v>
      </c>
      <c r="M26" s="4">
        <f t="shared" si="4"/>
        <v>2.6</v>
      </c>
      <c r="N26" s="1">
        <f t="shared" si="10"/>
        <v>0.64308681672025736</v>
      </c>
      <c r="O26" s="1">
        <f t="shared" si="11"/>
        <v>0.38461538461538458</v>
      </c>
      <c r="P26" s="1">
        <f t="shared" si="12"/>
        <v>2.695547533092657E-2</v>
      </c>
      <c r="Q26" s="1">
        <f t="shared" si="13"/>
        <v>0.12923571605243639</v>
      </c>
      <c r="R26" s="1">
        <f t="shared" si="14"/>
        <v>0.64023571605243634</v>
      </c>
      <c r="S26" s="1"/>
      <c r="T26" s="17">
        <f t="shared" si="16"/>
        <v>561.92473323075023</v>
      </c>
      <c r="U26" s="18">
        <f t="shared" si="17"/>
        <v>1602.6507633440012</v>
      </c>
      <c r="V26" s="2">
        <f t="shared" si="18"/>
        <v>533.82849656921269</v>
      </c>
      <c r="W26" s="18">
        <f t="shared" si="19"/>
        <v>1522.518225176801</v>
      </c>
      <c r="X26" s="2">
        <f t="shared" si="20"/>
        <v>-187.32608064701668</v>
      </c>
      <c r="Y26" s="2">
        <f t="shared" si="21"/>
        <v>152.2518225176801</v>
      </c>
      <c r="Z26" s="2">
        <f t="shared" si="22"/>
        <v>-1000</v>
      </c>
      <c r="AA26" s="2">
        <f t="shared" si="23"/>
        <v>1522.518225176801</v>
      </c>
      <c r="AB26" s="5">
        <f t="shared" si="24"/>
        <v>-1</v>
      </c>
      <c r="AC26" s="5">
        <f t="shared" si="25"/>
        <v>1.6</v>
      </c>
      <c r="AD26" s="3">
        <f t="shared" si="26"/>
        <v>202301</v>
      </c>
      <c r="AE26" s="21">
        <v>1.625</v>
      </c>
      <c r="AF26" s="21">
        <v>2.4</v>
      </c>
      <c r="AG26" s="21">
        <v>1.5549999999999999</v>
      </c>
      <c r="AH26" s="21">
        <v>2.6</v>
      </c>
      <c r="AI26">
        <v>7</v>
      </c>
      <c r="AJ26">
        <v>10</v>
      </c>
      <c r="AK26">
        <f t="shared" si="34"/>
        <v>-190</v>
      </c>
      <c r="AL26">
        <f t="shared" si="27"/>
        <v>7</v>
      </c>
      <c r="AM26">
        <f t="shared" si="28"/>
        <v>10</v>
      </c>
    </row>
    <row r="27" spans="1:39" x14ac:dyDescent="0.25">
      <c r="A27">
        <v>23</v>
      </c>
      <c r="B27" s="24">
        <v>44934</v>
      </c>
      <c r="C27" s="20" t="s">
        <v>22</v>
      </c>
      <c r="D27" s="20" t="s">
        <v>28</v>
      </c>
      <c r="E27" s="2">
        <v>-1612.9032258064501</v>
      </c>
      <c r="F27" s="2">
        <v>950</v>
      </c>
      <c r="G27" s="9">
        <f t="shared" si="29"/>
        <v>45029.958333333278</v>
      </c>
      <c r="H27" s="2" t="str">
        <f t="shared" si="35"/>
        <v>Philadelphia Eagles</v>
      </c>
      <c r="I27" s="2" t="str">
        <f t="shared" si="36"/>
        <v>New York Giants</v>
      </c>
      <c r="J27" s="17">
        <f t="shared" si="37"/>
        <v>-1612.9032258064501</v>
      </c>
      <c r="K27" s="18">
        <f t="shared" si="38"/>
        <v>950</v>
      </c>
      <c r="L27" s="4">
        <f t="shared" si="3"/>
        <v>1.0620000000000001</v>
      </c>
      <c r="M27" s="4">
        <f t="shared" si="4"/>
        <v>10.5</v>
      </c>
      <c r="N27" s="1">
        <f t="shared" si="10"/>
        <v>0.94161958568738224</v>
      </c>
      <c r="O27" s="1">
        <f t="shared" si="11"/>
        <v>9.5238095238095233E-2</v>
      </c>
      <c r="P27" s="1">
        <f t="shared" si="12"/>
        <v>3.5547483134405811E-2</v>
      </c>
      <c r="Q27" s="1">
        <f t="shared" si="13"/>
        <v>0.42319074522464351</v>
      </c>
      <c r="R27" s="1">
        <f t="shared" si="14"/>
        <v>0.93419074522464352</v>
      </c>
      <c r="S27" s="1"/>
      <c r="T27" s="17">
        <f t="shared" si="16"/>
        <v>70.445200952543587</v>
      </c>
      <c r="U27" s="18">
        <f t="shared" si="17"/>
        <v>8617.1184055201484</v>
      </c>
      <c r="V27" s="2">
        <f t="shared" si="18"/>
        <v>66.922940904916402</v>
      </c>
      <c r="W27" s="18">
        <f t="shared" si="19"/>
        <v>8186.2624852441404</v>
      </c>
      <c r="X27" s="2">
        <f t="shared" si="20"/>
        <v>-1494.2559105715218</v>
      </c>
      <c r="Y27" s="2">
        <f t="shared" si="21"/>
        <v>818.626248524414</v>
      </c>
      <c r="Z27" s="2">
        <f t="shared" si="22"/>
        <v>66.922940904916402</v>
      </c>
      <c r="AA27" s="2">
        <f t="shared" si="23"/>
        <v>-1000</v>
      </c>
      <c r="AB27" s="5">
        <f t="shared" si="24"/>
        <v>6.2000000000000055E-2</v>
      </c>
      <c r="AC27" s="5">
        <f t="shared" si="25"/>
        <v>-1</v>
      </c>
      <c r="AD27" s="3">
        <f t="shared" si="26"/>
        <v>202301</v>
      </c>
      <c r="AE27" s="21">
        <v>1.7689999999999999</v>
      </c>
      <c r="AF27" s="21">
        <v>2.1</v>
      </c>
      <c r="AG27" s="21">
        <v>1.0620000000000001</v>
      </c>
      <c r="AH27" s="21">
        <v>10.5</v>
      </c>
      <c r="AI27">
        <v>22</v>
      </c>
      <c r="AJ27">
        <v>16</v>
      </c>
      <c r="AK27">
        <f t="shared" si="34"/>
        <v>-1700</v>
      </c>
      <c r="AL27">
        <f t="shared" si="27"/>
        <v>22</v>
      </c>
      <c r="AM27">
        <f t="shared" si="28"/>
        <v>16</v>
      </c>
    </row>
    <row r="28" spans="1:39" x14ac:dyDescent="0.25">
      <c r="A28">
        <v>24</v>
      </c>
      <c r="B28" s="24">
        <v>44934</v>
      </c>
      <c r="C28" s="20" t="s">
        <v>48</v>
      </c>
      <c r="D28" s="20" t="s">
        <v>49</v>
      </c>
      <c r="E28" s="2">
        <v>-145.13788098693757</v>
      </c>
      <c r="F28" s="2">
        <v>125</v>
      </c>
      <c r="G28" s="9">
        <f t="shared" si="29"/>
        <v>45029.999999999942</v>
      </c>
      <c r="H28" s="2" t="str">
        <f t="shared" si="35"/>
        <v>Pittsburgh Steelers</v>
      </c>
      <c r="I28" s="2" t="str">
        <f t="shared" si="36"/>
        <v>Cleveland Browns</v>
      </c>
      <c r="J28" s="17">
        <f t="shared" si="37"/>
        <v>-145.13788098693757</v>
      </c>
      <c r="K28" s="18">
        <f t="shared" si="38"/>
        <v>125</v>
      </c>
      <c r="L28" s="4">
        <f t="shared" si="3"/>
        <v>1.6890000000000001</v>
      </c>
      <c r="M28" s="4">
        <f t="shared" si="4"/>
        <v>2.25</v>
      </c>
      <c r="N28" s="1">
        <f t="shared" si="10"/>
        <v>0.59206631142687982</v>
      </c>
      <c r="O28" s="1">
        <f t="shared" si="11"/>
        <v>0.44444444444444442</v>
      </c>
      <c r="P28" s="1">
        <f t="shared" si="12"/>
        <v>3.522467631378523E-2</v>
      </c>
      <c r="Q28" s="1">
        <f t="shared" si="13"/>
        <v>7.3810933491217701E-2</v>
      </c>
      <c r="R28" s="1">
        <f t="shared" si="14"/>
        <v>0.58481093349121771</v>
      </c>
      <c r="S28" s="1"/>
      <c r="T28" s="17">
        <f t="shared" si="16"/>
        <v>709.95435059699923</v>
      </c>
      <c r="U28" s="18">
        <f t="shared" si="17"/>
        <v>1279.5833992601338</v>
      </c>
      <c r="V28" s="2">
        <f t="shared" si="18"/>
        <v>674.45663306714926</v>
      </c>
      <c r="W28" s="18">
        <f t="shared" si="19"/>
        <v>1215.6042292971269</v>
      </c>
      <c r="X28" s="2">
        <f t="shared" si="20"/>
        <v>-148.26750171503457</v>
      </c>
      <c r="Y28" s="2">
        <f t="shared" si="21"/>
        <v>121.5604229297127</v>
      </c>
      <c r="Z28" s="2">
        <f t="shared" si="22"/>
        <v>674.45663306714926</v>
      </c>
      <c r="AA28" s="2">
        <f t="shared" si="23"/>
        <v>-1000</v>
      </c>
      <c r="AB28" s="5">
        <f t="shared" si="24"/>
        <v>0.68900000000000006</v>
      </c>
      <c r="AC28" s="5">
        <f t="shared" si="25"/>
        <v>-1</v>
      </c>
      <c r="AD28" s="3">
        <f t="shared" si="26"/>
        <v>202301</v>
      </c>
      <c r="AE28" s="21">
        <v>1.833</v>
      </c>
      <c r="AF28" s="21">
        <v>2</v>
      </c>
      <c r="AG28" s="21">
        <v>1.6890000000000001</v>
      </c>
      <c r="AH28" s="21">
        <v>2.25</v>
      </c>
      <c r="AI28">
        <v>28</v>
      </c>
      <c r="AJ28">
        <v>14</v>
      </c>
      <c r="AK28">
        <f t="shared" si="34"/>
        <v>-150</v>
      </c>
      <c r="AL28">
        <f t="shared" si="27"/>
        <v>28</v>
      </c>
      <c r="AM28">
        <f t="shared" si="28"/>
        <v>14</v>
      </c>
    </row>
    <row r="29" spans="1:39" s="14" customFormat="1" x14ac:dyDescent="0.25">
      <c r="A29" s="14">
        <v>25</v>
      </c>
      <c r="B29" s="24">
        <v>44934</v>
      </c>
      <c r="C29" s="20" t="s">
        <v>35</v>
      </c>
      <c r="D29" s="20" t="s">
        <v>50</v>
      </c>
      <c r="E29" s="2">
        <v>-220.26431718061676</v>
      </c>
      <c r="F29" s="2">
        <v>179.99999999999997</v>
      </c>
      <c r="G29" s="9">
        <f t="shared" si="29"/>
        <v>45030.041666666606</v>
      </c>
      <c r="H29" s="2" t="str">
        <f t="shared" si="35"/>
        <v>Seattle Seahawks</v>
      </c>
      <c r="I29" s="2" t="str">
        <f t="shared" si="36"/>
        <v>Los Angeles Rams</v>
      </c>
      <c r="J29" s="17">
        <f t="shared" si="37"/>
        <v>-220.26431718061676</v>
      </c>
      <c r="K29" s="18">
        <f t="shared" si="38"/>
        <v>179.99999999999997</v>
      </c>
      <c r="L29" s="4">
        <f t="shared" si="3"/>
        <v>1.4540000000000002</v>
      </c>
      <c r="M29" s="4">
        <f t="shared" si="4"/>
        <v>2.8</v>
      </c>
      <c r="N29" s="1">
        <f t="shared" si="10"/>
        <v>0.68775790921595592</v>
      </c>
      <c r="O29" s="1">
        <f t="shared" si="11"/>
        <v>0.35714285714285715</v>
      </c>
      <c r="P29" s="1">
        <f t="shared" si="12"/>
        <v>4.2971321109543825E-2</v>
      </c>
      <c r="Q29" s="1">
        <f t="shared" si="13"/>
        <v>0.16530752603654938</v>
      </c>
      <c r="R29" s="1">
        <f t="shared" si="14"/>
        <v>0.67630752603654942</v>
      </c>
      <c r="S29" s="1"/>
      <c r="T29" s="17">
        <f t="shared" si="16"/>
        <v>478.61728799681782</v>
      </c>
      <c r="U29" s="18">
        <f t="shared" si="17"/>
        <v>1864.7917943574034</v>
      </c>
      <c r="V29" s="2">
        <f t="shared" si="18"/>
        <v>454.68642359697691</v>
      </c>
      <c r="W29" s="18">
        <f t="shared" si="19"/>
        <v>1771.5522046395331</v>
      </c>
      <c r="X29" s="2">
        <f t="shared" si="20"/>
        <v>-219.93179213249962</v>
      </c>
      <c r="Y29" s="2">
        <f t="shared" si="21"/>
        <v>177.1552204639533</v>
      </c>
      <c r="Z29" s="2">
        <f t="shared" si="22"/>
        <v>454.68642359697691</v>
      </c>
      <c r="AA29" s="2">
        <f t="shared" si="23"/>
        <v>-1000</v>
      </c>
      <c r="AB29" s="5">
        <f t="shared" si="24"/>
        <v>0.45400000000000018</v>
      </c>
      <c r="AC29" s="5">
        <f t="shared" si="25"/>
        <v>-1</v>
      </c>
      <c r="AD29" s="3">
        <f t="shared" si="26"/>
        <v>202301</v>
      </c>
      <c r="AE29" s="21">
        <v>1.625</v>
      </c>
      <c r="AF29" s="21">
        <v>2.4</v>
      </c>
      <c r="AG29" s="21">
        <v>1.454</v>
      </c>
      <c r="AH29" s="21">
        <v>2.8</v>
      </c>
      <c r="AI29">
        <v>19</v>
      </c>
      <c r="AJ29">
        <v>16</v>
      </c>
      <c r="AK29">
        <f t="shared" si="34"/>
        <v>-300</v>
      </c>
      <c r="AL29">
        <f t="shared" si="27"/>
        <v>19</v>
      </c>
      <c r="AM29">
        <f t="shared" si="28"/>
        <v>16</v>
      </c>
    </row>
    <row r="30" spans="1:39" x14ac:dyDescent="0.25">
      <c r="A30">
        <v>26</v>
      </c>
      <c r="B30" s="24">
        <v>44934</v>
      </c>
      <c r="C30" s="20" t="s">
        <v>25</v>
      </c>
      <c r="D30" s="20" t="s">
        <v>51</v>
      </c>
      <c r="E30" s="2">
        <v>-1204.8192771084343</v>
      </c>
      <c r="F30" s="2">
        <v>750</v>
      </c>
      <c r="G30" s="9">
        <f t="shared" si="29"/>
        <v>45030.08333333327</v>
      </c>
      <c r="H30" s="2" t="str">
        <f t="shared" si="35"/>
        <v>San Francisco 49ers</v>
      </c>
      <c r="I30" s="2" t="str">
        <f t="shared" si="36"/>
        <v>Arizona Cardinals</v>
      </c>
      <c r="J30" s="17">
        <f t="shared" si="37"/>
        <v>-1204.8192771084343</v>
      </c>
      <c r="K30" s="18">
        <f t="shared" si="38"/>
        <v>750</v>
      </c>
      <c r="L30" s="4">
        <f t="shared" si="3"/>
        <v>1.083</v>
      </c>
      <c r="M30" s="4">
        <f t="shared" si="4"/>
        <v>8.5</v>
      </c>
      <c r="N30" s="1">
        <f t="shared" si="10"/>
        <v>0.92336103416435833</v>
      </c>
      <c r="O30" s="1">
        <f t="shared" si="11"/>
        <v>0.11764705882352941</v>
      </c>
      <c r="P30" s="1">
        <f t="shared" si="12"/>
        <v>3.9392674527809812E-2</v>
      </c>
      <c r="Q30" s="1">
        <f t="shared" si="13"/>
        <v>0.40285698767041445</v>
      </c>
      <c r="R30" s="1">
        <f t="shared" si="14"/>
        <v>0.91385698767041446</v>
      </c>
      <c r="S30" s="1"/>
      <c r="T30" s="17">
        <f t="shared" si="16"/>
        <v>94.263121573518347</v>
      </c>
      <c r="U30" s="18">
        <f t="shared" si="17"/>
        <v>7135.6519105784255</v>
      </c>
      <c r="V30" s="2">
        <f t="shared" si="18"/>
        <v>89.549965494842425</v>
      </c>
      <c r="W30" s="18">
        <f t="shared" si="19"/>
        <v>6778.8693150495037</v>
      </c>
      <c r="X30" s="2">
        <f t="shared" si="20"/>
        <v>-1116.6950143130925</v>
      </c>
      <c r="Y30" s="2">
        <f t="shared" si="21"/>
        <v>677.88693150495033</v>
      </c>
      <c r="Z30" s="2">
        <f t="shared" si="22"/>
        <v>89.549965494842425</v>
      </c>
      <c r="AA30" s="2">
        <f t="shared" si="23"/>
        <v>-1000</v>
      </c>
      <c r="AB30" s="5">
        <f t="shared" si="24"/>
        <v>8.2999999999999963E-2</v>
      </c>
      <c r="AC30" s="5">
        <f t="shared" si="25"/>
        <v>-1</v>
      </c>
      <c r="AD30" s="3">
        <f t="shared" si="26"/>
        <v>202301</v>
      </c>
      <c r="AE30" s="21">
        <v>1.19</v>
      </c>
      <c r="AF30" s="21">
        <v>5</v>
      </c>
      <c r="AG30" s="21">
        <v>1.083</v>
      </c>
      <c r="AH30" s="21">
        <v>8.5</v>
      </c>
      <c r="AI30">
        <v>38</v>
      </c>
      <c r="AJ30">
        <v>13</v>
      </c>
      <c r="AK30">
        <f t="shared" si="34"/>
        <v>-1300</v>
      </c>
      <c r="AL30">
        <f t="shared" si="27"/>
        <v>38</v>
      </c>
      <c r="AM30">
        <f t="shared" si="28"/>
        <v>13</v>
      </c>
    </row>
    <row r="31" spans="1:39" x14ac:dyDescent="0.25">
      <c r="A31">
        <v>27</v>
      </c>
      <c r="B31" s="24">
        <v>44934</v>
      </c>
      <c r="C31" s="20" t="s">
        <v>52</v>
      </c>
      <c r="D31" s="20" t="s">
        <v>26</v>
      </c>
      <c r="E31" s="2">
        <v>275</v>
      </c>
      <c r="F31" s="2">
        <v>-350.87719298245622</v>
      </c>
      <c r="G31" s="9">
        <f t="shared" si="29"/>
        <v>45030.124999999935</v>
      </c>
      <c r="H31" s="2" t="str">
        <f t="shared" si="35"/>
        <v>Dallas Cowboys</v>
      </c>
      <c r="I31" s="2" t="str">
        <f t="shared" si="36"/>
        <v>Washington Commanders</v>
      </c>
      <c r="J31" s="17">
        <f t="shared" si="37"/>
        <v>-350.87719298245622</v>
      </c>
      <c r="K31" s="18">
        <f t="shared" si="38"/>
        <v>275</v>
      </c>
      <c r="L31" s="4">
        <f t="shared" si="3"/>
        <v>1.2849999999999999</v>
      </c>
      <c r="M31" s="4">
        <f t="shared" si="4"/>
        <v>3.75</v>
      </c>
      <c r="N31" s="1">
        <f t="shared" si="10"/>
        <v>0.77821011673151752</v>
      </c>
      <c r="O31" s="1">
        <f t="shared" si="11"/>
        <v>0.26666666666666666</v>
      </c>
      <c r="P31" s="1">
        <f t="shared" si="12"/>
        <v>4.2949354518371452E-2</v>
      </c>
      <c r="Q31" s="1">
        <f t="shared" si="13"/>
        <v>0.2557717250324254</v>
      </c>
      <c r="R31" s="1">
        <f t="shared" si="14"/>
        <v>0.76677172503242541</v>
      </c>
      <c r="S31" s="1"/>
      <c r="T31" s="17">
        <f t="shared" si="16"/>
        <v>304.16911233615429</v>
      </c>
      <c r="U31" s="18">
        <f t="shared" si="17"/>
        <v>2818.941753923737</v>
      </c>
      <c r="V31" s="2">
        <f t="shared" si="18"/>
        <v>288.96065671934656</v>
      </c>
      <c r="W31" s="18">
        <f t="shared" si="19"/>
        <v>2677.9946662275502</v>
      </c>
      <c r="X31" s="2">
        <f t="shared" si="20"/>
        <v>-346.06787351374669</v>
      </c>
      <c r="Y31" s="2">
        <f t="shared" si="21"/>
        <v>267.79946662275501</v>
      </c>
      <c r="Z31" s="2">
        <f t="shared" si="22"/>
        <v>-1000</v>
      </c>
      <c r="AA31" s="2">
        <f t="shared" si="23"/>
        <v>2677.9946662275502</v>
      </c>
      <c r="AB31" s="5">
        <f t="shared" si="24"/>
        <v>-1</v>
      </c>
      <c r="AC31" s="5">
        <f t="shared" si="25"/>
        <v>2.75</v>
      </c>
      <c r="AD31" s="3">
        <f t="shared" si="26"/>
        <v>202301</v>
      </c>
      <c r="AE31" s="21">
        <v>1.476</v>
      </c>
      <c r="AF31" s="21">
        <v>2.75</v>
      </c>
      <c r="AG31" s="21">
        <v>3.75</v>
      </c>
      <c r="AH31" s="21">
        <v>1.2849999999999999</v>
      </c>
      <c r="AI31">
        <v>26</v>
      </c>
      <c r="AJ31">
        <v>6</v>
      </c>
      <c r="AK31">
        <f t="shared" si="34"/>
        <v>-400</v>
      </c>
      <c r="AL31">
        <f t="shared" si="27"/>
        <v>6</v>
      </c>
      <c r="AM31">
        <f t="shared" si="28"/>
        <v>26</v>
      </c>
    </row>
    <row r="32" spans="1:39" x14ac:dyDescent="0.25">
      <c r="A32">
        <v>28</v>
      </c>
      <c r="B32" s="24">
        <v>44933</v>
      </c>
      <c r="C32" s="20" t="s">
        <v>53</v>
      </c>
      <c r="D32" s="20" t="s">
        <v>23</v>
      </c>
      <c r="E32" s="2">
        <v>325</v>
      </c>
      <c r="F32" s="2">
        <v>-425.53191489361683</v>
      </c>
      <c r="G32" s="9">
        <f t="shared" si="29"/>
        <v>45030.166666666599</v>
      </c>
      <c r="H32" s="2" t="str">
        <f t="shared" si="35"/>
        <v>Kansas City Chiefs</v>
      </c>
      <c r="I32" s="2" t="str">
        <f t="shared" si="36"/>
        <v>Las Vegas Raiders</v>
      </c>
      <c r="J32" s="17">
        <f t="shared" si="37"/>
        <v>-425.53191489361683</v>
      </c>
      <c r="K32" s="18">
        <f t="shared" si="38"/>
        <v>325</v>
      </c>
      <c r="L32" s="4">
        <f t="shared" si="3"/>
        <v>1.2350000000000003</v>
      </c>
      <c r="M32" s="4">
        <f t="shared" si="4"/>
        <v>4.25</v>
      </c>
      <c r="N32" s="1">
        <f t="shared" si="10"/>
        <v>0.80971659919028316</v>
      </c>
      <c r="O32" s="1">
        <f t="shared" si="11"/>
        <v>0.23529411764705882</v>
      </c>
      <c r="P32" s="1">
        <f t="shared" si="12"/>
        <v>4.3072014585232354E-2</v>
      </c>
      <c r="Q32" s="1">
        <f t="shared" si="13"/>
        <v>0.2872112407716122</v>
      </c>
      <c r="R32" s="1">
        <f t="shared" si="14"/>
        <v>0.79821124077161221</v>
      </c>
      <c r="S32" s="1"/>
      <c r="T32" s="17">
        <f t="shared" si="16"/>
        <v>252.80119963397561</v>
      </c>
      <c r="U32" s="18">
        <f t="shared" si="17"/>
        <v>3312.9448344368311</v>
      </c>
      <c r="V32" s="2">
        <f t="shared" si="18"/>
        <v>240.16113965227683</v>
      </c>
      <c r="W32" s="18">
        <f t="shared" si="19"/>
        <v>3147.2975927149896</v>
      </c>
      <c r="X32" s="2">
        <f t="shared" si="20"/>
        <v>-416.38709803254363</v>
      </c>
      <c r="Y32" s="2">
        <f t="shared" si="21"/>
        <v>314.72975927149895</v>
      </c>
      <c r="Z32" s="2">
        <f t="shared" si="22"/>
        <v>240.16113965227683</v>
      </c>
      <c r="AA32" s="2">
        <f t="shared" si="23"/>
        <v>-1000</v>
      </c>
      <c r="AB32" s="5">
        <f t="shared" si="24"/>
        <v>0.23500000000000032</v>
      </c>
      <c r="AC32" s="5">
        <f t="shared" si="25"/>
        <v>-1</v>
      </c>
      <c r="AD32" s="3">
        <f t="shared" si="26"/>
        <v>202301</v>
      </c>
      <c r="AE32" s="21">
        <v>4.5</v>
      </c>
      <c r="AF32" s="21">
        <v>1.222</v>
      </c>
      <c r="AG32" s="21">
        <v>4.25</v>
      </c>
      <c r="AH32" s="21">
        <v>1.2350000000000001</v>
      </c>
      <c r="AI32">
        <v>13</v>
      </c>
      <c r="AJ32">
        <v>31</v>
      </c>
      <c r="AK32">
        <f t="shared" si="34"/>
        <v>-500</v>
      </c>
      <c r="AL32">
        <f t="shared" si="27"/>
        <v>31</v>
      </c>
      <c r="AM32">
        <f t="shared" si="28"/>
        <v>13</v>
      </c>
    </row>
    <row r="33" spans="1:39" x14ac:dyDescent="0.25">
      <c r="A33">
        <v>29</v>
      </c>
      <c r="B33" s="24">
        <v>44927</v>
      </c>
      <c r="C33" s="20" t="s">
        <v>31</v>
      </c>
      <c r="D33" s="20" t="s">
        <v>48</v>
      </c>
      <c r="E33" s="2">
        <v>-115.07479861910242</v>
      </c>
      <c r="F33" s="2">
        <v>-105.0420168067227</v>
      </c>
      <c r="G33" s="9">
        <f t="shared" si="29"/>
        <v>45030.208333333263</v>
      </c>
      <c r="H33" s="2" t="str">
        <f t="shared" si="35"/>
        <v>Baltimore Ravens</v>
      </c>
      <c r="I33" s="2" t="str">
        <f t="shared" si="36"/>
        <v>Pittsburgh Steelers</v>
      </c>
      <c r="J33" s="17">
        <f t="shared" si="37"/>
        <v>-115.07479861910242</v>
      </c>
      <c r="K33" s="18">
        <f t="shared" si="38"/>
        <v>-105.0420168067227</v>
      </c>
      <c r="L33" s="4">
        <f t="shared" si="3"/>
        <v>1.8689999999999998</v>
      </c>
      <c r="M33" s="4">
        <f t="shared" si="4"/>
        <v>1.952</v>
      </c>
      <c r="N33" s="1">
        <f t="shared" si="10"/>
        <v>0.53504547886570364</v>
      </c>
      <c r="O33" s="1">
        <f t="shared" si="11"/>
        <v>0.51229508196721307</v>
      </c>
      <c r="P33" s="1">
        <f t="shared" si="12"/>
        <v>4.5200732792462728E-2</v>
      </c>
      <c r="Q33" s="1">
        <f t="shared" si="13"/>
        <v>1.1375198449245283E-2</v>
      </c>
      <c r="R33" s="1">
        <f t="shared" si="14"/>
        <v>0.52237519844924529</v>
      </c>
      <c r="S33" s="1"/>
      <c r="T33" s="17">
        <f t="shared" si="16"/>
        <v>914.33284537370957</v>
      </c>
      <c r="U33" s="18">
        <f t="shared" si="17"/>
        <v>997.39107919884509</v>
      </c>
      <c r="V33" s="2">
        <f t="shared" si="18"/>
        <v>868.61620310502406</v>
      </c>
      <c r="W33" s="18">
        <f t="shared" si="19"/>
        <v>947.52152523890277</v>
      </c>
      <c r="X33" s="2">
        <f t="shared" si="20"/>
        <v>-115.12564426329155</v>
      </c>
      <c r="Y33" s="2">
        <f t="shared" si="21"/>
        <v>-105.53849948135644</v>
      </c>
      <c r="Z33" s="2">
        <f t="shared" si="22"/>
        <v>-1000</v>
      </c>
      <c r="AA33" s="2">
        <f t="shared" si="23"/>
        <v>947.52152523890277</v>
      </c>
      <c r="AB33" s="5">
        <f t="shared" si="24"/>
        <v>-1</v>
      </c>
      <c r="AC33" s="5">
        <f t="shared" si="25"/>
        <v>0.95199999999999996</v>
      </c>
      <c r="AD33" s="3">
        <f t="shared" si="26"/>
        <v>202301</v>
      </c>
      <c r="AE33" s="21">
        <v>1.476</v>
      </c>
      <c r="AF33" s="21">
        <v>2.75</v>
      </c>
      <c r="AG33" s="21">
        <v>1.869</v>
      </c>
      <c r="AH33" s="21">
        <v>1.952</v>
      </c>
      <c r="AI33">
        <v>13</v>
      </c>
      <c r="AJ33">
        <v>16</v>
      </c>
      <c r="AK33">
        <f t="shared" si="34"/>
        <v>-120</v>
      </c>
      <c r="AL33">
        <f t="shared" si="27"/>
        <v>13</v>
      </c>
      <c r="AM33">
        <f t="shared" si="28"/>
        <v>16</v>
      </c>
    </row>
    <row r="34" spans="1:39" x14ac:dyDescent="0.25">
      <c r="A34">
        <v>30</v>
      </c>
      <c r="B34" s="24">
        <v>44927</v>
      </c>
      <c r="C34" s="20" t="s">
        <v>36</v>
      </c>
      <c r="D34" s="20" t="s">
        <v>32</v>
      </c>
      <c r="E34" s="2">
        <v>-185.18518518518516</v>
      </c>
      <c r="F34" s="2">
        <v>165</v>
      </c>
      <c r="G34" s="9">
        <f t="shared" si="29"/>
        <v>45030.249999999927</v>
      </c>
      <c r="H34" s="2" t="str">
        <f t="shared" si="35"/>
        <v>Green Bay Packers</v>
      </c>
      <c r="I34" s="2" t="str">
        <f t="shared" si="36"/>
        <v>Minnesota Vikings</v>
      </c>
      <c r="J34" s="17">
        <f t="shared" si="37"/>
        <v>-185.18518518518516</v>
      </c>
      <c r="K34" s="18">
        <f t="shared" si="38"/>
        <v>165</v>
      </c>
      <c r="L34" s="4">
        <f t="shared" si="3"/>
        <v>1.54</v>
      </c>
      <c r="M34" s="4">
        <f t="shared" si="4"/>
        <v>2.65</v>
      </c>
      <c r="N34" s="1">
        <f t="shared" si="10"/>
        <v>0.64935064935064934</v>
      </c>
      <c r="O34" s="1">
        <f t="shared" si="11"/>
        <v>0.37735849056603776</v>
      </c>
      <c r="P34" s="1">
        <f t="shared" si="12"/>
        <v>2.6014319809069208E-2</v>
      </c>
      <c r="Q34" s="1">
        <f t="shared" si="13"/>
        <v>0.13599607939230579</v>
      </c>
      <c r="R34" s="1">
        <f t="shared" si="14"/>
        <v>0.64699607939230575</v>
      </c>
      <c r="S34" s="1"/>
      <c r="T34" s="17">
        <f t="shared" si="16"/>
        <v>545.60441995143913</v>
      </c>
      <c r="U34" s="18">
        <f t="shared" si="17"/>
        <v>1648.1806912014345</v>
      </c>
      <c r="V34" s="2">
        <f t="shared" si="18"/>
        <v>518.32419895386715</v>
      </c>
      <c r="W34" s="18">
        <f t="shared" si="19"/>
        <v>1565.7716566413626</v>
      </c>
      <c r="X34" s="2">
        <f t="shared" si="20"/>
        <v>-192.92944493394256</v>
      </c>
      <c r="Y34" s="2">
        <f t="shared" si="21"/>
        <v>156.57716566413626</v>
      </c>
      <c r="Z34" s="2">
        <f t="shared" si="22"/>
        <v>518.32419895386715</v>
      </c>
      <c r="AA34" s="2">
        <f t="shared" si="23"/>
        <v>-1000</v>
      </c>
      <c r="AB34" s="5">
        <f t="shared" si="24"/>
        <v>0.54</v>
      </c>
      <c r="AC34" s="5">
        <f t="shared" si="25"/>
        <v>-1</v>
      </c>
      <c r="AD34" s="3">
        <f t="shared" si="26"/>
        <v>202301</v>
      </c>
      <c r="AE34" s="21">
        <v>1.74</v>
      </c>
      <c r="AF34" s="21">
        <v>2.15</v>
      </c>
      <c r="AG34" s="21">
        <v>1.54</v>
      </c>
      <c r="AH34" s="21">
        <v>2.65</v>
      </c>
      <c r="AI34">
        <v>41</v>
      </c>
      <c r="AJ34">
        <v>17</v>
      </c>
      <c r="AK34">
        <f t="shared" si="34"/>
        <v>-190</v>
      </c>
      <c r="AL34">
        <f t="shared" si="27"/>
        <v>41</v>
      </c>
      <c r="AM34">
        <f t="shared" si="28"/>
        <v>17</v>
      </c>
    </row>
    <row r="35" spans="1:39" x14ac:dyDescent="0.25">
      <c r="A35">
        <v>31</v>
      </c>
      <c r="B35" s="24">
        <v>44927</v>
      </c>
      <c r="C35" s="20" t="s">
        <v>34</v>
      </c>
      <c r="D35" s="20" t="s">
        <v>50</v>
      </c>
      <c r="E35" s="2">
        <v>-275.48209366391183</v>
      </c>
      <c r="F35" s="2">
        <v>225</v>
      </c>
      <c r="G35" s="9">
        <f t="shared" si="29"/>
        <v>45030.291666666591</v>
      </c>
      <c r="H35" s="2" t="str">
        <f t="shared" si="35"/>
        <v>Los Angeles Chargers</v>
      </c>
      <c r="I35" s="2" t="str">
        <f t="shared" si="36"/>
        <v>Los Angeles Rams</v>
      </c>
      <c r="J35" s="17">
        <f t="shared" si="37"/>
        <v>-275.48209366391183</v>
      </c>
      <c r="K35" s="18">
        <f t="shared" si="38"/>
        <v>225</v>
      </c>
      <c r="L35" s="4">
        <f t="shared" si="3"/>
        <v>1.363</v>
      </c>
      <c r="M35" s="4">
        <f t="shared" si="4"/>
        <v>3.25</v>
      </c>
      <c r="N35" s="1">
        <f t="shared" si="10"/>
        <v>0.73367571533382248</v>
      </c>
      <c r="O35" s="1">
        <f t="shared" si="11"/>
        <v>0.30769230769230771</v>
      </c>
      <c r="P35" s="1">
        <f t="shared" si="12"/>
        <v>3.9724691090396558E-2</v>
      </c>
      <c r="Q35" s="1">
        <f t="shared" si="13"/>
        <v>0.21299170382075738</v>
      </c>
      <c r="R35" s="1">
        <f t="shared" si="14"/>
        <v>0.72399170382075739</v>
      </c>
      <c r="S35" s="1"/>
      <c r="T35" s="17">
        <f t="shared" si="16"/>
        <v>381.2312968817879</v>
      </c>
      <c r="U35" s="18">
        <f t="shared" si="17"/>
        <v>2301.1440004893461</v>
      </c>
      <c r="V35" s="2">
        <f t="shared" si="18"/>
        <v>362.16973203769851</v>
      </c>
      <c r="W35" s="18">
        <f t="shared" si="19"/>
        <v>2186.0868004648787</v>
      </c>
      <c r="X35" s="2">
        <f t="shared" si="20"/>
        <v>-276.113631686899</v>
      </c>
      <c r="Y35" s="2">
        <f t="shared" si="21"/>
        <v>218.60868004648788</v>
      </c>
      <c r="Z35" s="2">
        <f t="shared" si="22"/>
        <v>362.16973203769851</v>
      </c>
      <c r="AA35" s="2">
        <f t="shared" si="23"/>
        <v>-1000</v>
      </c>
      <c r="AB35" s="5">
        <f t="shared" si="24"/>
        <v>0.36299999999999999</v>
      </c>
      <c r="AC35" s="5">
        <f t="shared" si="25"/>
        <v>-1</v>
      </c>
      <c r="AD35" s="3">
        <f t="shared" si="26"/>
        <v>202301</v>
      </c>
      <c r="AE35" s="21">
        <v>1.327</v>
      </c>
      <c r="AF35" s="21">
        <v>3.45</v>
      </c>
      <c r="AG35" s="21">
        <v>1.363</v>
      </c>
      <c r="AH35" s="21">
        <v>3.25</v>
      </c>
      <c r="AI35">
        <v>31</v>
      </c>
      <c r="AJ35">
        <v>10</v>
      </c>
      <c r="AK35">
        <f t="shared" si="34"/>
        <v>-300</v>
      </c>
      <c r="AL35">
        <f t="shared" si="27"/>
        <v>31</v>
      </c>
      <c r="AM35">
        <f t="shared" si="28"/>
        <v>10</v>
      </c>
    </row>
    <row r="36" spans="1:39" s="14" customFormat="1" x14ac:dyDescent="0.25">
      <c r="B36" s="24">
        <v>44927</v>
      </c>
      <c r="C36" s="20" t="s">
        <v>53</v>
      </c>
      <c r="D36" s="20" t="s">
        <v>25</v>
      </c>
      <c r="E36" s="2">
        <v>375</v>
      </c>
      <c r="F36" s="2">
        <v>-500.00000000000011</v>
      </c>
      <c r="G36" s="9">
        <f t="shared" si="29"/>
        <v>45030.333333333256</v>
      </c>
      <c r="H36" s="2" t="str">
        <f t="shared" si="35"/>
        <v>San Francisco 49ers</v>
      </c>
      <c r="I36" s="2" t="str">
        <f t="shared" si="36"/>
        <v>Las Vegas Raiders</v>
      </c>
      <c r="J36" s="17">
        <f t="shared" si="37"/>
        <v>-500.00000000000011</v>
      </c>
      <c r="K36" s="18">
        <f t="shared" si="38"/>
        <v>375</v>
      </c>
      <c r="L36" s="4">
        <f t="shared" si="3"/>
        <v>1.2</v>
      </c>
      <c r="M36" s="4">
        <f t="shared" si="4"/>
        <v>4.75</v>
      </c>
      <c r="N36" s="1">
        <f t="shared" si="10"/>
        <v>0.83333333333333337</v>
      </c>
      <c r="O36" s="1">
        <f t="shared" si="11"/>
        <v>0.21052631578947367</v>
      </c>
      <c r="P36" s="1">
        <f t="shared" si="12"/>
        <v>4.2016806722689037E-2</v>
      </c>
      <c r="Q36" s="1">
        <f t="shared" si="13"/>
        <v>0.31140350877192985</v>
      </c>
      <c r="R36" s="1">
        <f t="shared" si="14"/>
        <v>0.82240350877192991</v>
      </c>
      <c r="S36" s="1"/>
      <c r="T36" s="17">
        <f t="shared" si="16"/>
        <v>215.94811954689931</v>
      </c>
      <c r="U36" s="18">
        <f t="shared" si="17"/>
        <v>3787.1793685900598</v>
      </c>
      <c r="V36" s="2">
        <f t="shared" si="18"/>
        <v>205.15071356955434</v>
      </c>
      <c r="W36" s="18">
        <f t="shared" si="19"/>
        <v>3597.8204001605568</v>
      </c>
      <c r="X36" s="2">
        <f t="shared" si="20"/>
        <v>-487.44651315139578</v>
      </c>
      <c r="Y36" s="2">
        <f t="shared" si="21"/>
        <v>359.7820400160557</v>
      </c>
      <c r="Z36" s="2">
        <f t="shared" si="22"/>
        <v>205.15071356955434</v>
      </c>
      <c r="AA36" s="2">
        <f t="shared" si="23"/>
        <v>-1000</v>
      </c>
      <c r="AB36" s="5">
        <f t="shared" si="24"/>
        <v>0.19999999999999996</v>
      </c>
      <c r="AC36" s="5">
        <f t="shared" si="25"/>
        <v>-1</v>
      </c>
      <c r="AD36" s="3">
        <f t="shared" si="26"/>
        <v>202301</v>
      </c>
      <c r="AE36" s="21">
        <v>2.8</v>
      </c>
      <c r="AF36" s="21">
        <v>1.454</v>
      </c>
      <c r="AG36" s="21">
        <v>4.75</v>
      </c>
      <c r="AH36" s="21">
        <v>1.2</v>
      </c>
      <c r="AI36">
        <v>34</v>
      </c>
      <c r="AJ36">
        <v>37</v>
      </c>
      <c r="AK36">
        <f t="shared" si="34"/>
        <v>-500</v>
      </c>
      <c r="AL36">
        <f t="shared" si="27"/>
        <v>37</v>
      </c>
      <c r="AM36">
        <f t="shared" si="28"/>
        <v>34</v>
      </c>
    </row>
    <row r="37" spans="1:39" x14ac:dyDescent="0.25">
      <c r="B37" s="24">
        <v>44927</v>
      </c>
      <c r="C37" s="20" t="s">
        <v>35</v>
      </c>
      <c r="D37" s="20" t="s">
        <v>45</v>
      </c>
      <c r="E37" s="2">
        <v>104.99999999999999</v>
      </c>
      <c r="F37" s="2">
        <v>-125</v>
      </c>
      <c r="G37" s="9">
        <f t="shared" si="29"/>
        <v>45030.37499999992</v>
      </c>
      <c r="H37" s="2" t="str">
        <f t="shared" si="35"/>
        <v>New York Jets</v>
      </c>
      <c r="I37" s="2" t="str">
        <f t="shared" si="36"/>
        <v>Seattle Seahawks</v>
      </c>
      <c r="J37" s="17">
        <f t="shared" si="37"/>
        <v>-125</v>
      </c>
      <c r="K37" s="18">
        <f t="shared" si="38"/>
        <v>104.99999999999999</v>
      </c>
      <c r="L37" s="4">
        <f t="shared" si="3"/>
        <v>1.8</v>
      </c>
      <c r="M37" s="4">
        <f t="shared" si="4"/>
        <v>2.0499999999999998</v>
      </c>
      <c r="N37" s="1">
        <f t="shared" si="10"/>
        <v>0.55555555555555558</v>
      </c>
      <c r="O37" s="1">
        <f t="shared" si="11"/>
        <v>0.48780487804878053</v>
      </c>
      <c r="P37" s="1">
        <f t="shared" si="12"/>
        <v>4.1558441558441461E-2</v>
      </c>
      <c r="Q37" s="1">
        <f t="shared" si="13"/>
        <v>3.3875338753387524E-2</v>
      </c>
      <c r="R37" s="1">
        <f t="shared" si="14"/>
        <v>0.54487533875338756</v>
      </c>
      <c r="S37" s="1"/>
      <c r="T37" s="17">
        <f t="shared" si="16"/>
        <v>835.28218085238643</v>
      </c>
      <c r="U37" s="18">
        <f t="shared" si="17"/>
        <v>1090.9993667390718</v>
      </c>
      <c r="V37" s="2">
        <f t="shared" si="18"/>
        <v>793.51807180976709</v>
      </c>
      <c r="W37" s="18">
        <f t="shared" si="19"/>
        <v>1036.449398402118</v>
      </c>
      <c r="X37" s="2">
        <f t="shared" si="20"/>
        <v>-126.02107444375048</v>
      </c>
      <c r="Y37" s="2">
        <f t="shared" si="21"/>
        <v>103.6449398402118</v>
      </c>
      <c r="Z37" s="2">
        <f t="shared" si="22"/>
        <v>-1000</v>
      </c>
      <c r="AA37" s="2">
        <f t="shared" si="23"/>
        <v>1036.449398402118</v>
      </c>
      <c r="AB37" s="5">
        <f t="shared" si="24"/>
        <v>-1</v>
      </c>
      <c r="AC37" s="5">
        <f t="shared" si="25"/>
        <v>1.0499999999999998</v>
      </c>
      <c r="AD37" s="3">
        <f t="shared" si="26"/>
        <v>202301</v>
      </c>
      <c r="AE37" s="21">
        <v>1.833</v>
      </c>
      <c r="AF37" s="21">
        <v>2</v>
      </c>
      <c r="AG37" s="21">
        <v>2.0499999999999998</v>
      </c>
      <c r="AH37" s="21">
        <v>1.8</v>
      </c>
      <c r="AI37">
        <v>23</v>
      </c>
      <c r="AJ37">
        <v>6</v>
      </c>
      <c r="AK37">
        <f t="shared" si="34"/>
        <v>-130</v>
      </c>
      <c r="AL37">
        <f t="shared" si="27"/>
        <v>6</v>
      </c>
      <c r="AM37">
        <f t="shared" si="28"/>
        <v>23</v>
      </c>
    </row>
    <row r="38" spans="1:39" x14ac:dyDescent="0.25">
      <c r="B38" s="24">
        <v>44927</v>
      </c>
      <c r="C38" s="20" t="s">
        <v>38</v>
      </c>
      <c r="D38" s="20" t="s">
        <v>51</v>
      </c>
      <c r="E38" s="2">
        <v>-290.69767441860461</v>
      </c>
      <c r="F38" s="2">
        <v>235</v>
      </c>
      <c r="G38" s="9">
        <f t="shared" si="29"/>
        <v>45030.416666666584</v>
      </c>
      <c r="H38" s="2" t="str">
        <f t="shared" si="35"/>
        <v>Atlanta Falcons</v>
      </c>
      <c r="I38" s="2" t="str">
        <f t="shared" si="36"/>
        <v>Arizona Cardinals</v>
      </c>
      <c r="J38" s="17">
        <f t="shared" si="37"/>
        <v>-290.69767441860461</v>
      </c>
      <c r="K38" s="18">
        <f t="shared" si="38"/>
        <v>235</v>
      </c>
      <c r="L38" s="4">
        <f t="shared" si="3"/>
        <v>1.3440000000000001</v>
      </c>
      <c r="M38" s="4">
        <f t="shared" si="4"/>
        <v>3.35</v>
      </c>
      <c r="N38" s="1">
        <f t="shared" si="10"/>
        <v>0.74404761904761896</v>
      </c>
      <c r="O38" s="1">
        <f t="shared" si="11"/>
        <v>0.29850746268656714</v>
      </c>
      <c r="P38" s="1">
        <f t="shared" si="12"/>
        <v>4.0818065615679466E-2</v>
      </c>
      <c r="Q38" s="1">
        <f t="shared" si="13"/>
        <v>0.22277007818052591</v>
      </c>
      <c r="R38" s="1">
        <f t="shared" si="14"/>
        <v>0.73377007818052586</v>
      </c>
      <c r="S38" s="1"/>
      <c r="T38" s="17">
        <f t="shared" si="16"/>
        <v>362.82471817278838</v>
      </c>
      <c r="U38" s="18">
        <f t="shared" si="17"/>
        <v>2407.033816097231</v>
      </c>
      <c r="V38" s="2">
        <f t="shared" si="18"/>
        <v>344.68348226414895</v>
      </c>
      <c r="W38" s="18">
        <f t="shared" si="19"/>
        <v>2286.6821252923692</v>
      </c>
      <c r="X38" s="2">
        <f t="shared" si="20"/>
        <v>-290.12124208309109</v>
      </c>
      <c r="Y38" s="2">
        <f t="shared" si="21"/>
        <v>228.66821252923691</v>
      </c>
      <c r="Z38" s="2">
        <f t="shared" si="22"/>
        <v>344.68348226414895</v>
      </c>
      <c r="AA38" s="2">
        <f t="shared" si="23"/>
        <v>-1000</v>
      </c>
      <c r="AB38" s="5">
        <f t="shared" si="24"/>
        <v>0.34400000000000008</v>
      </c>
      <c r="AC38" s="5">
        <f t="shared" si="25"/>
        <v>-1</v>
      </c>
      <c r="AD38" s="3">
        <f t="shared" si="26"/>
        <v>202301</v>
      </c>
      <c r="AE38" s="21">
        <v>1.625</v>
      </c>
      <c r="AF38" s="21">
        <v>2.4</v>
      </c>
      <c r="AG38" s="21">
        <v>1.3440000000000001</v>
      </c>
      <c r="AH38" s="21">
        <v>3.35</v>
      </c>
      <c r="AI38">
        <v>20</v>
      </c>
      <c r="AJ38">
        <v>19</v>
      </c>
      <c r="AK38">
        <f t="shared" si="34"/>
        <v>-300</v>
      </c>
      <c r="AL38">
        <f t="shared" si="27"/>
        <v>20</v>
      </c>
      <c r="AM38">
        <f t="shared" si="28"/>
        <v>19</v>
      </c>
    </row>
    <row r="39" spans="1:39" x14ac:dyDescent="0.25">
      <c r="B39" s="24">
        <v>44927</v>
      </c>
      <c r="C39" s="20" t="s">
        <v>37</v>
      </c>
      <c r="D39" s="20" t="s">
        <v>40</v>
      </c>
      <c r="E39" s="2">
        <v>-220.26431718061676</v>
      </c>
      <c r="F39" s="2">
        <v>179.99999999999997</v>
      </c>
      <c r="G39" s="9">
        <f t="shared" si="29"/>
        <v>45030.458333333248</v>
      </c>
      <c r="H39" s="2" t="str">
        <f t="shared" si="35"/>
        <v>Detroit Lions</v>
      </c>
      <c r="I39" s="2" t="str">
        <f t="shared" si="36"/>
        <v>Chicago Bears</v>
      </c>
      <c r="J39" s="17">
        <f t="shared" si="37"/>
        <v>-220.26431718061676</v>
      </c>
      <c r="K39" s="18">
        <f t="shared" si="38"/>
        <v>179.99999999999997</v>
      </c>
      <c r="L39" s="4">
        <f t="shared" si="3"/>
        <v>1.4540000000000002</v>
      </c>
      <c r="M39" s="4">
        <f t="shared" si="4"/>
        <v>2.8</v>
      </c>
      <c r="N39" s="1">
        <f t="shared" si="10"/>
        <v>0.68775790921595592</v>
      </c>
      <c r="O39" s="1">
        <f t="shared" si="11"/>
        <v>0.35714285714285715</v>
      </c>
      <c r="P39" s="1">
        <f t="shared" si="12"/>
        <v>4.2971321109543825E-2</v>
      </c>
      <c r="Q39" s="1">
        <f t="shared" si="13"/>
        <v>0.16530752603654938</v>
      </c>
      <c r="R39" s="1">
        <f t="shared" si="14"/>
        <v>0.67630752603654942</v>
      </c>
      <c r="S39" s="1"/>
      <c r="T39" s="17">
        <f t="shared" si="16"/>
        <v>478.61728799681782</v>
      </c>
      <c r="U39" s="18">
        <f t="shared" si="17"/>
        <v>1864.7917943574034</v>
      </c>
      <c r="V39" s="2">
        <f t="shared" si="18"/>
        <v>454.68642359697691</v>
      </c>
      <c r="W39" s="18">
        <f t="shared" si="19"/>
        <v>1771.5522046395331</v>
      </c>
      <c r="X39" s="2">
        <f t="shared" si="20"/>
        <v>-219.93179213249962</v>
      </c>
      <c r="Y39" s="2">
        <f t="shared" si="21"/>
        <v>177.1552204639533</v>
      </c>
      <c r="Z39" s="2">
        <f t="shared" si="22"/>
        <v>454.68642359697691</v>
      </c>
      <c r="AA39" s="2">
        <f t="shared" si="23"/>
        <v>-1000</v>
      </c>
      <c r="AB39" s="5">
        <f t="shared" si="24"/>
        <v>0.45400000000000018</v>
      </c>
      <c r="AC39" s="5">
        <f t="shared" si="25"/>
        <v>-1</v>
      </c>
      <c r="AD39" s="3">
        <f t="shared" si="26"/>
        <v>202301</v>
      </c>
      <c r="AE39" s="21">
        <v>1.357</v>
      </c>
      <c r="AF39" s="21">
        <v>3.3</v>
      </c>
      <c r="AG39" s="21">
        <v>1.454</v>
      </c>
      <c r="AH39" s="21">
        <v>2.8</v>
      </c>
      <c r="AI39">
        <v>41</v>
      </c>
      <c r="AJ39">
        <v>10</v>
      </c>
      <c r="AK39">
        <f t="shared" si="34"/>
        <v>-300</v>
      </c>
      <c r="AL39">
        <f t="shared" si="27"/>
        <v>41</v>
      </c>
      <c r="AM39">
        <f t="shared" si="28"/>
        <v>10</v>
      </c>
    </row>
    <row r="40" spans="1:39" x14ac:dyDescent="0.25">
      <c r="B40" s="24">
        <v>44927</v>
      </c>
      <c r="C40" s="20" t="s">
        <v>43</v>
      </c>
      <c r="D40" s="20" t="s">
        <v>29</v>
      </c>
      <c r="E40" s="2">
        <v>165</v>
      </c>
      <c r="F40" s="2">
        <v>-185.18518518518516</v>
      </c>
      <c r="G40" s="9">
        <f t="shared" si="29"/>
        <v>45030.499999999913</v>
      </c>
      <c r="H40" s="2" t="str">
        <f t="shared" si="35"/>
        <v>Jacksonville Jaguars</v>
      </c>
      <c r="I40" s="2" t="str">
        <f t="shared" si="36"/>
        <v>Houston Texans</v>
      </c>
      <c r="J40" s="17">
        <f t="shared" si="37"/>
        <v>-185.18518518518516</v>
      </c>
      <c r="K40" s="18">
        <f t="shared" si="38"/>
        <v>165</v>
      </c>
      <c r="L40" s="4">
        <f t="shared" si="3"/>
        <v>1.54</v>
      </c>
      <c r="M40" s="4">
        <f t="shared" si="4"/>
        <v>2.65</v>
      </c>
      <c r="N40" s="1">
        <f t="shared" si="10"/>
        <v>0.64935064935064934</v>
      </c>
      <c r="O40" s="1">
        <f t="shared" si="11"/>
        <v>0.37735849056603776</v>
      </c>
      <c r="P40" s="1">
        <f t="shared" si="12"/>
        <v>2.6014319809069208E-2</v>
      </c>
      <c r="Q40" s="1">
        <f t="shared" si="13"/>
        <v>0.13599607939230579</v>
      </c>
      <c r="R40" s="1">
        <f t="shared" si="14"/>
        <v>0.64699607939230575</v>
      </c>
      <c r="S40" s="1"/>
      <c r="T40" s="17">
        <f t="shared" si="16"/>
        <v>545.60441995143913</v>
      </c>
      <c r="U40" s="18">
        <f t="shared" si="17"/>
        <v>1648.1806912014345</v>
      </c>
      <c r="V40" s="2">
        <f t="shared" si="18"/>
        <v>518.32419895386715</v>
      </c>
      <c r="W40" s="18">
        <f t="shared" si="19"/>
        <v>1565.7716566413626</v>
      </c>
      <c r="X40" s="2">
        <f t="shared" si="20"/>
        <v>-192.92944493394256</v>
      </c>
      <c r="Y40" s="2">
        <f t="shared" si="21"/>
        <v>156.57716566413626</v>
      </c>
      <c r="Z40" s="2">
        <f t="shared" si="22"/>
        <v>518.32419895386715</v>
      </c>
      <c r="AA40" s="2">
        <f t="shared" si="23"/>
        <v>-1000</v>
      </c>
      <c r="AB40" s="5">
        <f t="shared" si="24"/>
        <v>0.54</v>
      </c>
      <c r="AC40" s="5">
        <f t="shared" si="25"/>
        <v>-1</v>
      </c>
      <c r="AD40" s="3">
        <f t="shared" si="26"/>
        <v>202301</v>
      </c>
      <c r="AE40" s="21">
        <v>2.8</v>
      </c>
      <c r="AF40" s="21">
        <v>1.454</v>
      </c>
      <c r="AG40" s="21">
        <v>2.65</v>
      </c>
      <c r="AH40" s="21">
        <v>1.54</v>
      </c>
      <c r="AI40">
        <v>3</v>
      </c>
      <c r="AJ40">
        <v>31</v>
      </c>
      <c r="AK40">
        <f t="shared" si="34"/>
        <v>-190</v>
      </c>
      <c r="AL40">
        <f t="shared" si="27"/>
        <v>31</v>
      </c>
      <c r="AM40">
        <f t="shared" si="28"/>
        <v>3</v>
      </c>
    </row>
    <row r="41" spans="1:39" x14ac:dyDescent="0.25">
      <c r="B41" s="24">
        <v>44927</v>
      </c>
      <c r="C41" s="20" t="s">
        <v>23</v>
      </c>
      <c r="D41" s="20" t="s">
        <v>41</v>
      </c>
      <c r="E41" s="2">
        <v>-800</v>
      </c>
      <c r="F41" s="2">
        <v>550</v>
      </c>
      <c r="G41" s="9">
        <f t="shared" si="29"/>
        <v>45030.541666666577</v>
      </c>
      <c r="H41" s="2" t="str">
        <f t="shared" si="35"/>
        <v>Kansas City Chiefs</v>
      </c>
      <c r="I41" s="2" t="str">
        <f t="shared" si="36"/>
        <v>Denver Broncos</v>
      </c>
      <c r="J41" s="17">
        <f t="shared" si="37"/>
        <v>-800</v>
      </c>
      <c r="K41" s="18">
        <f t="shared" si="38"/>
        <v>550</v>
      </c>
      <c r="L41" s="4">
        <f t="shared" si="3"/>
        <v>1.125</v>
      </c>
      <c r="M41" s="4">
        <f t="shared" si="4"/>
        <v>6.5</v>
      </c>
      <c r="N41" s="1">
        <f t="shared" si="10"/>
        <v>0.88888888888888884</v>
      </c>
      <c r="O41" s="1">
        <f t="shared" si="11"/>
        <v>0.15384615384615385</v>
      </c>
      <c r="P41" s="1">
        <f t="shared" si="12"/>
        <v>4.0983606557377095E-2</v>
      </c>
      <c r="Q41" s="1">
        <f t="shared" si="13"/>
        <v>0.36752136752136749</v>
      </c>
      <c r="R41" s="1">
        <f t="shared" si="14"/>
        <v>0.87852136752136745</v>
      </c>
      <c r="S41" s="1"/>
      <c r="T41" s="17">
        <f t="shared" si="16"/>
        <v>138.27624115890157</v>
      </c>
      <c r="U41" s="18">
        <f t="shared" si="17"/>
        <v>5411.2445938259625</v>
      </c>
      <c r="V41" s="2">
        <f t="shared" si="18"/>
        <v>131.36242910095649</v>
      </c>
      <c r="W41" s="18">
        <f t="shared" si="19"/>
        <v>5140.6823641346646</v>
      </c>
      <c r="X41" s="2">
        <f t="shared" si="20"/>
        <v>-761.25267083137294</v>
      </c>
      <c r="Y41" s="2">
        <f t="shared" si="21"/>
        <v>514.06823641346648</v>
      </c>
      <c r="Z41" s="2">
        <f t="shared" si="22"/>
        <v>131.36242910095649</v>
      </c>
      <c r="AA41" s="2">
        <f t="shared" si="23"/>
        <v>-1000</v>
      </c>
      <c r="AB41" s="5">
        <f t="shared" si="24"/>
        <v>0.125</v>
      </c>
      <c r="AC41" s="5">
        <f t="shared" si="25"/>
        <v>-1</v>
      </c>
      <c r="AD41" s="3">
        <f t="shared" si="26"/>
        <v>202301</v>
      </c>
      <c r="AE41" s="21">
        <v>1.2</v>
      </c>
      <c r="AF41" s="21">
        <v>4.75</v>
      </c>
      <c r="AG41" s="21">
        <v>1.125</v>
      </c>
      <c r="AH41" s="21">
        <v>6.5</v>
      </c>
      <c r="AI41">
        <v>27</v>
      </c>
      <c r="AJ41">
        <v>24</v>
      </c>
      <c r="AK41">
        <f t="shared" si="34"/>
        <v>-800</v>
      </c>
      <c r="AL41">
        <f t="shared" si="27"/>
        <v>27</v>
      </c>
      <c r="AM41">
        <f t="shared" si="28"/>
        <v>24</v>
      </c>
    </row>
    <row r="42" spans="1:39" x14ac:dyDescent="0.25">
      <c r="B42" s="24">
        <v>44927</v>
      </c>
      <c r="C42" s="20" t="s">
        <v>39</v>
      </c>
      <c r="D42" s="20" t="s">
        <v>33</v>
      </c>
      <c r="E42" s="2">
        <v>-165.016501650165</v>
      </c>
      <c r="F42" s="2">
        <v>145.00000000000003</v>
      </c>
      <c r="G42" s="9">
        <f t="shared" si="29"/>
        <v>45030.583333333241</v>
      </c>
      <c r="H42" s="2" t="str">
        <f t="shared" si="35"/>
        <v>New England Patriots</v>
      </c>
      <c r="I42" s="2" t="str">
        <f t="shared" si="36"/>
        <v>Miami Dolphins</v>
      </c>
      <c r="J42" s="17">
        <f t="shared" si="37"/>
        <v>-165.016501650165</v>
      </c>
      <c r="K42" s="18">
        <f t="shared" si="38"/>
        <v>145.00000000000003</v>
      </c>
      <c r="L42" s="4">
        <f t="shared" si="3"/>
        <v>1.6059999999999999</v>
      </c>
      <c r="M42" s="4">
        <f t="shared" si="4"/>
        <v>2.4500000000000002</v>
      </c>
      <c r="N42" s="1">
        <f t="shared" si="10"/>
        <v>0.62266500622665011</v>
      </c>
      <c r="O42" s="1">
        <f t="shared" si="11"/>
        <v>0.4081632653061224</v>
      </c>
      <c r="P42" s="1">
        <f t="shared" si="12"/>
        <v>2.9906311637080907E-2</v>
      </c>
      <c r="Q42" s="1">
        <f t="shared" si="13"/>
        <v>0.10725087046026385</v>
      </c>
      <c r="R42" s="1">
        <f t="shared" si="14"/>
        <v>0.61825087046026383</v>
      </c>
      <c r="S42" s="1"/>
      <c r="T42" s="17">
        <f t="shared" si="16"/>
        <v>617.46638424550656</v>
      </c>
      <c r="U42" s="18">
        <f t="shared" si="17"/>
        <v>1464.510555979253</v>
      </c>
      <c r="V42" s="2">
        <f t="shared" si="18"/>
        <v>586.59306503323126</v>
      </c>
      <c r="W42" s="18">
        <f t="shared" si="19"/>
        <v>1391.2850281802903</v>
      </c>
      <c r="X42" s="2">
        <f t="shared" si="20"/>
        <v>-170.47593290986975</v>
      </c>
      <c r="Y42" s="2">
        <f t="shared" si="21"/>
        <v>139.12850281802903</v>
      </c>
      <c r="Z42" s="2">
        <f t="shared" si="22"/>
        <v>586.59306503323126</v>
      </c>
      <c r="AA42" s="2">
        <f t="shared" si="23"/>
        <v>-1000</v>
      </c>
      <c r="AB42" s="5">
        <f t="shared" si="24"/>
        <v>0.60599999999999987</v>
      </c>
      <c r="AC42" s="5">
        <f t="shared" si="25"/>
        <v>-1</v>
      </c>
      <c r="AD42" s="3">
        <f t="shared" si="26"/>
        <v>202301</v>
      </c>
      <c r="AE42" s="21">
        <v>2.15</v>
      </c>
      <c r="AF42" s="21">
        <v>1.74</v>
      </c>
      <c r="AG42" s="21">
        <v>1.6060000000000001</v>
      </c>
      <c r="AH42" s="21">
        <v>2.4500000000000002</v>
      </c>
      <c r="AI42">
        <v>23</v>
      </c>
      <c r="AJ42">
        <v>21</v>
      </c>
      <c r="AK42">
        <f t="shared" si="34"/>
        <v>-170</v>
      </c>
      <c r="AL42">
        <f t="shared" si="27"/>
        <v>23</v>
      </c>
      <c r="AM42">
        <f t="shared" si="28"/>
        <v>21</v>
      </c>
    </row>
    <row r="43" spans="1:39" x14ac:dyDescent="0.25">
      <c r="B43" s="24">
        <v>44927</v>
      </c>
      <c r="C43" s="20" t="s">
        <v>28</v>
      </c>
      <c r="D43" s="20" t="s">
        <v>42</v>
      </c>
      <c r="E43" s="2">
        <v>-245.09803921568633</v>
      </c>
      <c r="F43" s="2">
        <v>204.99999999999997</v>
      </c>
      <c r="G43" s="9">
        <f t="shared" si="29"/>
        <v>45030.624999999905</v>
      </c>
      <c r="H43" s="2" t="str">
        <f t="shared" si="35"/>
        <v>New York Giants</v>
      </c>
      <c r="I43" s="2" t="str">
        <f t="shared" si="36"/>
        <v>Indianapolis Colts</v>
      </c>
      <c r="J43" s="17">
        <f t="shared" si="37"/>
        <v>-245.09803921568633</v>
      </c>
      <c r="K43" s="18">
        <f t="shared" si="38"/>
        <v>204.99999999999997</v>
      </c>
      <c r="L43" s="4">
        <f t="shared" si="3"/>
        <v>1.4079999999999997</v>
      </c>
      <c r="M43" s="4">
        <f t="shared" si="4"/>
        <v>3.05</v>
      </c>
      <c r="N43" s="1">
        <f t="shared" si="10"/>
        <v>0.71022727272727293</v>
      </c>
      <c r="O43" s="1">
        <f t="shared" si="11"/>
        <v>0.32786885245901642</v>
      </c>
      <c r="P43" s="1">
        <f t="shared" si="12"/>
        <v>3.6698070883804501E-2</v>
      </c>
      <c r="Q43" s="1">
        <f t="shared" si="13"/>
        <v>0.19117921013412825</v>
      </c>
      <c r="R43" s="1">
        <f t="shared" si="14"/>
        <v>0.70217921013412821</v>
      </c>
      <c r="S43" s="1"/>
      <c r="T43" s="17">
        <f t="shared" si="16"/>
        <v>424.13786333688665</v>
      </c>
      <c r="U43" s="18">
        <f t="shared" si="17"/>
        <v>2086.5695835914712</v>
      </c>
      <c r="V43" s="2">
        <f t="shared" si="18"/>
        <v>402.93097017004231</v>
      </c>
      <c r="W43" s="18">
        <f t="shared" si="19"/>
        <v>1982.2411044118976</v>
      </c>
      <c r="X43" s="2">
        <f t="shared" si="20"/>
        <v>-248.1814687955077</v>
      </c>
      <c r="Y43" s="2">
        <f t="shared" si="21"/>
        <v>198.22411044118977</v>
      </c>
      <c r="Z43" s="2">
        <f t="shared" si="22"/>
        <v>402.93097017004231</v>
      </c>
      <c r="AA43" s="2">
        <f t="shared" si="23"/>
        <v>-1000</v>
      </c>
      <c r="AB43" s="5">
        <f t="shared" si="24"/>
        <v>0.4079999999999997</v>
      </c>
      <c r="AC43" s="5">
        <f t="shared" si="25"/>
        <v>-1</v>
      </c>
      <c r="AD43" s="3">
        <f t="shared" si="26"/>
        <v>202301</v>
      </c>
      <c r="AE43" s="21">
        <v>1.6060000000000001</v>
      </c>
      <c r="AF43" s="21">
        <v>2.4500000000000002</v>
      </c>
      <c r="AG43" s="21">
        <v>1.4079999999999999</v>
      </c>
      <c r="AH43" s="21">
        <v>3.05</v>
      </c>
      <c r="AI43">
        <v>38</v>
      </c>
      <c r="AJ43">
        <v>10</v>
      </c>
      <c r="AK43">
        <f t="shared" si="34"/>
        <v>-300</v>
      </c>
      <c r="AL43">
        <f t="shared" si="27"/>
        <v>38</v>
      </c>
      <c r="AM43">
        <f t="shared" si="28"/>
        <v>10</v>
      </c>
    </row>
    <row r="44" spans="1:39" x14ac:dyDescent="0.25">
      <c r="B44" s="24">
        <v>44927</v>
      </c>
      <c r="C44" s="20" t="s">
        <v>22</v>
      </c>
      <c r="D44" s="20" t="s">
        <v>46</v>
      </c>
      <c r="E44" s="2">
        <v>-230.41474654377885</v>
      </c>
      <c r="F44" s="2">
        <v>190</v>
      </c>
      <c r="G44" s="9">
        <f t="shared" si="29"/>
        <v>45030.66666666657</v>
      </c>
      <c r="H44" s="2" t="str">
        <f t="shared" si="35"/>
        <v>Philadelphia Eagles</v>
      </c>
      <c r="I44" s="2" t="str">
        <f t="shared" si="36"/>
        <v>New Orleans Saints</v>
      </c>
      <c r="J44" s="17">
        <f t="shared" si="37"/>
        <v>-230.41474654377885</v>
      </c>
      <c r="K44" s="18">
        <f t="shared" si="38"/>
        <v>190</v>
      </c>
      <c r="L44" s="4">
        <f t="shared" si="3"/>
        <v>1.4339999999999999</v>
      </c>
      <c r="M44" s="4">
        <f t="shared" si="4"/>
        <v>2.9</v>
      </c>
      <c r="N44" s="1">
        <f t="shared" si="10"/>
        <v>0.69735006973500702</v>
      </c>
      <c r="O44" s="1">
        <f t="shared" si="11"/>
        <v>0.34482758620689657</v>
      </c>
      <c r="P44" s="1">
        <f t="shared" si="12"/>
        <v>4.0470696815874452E-2</v>
      </c>
      <c r="Q44" s="1">
        <f t="shared" si="13"/>
        <v>0.17626124176405522</v>
      </c>
      <c r="R44" s="1">
        <f t="shared" si="14"/>
        <v>0.68726124176405523</v>
      </c>
      <c r="S44" s="1"/>
      <c r="T44" s="17">
        <f t="shared" si="16"/>
        <v>455.05077142603011</v>
      </c>
      <c r="U44" s="18">
        <f t="shared" si="17"/>
        <v>1954.7969349156874</v>
      </c>
      <c r="V44" s="2">
        <f t="shared" si="18"/>
        <v>432.29823285472861</v>
      </c>
      <c r="W44" s="18">
        <f t="shared" si="19"/>
        <v>1857.057088169903</v>
      </c>
      <c r="X44" s="2">
        <f t="shared" si="20"/>
        <v>-231.32178759935954</v>
      </c>
      <c r="Y44" s="2">
        <f t="shared" si="21"/>
        <v>185.7057088169903</v>
      </c>
      <c r="Z44" s="2">
        <f t="shared" si="22"/>
        <v>-1000</v>
      </c>
      <c r="AA44" s="2">
        <f t="shared" si="23"/>
        <v>1857.057088169903</v>
      </c>
      <c r="AB44" s="5">
        <f t="shared" si="24"/>
        <v>-1</v>
      </c>
      <c r="AC44" s="5">
        <f t="shared" si="25"/>
        <v>1.9</v>
      </c>
      <c r="AD44" s="3">
        <f t="shared" si="26"/>
        <v>202301</v>
      </c>
      <c r="AE44" s="21">
        <v>1.3839999999999999</v>
      </c>
      <c r="AF44" s="21">
        <v>3.15</v>
      </c>
      <c r="AG44" s="21">
        <v>1.4339999999999999</v>
      </c>
      <c r="AH44" s="21">
        <v>2.9</v>
      </c>
      <c r="AI44">
        <v>10</v>
      </c>
      <c r="AJ44">
        <v>20</v>
      </c>
      <c r="AK44">
        <f t="shared" si="34"/>
        <v>-300</v>
      </c>
      <c r="AL44">
        <f t="shared" si="27"/>
        <v>10</v>
      </c>
      <c r="AM44">
        <f t="shared" si="28"/>
        <v>20</v>
      </c>
    </row>
    <row r="45" spans="1:39" x14ac:dyDescent="0.25">
      <c r="B45" s="24">
        <v>44927</v>
      </c>
      <c r="C45" s="20" t="s">
        <v>30</v>
      </c>
      <c r="D45" s="20" t="s">
        <v>47</v>
      </c>
      <c r="E45" s="2">
        <v>-185.18518518518516</v>
      </c>
      <c r="F45" s="2">
        <v>165</v>
      </c>
      <c r="G45" s="9">
        <f t="shared" si="29"/>
        <v>45030.708333333234</v>
      </c>
      <c r="H45" s="2" t="str">
        <f t="shared" si="35"/>
        <v>Tampa Bay Buccaneers</v>
      </c>
      <c r="I45" s="2" t="str">
        <f t="shared" si="36"/>
        <v>Carolina Panthers</v>
      </c>
      <c r="J45" s="17">
        <f t="shared" si="37"/>
        <v>-185.18518518518516</v>
      </c>
      <c r="K45" s="18">
        <f t="shared" si="38"/>
        <v>165</v>
      </c>
      <c r="L45" s="4">
        <f t="shared" si="3"/>
        <v>1.54</v>
      </c>
      <c r="M45" s="4">
        <f t="shared" si="4"/>
        <v>2.65</v>
      </c>
      <c r="N45" s="1">
        <f t="shared" si="10"/>
        <v>0.64935064935064934</v>
      </c>
      <c r="O45" s="1">
        <f t="shared" si="11"/>
        <v>0.37735849056603776</v>
      </c>
      <c r="P45" s="1">
        <f t="shared" si="12"/>
        <v>2.6014319809069208E-2</v>
      </c>
      <c r="Q45" s="1">
        <f t="shared" si="13"/>
        <v>0.13599607939230579</v>
      </c>
      <c r="R45" s="1">
        <f t="shared" si="14"/>
        <v>0.64699607939230575</v>
      </c>
      <c r="S45" s="1"/>
      <c r="T45" s="17">
        <f t="shared" si="16"/>
        <v>545.60441995143913</v>
      </c>
      <c r="U45" s="18">
        <f t="shared" si="17"/>
        <v>1648.1806912014345</v>
      </c>
      <c r="V45" s="2">
        <f t="shared" si="18"/>
        <v>518.32419895386715</v>
      </c>
      <c r="W45" s="18">
        <f t="shared" si="19"/>
        <v>1565.7716566413626</v>
      </c>
      <c r="X45" s="2">
        <f t="shared" si="20"/>
        <v>-192.92944493394256</v>
      </c>
      <c r="Y45" s="2">
        <f t="shared" si="21"/>
        <v>156.57716566413626</v>
      </c>
      <c r="Z45" s="2">
        <f t="shared" si="22"/>
        <v>518.32419895386715</v>
      </c>
      <c r="AA45" s="2">
        <f t="shared" si="23"/>
        <v>-1000</v>
      </c>
      <c r="AB45" s="5">
        <f t="shared" si="24"/>
        <v>0.54</v>
      </c>
      <c r="AC45" s="5">
        <f t="shared" si="25"/>
        <v>-1</v>
      </c>
      <c r="AD45" s="3">
        <f t="shared" si="26"/>
        <v>202301</v>
      </c>
      <c r="AE45" s="21">
        <v>1.3169999999999999</v>
      </c>
      <c r="AF45" s="21">
        <v>3.55</v>
      </c>
      <c r="AG45" s="21">
        <v>1.54</v>
      </c>
      <c r="AH45" s="21">
        <v>2.65</v>
      </c>
      <c r="AI45">
        <v>30</v>
      </c>
      <c r="AJ45">
        <v>24</v>
      </c>
      <c r="AK45">
        <f t="shared" si="34"/>
        <v>-190</v>
      </c>
      <c r="AL45">
        <f t="shared" si="27"/>
        <v>30</v>
      </c>
      <c r="AM45">
        <f t="shared" si="28"/>
        <v>24</v>
      </c>
    </row>
    <row r="46" spans="1:39" x14ac:dyDescent="0.25">
      <c r="B46" s="24">
        <v>44927</v>
      </c>
      <c r="C46" s="20" t="s">
        <v>52</v>
      </c>
      <c r="D46" s="20" t="s">
        <v>49</v>
      </c>
      <c r="E46" s="2">
        <v>-130.03901170351108</v>
      </c>
      <c r="F46" s="2">
        <v>110.00000000000001</v>
      </c>
      <c r="G46" s="9">
        <f t="shared" si="29"/>
        <v>45030.749999999898</v>
      </c>
      <c r="H46" s="2" t="str">
        <f t="shared" si="35"/>
        <v>Washington Commanders</v>
      </c>
      <c r="I46" s="2" t="str">
        <f t="shared" si="36"/>
        <v>Cleveland Browns</v>
      </c>
      <c r="J46" s="17">
        <f t="shared" si="37"/>
        <v>-130.03901170351108</v>
      </c>
      <c r="K46" s="18">
        <f t="shared" si="38"/>
        <v>110.00000000000001</v>
      </c>
      <c r="L46" s="4">
        <f t="shared" si="3"/>
        <v>1.7689999999999999</v>
      </c>
      <c r="M46" s="4">
        <f t="shared" si="4"/>
        <v>2.1</v>
      </c>
      <c r="N46" s="1">
        <f t="shared" si="10"/>
        <v>0.56529112492933864</v>
      </c>
      <c r="O46" s="1">
        <f t="shared" si="11"/>
        <v>0.47619047619047616</v>
      </c>
      <c r="P46" s="1">
        <f t="shared" si="12"/>
        <v>3.982941328508649E-2</v>
      </c>
      <c r="Q46" s="1">
        <f t="shared" si="13"/>
        <v>4.4550324369431238E-2</v>
      </c>
      <c r="R46" s="1">
        <f t="shared" si="14"/>
        <v>0.5555503243694313</v>
      </c>
      <c r="S46" s="1"/>
      <c r="T46" s="17">
        <f t="shared" si="16"/>
        <v>800.01694920263856</v>
      </c>
      <c r="U46" s="18">
        <f t="shared" si="17"/>
        <v>1138.4082155909466</v>
      </c>
      <c r="V46" s="2">
        <f t="shared" si="18"/>
        <v>760.01610174250663</v>
      </c>
      <c r="W46" s="18">
        <f t="shared" si="19"/>
        <v>1081.4878048113992</v>
      </c>
      <c r="X46" s="2">
        <f t="shared" si="20"/>
        <v>-131.57615972967898</v>
      </c>
      <c r="Y46" s="2">
        <f t="shared" si="21"/>
        <v>108.14878048113992</v>
      </c>
      <c r="Z46" s="2">
        <f t="shared" si="22"/>
        <v>-1000</v>
      </c>
      <c r="AA46" s="2">
        <f t="shared" si="23"/>
        <v>1081.4878048113992</v>
      </c>
      <c r="AB46" s="5">
        <f t="shared" si="24"/>
        <v>-1</v>
      </c>
      <c r="AC46" s="5">
        <f t="shared" si="25"/>
        <v>1.1000000000000001</v>
      </c>
      <c r="AD46" s="3">
        <f t="shared" si="26"/>
        <v>202301</v>
      </c>
      <c r="AE46" s="21">
        <v>1.7689999999999999</v>
      </c>
      <c r="AF46" s="21">
        <v>2.1</v>
      </c>
      <c r="AG46" s="21">
        <v>1.7689999999999999</v>
      </c>
      <c r="AH46" s="21">
        <v>2.1</v>
      </c>
      <c r="AI46">
        <v>10</v>
      </c>
      <c r="AJ46">
        <v>24</v>
      </c>
      <c r="AK46">
        <f t="shared" si="34"/>
        <v>-140</v>
      </c>
      <c r="AL46">
        <f t="shared" si="27"/>
        <v>10</v>
      </c>
      <c r="AM46">
        <f t="shared" si="28"/>
        <v>24</v>
      </c>
    </row>
    <row r="47" spans="1:39" x14ac:dyDescent="0.25">
      <c r="B47" s="24">
        <v>44924</v>
      </c>
      <c r="C47" s="20" t="s">
        <v>44</v>
      </c>
      <c r="D47" s="20" t="s">
        <v>26</v>
      </c>
      <c r="E47" s="2">
        <v>600</v>
      </c>
      <c r="F47" s="2">
        <v>-900.90090090090098</v>
      </c>
      <c r="G47" s="9">
        <f t="shared" si="29"/>
        <v>45030.791666666562</v>
      </c>
      <c r="H47" s="2" t="str">
        <f t="shared" si="35"/>
        <v>Dallas Cowboys</v>
      </c>
      <c r="I47" s="2" t="str">
        <f t="shared" si="36"/>
        <v>Tennessee Titans</v>
      </c>
      <c r="J47" s="17">
        <f t="shared" si="37"/>
        <v>-900.90090090090098</v>
      </c>
      <c r="K47" s="18">
        <f t="shared" si="38"/>
        <v>600</v>
      </c>
      <c r="L47" s="4">
        <f t="shared" si="3"/>
        <v>1.111</v>
      </c>
      <c r="M47" s="4">
        <f t="shared" si="4"/>
        <v>7</v>
      </c>
      <c r="N47" s="1">
        <f t="shared" si="10"/>
        <v>0.90009000900090008</v>
      </c>
      <c r="O47" s="1">
        <f t="shared" si="11"/>
        <v>0.14285714285714285</v>
      </c>
      <c r="P47" s="1">
        <f t="shared" si="12"/>
        <v>4.1178646282825859E-2</v>
      </c>
      <c r="Q47" s="1">
        <f t="shared" si="13"/>
        <v>0.37861643307187864</v>
      </c>
      <c r="R47" s="1">
        <f t="shared" si="14"/>
        <v>0.88961643307187865</v>
      </c>
      <c r="S47" s="1"/>
      <c r="T47" s="17">
        <f t="shared" si="16"/>
        <v>124.0799549385152</v>
      </c>
      <c r="U47" s="18">
        <f t="shared" si="17"/>
        <v>5869.361642476445</v>
      </c>
      <c r="V47" s="2">
        <f t="shared" si="18"/>
        <v>117.87595719158944</v>
      </c>
      <c r="W47" s="18">
        <f t="shared" si="19"/>
        <v>5575.8935603526224</v>
      </c>
      <c r="X47" s="2">
        <f t="shared" si="20"/>
        <v>-848.34942071745138</v>
      </c>
      <c r="Y47" s="2">
        <f t="shared" si="21"/>
        <v>557.5893560352622</v>
      </c>
      <c r="Z47" s="2">
        <f t="shared" si="22"/>
        <v>117.87595719158944</v>
      </c>
      <c r="AA47" s="2">
        <f t="shared" si="23"/>
        <v>-1000</v>
      </c>
      <c r="AB47" s="5">
        <f t="shared" si="24"/>
        <v>0.11099999999999999</v>
      </c>
      <c r="AC47" s="5">
        <f t="shared" si="25"/>
        <v>-1</v>
      </c>
      <c r="AD47" s="3">
        <f t="shared" si="26"/>
        <v>202212</v>
      </c>
      <c r="AE47" s="21">
        <v>2.35</v>
      </c>
      <c r="AF47" s="21">
        <v>1.645</v>
      </c>
      <c r="AG47" s="21">
        <v>7</v>
      </c>
      <c r="AH47" s="21">
        <v>1.111</v>
      </c>
      <c r="AI47">
        <v>13</v>
      </c>
      <c r="AJ47">
        <v>27</v>
      </c>
      <c r="AK47">
        <f t="shared" si="34"/>
        <v>-1000</v>
      </c>
      <c r="AL47">
        <f t="shared" si="27"/>
        <v>27</v>
      </c>
      <c r="AM47">
        <f t="shared" si="28"/>
        <v>13</v>
      </c>
    </row>
    <row r="48" spans="1:39" x14ac:dyDescent="0.25">
      <c r="B48" s="24">
        <v>44921</v>
      </c>
      <c r="C48" s="20" t="s">
        <v>42</v>
      </c>
      <c r="D48" s="20" t="s">
        <v>34</v>
      </c>
      <c r="E48" s="2">
        <v>170.00000000000003</v>
      </c>
      <c r="F48" s="2">
        <v>-200</v>
      </c>
      <c r="G48" s="9">
        <f t="shared" si="29"/>
        <v>45030.833333333227</v>
      </c>
      <c r="H48" s="2" t="str">
        <f t="shared" si="35"/>
        <v>Los Angeles Chargers</v>
      </c>
      <c r="I48" s="2" t="str">
        <f t="shared" si="36"/>
        <v>Indianapolis Colts</v>
      </c>
      <c r="J48" s="17">
        <f t="shared" si="37"/>
        <v>-200</v>
      </c>
      <c r="K48" s="18">
        <f t="shared" si="38"/>
        <v>170.00000000000003</v>
      </c>
      <c r="L48" s="4">
        <f t="shared" si="3"/>
        <v>1.5</v>
      </c>
      <c r="M48" s="4">
        <f t="shared" si="4"/>
        <v>2.7</v>
      </c>
      <c r="N48" s="1">
        <f t="shared" si="10"/>
        <v>0.66666666666666663</v>
      </c>
      <c r="O48" s="1">
        <f t="shared" si="11"/>
        <v>0.37037037037037035</v>
      </c>
      <c r="P48" s="1">
        <f t="shared" si="12"/>
        <v>3.5714285714285587E-2</v>
      </c>
      <c r="Q48" s="1">
        <f t="shared" si="13"/>
        <v>0.14814814814814814</v>
      </c>
      <c r="R48" s="1">
        <f t="shared" si="14"/>
        <v>0.65914814814814815</v>
      </c>
      <c r="S48" s="1"/>
      <c r="T48" s="17">
        <f t="shared" si="16"/>
        <v>517.10962521773342</v>
      </c>
      <c r="U48" s="18">
        <f t="shared" si="17"/>
        <v>1734.0124117028765</v>
      </c>
      <c r="V48" s="2">
        <f t="shared" si="18"/>
        <v>491.25414395684675</v>
      </c>
      <c r="W48" s="18">
        <f t="shared" si="19"/>
        <v>1647.3117911177326</v>
      </c>
      <c r="X48" s="2">
        <f t="shared" si="20"/>
        <v>-203.56062382403903</v>
      </c>
      <c r="Y48" s="2">
        <f t="shared" si="21"/>
        <v>164.73117911177326</v>
      </c>
      <c r="Z48" s="2">
        <f t="shared" si="22"/>
        <v>491.25414395684675</v>
      </c>
      <c r="AA48" s="2">
        <f t="shared" si="23"/>
        <v>-1000</v>
      </c>
      <c r="AB48" s="5">
        <f t="shared" si="24"/>
        <v>0.5</v>
      </c>
      <c r="AC48" s="5">
        <f t="shared" si="25"/>
        <v>-1</v>
      </c>
      <c r="AD48" s="3">
        <f t="shared" si="26"/>
        <v>202212</v>
      </c>
      <c r="AE48" s="21">
        <v>2.15</v>
      </c>
      <c r="AF48" s="21">
        <v>1.74</v>
      </c>
      <c r="AG48" s="21">
        <v>2.7</v>
      </c>
      <c r="AH48" s="21">
        <v>1.5</v>
      </c>
      <c r="AI48">
        <v>3</v>
      </c>
      <c r="AJ48">
        <v>20</v>
      </c>
      <c r="AK48">
        <f t="shared" si="34"/>
        <v>-200</v>
      </c>
      <c r="AL48">
        <f t="shared" si="27"/>
        <v>20</v>
      </c>
      <c r="AM48">
        <f t="shared" si="28"/>
        <v>3</v>
      </c>
    </row>
    <row r="49" spans="2:39" x14ac:dyDescent="0.25">
      <c r="B49" s="24">
        <v>44920</v>
      </c>
      <c r="C49" s="20" t="s">
        <v>51</v>
      </c>
      <c r="D49" s="20" t="s">
        <v>30</v>
      </c>
      <c r="E49" s="2">
        <v>300</v>
      </c>
      <c r="F49" s="2">
        <v>-380.22813688212943</v>
      </c>
      <c r="G49" s="9">
        <f t="shared" si="29"/>
        <v>45030.874999999891</v>
      </c>
      <c r="H49" s="2" t="str">
        <f t="shared" si="35"/>
        <v>Tampa Bay Buccaneers</v>
      </c>
      <c r="I49" s="2" t="str">
        <f t="shared" si="36"/>
        <v>Arizona Cardinals</v>
      </c>
      <c r="J49" s="17">
        <f t="shared" si="37"/>
        <v>-380.22813688212943</v>
      </c>
      <c r="K49" s="18">
        <f t="shared" si="38"/>
        <v>300</v>
      </c>
      <c r="L49" s="4">
        <f t="shared" si="3"/>
        <v>1.2629999999999999</v>
      </c>
      <c r="M49" s="4">
        <f t="shared" si="4"/>
        <v>4</v>
      </c>
      <c r="N49" s="1">
        <f t="shared" si="10"/>
        <v>0.79176563737133809</v>
      </c>
      <c r="O49" s="1">
        <f t="shared" si="11"/>
        <v>0.25</v>
      </c>
      <c r="P49" s="1">
        <f t="shared" si="12"/>
        <v>4.0091202736082132E-2</v>
      </c>
      <c r="Q49" s="1">
        <f t="shared" si="13"/>
        <v>0.27088281868566905</v>
      </c>
      <c r="R49" s="1">
        <f t="shared" si="14"/>
        <v>0.781882818685669</v>
      </c>
      <c r="S49" s="1"/>
      <c r="T49" s="17">
        <f t="shared" si="16"/>
        <v>278.96402901010407</v>
      </c>
      <c r="U49" s="18">
        <f t="shared" si="17"/>
        <v>3041.7624503114548</v>
      </c>
      <c r="V49" s="2">
        <f t="shared" si="18"/>
        <v>265.01582755959885</v>
      </c>
      <c r="W49" s="18">
        <f t="shared" si="19"/>
        <v>2889.6743277958822</v>
      </c>
      <c r="X49" s="2">
        <f t="shared" si="20"/>
        <v>-377.3359535573822</v>
      </c>
      <c r="Y49" s="2">
        <f t="shared" si="21"/>
        <v>288.96743277958819</v>
      </c>
      <c r="Z49" s="2">
        <f t="shared" si="22"/>
        <v>265.01582755959885</v>
      </c>
      <c r="AA49" s="2">
        <f t="shared" si="23"/>
        <v>-1000</v>
      </c>
      <c r="AB49" s="5">
        <f t="shared" si="24"/>
        <v>0.2629999999999999</v>
      </c>
      <c r="AC49" s="5">
        <f t="shared" si="25"/>
        <v>-1</v>
      </c>
      <c r="AD49" s="3">
        <f t="shared" si="26"/>
        <v>202212</v>
      </c>
      <c r="AE49" s="21">
        <v>2.35</v>
      </c>
      <c r="AF49" s="21">
        <v>1.645</v>
      </c>
      <c r="AG49" s="21">
        <v>4</v>
      </c>
      <c r="AH49" s="21">
        <v>1.2629999999999999</v>
      </c>
      <c r="AI49">
        <v>16</v>
      </c>
      <c r="AJ49">
        <v>19</v>
      </c>
      <c r="AK49">
        <f t="shared" si="34"/>
        <v>-400</v>
      </c>
      <c r="AL49">
        <f t="shared" si="27"/>
        <v>19</v>
      </c>
      <c r="AM49">
        <f t="shared" si="28"/>
        <v>16</v>
      </c>
    </row>
    <row r="50" spans="2:39" x14ac:dyDescent="0.25">
      <c r="B50" s="24">
        <v>44920</v>
      </c>
      <c r="C50" s="20" t="s">
        <v>50</v>
      </c>
      <c r="D50" s="20" t="s">
        <v>41</v>
      </c>
      <c r="E50" s="2">
        <v>154.99999999999997</v>
      </c>
      <c r="F50" s="2">
        <v>-175.13134851138355</v>
      </c>
      <c r="G50" s="9">
        <f t="shared" si="29"/>
        <v>45030.916666666555</v>
      </c>
      <c r="H50" s="2" t="str">
        <f t="shared" si="35"/>
        <v>Denver Broncos</v>
      </c>
      <c r="I50" s="2" t="str">
        <f t="shared" si="36"/>
        <v>Los Angeles Rams</v>
      </c>
      <c r="J50" s="17">
        <f t="shared" si="37"/>
        <v>-175.13134851138355</v>
      </c>
      <c r="K50" s="18">
        <f t="shared" si="38"/>
        <v>154.99999999999997</v>
      </c>
      <c r="L50" s="4">
        <f t="shared" si="3"/>
        <v>1.5709999999999997</v>
      </c>
      <c r="M50" s="4">
        <f t="shared" si="4"/>
        <v>2.5499999999999998</v>
      </c>
      <c r="N50" s="1">
        <f t="shared" si="10"/>
        <v>0.63653723742838964</v>
      </c>
      <c r="O50" s="1">
        <f t="shared" si="11"/>
        <v>0.39215686274509809</v>
      </c>
      <c r="P50" s="1">
        <f t="shared" si="12"/>
        <v>2.789371511769001E-2</v>
      </c>
      <c r="Q50" s="1">
        <f t="shared" si="13"/>
        <v>0.12219018734164577</v>
      </c>
      <c r="R50" s="1">
        <f t="shared" si="14"/>
        <v>0.63319018734164578</v>
      </c>
      <c r="S50" s="1"/>
      <c r="T50" s="17">
        <f t="shared" si="16"/>
        <v>579.30432276335546</v>
      </c>
      <c r="U50" s="18">
        <f t="shared" si="17"/>
        <v>1556.7829182628504</v>
      </c>
      <c r="V50" s="2">
        <f t="shared" si="18"/>
        <v>550.3391066251877</v>
      </c>
      <c r="W50" s="18">
        <f t="shared" si="19"/>
        <v>1478.9437723497078</v>
      </c>
      <c r="X50" s="2">
        <f t="shared" si="20"/>
        <v>-181.70614952883167</v>
      </c>
      <c r="Y50" s="2">
        <f t="shared" si="21"/>
        <v>147.89437723497079</v>
      </c>
      <c r="Z50" s="2">
        <f t="shared" si="22"/>
        <v>-1000</v>
      </c>
      <c r="AA50" s="2">
        <f t="shared" si="23"/>
        <v>1478.9437723497078</v>
      </c>
      <c r="AB50" s="5">
        <f t="shared" si="24"/>
        <v>-1</v>
      </c>
      <c r="AC50" s="5">
        <f t="shared" si="25"/>
        <v>1.5499999999999998</v>
      </c>
      <c r="AD50" s="3">
        <f t="shared" si="26"/>
        <v>202212</v>
      </c>
      <c r="AE50" s="21">
        <v>1.869</v>
      </c>
      <c r="AF50" s="21">
        <v>1.952</v>
      </c>
      <c r="AG50" s="21">
        <v>2.5499999999999998</v>
      </c>
      <c r="AH50" s="21">
        <v>1.571</v>
      </c>
      <c r="AI50">
        <v>51</v>
      </c>
      <c r="AJ50">
        <v>14</v>
      </c>
      <c r="AK50">
        <f t="shared" si="34"/>
        <v>-180</v>
      </c>
      <c r="AL50">
        <f t="shared" si="27"/>
        <v>14</v>
      </c>
      <c r="AM50">
        <f t="shared" si="28"/>
        <v>51</v>
      </c>
    </row>
    <row r="51" spans="2:39" x14ac:dyDescent="0.25">
      <c r="B51" s="24">
        <v>44920</v>
      </c>
      <c r="C51" s="20" t="s">
        <v>33</v>
      </c>
      <c r="D51" s="20" t="s">
        <v>36</v>
      </c>
      <c r="E51" s="2">
        <v>-180.1801801801802</v>
      </c>
      <c r="F51" s="2">
        <v>160</v>
      </c>
      <c r="G51" s="9">
        <f t="shared" si="29"/>
        <v>45030.958333333219</v>
      </c>
      <c r="H51" s="2" t="str">
        <f t="shared" si="35"/>
        <v>Miami Dolphins</v>
      </c>
      <c r="I51" s="2" t="str">
        <f t="shared" si="36"/>
        <v>Green Bay Packers</v>
      </c>
      <c r="J51" s="17">
        <f t="shared" si="37"/>
        <v>-180.1801801801802</v>
      </c>
      <c r="K51" s="18">
        <f t="shared" si="38"/>
        <v>160</v>
      </c>
      <c r="L51" s="4">
        <f t="shared" si="3"/>
        <v>1.5549999999999997</v>
      </c>
      <c r="M51" s="4">
        <f t="shared" si="4"/>
        <v>2.6</v>
      </c>
      <c r="N51" s="1">
        <f t="shared" si="10"/>
        <v>0.64308681672025736</v>
      </c>
      <c r="O51" s="1">
        <f t="shared" si="11"/>
        <v>0.38461538461538458</v>
      </c>
      <c r="P51" s="1">
        <f t="shared" si="12"/>
        <v>2.695547533092657E-2</v>
      </c>
      <c r="Q51" s="1">
        <f t="shared" si="13"/>
        <v>0.12923571605243639</v>
      </c>
      <c r="R51" s="1">
        <f t="shared" si="14"/>
        <v>0.64023571605243634</v>
      </c>
      <c r="S51" s="1"/>
      <c r="T51" s="17">
        <f t="shared" si="16"/>
        <v>561.92473323075023</v>
      </c>
      <c r="U51" s="18">
        <f t="shared" si="17"/>
        <v>1602.6507633440012</v>
      </c>
      <c r="V51" s="2">
        <f t="shared" si="18"/>
        <v>533.82849656921269</v>
      </c>
      <c r="W51" s="18">
        <f t="shared" si="19"/>
        <v>1522.518225176801</v>
      </c>
      <c r="X51" s="2">
        <f t="shared" si="20"/>
        <v>-187.32608064701668</v>
      </c>
      <c r="Y51" s="2">
        <f t="shared" si="21"/>
        <v>152.2518225176801</v>
      </c>
      <c r="Z51" s="2">
        <f t="shared" si="22"/>
        <v>-1000</v>
      </c>
      <c r="AA51" s="2">
        <f t="shared" si="23"/>
        <v>1522.518225176801</v>
      </c>
      <c r="AB51" s="5">
        <f t="shared" si="24"/>
        <v>-1</v>
      </c>
      <c r="AC51" s="5">
        <f t="shared" si="25"/>
        <v>1.6</v>
      </c>
      <c r="AD51" s="3">
        <f t="shared" si="26"/>
        <v>202212</v>
      </c>
      <c r="AE51" s="21">
        <v>1.54</v>
      </c>
      <c r="AF51" s="21">
        <v>2.65</v>
      </c>
      <c r="AG51" s="21">
        <v>1.5549999999999999</v>
      </c>
      <c r="AH51" s="21">
        <v>2.6</v>
      </c>
      <c r="AI51">
        <v>20</v>
      </c>
      <c r="AJ51">
        <v>26</v>
      </c>
      <c r="AK51">
        <f t="shared" si="34"/>
        <v>-190</v>
      </c>
      <c r="AL51">
        <f t="shared" si="27"/>
        <v>20</v>
      </c>
      <c r="AM51">
        <f t="shared" si="28"/>
        <v>26</v>
      </c>
    </row>
    <row r="52" spans="2:39" x14ac:dyDescent="0.25">
      <c r="B52" s="24">
        <v>44919</v>
      </c>
      <c r="C52" s="20" t="s">
        <v>48</v>
      </c>
      <c r="D52" s="20" t="s">
        <v>53</v>
      </c>
      <c r="E52" s="2">
        <v>-130.03901170351108</v>
      </c>
      <c r="F52" s="2">
        <v>110.00000000000001</v>
      </c>
      <c r="G52" s="9">
        <f t="shared" si="29"/>
        <v>45030.999999999884</v>
      </c>
      <c r="H52" s="2" t="str">
        <f t="shared" si="35"/>
        <v>Pittsburgh Steelers</v>
      </c>
      <c r="I52" s="2" t="str">
        <f t="shared" si="36"/>
        <v>Las Vegas Raiders</v>
      </c>
      <c r="J52" s="17">
        <f t="shared" si="37"/>
        <v>-130.03901170351108</v>
      </c>
      <c r="K52" s="18">
        <f t="shared" si="38"/>
        <v>110.00000000000001</v>
      </c>
      <c r="L52" s="4">
        <f t="shared" si="3"/>
        <v>1.7689999999999999</v>
      </c>
      <c r="M52" s="4">
        <f t="shared" si="4"/>
        <v>2.1</v>
      </c>
      <c r="N52" s="1">
        <f t="shared" si="10"/>
        <v>0.56529112492933864</v>
      </c>
      <c r="O52" s="1">
        <f t="shared" si="11"/>
        <v>0.47619047619047616</v>
      </c>
      <c r="P52" s="1">
        <f t="shared" si="12"/>
        <v>3.982941328508649E-2</v>
      </c>
      <c r="Q52" s="1">
        <f t="shared" si="13"/>
        <v>4.4550324369431238E-2</v>
      </c>
      <c r="R52" s="1">
        <f t="shared" si="14"/>
        <v>0.5555503243694313</v>
      </c>
      <c r="S52" s="1"/>
      <c r="T52" s="17">
        <f t="shared" si="16"/>
        <v>800.01694920263856</v>
      </c>
      <c r="U52" s="18">
        <f t="shared" si="17"/>
        <v>1138.4082155909466</v>
      </c>
      <c r="V52" s="2">
        <f t="shared" si="18"/>
        <v>760.01610174250663</v>
      </c>
      <c r="W52" s="18">
        <f t="shared" si="19"/>
        <v>1081.4878048113992</v>
      </c>
      <c r="X52" s="2">
        <f t="shared" si="20"/>
        <v>-131.57615972967898</v>
      </c>
      <c r="Y52" s="2">
        <f t="shared" si="21"/>
        <v>108.14878048113992</v>
      </c>
      <c r="Z52" s="2">
        <f t="shared" si="22"/>
        <v>760.01610174250663</v>
      </c>
      <c r="AA52" s="2">
        <f t="shared" si="23"/>
        <v>-1000</v>
      </c>
      <c r="AB52" s="5">
        <f t="shared" si="24"/>
        <v>0.76899999999999991</v>
      </c>
      <c r="AC52" s="5">
        <f t="shared" si="25"/>
        <v>-1</v>
      </c>
      <c r="AD52" s="3">
        <f t="shared" si="26"/>
        <v>202212</v>
      </c>
      <c r="AE52" s="21">
        <v>1.869</v>
      </c>
      <c r="AF52" s="21">
        <v>1.952</v>
      </c>
      <c r="AG52" s="21">
        <v>1.7689999999999999</v>
      </c>
      <c r="AH52" s="21">
        <v>2.1</v>
      </c>
      <c r="AI52">
        <v>13</v>
      </c>
      <c r="AJ52">
        <v>10</v>
      </c>
      <c r="AK52">
        <f t="shared" si="34"/>
        <v>-140</v>
      </c>
      <c r="AL52">
        <f t="shared" si="27"/>
        <v>13</v>
      </c>
      <c r="AM52">
        <f t="shared" si="28"/>
        <v>10</v>
      </c>
    </row>
    <row r="53" spans="2:39" x14ac:dyDescent="0.25">
      <c r="B53" s="24">
        <v>44919</v>
      </c>
      <c r="C53" s="20" t="s">
        <v>26</v>
      </c>
      <c r="D53" s="20" t="s">
        <v>22</v>
      </c>
      <c r="E53" s="2">
        <v>-200</v>
      </c>
      <c r="F53" s="2">
        <v>170.00000000000003</v>
      </c>
      <c r="G53" s="9">
        <f t="shared" si="29"/>
        <v>45031.041666666548</v>
      </c>
      <c r="H53" s="2" t="str">
        <f t="shared" si="35"/>
        <v>Dallas Cowboys</v>
      </c>
      <c r="I53" s="2" t="str">
        <f t="shared" si="36"/>
        <v>Philadelphia Eagles</v>
      </c>
      <c r="J53" s="17">
        <f t="shared" si="37"/>
        <v>-200</v>
      </c>
      <c r="K53" s="18">
        <f t="shared" si="38"/>
        <v>170.00000000000003</v>
      </c>
      <c r="L53" s="4">
        <f t="shared" si="3"/>
        <v>1.5</v>
      </c>
      <c r="M53" s="4">
        <f t="shared" si="4"/>
        <v>2.7</v>
      </c>
      <c r="N53" s="1">
        <f t="shared" si="10"/>
        <v>0.66666666666666663</v>
      </c>
      <c r="O53" s="1">
        <f t="shared" si="11"/>
        <v>0.37037037037037035</v>
      </c>
      <c r="P53" s="1">
        <f t="shared" si="12"/>
        <v>3.5714285714285587E-2</v>
      </c>
      <c r="Q53" s="1">
        <f t="shared" si="13"/>
        <v>0.14814814814814814</v>
      </c>
      <c r="R53" s="1">
        <f t="shared" si="14"/>
        <v>0.65914814814814815</v>
      </c>
      <c r="S53" s="1"/>
      <c r="T53" s="17">
        <f t="shared" si="16"/>
        <v>517.10962521773342</v>
      </c>
      <c r="U53" s="18">
        <f t="shared" si="17"/>
        <v>1734.0124117028765</v>
      </c>
      <c r="V53" s="2">
        <f t="shared" si="18"/>
        <v>491.25414395684675</v>
      </c>
      <c r="W53" s="18">
        <f t="shared" si="19"/>
        <v>1647.3117911177326</v>
      </c>
      <c r="X53" s="2">
        <f t="shared" si="20"/>
        <v>-203.56062382403903</v>
      </c>
      <c r="Y53" s="2">
        <f t="shared" si="21"/>
        <v>164.73117911177326</v>
      </c>
      <c r="Z53" s="2">
        <f t="shared" si="22"/>
        <v>491.25414395684675</v>
      </c>
      <c r="AA53" s="2">
        <f t="shared" si="23"/>
        <v>-1000</v>
      </c>
      <c r="AB53" s="5">
        <f t="shared" si="24"/>
        <v>0.5</v>
      </c>
      <c r="AC53" s="5">
        <f t="shared" si="25"/>
        <v>-1</v>
      </c>
      <c r="AD53" s="3">
        <f t="shared" si="26"/>
        <v>202212</v>
      </c>
      <c r="AE53" s="21">
        <v>1.8</v>
      </c>
      <c r="AF53" s="21">
        <v>2.0499999999999998</v>
      </c>
      <c r="AG53" s="21">
        <v>1.5</v>
      </c>
      <c r="AH53" s="21">
        <v>2.7</v>
      </c>
      <c r="AI53">
        <v>40</v>
      </c>
      <c r="AJ53">
        <v>34</v>
      </c>
      <c r="AK53">
        <f t="shared" si="34"/>
        <v>-200</v>
      </c>
      <c r="AL53">
        <f t="shared" si="27"/>
        <v>40</v>
      </c>
      <c r="AM53">
        <f t="shared" si="28"/>
        <v>34</v>
      </c>
    </row>
    <row r="54" spans="2:39" x14ac:dyDescent="0.25">
      <c r="B54" s="24">
        <v>44919</v>
      </c>
      <c r="C54" s="20" t="s">
        <v>25</v>
      </c>
      <c r="D54" s="20" t="s">
        <v>52</v>
      </c>
      <c r="E54" s="2">
        <v>-310.55900621118008</v>
      </c>
      <c r="F54" s="2">
        <v>250</v>
      </c>
      <c r="G54" s="9">
        <f t="shared" si="29"/>
        <v>45031.083333333212</v>
      </c>
      <c r="H54" s="2" t="str">
        <f t="shared" si="35"/>
        <v>San Francisco 49ers</v>
      </c>
      <c r="I54" s="2" t="str">
        <f t="shared" si="36"/>
        <v>Washington Commanders</v>
      </c>
      <c r="J54" s="17">
        <f t="shared" si="37"/>
        <v>-310.55900621118008</v>
      </c>
      <c r="K54" s="18">
        <f t="shared" si="38"/>
        <v>250</v>
      </c>
      <c r="L54" s="4">
        <f t="shared" si="3"/>
        <v>1.3220000000000001</v>
      </c>
      <c r="M54" s="4">
        <f t="shared" si="4"/>
        <v>3.5</v>
      </c>
      <c r="N54" s="1">
        <f t="shared" si="10"/>
        <v>0.75642965204236001</v>
      </c>
      <c r="O54" s="1">
        <f t="shared" si="11"/>
        <v>0.2857142857142857</v>
      </c>
      <c r="P54" s="1">
        <f t="shared" si="12"/>
        <v>4.0439651596847703E-2</v>
      </c>
      <c r="Q54" s="1">
        <f t="shared" si="13"/>
        <v>0.23535768316403716</v>
      </c>
      <c r="R54" s="1">
        <f t="shared" si="14"/>
        <v>0.74635768316403717</v>
      </c>
      <c r="S54" s="1"/>
      <c r="T54" s="17">
        <f t="shared" si="16"/>
        <v>339.84016317845891</v>
      </c>
      <c r="U54" s="18">
        <f t="shared" si="17"/>
        <v>2553.4813844294049</v>
      </c>
      <c r="V54" s="2">
        <f t="shared" si="18"/>
        <v>322.84815501953597</v>
      </c>
      <c r="W54" s="18">
        <f t="shared" si="19"/>
        <v>2425.8073152079346</v>
      </c>
      <c r="X54" s="2">
        <f t="shared" si="20"/>
        <v>-309.7431360385159</v>
      </c>
      <c r="Y54" s="2">
        <f t="shared" si="21"/>
        <v>242.58073152079345</v>
      </c>
      <c r="Z54" s="2">
        <f t="shared" si="22"/>
        <v>322.84815501953597</v>
      </c>
      <c r="AA54" s="2">
        <f t="shared" si="23"/>
        <v>-1000</v>
      </c>
      <c r="AB54" s="5">
        <f t="shared" si="24"/>
        <v>0.32200000000000006</v>
      </c>
      <c r="AC54" s="5">
        <f t="shared" si="25"/>
        <v>-1</v>
      </c>
      <c r="AD54" s="3">
        <f t="shared" si="26"/>
        <v>202212</v>
      </c>
      <c r="AE54" s="21">
        <v>1.333</v>
      </c>
      <c r="AF54" s="21">
        <v>3.4</v>
      </c>
      <c r="AG54" s="21">
        <v>1.3220000000000001</v>
      </c>
      <c r="AH54" s="21">
        <v>3.5</v>
      </c>
      <c r="AI54">
        <v>37</v>
      </c>
      <c r="AJ54">
        <v>20</v>
      </c>
      <c r="AK54">
        <f t="shared" si="34"/>
        <v>-400</v>
      </c>
      <c r="AL54">
        <f t="shared" si="27"/>
        <v>37</v>
      </c>
      <c r="AM54">
        <f t="shared" si="28"/>
        <v>20</v>
      </c>
    </row>
    <row r="55" spans="2:39" x14ac:dyDescent="0.25">
      <c r="B55" s="24">
        <v>44919</v>
      </c>
      <c r="C55" s="20" t="s">
        <v>31</v>
      </c>
      <c r="D55" s="20" t="s">
        <v>38</v>
      </c>
      <c r="E55" s="2">
        <v>-280.1120448179272</v>
      </c>
      <c r="F55" s="2">
        <v>229.99999999999997</v>
      </c>
      <c r="G55" s="9">
        <f t="shared" si="29"/>
        <v>45031.124999999876</v>
      </c>
      <c r="H55" s="2" t="str">
        <f t="shared" si="35"/>
        <v>Baltimore Ravens</v>
      </c>
      <c r="I55" s="2" t="str">
        <f t="shared" si="36"/>
        <v>Atlanta Falcons</v>
      </c>
      <c r="J55" s="17">
        <f t="shared" si="37"/>
        <v>-280.1120448179272</v>
      </c>
      <c r="K55" s="18">
        <f t="shared" si="38"/>
        <v>229.99999999999997</v>
      </c>
      <c r="L55" s="4">
        <f t="shared" si="3"/>
        <v>1.357</v>
      </c>
      <c r="M55" s="4">
        <f t="shared" si="4"/>
        <v>3.3</v>
      </c>
      <c r="N55" s="1">
        <f t="shared" si="10"/>
        <v>0.73691967575534267</v>
      </c>
      <c r="O55" s="1">
        <f t="shared" si="11"/>
        <v>0.30303030303030304</v>
      </c>
      <c r="P55" s="1">
        <f t="shared" si="12"/>
        <v>3.8415288812540416E-2</v>
      </c>
      <c r="Q55" s="1">
        <f t="shared" si="13"/>
        <v>0.21694468636251982</v>
      </c>
      <c r="R55" s="1">
        <f t="shared" si="14"/>
        <v>0.72794468636251985</v>
      </c>
      <c r="S55" s="1"/>
      <c r="T55" s="17">
        <f t="shared" si="16"/>
        <v>373.73075006140687</v>
      </c>
      <c r="U55" s="18">
        <f t="shared" si="17"/>
        <v>2343.1694856500267</v>
      </c>
      <c r="V55" s="2">
        <f t="shared" si="18"/>
        <v>355.04421255833648</v>
      </c>
      <c r="W55" s="18">
        <f t="shared" si="19"/>
        <v>2226.011011367525</v>
      </c>
      <c r="X55" s="2">
        <f t="shared" si="20"/>
        <v>-281.65506284254451</v>
      </c>
      <c r="Y55" s="2">
        <f t="shared" si="21"/>
        <v>222.6011011367525</v>
      </c>
      <c r="Z55" s="2">
        <f t="shared" si="22"/>
        <v>355.04421255833648</v>
      </c>
      <c r="AA55" s="2">
        <f t="shared" si="23"/>
        <v>-1000</v>
      </c>
      <c r="AB55" s="5">
        <f t="shared" si="24"/>
        <v>0.35699999999999998</v>
      </c>
      <c r="AC55" s="5">
        <f t="shared" si="25"/>
        <v>-1</v>
      </c>
      <c r="AD55" s="3">
        <f t="shared" si="26"/>
        <v>202212</v>
      </c>
      <c r="AE55" s="21">
        <v>1.333</v>
      </c>
      <c r="AF55" s="21">
        <v>3.4</v>
      </c>
      <c r="AG55" s="21">
        <v>1.357</v>
      </c>
      <c r="AH55" s="21">
        <v>3.3</v>
      </c>
      <c r="AI55">
        <v>17</v>
      </c>
      <c r="AJ55">
        <v>9</v>
      </c>
      <c r="AK55">
        <f t="shared" si="34"/>
        <v>-300</v>
      </c>
      <c r="AL55">
        <f t="shared" si="27"/>
        <v>17</v>
      </c>
      <c r="AM55">
        <f t="shared" si="28"/>
        <v>9</v>
      </c>
    </row>
    <row r="56" spans="2:39" x14ac:dyDescent="0.25">
      <c r="B56" s="24">
        <v>44919</v>
      </c>
      <c r="C56" s="20" t="s">
        <v>47</v>
      </c>
      <c r="D56" s="20" t="s">
        <v>37</v>
      </c>
      <c r="E56" s="2">
        <v>114.99999999999999</v>
      </c>
      <c r="F56" s="2">
        <v>-135.13513513513513</v>
      </c>
      <c r="G56" s="9">
        <f t="shared" si="29"/>
        <v>45031.166666666541</v>
      </c>
      <c r="H56" s="2" t="str">
        <f t="shared" si="35"/>
        <v>Detroit Lions</v>
      </c>
      <c r="I56" s="2" t="str">
        <f t="shared" si="36"/>
        <v>Carolina Panthers</v>
      </c>
      <c r="J56" s="17">
        <f t="shared" si="37"/>
        <v>-135.13513513513513</v>
      </c>
      <c r="K56" s="18">
        <f t="shared" si="38"/>
        <v>114.99999999999999</v>
      </c>
      <c r="L56" s="4">
        <f t="shared" si="3"/>
        <v>1.74</v>
      </c>
      <c r="M56" s="4">
        <f t="shared" si="4"/>
        <v>2.15</v>
      </c>
      <c r="N56" s="1">
        <f t="shared" si="10"/>
        <v>0.57471264367816088</v>
      </c>
      <c r="O56" s="1">
        <f t="shared" si="11"/>
        <v>0.46511627906976744</v>
      </c>
      <c r="P56" s="1">
        <f t="shared" si="12"/>
        <v>3.8303341902313659E-2</v>
      </c>
      <c r="Q56" s="1">
        <f t="shared" si="13"/>
        <v>5.4798182304196724E-2</v>
      </c>
      <c r="R56" s="1">
        <f t="shared" si="14"/>
        <v>0.56579818230419676</v>
      </c>
      <c r="S56" s="1"/>
      <c r="T56" s="17">
        <f t="shared" si="16"/>
        <v>767.41465645493759</v>
      </c>
      <c r="U56" s="18">
        <f t="shared" si="17"/>
        <v>1185.8985221458363</v>
      </c>
      <c r="V56" s="2">
        <f t="shared" si="18"/>
        <v>729.04392363219063</v>
      </c>
      <c r="W56" s="18">
        <f t="shared" si="19"/>
        <v>1126.6035960385445</v>
      </c>
      <c r="X56" s="2">
        <f t="shared" si="20"/>
        <v>-137.16594673992637</v>
      </c>
      <c r="Y56" s="2">
        <f t="shared" si="21"/>
        <v>112.66035960385446</v>
      </c>
      <c r="Z56" s="2">
        <f t="shared" si="22"/>
        <v>-1000</v>
      </c>
      <c r="AA56" s="2">
        <f t="shared" si="23"/>
        <v>1126.6035960385445</v>
      </c>
      <c r="AB56" s="5">
        <f t="shared" si="24"/>
        <v>-1</v>
      </c>
      <c r="AC56" s="5">
        <f t="shared" si="25"/>
        <v>1.1499999999999999</v>
      </c>
      <c r="AD56" s="3">
        <f t="shared" si="26"/>
        <v>202212</v>
      </c>
      <c r="AE56" s="21">
        <v>2.15</v>
      </c>
      <c r="AF56" s="21">
        <v>1.74</v>
      </c>
      <c r="AG56" s="21">
        <v>2.15</v>
      </c>
      <c r="AH56" s="21">
        <v>1.74</v>
      </c>
      <c r="AI56">
        <v>37</v>
      </c>
      <c r="AJ56">
        <v>23</v>
      </c>
      <c r="AK56">
        <f t="shared" si="34"/>
        <v>-140</v>
      </c>
      <c r="AL56">
        <f t="shared" si="27"/>
        <v>23</v>
      </c>
      <c r="AM56">
        <f t="shared" si="28"/>
        <v>37</v>
      </c>
    </row>
    <row r="57" spans="2:39" x14ac:dyDescent="0.25">
      <c r="B57" s="24">
        <v>44919</v>
      </c>
      <c r="C57" s="20" t="s">
        <v>40</v>
      </c>
      <c r="D57" s="20" t="s">
        <v>27</v>
      </c>
      <c r="E57" s="2">
        <v>325</v>
      </c>
      <c r="F57" s="2">
        <v>-425.53191489361683</v>
      </c>
      <c r="G57" s="9">
        <f t="shared" si="29"/>
        <v>45031.208333333205</v>
      </c>
      <c r="H57" s="2" t="str">
        <f t="shared" si="35"/>
        <v>Buffalo Bills</v>
      </c>
      <c r="I57" s="2" t="str">
        <f t="shared" si="36"/>
        <v>Chicago Bears</v>
      </c>
      <c r="J57" s="17">
        <f t="shared" si="37"/>
        <v>-425.53191489361683</v>
      </c>
      <c r="K57" s="18">
        <f t="shared" si="38"/>
        <v>325</v>
      </c>
      <c r="L57" s="4">
        <f t="shared" si="3"/>
        <v>1.2350000000000003</v>
      </c>
      <c r="M57" s="4">
        <f t="shared" si="4"/>
        <v>4.25</v>
      </c>
      <c r="N57" s="1">
        <f t="shared" si="10"/>
        <v>0.80971659919028316</v>
      </c>
      <c r="O57" s="1">
        <f t="shared" si="11"/>
        <v>0.23529411764705882</v>
      </c>
      <c r="P57" s="1">
        <f t="shared" si="12"/>
        <v>4.3072014585232354E-2</v>
      </c>
      <c r="Q57" s="1">
        <f t="shared" si="13"/>
        <v>0.2872112407716122</v>
      </c>
      <c r="R57" s="1">
        <f t="shared" si="14"/>
        <v>0.79821124077161221</v>
      </c>
      <c r="S57" s="1"/>
      <c r="T57" s="17">
        <f t="shared" si="16"/>
        <v>252.80119963397561</v>
      </c>
      <c r="U57" s="18">
        <f t="shared" si="17"/>
        <v>3312.9448344368311</v>
      </c>
      <c r="V57" s="2">
        <f t="shared" si="18"/>
        <v>240.16113965227683</v>
      </c>
      <c r="W57" s="18">
        <f t="shared" si="19"/>
        <v>3147.2975927149896</v>
      </c>
      <c r="X57" s="2">
        <f t="shared" si="20"/>
        <v>-416.38709803254363</v>
      </c>
      <c r="Y57" s="2">
        <f t="shared" si="21"/>
        <v>314.72975927149895</v>
      </c>
      <c r="Z57" s="2">
        <f t="shared" si="22"/>
        <v>240.16113965227683</v>
      </c>
      <c r="AA57" s="2">
        <f t="shared" si="23"/>
        <v>-1000</v>
      </c>
      <c r="AB57" s="5">
        <f t="shared" si="24"/>
        <v>0.23500000000000032</v>
      </c>
      <c r="AC57" s="5">
        <f t="shared" si="25"/>
        <v>-1</v>
      </c>
      <c r="AD57" s="3">
        <f t="shared" si="26"/>
        <v>202212</v>
      </c>
      <c r="AE57" s="21">
        <v>4.5</v>
      </c>
      <c r="AF57" s="21">
        <v>1.222</v>
      </c>
      <c r="AG57" s="21">
        <v>4.25</v>
      </c>
      <c r="AH57" s="21">
        <v>1.2350000000000001</v>
      </c>
      <c r="AI57">
        <v>13</v>
      </c>
      <c r="AJ57">
        <v>35</v>
      </c>
      <c r="AK57">
        <f t="shared" si="34"/>
        <v>-500</v>
      </c>
      <c r="AL57">
        <f t="shared" si="27"/>
        <v>35</v>
      </c>
      <c r="AM57">
        <f t="shared" si="28"/>
        <v>13</v>
      </c>
    </row>
    <row r="58" spans="2:39" x14ac:dyDescent="0.25">
      <c r="B58" s="24">
        <v>44919</v>
      </c>
      <c r="C58" s="20" t="s">
        <v>49</v>
      </c>
      <c r="D58" s="20" t="s">
        <v>46</v>
      </c>
      <c r="E58" s="2">
        <v>-175.13134851138355</v>
      </c>
      <c r="F58" s="2">
        <v>154.99999999999997</v>
      </c>
      <c r="G58" s="9">
        <f t="shared" si="29"/>
        <v>45031.249999999869</v>
      </c>
      <c r="H58" s="2" t="str">
        <f t="shared" si="35"/>
        <v>Cleveland Browns</v>
      </c>
      <c r="I58" s="2" t="str">
        <f t="shared" si="36"/>
        <v>New Orleans Saints</v>
      </c>
      <c r="J58" s="17">
        <f t="shared" si="37"/>
        <v>-175.13134851138355</v>
      </c>
      <c r="K58" s="18">
        <f t="shared" si="38"/>
        <v>154.99999999999997</v>
      </c>
      <c r="L58" s="4">
        <f t="shared" si="3"/>
        <v>1.5709999999999997</v>
      </c>
      <c r="M58" s="4">
        <f t="shared" si="4"/>
        <v>2.5499999999999998</v>
      </c>
      <c r="N58" s="1">
        <f t="shared" si="10"/>
        <v>0.63653723742838964</v>
      </c>
      <c r="O58" s="1">
        <f t="shared" si="11"/>
        <v>0.39215686274509809</v>
      </c>
      <c r="P58" s="1">
        <f t="shared" si="12"/>
        <v>2.789371511769001E-2</v>
      </c>
      <c r="Q58" s="1">
        <f t="shared" si="13"/>
        <v>0.12219018734164577</v>
      </c>
      <c r="R58" s="1">
        <f t="shared" si="14"/>
        <v>0.63319018734164578</v>
      </c>
      <c r="S58" s="1"/>
      <c r="T58" s="17">
        <f t="shared" si="16"/>
        <v>579.30432276335546</v>
      </c>
      <c r="U58" s="18">
        <f t="shared" si="17"/>
        <v>1556.7829182628504</v>
      </c>
      <c r="V58" s="2">
        <f t="shared" si="18"/>
        <v>550.3391066251877</v>
      </c>
      <c r="W58" s="18">
        <f t="shared" si="19"/>
        <v>1478.9437723497078</v>
      </c>
      <c r="X58" s="2">
        <f t="shared" si="20"/>
        <v>-181.70614952883167</v>
      </c>
      <c r="Y58" s="2">
        <f t="shared" si="21"/>
        <v>147.89437723497079</v>
      </c>
      <c r="Z58" s="2">
        <f t="shared" si="22"/>
        <v>-1000</v>
      </c>
      <c r="AA58" s="2">
        <f t="shared" si="23"/>
        <v>1478.9437723497078</v>
      </c>
      <c r="AB58" s="5">
        <f t="shared" si="24"/>
        <v>-1</v>
      </c>
      <c r="AC58" s="5">
        <f t="shared" si="25"/>
        <v>1.5499999999999998</v>
      </c>
      <c r="AD58" s="3">
        <f t="shared" si="26"/>
        <v>202212</v>
      </c>
      <c r="AE58" s="21">
        <v>1.5880000000000001</v>
      </c>
      <c r="AF58" s="21">
        <v>2.5</v>
      </c>
      <c r="AG58" s="21">
        <v>1.571</v>
      </c>
      <c r="AH58" s="21">
        <v>2.5499999999999998</v>
      </c>
      <c r="AI58">
        <v>10</v>
      </c>
      <c r="AJ58">
        <v>17</v>
      </c>
      <c r="AK58">
        <f t="shared" si="34"/>
        <v>-180</v>
      </c>
      <c r="AL58">
        <f t="shared" si="27"/>
        <v>10</v>
      </c>
      <c r="AM58">
        <f t="shared" si="28"/>
        <v>17</v>
      </c>
    </row>
    <row r="59" spans="2:39" x14ac:dyDescent="0.25">
      <c r="B59" s="24">
        <v>44919</v>
      </c>
      <c r="C59" s="20" t="s">
        <v>23</v>
      </c>
      <c r="D59" s="20" t="s">
        <v>35</v>
      </c>
      <c r="E59" s="2">
        <v>-500.00000000000011</v>
      </c>
      <c r="F59" s="2">
        <v>375</v>
      </c>
      <c r="G59" s="9">
        <f t="shared" si="29"/>
        <v>45031.291666666533</v>
      </c>
      <c r="H59" s="2" t="str">
        <f t="shared" si="35"/>
        <v>Kansas City Chiefs</v>
      </c>
      <c r="I59" s="2" t="str">
        <f t="shared" si="36"/>
        <v>Seattle Seahawks</v>
      </c>
      <c r="J59" s="17">
        <f t="shared" si="37"/>
        <v>-500.00000000000011</v>
      </c>
      <c r="K59" s="18">
        <f t="shared" si="38"/>
        <v>375</v>
      </c>
      <c r="L59" s="4">
        <f t="shared" si="3"/>
        <v>1.2</v>
      </c>
      <c r="M59" s="4">
        <f t="shared" si="4"/>
        <v>4.75</v>
      </c>
      <c r="N59" s="1">
        <f t="shared" si="10"/>
        <v>0.83333333333333337</v>
      </c>
      <c r="O59" s="1">
        <f t="shared" si="11"/>
        <v>0.21052631578947367</v>
      </c>
      <c r="P59" s="1">
        <f t="shared" si="12"/>
        <v>4.2016806722689037E-2</v>
      </c>
      <c r="Q59" s="1">
        <f t="shared" si="13"/>
        <v>0.31140350877192985</v>
      </c>
      <c r="R59" s="1">
        <f t="shared" si="14"/>
        <v>0.82240350877192991</v>
      </c>
      <c r="S59" s="1"/>
      <c r="T59" s="17">
        <f t="shared" si="16"/>
        <v>215.94811954689931</v>
      </c>
      <c r="U59" s="18">
        <f t="shared" si="17"/>
        <v>3787.1793685900598</v>
      </c>
      <c r="V59" s="2">
        <f t="shared" si="18"/>
        <v>205.15071356955434</v>
      </c>
      <c r="W59" s="18">
        <f t="shared" si="19"/>
        <v>3597.8204001605568</v>
      </c>
      <c r="X59" s="2">
        <f t="shared" si="20"/>
        <v>-487.44651315139578</v>
      </c>
      <c r="Y59" s="2">
        <f t="shared" si="21"/>
        <v>359.7820400160557</v>
      </c>
      <c r="Z59" s="2">
        <f t="shared" si="22"/>
        <v>205.15071356955434</v>
      </c>
      <c r="AA59" s="2">
        <f t="shared" si="23"/>
        <v>-1000</v>
      </c>
      <c r="AB59" s="5">
        <f t="shared" si="24"/>
        <v>0.19999999999999996</v>
      </c>
      <c r="AC59" s="5">
        <f t="shared" si="25"/>
        <v>-1</v>
      </c>
      <c r="AD59" s="3">
        <f t="shared" si="26"/>
        <v>202212</v>
      </c>
      <c r="AE59" s="21">
        <v>1.222</v>
      </c>
      <c r="AF59" s="21">
        <v>4.5</v>
      </c>
      <c r="AG59" s="21">
        <v>1.2</v>
      </c>
      <c r="AH59" s="21">
        <v>4.75</v>
      </c>
      <c r="AI59">
        <v>24</v>
      </c>
      <c r="AJ59">
        <v>10</v>
      </c>
      <c r="AK59">
        <f t="shared" si="34"/>
        <v>-500</v>
      </c>
      <c r="AL59">
        <f t="shared" si="27"/>
        <v>24</v>
      </c>
      <c r="AM59">
        <f t="shared" si="28"/>
        <v>10</v>
      </c>
    </row>
    <row r="60" spans="2:39" x14ac:dyDescent="0.25">
      <c r="B60" s="24">
        <v>44919</v>
      </c>
      <c r="C60" s="20" t="s">
        <v>32</v>
      </c>
      <c r="D60" s="20" t="s">
        <v>28</v>
      </c>
      <c r="E60" s="2">
        <v>-220.26431718061676</v>
      </c>
      <c r="F60" s="2">
        <v>179.99999999999997</v>
      </c>
      <c r="G60" s="9">
        <f t="shared" si="29"/>
        <v>45031.333333333198</v>
      </c>
      <c r="H60" s="2" t="str">
        <f t="shared" si="35"/>
        <v>Minnesota Vikings</v>
      </c>
      <c r="I60" s="2" t="str">
        <f t="shared" si="36"/>
        <v>New York Giants</v>
      </c>
      <c r="J60" s="17">
        <f t="shared" si="37"/>
        <v>-220.26431718061676</v>
      </c>
      <c r="K60" s="18">
        <f t="shared" si="38"/>
        <v>179.99999999999997</v>
      </c>
      <c r="L60" s="4">
        <f t="shared" si="3"/>
        <v>1.4540000000000002</v>
      </c>
      <c r="M60" s="4">
        <f t="shared" si="4"/>
        <v>2.8</v>
      </c>
      <c r="N60" s="1">
        <f t="shared" si="10"/>
        <v>0.68775790921595592</v>
      </c>
      <c r="O60" s="1">
        <f t="shared" si="11"/>
        <v>0.35714285714285715</v>
      </c>
      <c r="P60" s="1">
        <f t="shared" si="12"/>
        <v>4.2971321109543825E-2</v>
      </c>
      <c r="Q60" s="1">
        <f t="shared" si="13"/>
        <v>0.16530752603654938</v>
      </c>
      <c r="R60" s="1">
        <f t="shared" si="14"/>
        <v>0.67630752603654942</v>
      </c>
      <c r="S60" s="1"/>
      <c r="T60" s="17">
        <f t="shared" si="16"/>
        <v>478.61728799681782</v>
      </c>
      <c r="U60" s="18">
        <f t="shared" si="17"/>
        <v>1864.7917943574034</v>
      </c>
      <c r="V60" s="2">
        <f t="shared" si="18"/>
        <v>454.68642359697691</v>
      </c>
      <c r="W60" s="18">
        <f t="shared" si="19"/>
        <v>1771.5522046395331</v>
      </c>
      <c r="X60" s="2">
        <f t="shared" si="20"/>
        <v>-219.93179213249962</v>
      </c>
      <c r="Y60" s="2">
        <f t="shared" si="21"/>
        <v>177.1552204639533</v>
      </c>
      <c r="Z60" s="2">
        <f t="shared" si="22"/>
        <v>454.68642359697691</v>
      </c>
      <c r="AA60" s="2">
        <f t="shared" si="23"/>
        <v>-1000</v>
      </c>
      <c r="AB60" s="5">
        <f t="shared" si="24"/>
        <v>0.45400000000000018</v>
      </c>
      <c r="AC60" s="5">
        <f t="shared" si="25"/>
        <v>-1</v>
      </c>
      <c r="AD60" s="3">
        <f t="shared" si="26"/>
        <v>202212</v>
      </c>
      <c r="AE60" s="21">
        <v>1.454</v>
      </c>
      <c r="AF60" s="21">
        <v>2.8</v>
      </c>
      <c r="AG60" s="21">
        <v>1.454</v>
      </c>
      <c r="AH60" s="21">
        <v>2.8</v>
      </c>
      <c r="AI60">
        <v>27</v>
      </c>
      <c r="AJ60">
        <v>24</v>
      </c>
      <c r="AK60">
        <f t="shared" si="34"/>
        <v>-300</v>
      </c>
      <c r="AL60">
        <f t="shared" si="27"/>
        <v>27</v>
      </c>
      <c r="AM60">
        <f t="shared" si="28"/>
        <v>24</v>
      </c>
    </row>
    <row r="61" spans="2:39" x14ac:dyDescent="0.25">
      <c r="B61" s="24">
        <v>44919</v>
      </c>
      <c r="C61" s="20" t="s">
        <v>39</v>
      </c>
      <c r="D61" s="20" t="s">
        <v>24</v>
      </c>
      <c r="E61" s="2">
        <v>140</v>
      </c>
      <c r="F61" s="2">
        <v>-160</v>
      </c>
      <c r="G61" s="9">
        <f t="shared" si="29"/>
        <v>45031.374999999862</v>
      </c>
      <c r="H61" s="2" t="str">
        <f t="shared" si="35"/>
        <v>Cincinnati Bengals</v>
      </c>
      <c r="I61" s="2" t="str">
        <f t="shared" si="36"/>
        <v>New England Patriots</v>
      </c>
      <c r="J61" s="17">
        <f t="shared" si="37"/>
        <v>-160</v>
      </c>
      <c r="K61" s="18">
        <f t="shared" si="38"/>
        <v>140</v>
      </c>
      <c r="L61" s="4">
        <f t="shared" si="3"/>
        <v>1.625</v>
      </c>
      <c r="M61" s="4">
        <f t="shared" si="4"/>
        <v>2.4</v>
      </c>
      <c r="N61" s="1">
        <f t="shared" si="10"/>
        <v>0.61538461538461542</v>
      </c>
      <c r="O61" s="1">
        <f t="shared" si="11"/>
        <v>0.41666666666666669</v>
      </c>
      <c r="P61" s="1">
        <f t="shared" si="12"/>
        <v>3.1055900621118071E-2</v>
      </c>
      <c r="Q61" s="1">
        <f t="shared" si="13"/>
        <v>9.9358974358974367E-2</v>
      </c>
      <c r="R61" s="1">
        <f t="shared" si="14"/>
        <v>0.61035897435897435</v>
      </c>
      <c r="S61" s="1"/>
      <c r="T61" s="17">
        <f t="shared" si="16"/>
        <v>638.38010418417082</v>
      </c>
      <c r="U61" s="18">
        <f t="shared" si="17"/>
        <v>1418.3144773710007</v>
      </c>
      <c r="V61" s="2">
        <f t="shared" si="18"/>
        <v>606.46109897496228</v>
      </c>
      <c r="W61" s="18">
        <f t="shared" si="19"/>
        <v>1347.3987535024507</v>
      </c>
      <c r="X61" s="2">
        <f t="shared" si="20"/>
        <v>-164.89103780773331</v>
      </c>
      <c r="Y61" s="2">
        <f t="shared" si="21"/>
        <v>134.73987535024509</v>
      </c>
      <c r="Z61" s="2">
        <f t="shared" si="22"/>
        <v>606.46109897496228</v>
      </c>
      <c r="AA61" s="2">
        <f t="shared" si="23"/>
        <v>-1000</v>
      </c>
      <c r="AB61" s="5">
        <f t="shared" si="24"/>
        <v>0.625</v>
      </c>
      <c r="AC61" s="5">
        <f t="shared" si="25"/>
        <v>-1</v>
      </c>
      <c r="AD61" s="3">
        <f t="shared" si="26"/>
        <v>202212</v>
      </c>
      <c r="AE61" s="21">
        <v>2.35</v>
      </c>
      <c r="AF61" s="21">
        <v>1.645</v>
      </c>
      <c r="AG61" s="21">
        <v>2.4</v>
      </c>
      <c r="AH61" s="21">
        <v>1.625</v>
      </c>
      <c r="AI61">
        <v>18</v>
      </c>
      <c r="AJ61">
        <v>22</v>
      </c>
      <c r="AK61">
        <f t="shared" si="34"/>
        <v>-160</v>
      </c>
      <c r="AL61">
        <f t="shared" si="27"/>
        <v>22</v>
      </c>
      <c r="AM61">
        <f t="shared" si="28"/>
        <v>18</v>
      </c>
    </row>
    <row r="62" spans="2:39" x14ac:dyDescent="0.25">
      <c r="B62" s="24">
        <v>44919</v>
      </c>
      <c r="C62" s="20" t="s">
        <v>44</v>
      </c>
      <c r="D62" s="20" t="s">
        <v>43</v>
      </c>
      <c r="E62" s="2">
        <v>-170.06802721088434</v>
      </c>
      <c r="F62" s="2">
        <v>150</v>
      </c>
      <c r="G62" s="9">
        <f t="shared" si="29"/>
        <v>45031.416666666526</v>
      </c>
      <c r="H62" s="2" t="str">
        <f t="shared" si="35"/>
        <v>Tennessee Titans</v>
      </c>
      <c r="I62" s="2" t="str">
        <f t="shared" si="36"/>
        <v>Houston Texans</v>
      </c>
      <c r="J62" s="17">
        <f t="shared" si="37"/>
        <v>-170.06802721088434</v>
      </c>
      <c r="K62" s="18">
        <f t="shared" si="38"/>
        <v>150</v>
      </c>
      <c r="L62" s="4">
        <f t="shared" si="3"/>
        <v>1.5880000000000001</v>
      </c>
      <c r="M62" s="4">
        <f t="shared" si="4"/>
        <v>2.5</v>
      </c>
      <c r="N62" s="1">
        <f t="shared" si="10"/>
        <v>0.62972292191435764</v>
      </c>
      <c r="O62" s="1">
        <f t="shared" si="11"/>
        <v>0.4</v>
      </c>
      <c r="P62" s="1">
        <f t="shared" si="12"/>
        <v>2.886497064579252E-2</v>
      </c>
      <c r="Q62" s="1">
        <f t="shared" si="13"/>
        <v>0.11486146095717881</v>
      </c>
      <c r="R62" s="1">
        <f t="shared" si="14"/>
        <v>0.62586146095717887</v>
      </c>
      <c r="S62" s="1"/>
      <c r="T62" s="17">
        <f t="shared" si="16"/>
        <v>597.79769546861348</v>
      </c>
      <c r="U62" s="18">
        <f t="shared" si="17"/>
        <v>1510.6994168608185</v>
      </c>
      <c r="V62" s="2">
        <f t="shared" si="18"/>
        <v>567.90781069518277</v>
      </c>
      <c r="W62" s="18">
        <f t="shared" si="19"/>
        <v>1435.1644460177774</v>
      </c>
      <c r="X62" s="2">
        <f t="shared" si="20"/>
        <v>-176.0849175107995</v>
      </c>
      <c r="Y62" s="2">
        <f t="shared" si="21"/>
        <v>143.51644460177775</v>
      </c>
      <c r="Z62" s="2">
        <f t="shared" si="22"/>
        <v>-1000</v>
      </c>
      <c r="AA62" s="2">
        <f t="shared" si="23"/>
        <v>1435.1644460177774</v>
      </c>
      <c r="AB62" s="5">
        <f t="shared" si="24"/>
        <v>-1</v>
      </c>
      <c r="AC62" s="5">
        <f t="shared" si="25"/>
        <v>1.5</v>
      </c>
      <c r="AD62" s="3">
        <f t="shared" si="26"/>
        <v>202212</v>
      </c>
      <c r="AE62" s="21">
        <v>1.2350000000000001</v>
      </c>
      <c r="AF62" s="21">
        <v>4.25</v>
      </c>
      <c r="AG62" s="21">
        <v>1.5880000000000001</v>
      </c>
      <c r="AH62" s="21">
        <v>2.5</v>
      </c>
      <c r="AI62">
        <v>14</v>
      </c>
      <c r="AJ62">
        <v>19</v>
      </c>
      <c r="AK62">
        <f t="shared" si="34"/>
        <v>-180</v>
      </c>
      <c r="AL62">
        <f t="shared" si="27"/>
        <v>14</v>
      </c>
      <c r="AM62">
        <f t="shared" si="28"/>
        <v>19</v>
      </c>
    </row>
    <row r="63" spans="2:39" x14ac:dyDescent="0.25">
      <c r="B63" s="24">
        <v>44917</v>
      </c>
      <c r="C63" s="20" t="s">
        <v>45</v>
      </c>
      <c r="D63" s="20" t="s">
        <v>29</v>
      </c>
      <c r="E63" s="2">
        <v>-145.13788098693757</v>
      </c>
      <c r="F63" s="2">
        <v>125</v>
      </c>
      <c r="G63" s="9">
        <f t="shared" si="29"/>
        <v>45031.45833333319</v>
      </c>
      <c r="H63" s="2" t="str">
        <f t="shared" si="35"/>
        <v>New York Jets</v>
      </c>
      <c r="I63" s="2" t="str">
        <f t="shared" si="36"/>
        <v>Jacksonville Jaguars</v>
      </c>
      <c r="J63" s="17">
        <f t="shared" si="37"/>
        <v>-145.13788098693757</v>
      </c>
      <c r="K63" s="18">
        <f t="shared" si="38"/>
        <v>125</v>
      </c>
      <c r="L63" s="4">
        <f t="shared" si="3"/>
        <v>1.6890000000000001</v>
      </c>
      <c r="M63" s="4">
        <f t="shared" si="4"/>
        <v>2.25</v>
      </c>
      <c r="N63" s="1">
        <f t="shared" si="10"/>
        <v>0.59206631142687982</v>
      </c>
      <c r="O63" s="1">
        <f t="shared" si="11"/>
        <v>0.44444444444444442</v>
      </c>
      <c r="P63" s="1">
        <f t="shared" si="12"/>
        <v>3.522467631378523E-2</v>
      </c>
      <c r="Q63" s="1">
        <f t="shared" si="13"/>
        <v>7.3810933491217701E-2</v>
      </c>
      <c r="R63" s="1">
        <f t="shared" si="14"/>
        <v>0.58481093349121771</v>
      </c>
      <c r="S63" s="1"/>
      <c r="T63" s="17">
        <f t="shared" si="16"/>
        <v>709.95435059699923</v>
      </c>
      <c r="U63" s="18">
        <f t="shared" si="17"/>
        <v>1279.5833992601338</v>
      </c>
      <c r="V63" s="2">
        <f t="shared" si="18"/>
        <v>674.45663306714926</v>
      </c>
      <c r="W63" s="18">
        <f t="shared" si="19"/>
        <v>1215.6042292971269</v>
      </c>
      <c r="X63" s="2">
        <f t="shared" si="20"/>
        <v>-148.26750171503457</v>
      </c>
      <c r="Y63" s="2">
        <f t="shared" si="21"/>
        <v>121.5604229297127</v>
      </c>
      <c r="Z63" s="2">
        <f t="shared" si="22"/>
        <v>-1000</v>
      </c>
      <c r="AA63" s="2">
        <f t="shared" si="23"/>
        <v>1215.6042292971269</v>
      </c>
      <c r="AB63" s="5">
        <f t="shared" si="24"/>
        <v>-1</v>
      </c>
      <c r="AC63" s="5">
        <f t="shared" si="25"/>
        <v>1.25</v>
      </c>
      <c r="AD63" s="3">
        <f t="shared" si="26"/>
        <v>202212</v>
      </c>
      <c r="AE63" s="21">
        <v>1.8</v>
      </c>
      <c r="AF63" s="21">
        <v>2.0499999999999998</v>
      </c>
      <c r="AG63" s="21">
        <v>1.6890000000000001</v>
      </c>
      <c r="AH63" s="21">
        <v>2.25</v>
      </c>
      <c r="AI63">
        <v>3</v>
      </c>
      <c r="AJ63">
        <v>19</v>
      </c>
      <c r="AK63">
        <f t="shared" si="34"/>
        <v>-150</v>
      </c>
      <c r="AL63">
        <f t="shared" si="27"/>
        <v>3</v>
      </c>
      <c r="AM63">
        <f t="shared" si="28"/>
        <v>19</v>
      </c>
    </row>
    <row r="64" spans="2:39" x14ac:dyDescent="0.25">
      <c r="B64" s="24">
        <v>44914</v>
      </c>
      <c r="C64" s="20" t="s">
        <v>36</v>
      </c>
      <c r="D64" s="20" t="s">
        <v>50</v>
      </c>
      <c r="E64" s="2">
        <v>-370.37037037037032</v>
      </c>
      <c r="F64" s="2">
        <v>290</v>
      </c>
      <c r="G64" s="9">
        <f t="shared" si="29"/>
        <v>45031.499999999854</v>
      </c>
      <c r="H64" s="2" t="str">
        <f t="shared" si="35"/>
        <v>Green Bay Packers</v>
      </c>
      <c r="I64" s="2" t="str">
        <f t="shared" si="36"/>
        <v>Los Angeles Rams</v>
      </c>
      <c r="J64" s="17">
        <f t="shared" si="37"/>
        <v>-370.37037037037032</v>
      </c>
      <c r="K64" s="18">
        <f t="shared" si="38"/>
        <v>290</v>
      </c>
      <c r="L64" s="4">
        <f t="shared" si="3"/>
        <v>1.27</v>
      </c>
      <c r="M64" s="4">
        <f t="shared" si="4"/>
        <v>3.9</v>
      </c>
      <c r="N64" s="1">
        <f t="shared" si="10"/>
        <v>0.78740157480314954</v>
      </c>
      <c r="O64" s="1">
        <f t="shared" si="11"/>
        <v>0.25641025641025644</v>
      </c>
      <c r="P64" s="1">
        <f t="shared" si="12"/>
        <v>4.1972920696324856E-2</v>
      </c>
      <c r="Q64" s="1">
        <f t="shared" si="13"/>
        <v>0.26549565919644658</v>
      </c>
      <c r="R64" s="1">
        <f t="shared" si="14"/>
        <v>0.77649565919644659</v>
      </c>
      <c r="S64" s="1"/>
      <c r="T64" s="17">
        <f t="shared" si="16"/>
        <v>287.83720572867844</v>
      </c>
      <c r="U64" s="18">
        <f t="shared" si="17"/>
        <v>2959.4718041984102</v>
      </c>
      <c r="V64" s="2">
        <f t="shared" si="18"/>
        <v>273.4453454422445</v>
      </c>
      <c r="W64" s="18">
        <f t="shared" si="19"/>
        <v>2811.4982139884896</v>
      </c>
      <c r="X64" s="2">
        <f t="shared" si="20"/>
        <v>-365.70379297650692</v>
      </c>
      <c r="Y64" s="2">
        <f t="shared" si="21"/>
        <v>281.14982139884899</v>
      </c>
      <c r="Z64" s="2">
        <f t="shared" si="22"/>
        <v>273.4453454422445</v>
      </c>
      <c r="AA64" s="2">
        <f t="shared" si="23"/>
        <v>-1000</v>
      </c>
      <c r="AB64" s="5">
        <f t="shared" si="24"/>
        <v>0.27</v>
      </c>
      <c r="AC64" s="5">
        <f t="shared" si="25"/>
        <v>-1</v>
      </c>
      <c r="AD64" s="3">
        <f t="shared" si="26"/>
        <v>202212</v>
      </c>
      <c r="AE64" s="21">
        <v>1.2350000000000001</v>
      </c>
      <c r="AF64" s="21">
        <v>4.25</v>
      </c>
      <c r="AG64" s="21">
        <v>1.27</v>
      </c>
      <c r="AH64" s="21">
        <v>3.9</v>
      </c>
      <c r="AI64">
        <v>24</v>
      </c>
      <c r="AJ64">
        <v>12</v>
      </c>
      <c r="AK64">
        <f t="shared" si="34"/>
        <v>-400</v>
      </c>
      <c r="AL64">
        <f t="shared" si="27"/>
        <v>24</v>
      </c>
      <c r="AM64">
        <f t="shared" si="28"/>
        <v>12</v>
      </c>
    </row>
    <row r="65" spans="2:39" x14ac:dyDescent="0.25">
      <c r="B65" s="24">
        <v>44913</v>
      </c>
      <c r="C65" s="20" t="s">
        <v>52</v>
      </c>
      <c r="D65" s="20" t="s">
        <v>28</v>
      </c>
      <c r="E65" s="2">
        <v>-200</v>
      </c>
      <c r="F65" s="2">
        <v>170.00000000000003</v>
      </c>
      <c r="G65" s="9">
        <f t="shared" si="29"/>
        <v>45031.541666666519</v>
      </c>
      <c r="H65" s="2" t="str">
        <f t="shared" si="35"/>
        <v>Washington Commanders</v>
      </c>
      <c r="I65" s="2" t="str">
        <f t="shared" si="36"/>
        <v>New York Giants</v>
      </c>
      <c r="J65" s="17">
        <f t="shared" si="37"/>
        <v>-200</v>
      </c>
      <c r="K65" s="18">
        <f t="shared" si="38"/>
        <v>170.00000000000003</v>
      </c>
      <c r="L65" s="4">
        <f t="shared" si="3"/>
        <v>1.5</v>
      </c>
      <c r="M65" s="4">
        <f t="shared" si="4"/>
        <v>2.7</v>
      </c>
      <c r="N65" s="1">
        <f t="shared" si="10"/>
        <v>0.66666666666666663</v>
      </c>
      <c r="O65" s="1">
        <f t="shared" si="11"/>
        <v>0.37037037037037035</v>
      </c>
      <c r="P65" s="1">
        <f t="shared" si="12"/>
        <v>3.5714285714285587E-2</v>
      </c>
      <c r="Q65" s="1">
        <f t="shared" si="13"/>
        <v>0.14814814814814814</v>
      </c>
      <c r="R65" s="1">
        <f t="shared" si="14"/>
        <v>0.65914814814814815</v>
      </c>
      <c r="S65" s="1"/>
      <c r="T65" s="17">
        <f t="shared" si="16"/>
        <v>517.10962521773342</v>
      </c>
      <c r="U65" s="18">
        <f t="shared" si="17"/>
        <v>1734.0124117028765</v>
      </c>
      <c r="V65" s="2">
        <f t="shared" si="18"/>
        <v>491.25414395684675</v>
      </c>
      <c r="W65" s="18">
        <f t="shared" si="19"/>
        <v>1647.3117911177326</v>
      </c>
      <c r="X65" s="2">
        <f t="shared" si="20"/>
        <v>-203.56062382403903</v>
      </c>
      <c r="Y65" s="2">
        <f t="shared" si="21"/>
        <v>164.73117911177326</v>
      </c>
      <c r="Z65" s="2">
        <f t="shared" si="22"/>
        <v>-1000</v>
      </c>
      <c r="AA65" s="2">
        <f t="shared" si="23"/>
        <v>1647.3117911177326</v>
      </c>
      <c r="AB65" s="5">
        <f t="shared" si="24"/>
        <v>-1</v>
      </c>
      <c r="AC65" s="5">
        <f t="shared" si="25"/>
        <v>1.7000000000000002</v>
      </c>
      <c r="AD65" s="3">
        <f t="shared" si="26"/>
        <v>202212</v>
      </c>
      <c r="AE65" s="21">
        <v>1.5</v>
      </c>
      <c r="AF65" s="21">
        <v>2.7</v>
      </c>
      <c r="AG65" s="21">
        <v>1.5</v>
      </c>
      <c r="AH65" s="21">
        <v>2.7</v>
      </c>
      <c r="AI65">
        <v>12</v>
      </c>
      <c r="AJ65">
        <v>20</v>
      </c>
      <c r="AK65">
        <f t="shared" si="34"/>
        <v>-200</v>
      </c>
      <c r="AL65">
        <f t="shared" si="27"/>
        <v>12</v>
      </c>
      <c r="AM65">
        <f t="shared" si="28"/>
        <v>20</v>
      </c>
    </row>
    <row r="66" spans="2:39" x14ac:dyDescent="0.25">
      <c r="B66" s="24">
        <v>44913</v>
      </c>
      <c r="C66" s="20" t="s">
        <v>34</v>
      </c>
      <c r="D66" s="20" t="s">
        <v>44</v>
      </c>
      <c r="E66" s="2">
        <v>-155.03875968992247</v>
      </c>
      <c r="F66" s="2">
        <v>135</v>
      </c>
      <c r="G66" s="9">
        <f t="shared" si="29"/>
        <v>45031.583333333183</v>
      </c>
      <c r="H66" s="2" t="str">
        <f t="shared" si="35"/>
        <v>Los Angeles Chargers</v>
      </c>
      <c r="I66" s="2" t="str">
        <f t="shared" si="36"/>
        <v>Tennessee Titans</v>
      </c>
      <c r="J66" s="17">
        <f t="shared" si="37"/>
        <v>-155.03875968992247</v>
      </c>
      <c r="K66" s="18">
        <f t="shared" si="38"/>
        <v>135</v>
      </c>
      <c r="L66" s="4">
        <f t="shared" si="3"/>
        <v>1.645</v>
      </c>
      <c r="M66" s="4">
        <f t="shared" si="4"/>
        <v>2.35</v>
      </c>
      <c r="N66" s="1">
        <f t="shared" si="10"/>
        <v>0.60790273556231</v>
      </c>
      <c r="O66" s="1">
        <f t="shared" si="11"/>
        <v>0.42553191489361702</v>
      </c>
      <c r="P66" s="1">
        <f t="shared" si="12"/>
        <v>3.2352941176470584E-2</v>
      </c>
      <c r="Q66" s="1">
        <f t="shared" si="13"/>
        <v>9.1185410334346489E-2</v>
      </c>
      <c r="R66" s="1">
        <f t="shared" si="14"/>
        <v>0.60218541033434647</v>
      </c>
      <c r="S66" s="1"/>
      <c r="T66" s="17">
        <f t="shared" si="16"/>
        <v>660.61811335611446</v>
      </c>
      <c r="U66" s="18">
        <f t="shared" si="17"/>
        <v>1372.1971794257436</v>
      </c>
      <c r="V66" s="2">
        <f t="shared" si="18"/>
        <v>627.58720768830869</v>
      </c>
      <c r="W66" s="18">
        <f t="shared" si="19"/>
        <v>1303.5873204544564</v>
      </c>
      <c r="X66" s="2">
        <f t="shared" si="20"/>
        <v>-159.34040524558463</v>
      </c>
      <c r="Y66" s="2">
        <f t="shared" si="21"/>
        <v>130.35873204544563</v>
      </c>
      <c r="Z66" s="2">
        <f t="shared" si="22"/>
        <v>627.58720768830869</v>
      </c>
      <c r="AA66" s="2">
        <f t="shared" si="23"/>
        <v>-1000</v>
      </c>
      <c r="AB66" s="5">
        <f t="shared" si="24"/>
        <v>0.64500000000000002</v>
      </c>
      <c r="AC66" s="5">
        <f t="shared" si="25"/>
        <v>-1</v>
      </c>
      <c r="AD66" s="3">
        <f t="shared" si="26"/>
        <v>202212</v>
      </c>
      <c r="AE66" s="21">
        <v>1.7689999999999999</v>
      </c>
      <c r="AF66" s="21">
        <v>2.1</v>
      </c>
      <c r="AG66" s="21">
        <v>1.645</v>
      </c>
      <c r="AH66" s="21">
        <v>2.35</v>
      </c>
      <c r="AI66">
        <v>17</v>
      </c>
      <c r="AJ66">
        <v>14</v>
      </c>
      <c r="AK66">
        <f t="shared" si="34"/>
        <v>-160</v>
      </c>
      <c r="AL66">
        <f t="shared" si="27"/>
        <v>17</v>
      </c>
      <c r="AM66">
        <f t="shared" si="28"/>
        <v>14</v>
      </c>
    </row>
    <row r="67" spans="2:39" x14ac:dyDescent="0.25">
      <c r="B67" s="24">
        <v>44913</v>
      </c>
      <c r="C67" s="20" t="s">
        <v>30</v>
      </c>
      <c r="D67" s="20" t="s">
        <v>24</v>
      </c>
      <c r="E67" s="2">
        <v>160</v>
      </c>
      <c r="F67" s="2">
        <v>-180.1801801801802</v>
      </c>
      <c r="G67" s="9">
        <f t="shared" si="29"/>
        <v>45031.624999999847</v>
      </c>
      <c r="H67" s="2" t="str">
        <f t="shared" si="35"/>
        <v>Cincinnati Bengals</v>
      </c>
      <c r="I67" s="2" t="str">
        <f t="shared" si="36"/>
        <v>Tampa Bay Buccaneers</v>
      </c>
      <c r="J67" s="17">
        <f t="shared" si="37"/>
        <v>-180.1801801801802</v>
      </c>
      <c r="K67" s="18">
        <f t="shared" si="38"/>
        <v>160</v>
      </c>
      <c r="L67" s="4">
        <f t="shared" si="3"/>
        <v>1.5549999999999997</v>
      </c>
      <c r="M67" s="4">
        <f t="shared" si="4"/>
        <v>2.6</v>
      </c>
      <c r="N67" s="1">
        <f t="shared" si="10"/>
        <v>0.64308681672025736</v>
      </c>
      <c r="O67" s="1">
        <f t="shared" si="11"/>
        <v>0.38461538461538458</v>
      </c>
      <c r="P67" s="1">
        <f t="shared" si="12"/>
        <v>2.695547533092657E-2</v>
      </c>
      <c r="Q67" s="1">
        <f t="shared" si="13"/>
        <v>0.12923571605243639</v>
      </c>
      <c r="R67" s="1">
        <f t="shared" si="14"/>
        <v>0.64023571605243634</v>
      </c>
      <c r="S67" s="1"/>
      <c r="T67" s="17">
        <f t="shared" si="16"/>
        <v>561.92473323075023</v>
      </c>
      <c r="U67" s="18">
        <f t="shared" si="17"/>
        <v>1602.6507633440012</v>
      </c>
      <c r="V67" s="2">
        <f t="shared" si="18"/>
        <v>533.82849656921269</v>
      </c>
      <c r="W67" s="18">
        <f t="shared" si="19"/>
        <v>1522.518225176801</v>
      </c>
      <c r="X67" s="2">
        <f t="shared" si="20"/>
        <v>-187.32608064701668</v>
      </c>
      <c r="Y67" s="2">
        <f t="shared" si="21"/>
        <v>152.2518225176801</v>
      </c>
      <c r="Z67" s="2">
        <f t="shared" si="22"/>
        <v>533.82849656921269</v>
      </c>
      <c r="AA67" s="2">
        <f t="shared" si="23"/>
        <v>-1000</v>
      </c>
      <c r="AB67" s="5">
        <f t="shared" si="24"/>
        <v>0.55499999999999972</v>
      </c>
      <c r="AC67" s="5">
        <f t="shared" si="25"/>
        <v>-1</v>
      </c>
      <c r="AD67" s="3">
        <f t="shared" si="26"/>
        <v>202212</v>
      </c>
      <c r="AE67" s="21">
        <v>2.1</v>
      </c>
      <c r="AF67" s="21">
        <v>1.7689999999999999</v>
      </c>
      <c r="AG67" s="21">
        <v>2.6</v>
      </c>
      <c r="AH67" s="21">
        <v>1.5549999999999999</v>
      </c>
      <c r="AI67">
        <v>23</v>
      </c>
      <c r="AJ67">
        <v>34</v>
      </c>
      <c r="AK67">
        <f t="shared" si="34"/>
        <v>-190</v>
      </c>
      <c r="AL67">
        <f t="shared" si="27"/>
        <v>34</v>
      </c>
      <c r="AM67">
        <f t="shared" si="28"/>
        <v>23</v>
      </c>
    </row>
    <row r="68" spans="2:39" x14ac:dyDescent="0.25">
      <c r="B68" s="24">
        <v>44913</v>
      </c>
      <c r="C68" s="20" t="s">
        <v>41</v>
      </c>
      <c r="D68" s="20" t="s">
        <v>51</v>
      </c>
      <c r="E68" s="2">
        <v>-125</v>
      </c>
      <c r="F68" s="2">
        <v>104.99999999999999</v>
      </c>
      <c r="G68" s="9">
        <f t="shared" si="29"/>
        <v>45031.666666666511</v>
      </c>
      <c r="H68" s="2" t="str">
        <f t="shared" si="35"/>
        <v>Denver Broncos</v>
      </c>
      <c r="I68" s="2" t="str">
        <f t="shared" si="36"/>
        <v>Arizona Cardinals</v>
      </c>
      <c r="J68" s="17">
        <f t="shared" si="37"/>
        <v>-125</v>
      </c>
      <c r="K68" s="18">
        <f t="shared" si="38"/>
        <v>104.99999999999999</v>
      </c>
      <c r="L68" s="4">
        <f t="shared" ref="L68:L131" si="39">IF(J68&lt;0,-(100-J68)/J68,J68/100+1)</f>
        <v>1.8</v>
      </c>
      <c r="M68" s="4">
        <f t="shared" ref="M68:M131" si="40">IF(K68&lt;0,-(100-K68)/K68,K68/100+1)</f>
        <v>2.0499999999999998</v>
      </c>
      <c r="N68" s="1">
        <f t="shared" si="10"/>
        <v>0.55555555555555558</v>
      </c>
      <c r="O68" s="1">
        <f t="shared" si="11"/>
        <v>0.48780487804878053</v>
      </c>
      <c r="P68" s="1">
        <f t="shared" si="12"/>
        <v>4.1558441558441461E-2</v>
      </c>
      <c r="Q68" s="1">
        <f t="shared" si="13"/>
        <v>3.3875338753387524E-2</v>
      </c>
      <c r="R68" s="1">
        <f t="shared" si="14"/>
        <v>0.54487533875338756</v>
      </c>
      <c r="S68" s="1"/>
      <c r="T68" s="17">
        <f t="shared" si="16"/>
        <v>835.28218085238643</v>
      </c>
      <c r="U68" s="18">
        <f t="shared" si="17"/>
        <v>1090.9993667390718</v>
      </c>
      <c r="V68" s="2">
        <f t="shared" si="18"/>
        <v>793.51807180976709</v>
      </c>
      <c r="W68" s="18">
        <f t="shared" si="19"/>
        <v>1036.449398402118</v>
      </c>
      <c r="X68" s="2">
        <f t="shared" si="20"/>
        <v>-126.02107444375048</v>
      </c>
      <c r="Y68" s="2">
        <f t="shared" si="21"/>
        <v>103.6449398402118</v>
      </c>
      <c r="Z68" s="2">
        <f t="shared" si="22"/>
        <v>793.51807180976709</v>
      </c>
      <c r="AA68" s="2">
        <f t="shared" si="23"/>
        <v>-1000</v>
      </c>
      <c r="AB68" s="5">
        <f t="shared" si="24"/>
        <v>0.8</v>
      </c>
      <c r="AC68" s="5">
        <f t="shared" si="25"/>
        <v>-1</v>
      </c>
      <c r="AD68" s="3">
        <f t="shared" si="26"/>
        <v>202212</v>
      </c>
      <c r="AE68" s="21">
        <v>1.833</v>
      </c>
      <c r="AF68" s="21">
        <v>2</v>
      </c>
      <c r="AG68" s="21">
        <v>1.8</v>
      </c>
      <c r="AH68" s="21">
        <v>2.0499999999999998</v>
      </c>
      <c r="AI68">
        <v>24</v>
      </c>
      <c r="AJ68">
        <v>15</v>
      </c>
      <c r="AK68">
        <f t="shared" si="34"/>
        <v>-130</v>
      </c>
      <c r="AL68">
        <f t="shared" si="27"/>
        <v>24</v>
      </c>
      <c r="AM68">
        <f t="shared" si="28"/>
        <v>15</v>
      </c>
    </row>
    <row r="69" spans="2:39" x14ac:dyDescent="0.25">
      <c r="B69" s="24">
        <v>44913</v>
      </c>
      <c r="C69" s="20" t="s">
        <v>53</v>
      </c>
      <c r="D69" s="20" t="s">
        <v>39</v>
      </c>
      <c r="E69" s="2">
        <v>-135.13513513513513</v>
      </c>
      <c r="F69" s="2">
        <v>114.99999999999999</v>
      </c>
      <c r="G69" s="9">
        <f t="shared" si="29"/>
        <v>45031.708333333176</v>
      </c>
      <c r="H69" s="2" t="str">
        <f t="shared" si="35"/>
        <v>Las Vegas Raiders</v>
      </c>
      <c r="I69" s="2" t="str">
        <f t="shared" si="36"/>
        <v>New England Patriots</v>
      </c>
      <c r="J69" s="17">
        <f t="shared" si="37"/>
        <v>-135.13513513513513</v>
      </c>
      <c r="K69" s="18">
        <f t="shared" si="38"/>
        <v>114.99999999999999</v>
      </c>
      <c r="L69" s="4">
        <f t="shared" si="39"/>
        <v>1.74</v>
      </c>
      <c r="M69" s="4">
        <f t="shared" si="40"/>
        <v>2.15</v>
      </c>
      <c r="N69" s="1">
        <f t="shared" ref="N69:N132" si="41">1/L69</f>
        <v>0.57471264367816088</v>
      </c>
      <c r="O69" s="1">
        <f t="shared" ref="O69:O132" si="42">1/M69</f>
        <v>0.46511627906976744</v>
      </c>
      <c r="P69" s="1">
        <f t="shared" ref="P69:P132" si="43">1-L69*M69/(L69+M69)</f>
        <v>3.8303341902313659E-2</v>
      </c>
      <c r="Q69" s="1">
        <f t="shared" ref="Q69:Q132" si="44">ABS(N69-O69)/2</f>
        <v>5.4798182304196724E-2</v>
      </c>
      <c r="R69" s="1">
        <f t="shared" ref="R69:R132" si="45">R$1+IF(L69&lt;=M69,Q69,-Q69)</f>
        <v>0.56579818230419676</v>
      </c>
      <c r="S69" s="1"/>
      <c r="T69" s="17">
        <f t="shared" ref="T69:T132" si="46">(1/R69-1)*1000</f>
        <v>767.41465645493759</v>
      </c>
      <c r="U69" s="18">
        <f t="shared" ref="U69:U132" si="47">1000000/(T69+S$1)-T$1</f>
        <v>1185.8985221458363</v>
      </c>
      <c r="V69" s="2">
        <f t="shared" ref="V69:V132" si="48">T69*0.95</f>
        <v>729.04392363219063</v>
      </c>
      <c r="W69" s="18">
        <f t="shared" ref="W69:W132" si="49">U69*0.95</f>
        <v>1126.6035960385445</v>
      </c>
      <c r="X69" s="2">
        <f t="shared" ref="X69:X132" si="50">IF(V69&lt;1000,-100000/V69,V69/10)</f>
        <v>-137.16594673992637</v>
      </c>
      <c r="Y69" s="2">
        <f t="shared" ref="Y69:Y132" si="51">IF(W69&lt;1000,-100000/W69,W69/10)</f>
        <v>112.66035960385446</v>
      </c>
      <c r="Z69" s="2">
        <f t="shared" ref="Z69:Z132" si="52">IF(AL69&gt;AM69,V69,-1000)</f>
        <v>729.04392363219063</v>
      </c>
      <c r="AA69" s="2">
        <f t="shared" ref="AA69:AA132" si="53">IF(AM69&gt;AL69,W69,-1000)</f>
        <v>-1000</v>
      </c>
      <c r="AB69" s="5">
        <f t="shared" ref="AB69:AB132" si="54">IF(AL69&gt;AM69,L69-1,-1)</f>
        <v>0.74</v>
      </c>
      <c r="AC69" s="5">
        <f t="shared" ref="AC69:AC132" si="55">IF(AM69&gt;AL69,M69-1,-1)</f>
        <v>-1</v>
      </c>
      <c r="AD69" s="3">
        <f t="shared" ref="AD69:AD132" si="56">YEAR(B69)*100+MONTH(B69)</f>
        <v>202212</v>
      </c>
      <c r="AE69" s="21">
        <v>1.7689999999999999</v>
      </c>
      <c r="AF69" s="21">
        <v>2.1</v>
      </c>
      <c r="AG69" s="21">
        <v>1.74</v>
      </c>
      <c r="AH69" s="21">
        <v>2.15</v>
      </c>
      <c r="AI69">
        <v>30</v>
      </c>
      <c r="AJ69">
        <v>24</v>
      </c>
      <c r="AK69">
        <f t="shared" ref="AK69:AK132" si="57">IF(J69&lt;-200,INT(J69/100)*100,INT(J69/10)*10)</f>
        <v>-140</v>
      </c>
      <c r="AL69">
        <f t="shared" ref="AL69:AL132" si="58">IF(E69&lt;F69,AI69,AJ69)</f>
        <v>30</v>
      </c>
      <c r="AM69">
        <f t="shared" ref="AM69:AM132" si="59">IF(E69&lt;F69,AJ69,AI69)</f>
        <v>24</v>
      </c>
    </row>
    <row r="70" spans="2:39" x14ac:dyDescent="0.25">
      <c r="B70" s="24">
        <v>44913</v>
      </c>
      <c r="C70" s="20" t="s">
        <v>47</v>
      </c>
      <c r="D70" s="20" t="s">
        <v>48</v>
      </c>
      <c r="E70" s="2">
        <v>-145.13788098693757</v>
      </c>
      <c r="F70" s="2">
        <v>125</v>
      </c>
      <c r="G70" s="9">
        <f t="shared" ref="G70:G133" si="60">G69+1/24</f>
        <v>45031.74999999984</v>
      </c>
      <c r="H70" s="2" t="str">
        <f t="shared" si="35"/>
        <v>Carolina Panthers</v>
      </c>
      <c r="I70" s="2" t="str">
        <f t="shared" si="36"/>
        <v>Pittsburgh Steelers</v>
      </c>
      <c r="J70" s="17">
        <f t="shared" si="37"/>
        <v>-145.13788098693757</v>
      </c>
      <c r="K70" s="18">
        <f t="shared" si="38"/>
        <v>125</v>
      </c>
      <c r="L70" s="4">
        <f t="shared" si="39"/>
        <v>1.6890000000000001</v>
      </c>
      <c r="M70" s="4">
        <f t="shared" si="40"/>
        <v>2.25</v>
      </c>
      <c r="N70" s="1">
        <f t="shared" si="41"/>
        <v>0.59206631142687982</v>
      </c>
      <c r="O70" s="1">
        <f t="shared" si="42"/>
        <v>0.44444444444444442</v>
      </c>
      <c r="P70" s="1">
        <f t="shared" si="43"/>
        <v>3.522467631378523E-2</v>
      </c>
      <c r="Q70" s="1">
        <f t="shared" si="44"/>
        <v>7.3810933491217701E-2</v>
      </c>
      <c r="R70" s="1">
        <f t="shared" si="45"/>
        <v>0.58481093349121771</v>
      </c>
      <c r="S70" s="1"/>
      <c r="T70" s="17">
        <f t="shared" si="46"/>
        <v>709.95435059699923</v>
      </c>
      <c r="U70" s="18">
        <f t="shared" si="47"/>
        <v>1279.5833992601338</v>
      </c>
      <c r="V70" s="2">
        <f t="shared" si="48"/>
        <v>674.45663306714926</v>
      </c>
      <c r="W70" s="18">
        <f t="shared" si="49"/>
        <v>1215.6042292971269</v>
      </c>
      <c r="X70" s="2">
        <f t="shared" si="50"/>
        <v>-148.26750171503457</v>
      </c>
      <c r="Y70" s="2">
        <f t="shared" si="51"/>
        <v>121.5604229297127</v>
      </c>
      <c r="Z70" s="2">
        <f t="shared" si="52"/>
        <v>-1000</v>
      </c>
      <c r="AA70" s="2">
        <f t="shared" si="53"/>
        <v>1215.6042292971269</v>
      </c>
      <c r="AB70" s="5">
        <f t="shared" si="54"/>
        <v>-1</v>
      </c>
      <c r="AC70" s="5">
        <f t="shared" si="55"/>
        <v>1.25</v>
      </c>
      <c r="AD70" s="3">
        <f t="shared" si="56"/>
        <v>202212</v>
      </c>
      <c r="AE70" s="21">
        <v>2.35</v>
      </c>
      <c r="AF70" s="21">
        <v>1.645</v>
      </c>
      <c r="AG70" s="21">
        <v>1.6890000000000001</v>
      </c>
      <c r="AH70" s="21">
        <v>2.25</v>
      </c>
      <c r="AI70">
        <v>16</v>
      </c>
      <c r="AJ70">
        <v>24</v>
      </c>
      <c r="AK70">
        <f t="shared" si="57"/>
        <v>-150</v>
      </c>
      <c r="AL70">
        <f t="shared" si="58"/>
        <v>16</v>
      </c>
      <c r="AM70">
        <f t="shared" si="59"/>
        <v>24</v>
      </c>
    </row>
    <row r="71" spans="2:39" x14ac:dyDescent="0.25">
      <c r="B71" s="24">
        <v>44913</v>
      </c>
      <c r="C71" s="20" t="s">
        <v>40</v>
      </c>
      <c r="D71" s="20" t="s">
        <v>22</v>
      </c>
      <c r="E71" s="2">
        <v>309.99999999999994</v>
      </c>
      <c r="F71" s="2">
        <v>-390.625</v>
      </c>
      <c r="G71" s="9">
        <f t="shared" si="60"/>
        <v>45031.791666666504</v>
      </c>
      <c r="H71" s="2" t="str">
        <f t="shared" ref="H71:H134" si="61">IF(E71&lt;=F71,C71,D71)</f>
        <v>Philadelphia Eagles</v>
      </c>
      <c r="I71" s="2" t="str">
        <f t="shared" ref="I71:I134" si="62">IF(E71&gt;F71,C71,D71)</f>
        <v>Chicago Bears</v>
      </c>
      <c r="J71" s="17">
        <f t="shared" ref="J71:J134" si="63">IF(E71&lt;=F71,E71,F71)</f>
        <v>-390.625</v>
      </c>
      <c r="K71" s="18">
        <f t="shared" ref="K71:K134" si="64">IF(E71&gt;F71,E71,F71)</f>
        <v>309.99999999999994</v>
      </c>
      <c r="L71" s="4">
        <f t="shared" si="39"/>
        <v>1.256</v>
      </c>
      <c r="M71" s="4">
        <f t="shared" si="40"/>
        <v>4.0999999999999996</v>
      </c>
      <c r="N71" s="1">
        <f t="shared" si="41"/>
        <v>0.79617834394904463</v>
      </c>
      <c r="O71" s="1">
        <f t="shared" si="42"/>
        <v>0.24390243902439027</v>
      </c>
      <c r="P71" s="1">
        <f t="shared" si="43"/>
        <v>3.8536221060492926E-2</v>
      </c>
      <c r="Q71" s="1">
        <f t="shared" si="44"/>
        <v>0.2761379524623272</v>
      </c>
      <c r="R71" s="1">
        <f t="shared" si="45"/>
        <v>0.78713795246232721</v>
      </c>
      <c r="S71" s="1"/>
      <c r="T71" s="17">
        <f t="shared" si="46"/>
        <v>270.42533887712716</v>
      </c>
      <c r="U71" s="18">
        <f t="shared" si="47"/>
        <v>3125.3223449323027</v>
      </c>
      <c r="V71" s="2">
        <f t="shared" si="48"/>
        <v>256.90407193327081</v>
      </c>
      <c r="W71" s="18">
        <f t="shared" si="49"/>
        <v>2969.0562276856876</v>
      </c>
      <c r="X71" s="2">
        <f t="shared" si="50"/>
        <v>-389.25035032521538</v>
      </c>
      <c r="Y71" s="2">
        <f t="shared" si="51"/>
        <v>296.90562276856878</v>
      </c>
      <c r="Z71" s="2">
        <f t="shared" si="52"/>
        <v>256.90407193327081</v>
      </c>
      <c r="AA71" s="2">
        <f t="shared" si="53"/>
        <v>-1000</v>
      </c>
      <c r="AB71" s="5">
        <f t="shared" si="54"/>
        <v>0.25600000000000001</v>
      </c>
      <c r="AC71" s="5">
        <f t="shared" si="55"/>
        <v>-1</v>
      </c>
      <c r="AD71" s="3">
        <f t="shared" si="56"/>
        <v>202212</v>
      </c>
      <c r="AE71" s="21">
        <v>3.9</v>
      </c>
      <c r="AF71" s="21">
        <v>1.27</v>
      </c>
      <c r="AG71" s="21">
        <v>4.0999999999999996</v>
      </c>
      <c r="AH71" s="21">
        <v>1.256</v>
      </c>
      <c r="AI71">
        <v>20</v>
      </c>
      <c r="AJ71">
        <v>25</v>
      </c>
      <c r="AK71">
        <f t="shared" si="57"/>
        <v>-400</v>
      </c>
      <c r="AL71">
        <f t="shared" si="58"/>
        <v>25</v>
      </c>
      <c r="AM71">
        <f t="shared" si="59"/>
        <v>20</v>
      </c>
    </row>
    <row r="72" spans="2:39" x14ac:dyDescent="0.25">
      <c r="B72" s="24">
        <v>44913</v>
      </c>
      <c r="C72" s="20" t="s">
        <v>43</v>
      </c>
      <c r="D72" s="20" t="s">
        <v>23</v>
      </c>
      <c r="E72" s="2">
        <v>650</v>
      </c>
      <c r="F72" s="2">
        <v>-999.99999999999909</v>
      </c>
      <c r="G72" s="9">
        <f t="shared" si="60"/>
        <v>45031.833333333168</v>
      </c>
      <c r="H72" s="2" t="str">
        <f t="shared" si="61"/>
        <v>Kansas City Chiefs</v>
      </c>
      <c r="I72" s="2" t="str">
        <f t="shared" si="62"/>
        <v>Houston Texans</v>
      </c>
      <c r="J72" s="17">
        <f t="shared" si="63"/>
        <v>-999.99999999999909</v>
      </c>
      <c r="K72" s="18">
        <f t="shared" si="64"/>
        <v>650</v>
      </c>
      <c r="L72" s="4">
        <f t="shared" si="39"/>
        <v>1.1000000000000001</v>
      </c>
      <c r="M72" s="4">
        <f t="shared" si="40"/>
        <v>7.5</v>
      </c>
      <c r="N72" s="1">
        <f t="shared" si="41"/>
        <v>0.90909090909090906</v>
      </c>
      <c r="O72" s="1">
        <f t="shared" si="42"/>
        <v>0.13333333333333333</v>
      </c>
      <c r="P72" s="1">
        <f t="shared" si="43"/>
        <v>4.0697674418604612E-2</v>
      </c>
      <c r="Q72" s="1">
        <f t="shared" si="44"/>
        <v>0.38787878787878788</v>
      </c>
      <c r="R72" s="1">
        <f t="shared" si="45"/>
        <v>0.89887878787878783</v>
      </c>
      <c r="S72" s="1"/>
      <c r="T72" s="17">
        <f t="shared" si="46"/>
        <v>112.49705019721534</v>
      </c>
      <c r="U72" s="18">
        <f t="shared" si="47"/>
        <v>6304.3252651260173</v>
      </c>
      <c r="V72" s="2">
        <f t="shared" si="48"/>
        <v>106.87219768735457</v>
      </c>
      <c r="W72" s="18">
        <f t="shared" si="49"/>
        <v>5989.1090018697159</v>
      </c>
      <c r="X72" s="2">
        <f t="shared" si="50"/>
        <v>-935.69704903553497</v>
      </c>
      <c r="Y72" s="2">
        <f t="shared" si="51"/>
        <v>598.91090018697162</v>
      </c>
      <c r="Z72" s="2">
        <f t="shared" si="52"/>
        <v>106.87219768735457</v>
      </c>
      <c r="AA72" s="2">
        <f t="shared" si="53"/>
        <v>-1000</v>
      </c>
      <c r="AB72" s="5">
        <f t="shared" si="54"/>
        <v>0.10000000000000009</v>
      </c>
      <c r="AC72" s="5">
        <f t="shared" si="55"/>
        <v>-1</v>
      </c>
      <c r="AD72" s="3">
        <f t="shared" si="56"/>
        <v>202212</v>
      </c>
      <c r="AE72" s="21">
        <v>6.75</v>
      </c>
      <c r="AF72" s="21">
        <v>1.117</v>
      </c>
      <c r="AG72" s="21">
        <v>7.5</v>
      </c>
      <c r="AH72" s="21">
        <v>1.1000000000000001</v>
      </c>
      <c r="AI72">
        <v>24</v>
      </c>
      <c r="AJ72">
        <v>30</v>
      </c>
      <c r="AK72">
        <f t="shared" si="57"/>
        <v>-1000</v>
      </c>
      <c r="AL72">
        <f t="shared" si="58"/>
        <v>30</v>
      </c>
      <c r="AM72">
        <f t="shared" si="59"/>
        <v>24</v>
      </c>
    </row>
    <row r="73" spans="2:39" x14ac:dyDescent="0.25">
      <c r="B73" s="24">
        <v>44913</v>
      </c>
      <c r="C73" s="20" t="s">
        <v>29</v>
      </c>
      <c r="D73" s="20" t="s">
        <v>26</v>
      </c>
      <c r="E73" s="2">
        <v>167</v>
      </c>
      <c r="F73" s="2">
        <v>-192.30769230769229</v>
      </c>
      <c r="G73" s="9">
        <f t="shared" si="60"/>
        <v>45031.874999999833</v>
      </c>
      <c r="H73" s="2" t="str">
        <f t="shared" si="61"/>
        <v>Dallas Cowboys</v>
      </c>
      <c r="I73" s="2" t="str">
        <f t="shared" si="62"/>
        <v>Jacksonville Jaguars</v>
      </c>
      <c r="J73" s="17">
        <f t="shared" si="63"/>
        <v>-192.30769230769229</v>
      </c>
      <c r="K73" s="18">
        <f t="shared" si="64"/>
        <v>167</v>
      </c>
      <c r="L73" s="4">
        <f t="shared" si="39"/>
        <v>1.5199999999999998</v>
      </c>
      <c r="M73" s="4">
        <f t="shared" si="40"/>
        <v>2.67</v>
      </c>
      <c r="N73" s="1">
        <f t="shared" si="41"/>
        <v>0.65789473684210531</v>
      </c>
      <c r="O73" s="1">
        <f t="shared" si="42"/>
        <v>0.37453183520599254</v>
      </c>
      <c r="P73" s="1">
        <f t="shared" si="43"/>
        <v>3.1408114558472477E-2</v>
      </c>
      <c r="Q73" s="1">
        <f t="shared" si="44"/>
        <v>0.14168145081805639</v>
      </c>
      <c r="R73" s="1">
        <f t="shared" si="45"/>
        <v>0.6526814508180564</v>
      </c>
      <c r="S73" s="1"/>
      <c r="T73" s="17">
        <f t="shared" si="46"/>
        <v>532.14098354813416</v>
      </c>
      <c r="U73" s="18">
        <f t="shared" si="47"/>
        <v>1687.6788921698521</v>
      </c>
      <c r="V73" s="2">
        <f t="shared" si="48"/>
        <v>505.53393437072742</v>
      </c>
      <c r="W73" s="18">
        <f t="shared" si="49"/>
        <v>1603.2949475613595</v>
      </c>
      <c r="X73" s="2">
        <f t="shared" si="50"/>
        <v>-197.81065760595641</v>
      </c>
      <c r="Y73" s="2">
        <f t="shared" si="51"/>
        <v>160.32949475613594</v>
      </c>
      <c r="Z73" s="2">
        <f t="shared" si="52"/>
        <v>-1000</v>
      </c>
      <c r="AA73" s="2">
        <f t="shared" si="53"/>
        <v>1603.2949475613595</v>
      </c>
      <c r="AB73" s="5">
        <f t="shared" si="54"/>
        <v>-1</v>
      </c>
      <c r="AC73" s="5">
        <f t="shared" si="55"/>
        <v>1.67</v>
      </c>
      <c r="AD73" s="3">
        <f t="shared" si="56"/>
        <v>202212</v>
      </c>
      <c r="AE73" s="21">
        <v>3.1</v>
      </c>
      <c r="AF73" s="21">
        <v>1.4</v>
      </c>
      <c r="AG73" s="21">
        <v>2.67</v>
      </c>
      <c r="AH73" s="21">
        <v>1.52</v>
      </c>
      <c r="AI73">
        <v>40</v>
      </c>
      <c r="AJ73">
        <v>34</v>
      </c>
      <c r="AK73">
        <f t="shared" si="57"/>
        <v>-200</v>
      </c>
      <c r="AL73">
        <f t="shared" si="58"/>
        <v>34</v>
      </c>
      <c r="AM73">
        <f t="shared" si="59"/>
        <v>40</v>
      </c>
    </row>
    <row r="74" spans="2:39" x14ac:dyDescent="0.25">
      <c r="B74" s="24">
        <v>44913</v>
      </c>
      <c r="C74" s="20" t="s">
        <v>46</v>
      </c>
      <c r="D74" s="20" t="s">
        <v>38</v>
      </c>
      <c r="E74" s="2">
        <v>-230.41474654377885</v>
      </c>
      <c r="F74" s="2">
        <v>190</v>
      </c>
      <c r="G74" s="9">
        <f t="shared" si="60"/>
        <v>45031.916666666497</v>
      </c>
      <c r="H74" s="2" t="str">
        <f t="shared" si="61"/>
        <v>New Orleans Saints</v>
      </c>
      <c r="I74" s="2" t="str">
        <f t="shared" si="62"/>
        <v>Atlanta Falcons</v>
      </c>
      <c r="J74" s="17">
        <f t="shared" si="63"/>
        <v>-230.41474654377885</v>
      </c>
      <c r="K74" s="18">
        <f t="shared" si="64"/>
        <v>190</v>
      </c>
      <c r="L74" s="4">
        <f t="shared" si="39"/>
        <v>1.4339999999999999</v>
      </c>
      <c r="M74" s="4">
        <f t="shared" si="40"/>
        <v>2.9</v>
      </c>
      <c r="N74" s="1">
        <f t="shared" si="41"/>
        <v>0.69735006973500702</v>
      </c>
      <c r="O74" s="1">
        <f t="shared" si="42"/>
        <v>0.34482758620689657</v>
      </c>
      <c r="P74" s="1">
        <f t="shared" si="43"/>
        <v>4.0470696815874452E-2</v>
      </c>
      <c r="Q74" s="1">
        <f t="shared" si="44"/>
        <v>0.17626124176405522</v>
      </c>
      <c r="R74" s="1">
        <f t="shared" si="45"/>
        <v>0.68726124176405523</v>
      </c>
      <c r="S74" s="1"/>
      <c r="T74" s="17">
        <f t="shared" si="46"/>
        <v>455.05077142603011</v>
      </c>
      <c r="U74" s="18">
        <f t="shared" si="47"/>
        <v>1954.7969349156874</v>
      </c>
      <c r="V74" s="2">
        <f t="shared" si="48"/>
        <v>432.29823285472861</v>
      </c>
      <c r="W74" s="18">
        <f t="shared" si="49"/>
        <v>1857.057088169903</v>
      </c>
      <c r="X74" s="2">
        <f t="shared" si="50"/>
        <v>-231.32178759935954</v>
      </c>
      <c r="Y74" s="2">
        <f t="shared" si="51"/>
        <v>185.7057088169903</v>
      </c>
      <c r="Z74" s="2">
        <f t="shared" si="52"/>
        <v>432.29823285472861</v>
      </c>
      <c r="AA74" s="2">
        <f t="shared" si="53"/>
        <v>-1000</v>
      </c>
      <c r="AB74" s="5">
        <f t="shared" si="54"/>
        <v>0.43399999999999994</v>
      </c>
      <c r="AC74" s="5">
        <f t="shared" si="55"/>
        <v>-1</v>
      </c>
      <c r="AD74" s="3">
        <f t="shared" si="56"/>
        <v>202212</v>
      </c>
      <c r="AE74" s="21">
        <v>1.52</v>
      </c>
      <c r="AF74" s="21">
        <v>2.67</v>
      </c>
      <c r="AG74" s="21">
        <v>1.4339999999999999</v>
      </c>
      <c r="AH74" s="21">
        <v>2.9</v>
      </c>
      <c r="AI74">
        <v>21</v>
      </c>
      <c r="AJ74">
        <v>18</v>
      </c>
      <c r="AK74">
        <f t="shared" si="57"/>
        <v>-300</v>
      </c>
      <c r="AL74">
        <f t="shared" si="58"/>
        <v>21</v>
      </c>
      <c r="AM74">
        <f t="shared" si="59"/>
        <v>18</v>
      </c>
    </row>
    <row r="75" spans="2:39" x14ac:dyDescent="0.25">
      <c r="B75" s="24">
        <v>44913</v>
      </c>
      <c r="C75" s="20" t="s">
        <v>45</v>
      </c>
      <c r="D75" s="20" t="s">
        <v>37</v>
      </c>
      <c r="E75" s="2">
        <v>-135.13513513513513</v>
      </c>
      <c r="F75" s="2">
        <v>114.99999999999999</v>
      </c>
      <c r="G75" s="9">
        <f t="shared" si="60"/>
        <v>45031.958333333161</v>
      </c>
      <c r="H75" s="2" t="str">
        <f t="shared" si="61"/>
        <v>New York Jets</v>
      </c>
      <c r="I75" s="2" t="str">
        <f t="shared" si="62"/>
        <v>Detroit Lions</v>
      </c>
      <c r="J75" s="17">
        <f t="shared" si="63"/>
        <v>-135.13513513513513</v>
      </c>
      <c r="K75" s="18">
        <f t="shared" si="64"/>
        <v>114.99999999999999</v>
      </c>
      <c r="L75" s="4">
        <f t="shared" si="39"/>
        <v>1.74</v>
      </c>
      <c r="M75" s="4">
        <f t="shared" si="40"/>
        <v>2.15</v>
      </c>
      <c r="N75" s="1">
        <f t="shared" si="41"/>
        <v>0.57471264367816088</v>
      </c>
      <c r="O75" s="1">
        <f t="shared" si="42"/>
        <v>0.46511627906976744</v>
      </c>
      <c r="P75" s="1">
        <f t="shared" si="43"/>
        <v>3.8303341902313659E-2</v>
      </c>
      <c r="Q75" s="1">
        <f t="shared" si="44"/>
        <v>5.4798182304196724E-2</v>
      </c>
      <c r="R75" s="1">
        <f t="shared" si="45"/>
        <v>0.56579818230419676</v>
      </c>
      <c r="S75" s="1"/>
      <c r="T75" s="17">
        <f t="shared" si="46"/>
        <v>767.41465645493759</v>
      </c>
      <c r="U75" s="18">
        <f t="shared" si="47"/>
        <v>1185.8985221458363</v>
      </c>
      <c r="V75" s="2">
        <f t="shared" si="48"/>
        <v>729.04392363219063</v>
      </c>
      <c r="W75" s="18">
        <f t="shared" si="49"/>
        <v>1126.6035960385445</v>
      </c>
      <c r="X75" s="2">
        <f t="shared" si="50"/>
        <v>-137.16594673992637</v>
      </c>
      <c r="Y75" s="2">
        <f t="shared" si="51"/>
        <v>112.66035960385446</v>
      </c>
      <c r="Z75" s="2">
        <f t="shared" si="52"/>
        <v>-1000</v>
      </c>
      <c r="AA75" s="2">
        <f t="shared" si="53"/>
        <v>1126.6035960385445</v>
      </c>
      <c r="AB75" s="5">
        <f t="shared" si="54"/>
        <v>-1</v>
      </c>
      <c r="AC75" s="5">
        <f t="shared" si="55"/>
        <v>1.1499999999999999</v>
      </c>
      <c r="AD75" s="3">
        <f t="shared" si="56"/>
        <v>202212</v>
      </c>
      <c r="AE75" s="21">
        <v>1.6060000000000001</v>
      </c>
      <c r="AF75" s="21">
        <v>2.4500000000000002</v>
      </c>
      <c r="AG75" s="21">
        <v>1.74</v>
      </c>
      <c r="AH75" s="21">
        <v>2.15</v>
      </c>
      <c r="AI75">
        <v>17</v>
      </c>
      <c r="AJ75">
        <v>20</v>
      </c>
      <c r="AK75">
        <f t="shared" si="57"/>
        <v>-140</v>
      </c>
      <c r="AL75">
        <f t="shared" si="58"/>
        <v>17</v>
      </c>
      <c r="AM75">
        <f t="shared" si="59"/>
        <v>20</v>
      </c>
    </row>
    <row r="76" spans="2:39" x14ac:dyDescent="0.25">
      <c r="B76" s="24">
        <v>44912</v>
      </c>
      <c r="C76" s="20" t="s">
        <v>27</v>
      </c>
      <c r="D76" s="20" t="s">
        <v>33</v>
      </c>
      <c r="E76" s="2">
        <v>-361.01083032490988</v>
      </c>
      <c r="F76" s="2">
        <v>280</v>
      </c>
      <c r="G76" s="9">
        <f t="shared" si="60"/>
        <v>45031.999999999825</v>
      </c>
      <c r="H76" s="2" t="str">
        <f t="shared" si="61"/>
        <v>Buffalo Bills</v>
      </c>
      <c r="I76" s="2" t="str">
        <f t="shared" si="62"/>
        <v>Miami Dolphins</v>
      </c>
      <c r="J76" s="17">
        <f t="shared" si="63"/>
        <v>-361.01083032490988</v>
      </c>
      <c r="K76" s="18">
        <f t="shared" si="64"/>
        <v>280</v>
      </c>
      <c r="L76" s="4">
        <f t="shared" si="39"/>
        <v>1.2769999999999999</v>
      </c>
      <c r="M76" s="4">
        <f t="shared" si="40"/>
        <v>3.8</v>
      </c>
      <c r="N76" s="1">
        <f t="shared" si="41"/>
        <v>0.78308535630383713</v>
      </c>
      <c r="O76" s="1">
        <f t="shared" si="42"/>
        <v>0.26315789473684209</v>
      </c>
      <c r="P76" s="1">
        <f t="shared" si="43"/>
        <v>4.4199330313177132E-2</v>
      </c>
      <c r="Q76" s="1">
        <f t="shared" si="44"/>
        <v>0.25996373078349755</v>
      </c>
      <c r="R76" s="1">
        <f t="shared" si="45"/>
        <v>0.77096373078349756</v>
      </c>
      <c r="S76" s="1"/>
      <c r="T76" s="17">
        <f t="shared" si="46"/>
        <v>297.07787807831454</v>
      </c>
      <c r="U76" s="18">
        <f t="shared" si="47"/>
        <v>2878.3109302995099</v>
      </c>
      <c r="V76" s="2">
        <f t="shared" si="48"/>
        <v>282.22398417439882</v>
      </c>
      <c r="W76" s="18">
        <f t="shared" si="49"/>
        <v>2734.3953837845343</v>
      </c>
      <c r="X76" s="2">
        <f t="shared" si="50"/>
        <v>-354.3284965398459</v>
      </c>
      <c r="Y76" s="2">
        <f t="shared" si="51"/>
        <v>273.43953837845345</v>
      </c>
      <c r="Z76" s="2">
        <f t="shared" si="52"/>
        <v>282.22398417439882</v>
      </c>
      <c r="AA76" s="2">
        <f t="shared" si="53"/>
        <v>-1000</v>
      </c>
      <c r="AB76" s="5">
        <f t="shared" si="54"/>
        <v>0.27699999999999991</v>
      </c>
      <c r="AC76" s="5">
        <f t="shared" si="55"/>
        <v>-1</v>
      </c>
      <c r="AD76" s="3">
        <f t="shared" si="56"/>
        <v>202212</v>
      </c>
      <c r="AE76" s="21">
        <v>1.294</v>
      </c>
      <c r="AF76" s="21">
        <v>3.7</v>
      </c>
      <c r="AG76" s="21">
        <v>1.2769999999999999</v>
      </c>
      <c r="AH76" s="21">
        <v>3.8</v>
      </c>
      <c r="AI76">
        <v>32</v>
      </c>
      <c r="AJ76">
        <v>29</v>
      </c>
      <c r="AK76">
        <f t="shared" si="57"/>
        <v>-400</v>
      </c>
      <c r="AL76">
        <f t="shared" si="58"/>
        <v>32</v>
      </c>
      <c r="AM76">
        <f t="shared" si="59"/>
        <v>29</v>
      </c>
    </row>
    <row r="77" spans="2:39" x14ac:dyDescent="0.25">
      <c r="B77" s="24">
        <v>44912</v>
      </c>
      <c r="C77" s="20" t="s">
        <v>49</v>
      </c>
      <c r="D77" s="20" t="s">
        <v>31</v>
      </c>
      <c r="E77" s="2">
        <v>-155.03875968992247</v>
      </c>
      <c r="F77" s="2">
        <v>135</v>
      </c>
      <c r="G77" s="9">
        <f t="shared" si="60"/>
        <v>45032.04166666649</v>
      </c>
      <c r="H77" s="2" t="str">
        <f t="shared" si="61"/>
        <v>Cleveland Browns</v>
      </c>
      <c r="I77" s="2" t="str">
        <f t="shared" si="62"/>
        <v>Baltimore Ravens</v>
      </c>
      <c r="J77" s="17">
        <f t="shared" si="63"/>
        <v>-155.03875968992247</v>
      </c>
      <c r="K77" s="18">
        <f t="shared" si="64"/>
        <v>135</v>
      </c>
      <c r="L77" s="4">
        <f t="shared" si="39"/>
        <v>1.645</v>
      </c>
      <c r="M77" s="4">
        <f t="shared" si="40"/>
        <v>2.35</v>
      </c>
      <c r="N77" s="1">
        <f t="shared" si="41"/>
        <v>0.60790273556231</v>
      </c>
      <c r="O77" s="1">
        <f t="shared" si="42"/>
        <v>0.42553191489361702</v>
      </c>
      <c r="P77" s="1">
        <f t="shared" si="43"/>
        <v>3.2352941176470584E-2</v>
      </c>
      <c r="Q77" s="1">
        <f t="shared" si="44"/>
        <v>9.1185410334346489E-2</v>
      </c>
      <c r="R77" s="1">
        <f t="shared" si="45"/>
        <v>0.60218541033434647</v>
      </c>
      <c r="S77" s="1"/>
      <c r="T77" s="17">
        <f t="shared" si="46"/>
        <v>660.61811335611446</v>
      </c>
      <c r="U77" s="18">
        <f t="shared" si="47"/>
        <v>1372.1971794257436</v>
      </c>
      <c r="V77" s="2">
        <f t="shared" si="48"/>
        <v>627.58720768830869</v>
      </c>
      <c r="W77" s="18">
        <f t="shared" si="49"/>
        <v>1303.5873204544564</v>
      </c>
      <c r="X77" s="2">
        <f t="shared" si="50"/>
        <v>-159.34040524558463</v>
      </c>
      <c r="Y77" s="2">
        <f t="shared" si="51"/>
        <v>130.35873204544563</v>
      </c>
      <c r="Z77" s="2">
        <f t="shared" si="52"/>
        <v>627.58720768830869</v>
      </c>
      <c r="AA77" s="2">
        <f t="shared" si="53"/>
        <v>-1000</v>
      </c>
      <c r="AB77" s="5">
        <f t="shared" si="54"/>
        <v>0.64500000000000002</v>
      </c>
      <c r="AC77" s="5">
        <f t="shared" si="55"/>
        <v>-1</v>
      </c>
      <c r="AD77" s="3">
        <f t="shared" si="56"/>
        <v>202212</v>
      </c>
      <c r="AE77" s="21">
        <v>1.625</v>
      </c>
      <c r="AF77" s="21">
        <v>2.4</v>
      </c>
      <c r="AG77" s="21">
        <v>1.645</v>
      </c>
      <c r="AH77" s="21">
        <v>2.35</v>
      </c>
      <c r="AI77">
        <v>13</v>
      </c>
      <c r="AJ77">
        <v>3</v>
      </c>
      <c r="AK77">
        <f t="shared" si="57"/>
        <v>-160</v>
      </c>
      <c r="AL77">
        <f t="shared" si="58"/>
        <v>13</v>
      </c>
      <c r="AM77">
        <f t="shared" si="59"/>
        <v>3</v>
      </c>
    </row>
    <row r="78" spans="2:39" x14ac:dyDescent="0.25">
      <c r="B78" s="24">
        <v>44912</v>
      </c>
      <c r="C78" s="20" t="s">
        <v>32</v>
      </c>
      <c r="D78" s="20" t="s">
        <v>42</v>
      </c>
      <c r="E78" s="2">
        <v>-200</v>
      </c>
      <c r="F78" s="2">
        <v>170.00000000000003</v>
      </c>
      <c r="G78" s="9">
        <f t="shared" si="60"/>
        <v>45032.083333333154</v>
      </c>
      <c r="H78" s="2" t="str">
        <f t="shared" si="61"/>
        <v>Minnesota Vikings</v>
      </c>
      <c r="I78" s="2" t="str">
        <f t="shared" si="62"/>
        <v>Indianapolis Colts</v>
      </c>
      <c r="J78" s="17">
        <f t="shared" si="63"/>
        <v>-200</v>
      </c>
      <c r="K78" s="18">
        <f t="shared" si="64"/>
        <v>170.00000000000003</v>
      </c>
      <c r="L78" s="4">
        <f t="shared" si="39"/>
        <v>1.5</v>
      </c>
      <c r="M78" s="4">
        <f t="shared" si="40"/>
        <v>2.7</v>
      </c>
      <c r="N78" s="1">
        <f t="shared" si="41"/>
        <v>0.66666666666666663</v>
      </c>
      <c r="O78" s="1">
        <f t="shared" si="42"/>
        <v>0.37037037037037035</v>
      </c>
      <c r="P78" s="1">
        <f t="shared" si="43"/>
        <v>3.5714285714285587E-2</v>
      </c>
      <c r="Q78" s="1">
        <f t="shared" si="44"/>
        <v>0.14814814814814814</v>
      </c>
      <c r="R78" s="1">
        <f t="shared" si="45"/>
        <v>0.65914814814814815</v>
      </c>
      <c r="S78" s="1"/>
      <c r="T78" s="17">
        <f t="shared" si="46"/>
        <v>517.10962521773342</v>
      </c>
      <c r="U78" s="18">
        <f t="shared" si="47"/>
        <v>1734.0124117028765</v>
      </c>
      <c r="V78" s="2">
        <f t="shared" si="48"/>
        <v>491.25414395684675</v>
      </c>
      <c r="W78" s="18">
        <f t="shared" si="49"/>
        <v>1647.3117911177326</v>
      </c>
      <c r="X78" s="2">
        <f t="shared" si="50"/>
        <v>-203.56062382403903</v>
      </c>
      <c r="Y78" s="2">
        <f t="shared" si="51"/>
        <v>164.73117911177326</v>
      </c>
      <c r="Z78" s="2">
        <f t="shared" si="52"/>
        <v>491.25414395684675</v>
      </c>
      <c r="AA78" s="2">
        <f t="shared" si="53"/>
        <v>-1000</v>
      </c>
      <c r="AB78" s="5">
        <f t="shared" si="54"/>
        <v>0.5</v>
      </c>
      <c r="AC78" s="5">
        <f t="shared" si="55"/>
        <v>-1</v>
      </c>
      <c r="AD78" s="3">
        <f t="shared" si="56"/>
        <v>202212</v>
      </c>
      <c r="AE78" s="21">
        <v>1.444</v>
      </c>
      <c r="AF78" s="21">
        <v>2.85</v>
      </c>
      <c r="AG78" s="21">
        <v>1.5</v>
      </c>
      <c r="AH78" s="21">
        <v>2.7</v>
      </c>
      <c r="AI78">
        <v>39</v>
      </c>
      <c r="AJ78">
        <v>36</v>
      </c>
      <c r="AK78">
        <f t="shared" si="57"/>
        <v>-200</v>
      </c>
      <c r="AL78">
        <f t="shared" si="58"/>
        <v>39</v>
      </c>
      <c r="AM78">
        <f t="shared" si="59"/>
        <v>36</v>
      </c>
    </row>
    <row r="79" spans="2:39" x14ac:dyDescent="0.25">
      <c r="B79" s="24">
        <v>44910</v>
      </c>
      <c r="C79" s="20" t="s">
        <v>35</v>
      </c>
      <c r="D79" s="20" t="s">
        <v>25</v>
      </c>
      <c r="E79" s="2">
        <v>160</v>
      </c>
      <c r="F79" s="2">
        <v>-180.1801801801802</v>
      </c>
      <c r="G79" s="9">
        <f t="shared" si="60"/>
        <v>45032.124999999818</v>
      </c>
      <c r="H79" s="2" t="str">
        <f t="shared" si="61"/>
        <v>San Francisco 49ers</v>
      </c>
      <c r="I79" s="2" t="str">
        <f t="shared" si="62"/>
        <v>Seattle Seahawks</v>
      </c>
      <c r="J79" s="17">
        <f t="shared" si="63"/>
        <v>-180.1801801801802</v>
      </c>
      <c r="K79" s="18">
        <f t="shared" si="64"/>
        <v>160</v>
      </c>
      <c r="L79" s="4">
        <f t="shared" si="39"/>
        <v>1.5549999999999997</v>
      </c>
      <c r="M79" s="4">
        <f t="shared" si="40"/>
        <v>2.6</v>
      </c>
      <c r="N79" s="1">
        <f t="shared" si="41"/>
        <v>0.64308681672025736</v>
      </c>
      <c r="O79" s="1">
        <f t="shared" si="42"/>
        <v>0.38461538461538458</v>
      </c>
      <c r="P79" s="1">
        <f t="shared" si="43"/>
        <v>2.695547533092657E-2</v>
      </c>
      <c r="Q79" s="1">
        <f t="shared" si="44"/>
        <v>0.12923571605243639</v>
      </c>
      <c r="R79" s="1">
        <f t="shared" si="45"/>
        <v>0.64023571605243634</v>
      </c>
      <c r="S79" s="1"/>
      <c r="T79" s="17">
        <f t="shared" si="46"/>
        <v>561.92473323075023</v>
      </c>
      <c r="U79" s="18">
        <f t="shared" si="47"/>
        <v>1602.6507633440012</v>
      </c>
      <c r="V79" s="2">
        <f t="shared" si="48"/>
        <v>533.82849656921269</v>
      </c>
      <c r="W79" s="18">
        <f t="shared" si="49"/>
        <v>1522.518225176801</v>
      </c>
      <c r="X79" s="2">
        <f t="shared" si="50"/>
        <v>-187.32608064701668</v>
      </c>
      <c r="Y79" s="2">
        <f t="shared" si="51"/>
        <v>152.2518225176801</v>
      </c>
      <c r="Z79" s="2">
        <f t="shared" si="52"/>
        <v>533.82849656921269</v>
      </c>
      <c r="AA79" s="2">
        <f t="shared" si="53"/>
        <v>-1000</v>
      </c>
      <c r="AB79" s="5">
        <f t="shared" si="54"/>
        <v>0.55499999999999972</v>
      </c>
      <c r="AC79" s="5">
        <f t="shared" si="55"/>
        <v>-1</v>
      </c>
      <c r="AD79" s="3">
        <f t="shared" si="56"/>
        <v>202212</v>
      </c>
      <c r="AE79" s="21">
        <v>2</v>
      </c>
      <c r="AF79" s="21">
        <v>1.833</v>
      </c>
      <c r="AG79" s="21">
        <v>2.6</v>
      </c>
      <c r="AH79" s="21">
        <v>1.5549999999999999</v>
      </c>
      <c r="AI79">
        <v>13</v>
      </c>
      <c r="AJ79">
        <v>21</v>
      </c>
      <c r="AK79">
        <f t="shared" si="57"/>
        <v>-190</v>
      </c>
      <c r="AL79">
        <f t="shared" si="58"/>
        <v>21</v>
      </c>
      <c r="AM79">
        <f t="shared" si="59"/>
        <v>13</v>
      </c>
    </row>
    <row r="80" spans="2:39" x14ac:dyDescent="0.25">
      <c r="B80" s="24">
        <v>44907</v>
      </c>
      <c r="C80" s="20" t="s">
        <v>51</v>
      </c>
      <c r="D80" s="20" t="s">
        <v>39</v>
      </c>
      <c r="E80" s="2">
        <v>114.99999999999999</v>
      </c>
      <c r="F80" s="2">
        <v>-135.13513513513513</v>
      </c>
      <c r="G80" s="9">
        <f t="shared" si="60"/>
        <v>45032.166666666482</v>
      </c>
      <c r="H80" s="2" t="str">
        <f t="shared" si="61"/>
        <v>New England Patriots</v>
      </c>
      <c r="I80" s="2" t="str">
        <f t="shared" si="62"/>
        <v>Arizona Cardinals</v>
      </c>
      <c r="J80" s="17">
        <f t="shared" si="63"/>
        <v>-135.13513513513513</v>
      </c>
      <c r="K80" s="18">
        <f t="shared" si="64"/>
        <v>114.99999999999999</v>
      </c>
      <c r="L80" s="4">
        <f t="shared" si="39"/>
        <v>1.74</v>
      </c>
      <c r="M80" s="4">
        <f t="shared" si="40"/>
        <v>2.15</v>
      </c>
      <c r="N80" s="1">
        <f t="shared" si="41"/>
        <v>0.57471264367816088</v>
      </c>
      <c r="O80" s="1">
        <f t="shared" si="42"/>
        <v>0.46511627906976744</v>
      </c>
      <c r="P80" s="1">
        <f t="shared" si="43"/>
        <v>3.8303341902313659E-2</v>
      </c>
      <c r="Q80" s="1">
        <f t="shared" si="44"/>
        <v>5.4798182304196724E-2</v>
      </c>
      <c r="R80" s="1">
        <f t="shared" si="45"/>
        <v>0.56579818230419676</v>
      </c>
      <c r="S80" s="1"/>
      <c r="T80" s="17">
        <f t="shared" si="46"/>
        <v>767.41465645493759</v>
      </c>
      <c r="U80" s="18">
        <f t="shared" si="47"/>
        <v>1185.8985221458363</v>
      </c>
      <c r="V80" s="2">
        <f t="shared" si="48"/>
        <v>729.04392363219063</v>
      </c>
      <c r="W80" s="18">
        <f t="shared" si="49"/>
        <v>1126.6035960385445</v>
      </c>
      <c r="X80" s="2">
        <f t="shared" si="50"/>
        <v>-137.16594673992637</v>
      </c>
      <c r="Y80" s="2">
        <f t="shared" si="51"/>
        <v>112.66035960385446</v>
      </c>
      <c r="Z80" s="2">
        <f t="shared" si="52"/>
        <v>729.04392363219063</v>
      </c>
      <c r="AA80" s="2">
        <f t="shared" si="53"/>
        <v>-1000</v>
      </c>
      <c r="AB80" s="5">
        <f t="shared" si="54"/>
        <v>0.74</v>
      </c>
      <c r="AC80" s="5">
        <f t="shared" si="55"/>
        <v>-1</v>
      </c>
      <c r="AD80" s="3">
        <f t="shared" si="56"/>
        <v>202212</v>
      </c>
      <c r="AE80" s="21">
        <v>2.0499999999999998</v>
      </c>
      <c r="AF80" s="21">
        <v>1.8</v>
      </c>
      <c r="AG80" s="21">
        <v>2.15</v>
      </c>
      <c r="AH80" s="21">
        <v>1.74</v>
      </c>
      <c r="AI80">
        <v>13</v>
      </c>
      <c r="AJ80">
        <v>27</v>
      </c>
      <c r="AK80">
        <f t="shared" si="57"/>
        <v>-140</v>
      </c>
      <c r="AL80">
        <f t="shared" si="58"/>
        <v>27</v>
      </c>
      <c r="AM80">
        <f t="shared" si="59"/>
        <v>13</v>
      </c>
    </row>
    <row r="81" spans="2:39" x14ac:dyDescent="0.25">
      <c r="B81" s="24">
        <v>44906</v>
      </c>
      <c r="C81" s="20" t="s">
        <v>34</v>
      </c>
      <c r="D81" s="20" t="s">
        <v>33</v>
      </c>
      <c r="E81" s="2">
        <v>150</v>
      </c>
      <c r="F81" s="2">
        <v>-170.06802721088434</v>
      </c>
      <c r="G81" s="9">
        <f t="shared" si="60"/>
        <v>45032.208333333147</v>
      </c>
      <c r="H81" s="2" t="str">
        <f t="shared" si="61"/>
        <v>Miami Dolphins</v>
      </c>
      <c r="I81" s="2" t="str">
        <f t="shared" si="62"/>
        <v>Los Angeles Chargers</v>
      </c>
      <c r="J81" s="17">
        <f t="shared" si="63"/>
        <v>-170.06802721088434</v>
      </c>
      <c r="K81" s="18">
        <f t="shared" si="64"/>
        <v>150</v>
      </c>
      <c r="L81" s="4">
        <f t="shared" si="39"/>
        <v>1.5880000000000001</v>
      </c>
      <c r="M81" s="4">
        <f t="shared" si="40"/>
        <v>2.5</v>
      </c>
      <c r="N81" s="1">
        <f t="shared" si="41"/>
        <v>0.62972292191435764</v>
      </c>
      <c r="O81" s="1">
        <f t="shared" si="42"/>
        <v>0.4</v>
      </c>
      <c r="P81" s="1">
        <f t="shared" si="43"/>
        <v>2.886497064579252E-2</v>
      </c>
      <c r="Q81" s="1">
        <f t="shared" si="44"/>
        <v>0.11486146095717881</v>
      </c>
      <c r="R81" s="1">
        <f t="shared" si="45"/>
        <v>0.62586146095717887</v>
      </c>
      <c r="S81" s="1"/>
      <c r="T81" s="17">
        <f t="shared" si="46"/>
        <v>597.79769546861348</v>
      </c>
      <c r="U81" s="18">
        <f t="shared" si="47"/>
        <v>1510.6994168608185</v>
      </c>
      <c r="V81" s="2">
        <f t="shared" si="48"/>
        <v>567.90781069518277</v>
      </c>
      <c r="W81" s="18">
        <f t="shared" si="49"/>
        <v>1435.1644460177774</v>
      </c>
      <c r="X81" s="2">
        <f t="shared" si="50"/>
        <v>-176.0849175107995</v>
      </c>
      <c r="Y81" s="2">
        <f t="shared" si="51"/>
        <v>143.51644460177775</v>
      </c>
      <c r="Z81" s="2">
        <f t="shared" si="52"/>
        <v>-1000</v>
      </c>
      <c r="AA81" s="2">
        <f t="shared" si="53"/>
        <v>1435.1644460177774</v>
      </c>
      <c r="AB81" s="5">
        <f t="shared" si="54"/>
        <v>-1</v>
      </c>
      <c r="AC81" s="5">
        <f t="shared" si="55"/>
        <v>1.5</v>
      </c>
      <c r="AD81" s="3">
        <f t="shared" si="56"/>
        <v>202212</v>
      </c>
      <c r="AE81" s="21">
        <v>2</v>
      </c>
      <c r="AF81" s="21">
        <v>1.83</v>
      </c>
      <c r="AG81" s="21">
        <v>2.5</v>
      </c>
      <c r="AH81" s="21">
        <v>1.5880000000000001</v>
      </c>
      <c r="AI81">
        <v>23</v>
      </c>
      <c r="AJ81">
        <v>17</v>
      </c>
      <c r="AK81">
        <f t="shared" si="57"/>
        <v>-180</v>
      </c>
      <c r="AL81">
        <f t="shared" si="58"/>
        <v>17</v>
      </c>
      <c r="AM81">
        <f t="shared" si="59"/>
        <v>23</v>
      </c>
    </row>
    <row r="82" spans="2:39" x14ac:dyDescent="0.25">
      <c r="B82" s="24">
        <v>44906</v>
      </c>
      <c r="C82" s="20" t="s">
        <v>35</v>
      </c>
      <c r="D82" s="20" t="s">
        <v>47</v>
      </c>
      <c r="E82" s="2">
        <v>-200</v>
      </c>
      <c r="F82" s="2">
        <v>170.00000000000003</v>
      </c>
      <c r="G82" s="9">
        <f t="shared" si="60"/>
        <v>45032.249999999811</v>
      </c>
      <c r="H82" s="2" t="str">
        <f t="shared" si="61"/>
        <v>Seattle Seahawks</v>
      </c>
      <c r="I82" s="2" t="str">
        <f t="shared" si="62"/>
        <v>Carolina Panthers</v>
      </c>
      <c r="J82" s="17">
        <f t="shared" si="63"/>
        <v>-200</v>
      </c>
      <c r="K82" s="18">
        <f t="shared" si="64"/>
        <v>170.00000000000003</v>
      </c>
      <c r="L82" s="4">
        <f t="shared" si="39"/>
        <v>1.5</v>
      </c>
      <c r="M82" s="4">
        <f t="shared" si="40"/>
        <v>2.7</v>
      </c>
      <c r="N82" s="1">
        <f t="shared" si="41"/>
        <v>0.66666666666666663</v>
      </c>
      <c r="O82" s="1">
        <f t="shared" si="42"/>
        <v>0.37037037037037035</v>
      </c>
      <c r="P82" s="1">
        <f t="shared" si="43"/>
        <v>3.5714285714285587E-2</v>
      </c>
      <c r="Q82" s="1">
        <f t="shared" si="44"/>
        <v>0.14814814814814814</v>
      </c>
      <c r="R82" s="1">
        <f t="shared" si="45"/>
        <v>0.65914814814814815</v>
      </c>
      <c r="S82" s="1"/>
      <c r="T82" s="17">
        <f t="shared" si="46"/>
        <v>517.10962521773342</v>
      </c>
      <c r="U82" s="18">
        <f t="shared" si="47"/>
        <v>1734.0124117028765</v>
      </c>
      <c r="V82" s="2">
        <f t="shared" si="48"/>
        <v>491.25414395684675</v>
      </c>
      <c r="W82" s="18">
        <f t="shared" si="49"/>
        <v>1647.3117911177326</v>
      </c>
      <c r="X82" s="2">
        <f t="shared" si="50"/>
        <v>-203.56062382403903</v>
      </c>
      <c r="Y82" s="2">
        <f t="shared" si="51"/>
        <v>164.73117911177326</v>
      </c>
      <c r="Z82" s="2">
        <f t="shared" si="52"/>
        <v>-1000</v>
      </c>
      <c r="AA82" s="2">
        <f t="shared" si="53"/>
        <v>1647.3117911177326</v>
      </c>
      <c r="AB82" s="5">
        <f t="shared" si="54"/>
        <v>-1</v>
      </c>
      <c r="AC82" s="5">
        <f t="shared" si="55"/>
        <v>1.7000000000000002</v>
      </c>
      <c r="AD82" s="3">
        <f t="shared" si="56"/>
        <v>202212</v>
      </c>
      <c r="AE82" s="21">
        <v>1.33</v>
      </c>
      <c r="AF82" s="21">
        <v>3.4</v>
      </c>
      <c r="AG82" s="21">
        <v>1.5</v>
      </c>
      <c r="AH82" s="21">
        <v>2.7</v>
      </c>
      <c r="AI82">
        <v>24</v>
      </c>
      <c r="AJ82">
        <v>30</v>
      </c>
      <c r="AK82">
        <f t="shared" si="57"/>
        <v>-200</v>
      </c>
      <c r="AL82">
        <f t="shared" si="58"/>
        <v>24</v>
      </c>
      <c r="AM82">
        <f t="shared" si="59"/>
        <v>30</v>
      </c>
    </row>
    <row r="83" spans="2:39" x14ac:dyDescent="0.25">
      <c r="B83" s="24">
        <v>44906</v>
      </c>
      <c r="C83" s="20" t="s">
        <v>25</v>
      </c>
      <c r="D83" s="20" t="s">
        <v>30</v>
      </c>
      <c r="E83" s="2">
        <v>-180.1801801801802</v>
      </c>
      <c r="F83" s="2">
        <v>160</v>
      </c>
      <c r="G83" s="9">
        <f t="shared" si="60"/>
        <v>45032.291666666475</v>
      </c>
      <c r="H83" s="2" t="str">
        <f t="shared" si="61"/>
        <v>San Francisco 49ers</v>
      </c>
      <c r="I83" s="2" t="str">
        <f t="shared" si="62"/>
        <v>Tampa Bay Buccaneers</v>
      </c>
      <c r="J83" s="17">
        <f t="shared" si="63"/>
        <v>-180.1801801801802</v>
      </c>
      <c r="K83" s="18">
        <f t="shared" si="64"/>
        <v>160</v>
      </c>
      <c r="L83" s="4">
        <f t="shared" si="39"/>
        <v>1.5549999999999997</v>
      </c>
      <c r="M83" s="4">
        <f t="shared" si="40"/>
        <v>2.6</v>
      </c>
      <c r="N83" s="1">
        <f t="shared" si="41"/>
        <v>0.64308681672025736</v>
      </c>
      <c r="O83" s="1">
        <f t="shared" si="42"/>
        <v>0.38461538461538458</v>
      </c>
      <c r="P83" s="1">
        <f t="shared" si="43"/>
        <v>2.695547533092657E-2</v>
      </c>
      <c r="Q83" s="1">
        <f t="shared" si="44"/>
        <v>0.12923571605243639</v>
      </c>
      <c r="R83" s="1">
        <f t="shared" si="45"/>
        <v>0.64023571605243634</v>
      </c>
      <c r="S83" s="1"/>
      <c r="T83" s="17">
        <f t="shared" si="46"/>
        <v>561.92473323075023</v>
      </c>
      <c r="U83" s="18">
        <f t="shared" si="47"/>
        <v>1602.6507633440012</v>
      </c>
      <c r="V83" s="2">
        <f t="shared" si="48"/>
        <v>533.82849656921269</v>
      </c>
      <c r="W83" s="18">
        <f t="shared" si="49"/>
        <v>1522.518225176801</v>
      </c>
      <c r="X83" s="2">
        <f t="shared" si="50"/>
        <v>-187.32608064701668</v>
      </c>
      <c r="Y83" s="2">
        <f t="shared" si="51"/>
        <v>152.2518225176801</v>
      </c>
      <c r="Z83" s="2">
        <f t="shared" si="52"/>
        <v>533.82849656921269</v>
      </c>
      <c r="AA83" s="2">
        <f t="shared" si="53"/>
        <v>-1000</v>
      </c>
      <c r="AB83" s="5">
        <f t="shared" si="54"/>
        <v>0.55499999999999972</v>
      </c>
      <c r="AC83" s="5">
        <f t="shared" si="55"/>
        <v>-1</v>
      </c>
      <c r="AD83" s="3">
        <f t="shared" si="56"/>
        <v>202212</v>
      </c>
      <c r="AE83" s="21">
        <v>1.42</v>
      </c>
      <c r="AF83" s="21">
        <v>2.95</v>
      </c>
      <c r="AG83" s="21">
        <v>1.5549999999999999</v>
      </c>
      <c r="AH83" s="21">
        <v>2.6</v>
      </c>
      <c r="AI83">
        <v>35</v>
      </c>
      <c r="AJ83">
        <v>7</v>
      </c>
      <c r="AK83">
        <f t="shared" si="57"/>
        <v>-190</v>
      </c>
      <c r="AL83">
        <f t="shared" si="58"/>
        <v>35</v>
      </c>
      <c r="AM83">
        <f t="shared" si="59"/>
        <v>7</v>
      </c>
    </row>
    <row r="84" spans="2:39" x14ac:dyDescent="0.25">
      <c r="B84" s="24">
        <v>44906</v>
      </c>
      <c r="C84" s="20" t="s">
        <v>41</v>
      </c>
      <c r="D84" s="20" t="s">
        <v>23</v>
      </c>
      <c r="E84" s="2">
        <v>375</v>
      </c>
      <c r="F84" s="2">
        <v>-500.00000000000011</v>
      </c>
      <c r="G84" s="9">
        <f t="shared" si="60"/>
        <v>45032.333333333139</v>
      </c>
      <c r="H84" s="2" t="str">
        <f t="shared" si="61"/>
        <v>Kansas City Chiefs</v>
      </c>
      <c r="I84" s="2" t="str">
        <f t="shared" si="62"/>
        <v>Denver Broncos</v>
      </c>
      <c r="J84" s="17">
        <f t="shared" si="63"/>
        <v>-500.00000000000011</v>
      </c>
      <c r="K84" s="18">
        <f t="shared" si="64"/>
        <v>375</v>
      </c>
      <c r="L84" s="4">
        <f t="shared" si="39"/>
        <v>1.2</v>
      </c>
      <c r="M84" s="4">
        <f t="shared" si="40"/>
        <v>4.75</v>
      </c>
      <c r="N84" s="1">
        <f t="shared" si="41"/>
        <v>0.83333333333333337</v>
      </c>
      <c r="O84" s="1">
        <f t="shared" si="42"/>
        <v>0.21052631578947367</v>
      </c>
      <c r="P84" s="1">
        <f t="shared" si="43"/>
        <v>4.2016806722689037E-2</v>
      </c>
      <c r="Q84" s="1">
        <f t="shared" si="44"/>
        <v>0.31140350877192985</v>
      </c>
      <c r="R84" s="1">
        <f t="shared" si="45"/>
        <v>0.82240350877192991</v>
      </c>
      <c r="S84" s="1"/>
      <c r="T84" s="17">
        <f t="shared" si="46"/>
        <v>215.94811954689931</v>
      </c>
      <c r="U84" s="18">
        <f t="shared" si="47"/>
        <v>3787.1793685900598</v>
      </c>
      <c r="V84" s="2">
        <f t="shared" si="48"/>
        <v>205.15071356955434</v>
      </c>
      <c r="W84" s="18">
        <f t="shared" si="49"/>
        <v>3597.8204001605568</v>
      </c>
      <c r="X84" s="2">
        <f t="shared" si="50"/>
        <v>-487.44651315139578</v>
      </c>
      <c r="Y84" s="2">
        <f t="shared" si="51"/>
        <v>359.7820400160557</v>
      </c>
      <c r="Z84" s="2">
        <f t="shared" si="52"/>
        <v>205.15071356955434</v>
      </c>
      <c r="AA84" s="2">
        <f t="shared" si="53"/>
        <v>-1000</v>
      </c>
      <c r="AB84" s="5">
        <f t="shared" si="54"/>
        <v>0.19999999999999996</v>
      </c>
      <c r="AC84" s="5">
        <f t="shared" si="55"/>
        <v>-1</v>
      </c>
      <c r="AD84" s="3">
        <f t="shared" si="56"/>
        <v>202212</v>
      </c>
      <c r="AE84" s="21">
        <v>3.45</v>
      </c>
      <c r="AF84" s="21">
        <v>1.32</v>
      </c>
      <c r="AG84" s="21">
        <v>4.75</v>
      </c>
      <c r="AH84" s="21">
        <v>1.2</v>
      </c>
      <c r="AI84">
        <v>28</v>
      </c>
      <c r="AJ84">
        <v>34</v>
      </c>
      <c r="AK84">
        <f t="shared" si="57"/>
        <v>-500</v>
      </c>
      <c r="AL84">
        <f t="shared" si="58"/>
        <v>34</v>
      </c>
      <c r="AM84">
        <f t="shared" si="59"/>
        <v>28</v>
      </c>
    </row>
    <row r="85" spans="2:39" x14ac:dyDescent="0.25">
      <c r="B85" s="24">
        <v>44906</v>
      </c>
      <c r="C85" s="20" t="s">
        <v>27</v>
      </c>
      <c r="D85" s="20" t="s">
        <v>45</v>
      </c>
      <c r="E85" s="2">
        <v>-500.00000000000011</v>
      </c>
      <c r="F85" s="2">
        <v>375</v>
      </c>
      <c r="G85" s="9">
        <f t="shared" si="60"/>
        <v>45032.374999999804</v>
      </c>
      <c r="H85" s="2" t="str">
        <f t="shared" si="61"/>
        <v>Buffalo Bills</v>
      </c>
      <c r="I85" s="2" t="str">
        <f t="shared" si="62"/>
        <v>New York Jets</v>
      </c>
      <c r="J85" s="17">
        <f t="shared" si="63"/>
        <v>-500.00000000000011</v>
      </c>
      <c r="K85" s="18">
        <f t="shared" si="64"/>
        <v>375</v>
      </c>
      <c r="L85" s="4">
        <f t="shared" si="39"/>
        <v>1.2</v>
      </c>
      <c r="M85" s="4">
        <f t="shared" si="40"/>
        <v>4.75</v>
      </c>
      <c r="N85" s="1">
        <f t="shared" si="41"/>
        <v>0.83333333333333337</v>
      </c>
      <c r="O85" s="1">
        <f t="shared" si="42"/>
        <v>0.21052631578947367</v>
      </c>
      <c r="P85" s="1">
        <f t="shared" si="43"/>
        <v>4.2016806722689037E-2</v>
      </c>
      <c r="Q85" s="1">
        <f t="shared" si="44"/>
        <v>0.31140350877192985</v>
      </c>
      <c r="R85" s="1">
        <f t="shared" si="45"/>
        <v>0.82240350877192991</v>
      </c>
      <c r="S85" s="1"/>
      <c r="T85" s="17">
        <f t="shared" si="46"/>
        <v>215.94811954689931</v>
      </c>
      <c r="U85" s="18">
        <f t="shared" si="47"/>
        <v>3787.1793685900598</v>
      </c>
      <c r="V85" s="2">
        <f t="shared" si="48"/>
        <v>205.15071356955434</v>
      </c>
      <c r="W85" s="18">
        <f t="shared" si="49"/>
        <v>3597.8204001605568</v>
      </c>
      <c r="X85" s="2">
        <f t="shared" si="50"/>
        <v>-487.44651315139578</v>
      </c>
      <c r="Y85" s="2">
        <f t="shared" si="51"/>
        <v>359.7820400160557</v>
      </c>
      <c r="Z85" s="2">
        <f t="shared" si="52"/>
        <v>205.15071356955434</v>
      </c>
      <c r="AA85" s="2">
        <f t="shared" si="53"/>
        <v>-1000</v>
      </c>
      <c r="AB85" s="5">
        <f t="shared" si="54"/>
        <v>0.19999999999999996</v>
      </c>
      <c r="AC85" s="5">
        <f t="shared" si="55"/>
        <v>-1</v>
      </c>
      <c r="AD85" s="3">
        <f t="shared" si="56"/>
        <v>202212</v>
      </c>
      <c r="AE85" s="21">
        <v>1.22</v>
      </c>
      <c r="AF85" s="21">
        <v>4.5</v>
      </c>
      <c r="AG85" s="21">
        <v>1.2</v>
      </c>
      <c r="AH85" s="21">
        <v>4.75</v>
      </c>
      <c r="AI85">
        <v>20</v>
      </c>
      <c r="AJ85">
        <v>12</v>
      </c>
      <c r="AK85">
        <f t="shared" si="57"/>
        <v>-500</v>
      </c>
      <c r="AL85">
        <f t="shared" si="58"/>
        <v>20</v>
      </c>
      <c r="AM85">
        <f t="shared" si="59"/>
        <v>12</v>
      </c>
    </row>
    <row r="86" spans="2:39" x14ac:dyDescent="0.25">
      <c r="B86" s="24">
        <v>44906</v>
      </c>
      <c r="C86" s="20" t="s">
        <v>24</v>
      </c>
      <c r="D86" s="20" t="s">
        <v>49</v>
      </c>
      <c r="E86" s="2">
        <v>-210.0840336134454</v>
      </c>
      <c r="F86" s="2">
        <v>175</v>
      </c>
      <c r="G86" s="9">
        <f t="shared" si="60"/>
        <v>45032.416666666468</v>
      </c>
      <c r="H86" s="2" t="str">
        <f t="shared" si="61"/>
        <v>Cincinnati Bengals</v>
      </c>
      <c r="I86" s="2" t="str">
        <f t="shared" si="62"/>
        <v>Cleveland Browns</v>
      </c>
      <c r="J86" s="17">
        <f t="shared" si="63"/>
        <v>-210.0840336134454</v>
      </c>
      <c r="K86" s="18">
        <f t="shared" si="64"/>
        <v>175</v>
      </c>
      <c r="L86" s="4">
        <f t="shared" si="39"/>
        <v>1.476</v>
      </c>
      <c r="M86" s="4">
        <f t="shared" si="40"/>
        <v>2.75</v>
      </c>
      <c r="N86" s="1">
        <f t="shared" si="41"/>
        <v>0.6775067750677507</v>
      </c>
      <c r="O86" s="1">
        <f t="shared" si="42"/>
        <v>0.36363636363636365</v>
      </c>
      <c r="P86" s="1">
        <f t="shared" si="43"/>
        <v>3.9517274017983883E-2</v>
      </c>
      <c r="Q86" s="1">
        <f t="shared" si="44"/>
        <v>0.15693520571569353</v>
      </c>
      <c r="R86" s="1">
        <f t="shared" si="45"/>
        <v>0.66793520571569354</v>
      </c>
      <c r="S86" s="1"/>
      <c r="T86" s="17">
        <f t="shared" si="46"/>
        <v>497.15120784582467</v>
      </c>
      <c r="U86" s="18">
        <f t="shared" si="47"/>
        <v>1799.5038681614021</v>
      </c>
      <c r="V86" s="2">
        <f t="shared" si="48"/>
        <v>472.29364745353342</v>
      </c>
      <c r="W86" s="18">
        <f t="shared" si="49"/>
        <v>1709.5286747533319</v>
      </c>
      <c r="X86" s="2">
        <f t="shared" si="50"/>
        <v>-211.73268058795665</v>
      </c>
      <c r="Y86" s="2">
        <f t="shared" si="51"/>
        <v>170.95286747533319</v>
      </c>
      <c r="Z86" s="2">
        <f t="shared" si="52"/>
        <v>472.29364745353342</v>
      </c>
      <c r="AA86" s="2">
        <f t="shared" si="53"/>
        <v>-1000</v>
      </c>
      <c r="AB86" s="5">
        <f t="shared" si="54"/>
        <v>0.47599999999999998</v>
      </c>
      <c r="AC86" s="5">
        <f t="shared" si="55"/>
        <v>-1</v>
      </c>
      <c r="AD86" s="3">
        <f t="shared" si="56"/>
        <v>202212</v>
      </c>
      <c r="AE86" s="21">
        <v>1.52</v>
      </c>
      <c r="AF86" s="21">
        <v>2.67</v>
      </c>
      <c r="AG86" s="21">
        <v>1.476</v>
      </c>
      <c r="AH86" s="21">
        <v>2.75</v>
      </c>
      <c r="AI86">
        <v>23</v>
      </c>
      <c r="AJ86">
        <v>10</v>
      </c>
      <c r="AK86">
        <f t="shared" si="57"/>
        <v>-300</v>
      </c>
      <c r="AL86">
        <f t="shared" si="58"/>
        <v>23</v>
      </c>
      <c r="AM86">
        <f t="shared" si="59"/>
        <v>10</v>
      </c>
    </row>
    <row r="87" spans="2:39" x14ac:dyDescent="0.25">
      <c r="B87" s="24">
        <v>44906</v>
      </c>
      <c r="C87" s="20" t="s">
        <v>26</v>
      </c>
      <c r="D87" s="20" t="s">
        <v>43</v>
      </c>
      <c r="E87" s="2">
        <v>-1999.9999999999982</v>
      </c>
      <c r="F87" s="2">
        <v>1125</v>
      </c>
      <c r="G87" s="9">
        <f t="shared" si="60"/>
        <v>45032.458333333132</v>
      </c>
      <c r="H87" s="2" t="str">
        <f t="shared" si="61"/>
        <v>Dallas Cowboys</v>
      </c>
      <c r="I87" s="2" t="str">
        <f t="shared" si="62"/>
        <v>Houston Texans</v>
      </c>
      <c r="J87" s="17">
        <f t="shared" si="63"/>
        <v>-1999.9999999999982</v>
      </c>
      <c r="K87" s="18">
        <f t="shared" si="64"/>
        <v>1125</v>
      </c>
      <c r="L87" s="4">
        <f t="shared" si="39"/>
        <v>1.05</v>
      </c>
      <c r="M87" s="4">
        <f t="shared" si="40"/>
        <v>12.25</v>
      </c>
      <c r="N87" s="1">
        <f t="shared" si="41"/>
        <v>0.95238095238095233</v>
      </c>
      <c r="O87" s="1">
        <f t="shared" si="42"/>
        <v>8.1632653061224483E-2</v>
      </c>
      <c r="P87" s="1">
        <f t="shared" si="43"/>
        <v>3.289473684210531E-2</v>
      </c>
      <c r="Q87" s="1">
        <f t="shared" si="44"/>
        <v>0.43537414965986393</v>
      </c>
      <c r="R87" s="1">
        <f t="shared" si="45"/>
        <v>0.94637414965986388</v>
      </c>
      <c r="S87" s="1"/>
      <c r="T87" s="17">
        <f t="shared" si="46"/>
        <v>56.664534169080795</v>
      </c>
      <c r="U87" s="18">
        <f t="shared" si="47"/>
        <v>9791.2718933711476</v>
      </c>
      <c r="V87" s="2">
        <f t="shared" si="48"/>
        <v>53.831307460626753</v>
      </c>
      <c r="W87" s="18">
        <f t="shared" si="49"/>
        <v>9301.7082987025897</v>
      </c>
      <c r="X87" s="2">
        <f t="shared" si="50"/>
        <v>-1857.6550471701232</v>
      </c>
      <c r="Y87" s="2">
        <f t="shared" si="51"/>
        <v>930.17082987025901</v>
      </c>
      <c r="Z87" s="2">
        <f t="shared" si="52"/>
        <v>53.831307460626753</v>
      </c>
      <c r="AA87" s="2">
        <f t="shared" si="53"/>
        <v>-1000</v>
      </c>
      <c r="AB87" s="5">
        <f t="shared" si="54"/>
        <v>5.0000000000000044E-2</v>
      </c>
      <c r="AC87" s="5">
        <f t="shared" si="55"/>
        <v>-1</v>
      </c>
      <c r="AD87" s="3">
        <f t="shared" si="56"/>
        <v>202212</v>
      </c>
      <c r="AE87" s="21">
        <v>1.1100000000000001</v>
      </c>
      <c r="AF87" s="21">
        <v>7</v>
      </c>
      <c r="AG87" s="21">
        <v>1.05</v>
      </c>
      <c r="AH87" s="21">
        <v>12.25</v>
      </c>
      <c r="AI87">
        <v>27</v>
      </c>
      <c r="AJ87">
        <v>23</v>
      </c>
      <c r="AK87">
        <f t="shared" si="57"/>
        <v>-2000</v>
      </c>
      <c r="AL87">
        <f t="shared" si="58"/>
        <v>27</v>
      </c>
      <c r="AM87">
        <f t="shared" si="59"/>
        <v>23</v>
      </c>
    </row>
    <row r="88" spans="2:39" x14ac:dyDescent="0.25">
      <c r="B88" s="24">
        <v>44906</v>
      </c>
      <c r="C88" s="20" t="s">
        <v>37</v>
      </c>
      <c r="D88" s="20" t="s">
        <v>32</v>
      </c>
      <c r="E88" s="2">
        <v>-125</v>
      </c>
      <c r="F88" s="2">
        <v>104.99999999999999</v>
      </c>
      <c r="G88" s="9">
        <f t="shared" si="60"/>
        <v>45032.499999999796</v>
      </c>
      <c r="H88" s="2" t="str">
        <f t="shared" si="61"/>
        <v>Detroit Lions</v>
      </c>
      <c r="I88" s="2" t="str">
        <f t="shared" si="62"/>
        <v>Minnesota Vikings</v>
      </c>
      <c r="J88" s="17">
        <f t="shared" si="63"/>
        <v>-125</v>
      </c>
      <c r="K88" s="18">
        <f t="shared" si="64"/>
        <v>104.99999999999999</v>
      </c>
      <c r="L88" s="4">
        <f t="shared" si="39"/>
        <v>1.8</v>
      </c>
      <c r="M88" s="4">
        <f t="shared" si="40"/>
        <v>2.0499999999999998</v>
      </c>
      <c r="N88" s="1">
        <f t="shared" si="41"/>
        <v>0.55555555555555558</v>
      </c>
      <c r="O88" s="1">
        <f t="shared" si="42"/>
        <v>0.48780487804878053</v>
      </c>
      <c r="P88" s="1">
        <f t="shared" si="43"/>
        <v>4.1558441558441461E-2</v>
      </c>
      <c r="Q88" s="1">
        <f t="shared" si="44"/>
        <v>3.3875338753387524E-2</v>
      </c>
      <c r="R88" s="1">
        <f t="shared" si="45"/>
        <v>0.54487533875338756</v>
      </c>
      <c r="S88" s="1"/>
      <c r="T88" s="17">
        <f t="shared" si="46"/>
        <v>835.28218085238643</v>
      </c>
      <c r="U88" s="18">
        <f t="shared" si="47"/>
        <v>1090.9993667390718</v>
      </c>
      <c r="V88" s="2">
        <f t="shared" si="48"/>
        <v>793.51807180976709</v>
      </c>
      <c r="W88" s="18">
        <f t="shared" si="49"/>
        <v>1036.449398402118</v>
      </c>
      <c r="X88" s="2">
        <f t="shared" si="50"/>
        <v>-126.02107444375048</v>
      </c>
      <c r="Y88" s="2">
        <f t="shared" si="51"/>
        <v>103.6449398402118</v>
      </c>
      <c r="Z88" s="2">
        <f t="shared" si="52"/>
        <v>793.51807180976709</v>
      </c>
      <c r="AA88" s="2">
        <f t="shared" si="53"/>
        <v>-1000</v>
      </c>
      <c r="AB88" s="5">
        <f t="shared" si="54"/>
        <v>0.8</v>
      </c>
      <c r="AC88" s="5">
        <f t="shared" si="55"/>
        <v>-1</v>
      </c>
      <c r="AD88" s="3">
        <f t="shared" si="56"/>
        <v>202212</v>
      </c>
      <c r="AE88" s="21">
        <v>2.2999999999999998</v>
      </c>
      <c r="AF88" s="21">
        <v>1.66</v>
      </c>
      <c r="AG88" s="21">
        <v>1.8</v>
      </c>
      <c r="AH88" s="21">
        <v>2.0499999999999998</v>
      </c>
      <c r="AI88">
        <v>34</v>
      </c>
      <c r="AJ88">
        <v>23</v>
      </c>
      <c r="AK88">
        <f t="shared" si="57"/>
        <v>-130</v>
      </c>
      <c r="AL88">
        <f t="shared" si="58"/>
        <v>34</v>
      </c>
      <c r="AM88">
        <f t="shared" si="59"/>
        <v>23</v>
      </c>
    </row>
    <row r="89" spans="2:39" x14ac:dyDescent="0.25">
      <c r="B89" s="24">
        <v>44906</v>
      </c>
      <c r="C89" s="20" t="s">
        <v>28</v>
      </c>
      <c r="D89" s="20" t="s">
        <v>22</v>
      </c>
      <c r="E89" s="2">
        <v>270</v>
      </c>
      <c r="F89" s="2">
        <v>-340.13605442176868</v>
      </c>
      <c r="G89" s="9">
        <f t="shared" si="60"/>
        <v>45032.541666666461</v>
      </c>
      <c r="H89" s="2" t="str">
        <f t="shared" si="61"/>
        <v>Philadelphia Eagles</v>
      </c>
      <c r="I89" s="2" t="str">
        <f t="shared" si="62"/>
        <v>New York Giants</v>
      </c>
      <c r="J89" s="17">
        <f t="shared" si="63"/>
        <v>-340.13605442176868</v>
      </c>
      <c r="K89" s="18">
        <f t="shared" si="64"/>
        <v>270</v>
      </c>
      <c r="L89" s="4">
        <f t="shared" si="39"/>
        <v>1.294</v>
      </c>
      <c r="M89" s="4">
        <f t="shared" si="40"/>
        <v>3.7</v>
      </c>
      <c r="N89" s="1">
        <f t="shared" si="41"/>
        <v>0.77279752704791338</v>
      </c>
      <c r="O89" s="1">
        <f t="shared" si="42"/>
        <v>0.27027027027027023</v>
      </c>
      <c r="P89" s="1">
        <f t="shared" si="43"/>
        <v>4.1289547456948128E-2</v>
      </c>
      <c r="Q89" s="1">
        <f t="shared" si="44"/>
        <v>0.25126362838882155</v>
      </c>
      <c r="R89" s="1">
        <f t="shared" si="45"/>
        <v>0.76226362838882156</v>
      </c>
      <c r="S89" s="1"/>
      <c r="T89" s="17">
        <f t="shared" si="46"/>
        <v>311.88208745270464</v>
      </c>
      <c r="U89" s="18">
        <f t="shared" si="47"/>
        <v>2757.0459282157831</v>
      </c>
      <c r="V89" s="2">
        <f t="shared" si="48"/>
        <v>296.28798308006941</v>
      </c>
      <c r="W89" s="18">
        <f t="shared" si="49"/>
        <v>2619.1936318049939</v>
      </c>
      <c r="X89" s="2">
        <f t="shared" si="50"/>
        <v>-337.50946953854628</v>
      </c>
      <c r="Y89" s="2">
        <f t="shared" si="51"/>
        <v>261.91936318049937</v>
      </c>
      <c r="Z89" s="2">
        <f t="shared" si="52"/>
        <v>296.28798308006941</v>
      </c>
      <c r="AA89" s="2">
        <f t="shared" si="53"/>
        <v>-1000</v>
      </c>
      <c r="AB89" s="5">
        <f t="shared" si="54"/>
        <v>0.29400000000000004</v>
      </c>
      <c r="AC89" s="5">
        <f t="shared" si="55"/>
        <v>-1</v>
      </c>
      <c r="AD89" s="3">
        <f t="shared" si="56"/>
        <v>202212</v>
      </c>
      <c r="AE89" s="21">
        <v>2.95</v>
      </c>
      <c r="AF89" s="21">
        <v>1.42</v>
      </c>
      <c r="AG89" s="21">
        <v>3.7</v>
      </c>
      <c r="AH89" s="21">
        <v>1.294</v>
      </c>
      <c r="AI89">
        <v>22</v>
      </c>
      <c r="AJ89">
        <v>48</v>
      </c>
      <c r="AK89">
        <f t="shared" si="57"/>
        <v>-400</v>
      </c>
      <c r="AL89">
        <f t="shared" si="58"/>
        <v>48</v>
      </c>
      <c r="AM89">
        <f t="shared" si="59"/>
        <v>22</v>
      </c>
    </row>
    <row r="90" spans="2:39" x14ac:dyDescent="0.25">
      <c r="B90" s="24">
        <v>44906</v>
      </c>
      <c r="C90" s="20" t="s">
        <v>48</v>
      </c>
      <c r="D90" s="20" t="s">
        <v>31</v>
      </c>
      <c r="E90" s="2">
        <v>-130.03901170351108</v>
      </c>
      <c r="F90" s="2">
        <v>110.00000000000001</v>
      </c>
      <c r="G90" s="9">
        <f t="shared" si="60"/>
        <v>45032.583333333125</v>
      </c>
      <c r="H90" s="2" t="str">
        <f t="shared" si="61"/>
        <v>Pittsburgh Steelers</v>
      </c>
      <c r="I90" s="2" t="str">
        <f t="shared" si="62"/>
        <v>Baltimore Ravens</v>
      </c>
      <c r="J90" s="17">
        <f t="shared" si="63"/>
        <v>-130.03901170351108</v>
      </c>
      <c r="K90" s="18">
        <f t="shared" si="64"/>
        <v>110.00000000000001</v>
      </c>
      <c r="L90" s="4">
        <f t="shared" si="39"/>
        <v>1.7689999999999999</v>
      </c>
      <c r="M90" s="4">
        <f t="shared" si="40"/>
        <v>2.1</v>
      </c>
      <c r="N90" s="1">
        <f t="shared" si="41"/>
        <v>0.56529112492933864</v>
      </c>
      <c r="O90" s="1">
        <f t="shared" si="42"/>
        <v>0.47619047619047616</v>
      </c>
      <c r="P90" s="1">
        <f t="shared" si="43"/>
        <v>3.982941328508649E-2</v>
      </c>
      <c r="Q90" s="1">
        <f t="shared" si="44"/>
        <v>4.4550324369431238E-2</v>
      </c>
      <c r="R90" s="1">
        <f t="shared" si="45"/>
        <v>0.5555503243694313</v>
      </c>
      <c r="S90" s="1"/>
      <c r="T90" s="17">
        <f t="shared" si="46"/>
        <v>800.01694920263856</v>
      </c>
      <c r="U90" s="18">
        <f t="shared" si="47"/>
        <v>1138.4082155909466</v>
      </c>
      <c r="V90" s="2">
        <f t="shared" si="48"/>
        <v>760.01610174250663</v>
      </c>
      <c r="W90" s="18">
        <f t="shared" si="49"/>
        <v>1081.4878048113992</v>
      </c>
      <c r="X90" s="2">
        <f t="shared" si="50"/>
        <v>-131.57615972967898</v>
      </c>
      <c r="Y90" s="2">
        <f t="shared" si="51"/>
        <v>108.14878048113992</v>
      </c>
      <c r="Z90" s="2">
        <f t="shared" si="52"/>
        <v>-1000</v>
      </c>
      <c r="AA90" s="2">
        <f t="shared" si="53"/>
        <v>1081.4878048113992</v>
      </c>
      <c r="AB90" s="5">
        <f t="shared" si="54"/>
        <v>-1</v>
      </c>
      <c r="AC90" s="5">
        <f t="shared" si="55"/>
        <v>1.1000000000000001</v>
      </c>
      <c r="AD90" s="3">
        <f t="shared" si="56"/>
        <v>202212</v>
      </c>
      <c r="AE90" s="21">
        <v>2.75</v>
      </c>
      <c r="AF90" s="21">
        <v>1.47</v>
      </c>
      <c r="AG90" s="21">
        <v>1.7689999999999999</v>
      </c>
      <c r="AH90" s="21">
        <v>2.1</v>
      </c>
      <c r="AI90">
        <v>14</v>
      </c>
      <c r="AJ90">
        <v>16</v>
      </c>
      <c r="AK90">
        <f t="shared" si="57"/>
        <v>-140</v>
      </c>
      <c r="AL90">
        <f t="shared" si="58"/>
        <v>14</v>
      </c>
      <c r="AM90">
        <f t="shared" si="59"/>
        <v>16</v>
      </c>
    </row>
    <row r="91" spans="2:39" x14ac:dyDescent="0.25">
      <c r="B91" s="24">
        <v>44906</v>
      </c>
      <c r="C91" s="20" t="s">
        <v>44</v>
      </c>
      <c r="D91" s="20" t="s">
        <v>29</v>
      </c>
      <c r="E91" s="2">
        <v>-175.13134851138355</v>
      </c>
      <c r="F91" s="2">
        <v>154.99999999999997</v>
      </c>
      <c r="G91" s="9">
        <f t="shared" si="60"/>
        <v>45032.624999999789</v>
      </c>
      <c r="H91" s="2" t="str">
        <f t="shared" si="61"/>
        <v>Tennessee Titans</v>
      </c>
      <c r="I91" s="2" t="str">
        <f t="shared" si="62"/>
        <v>Jacksonville Jaguars</v>
      </c>
      <c r="J91" s="17">
        <f t="shared" si="63"/>
        <v>-175.13134851138355</v>
      </c>
      <c r="K91" s="18">
        <f t="shared" si="64"/>
        <v>154.99999999999997</v>
      </c>
      <c r="L91" s="4">
        <f t="shared" si="39"/>
        <v>1.5709999999999997</v>
      </c>
      <c r="M91" s="4">
        <f t="shared" si="40"/>
        <v>2.5499999999999998</v>
      </c>
      <c r="N91" s="1">
        <f t="shared" si="41"/>
        <v>0.63653723742838964</v>
      </c>
      <c r="O91" s="1">
        <f t="shared" si="42"/>
        <v>0.39215686274509809</v>
      </c>
      <c r="P91" s="1">
        <f t="shared" si="43"/>
        <v>2.789371511769001E-2</v>
      </c>
      <c r="Q91" s="1">
        <f t="shared" si="44"/>
        <v>0.12219018734164577</v>
      </c>
      <c r="R91" s="1">
        <f t="shared" si="45"/>
        <v>0.63319018734164578</v>
      </c>
      <c r="S91" s="1"/>
      <c r="T91" s="17">
        <f t="shared" si="46"/>
        <v>579.30432276335546</v>
      </c>
      <c r="U91" s="18">
        <f t="shared" si="47"/>
        <v>1556.7829182628504</v>
      </c>
      <c r="V91" s="2">
        <f t="shared" si="48"/>
        <v>550.3391066251877</v>
      </c>
      <c r="W91" s="18">
        <f t="shared" si="49"/>
        <v>1478.9437723497078</v>
      </c>
      <c r="X91" s="2">
        <f t="shared" si="50"/>
        <v>-181.70614952883167</v>
      </c>
      <c r="Y91" s="2">
        <f t="shared" si="51"/>
        <v>147.89437723497079</v>
      </c>
      <c r="Z91" s="2">
        <f t="shared" si="52"/>
        <v>-1000</v>
      </c>
      <c r="AA91" s="2">
        <f t="shared" si="53"/>
        <v>1478.9437723497078</v>
      </c>
      <c r="AB91" s="5">
        <f t="shared" si="54"/>
        <v>-1</v>
      </c>
      <c r="AC91" s="5">
        <f t="shared" si="55"/>
        <v>1.5499999999999998</v>
      </c>
      <c r="AD91" s="3">
        <f t="shared" si="56"/>
        <v>202212</v>
      </c>
      <c r="AE91" s="21">
        <v>1.47</v>
      </c>
      <c r="AF91" s="21">
        <v>2.75</v>
      </c>
      <c r="AG91" s="21">
        <v>1.571</v>
      </c>
      <c r="AH91" s="21">
        <v>2.5499999999999998</v>
      </c>
      <c r="AI91">
        <v>22</v>
      </c>
      <c r="AJ91">
        <v>36</v>
      </c>
      <c r="AK91">
        <f t="shared" si="57"/>
        <v>-180</v>
      </c>
      <c r="AL91">
        <f t="shared" si="58"/>
        <v>22</v>
      </c>
      <c r="AM91">
        <f t="shared" si="59"/>
        <v>36</v>
      </c>
    </row>
    <row r="92" spans="2:39" x14ac:dyDescent="0.25">
      <c r="B92" s="24">
        <v>44903</v>
      </c>
      <c r="C92" s="20" t="s">
        <v>50</v>
      </c>
      <c r="D92" s="20" t="s">
        <v>53</v>
      </c>
      <c r="E92" s="2">
        <v>229.99999999999997</v>
      </c>
      <c r="F92" s="2">
        <v>-280.1120448179272</v>
      </c>
      <c r="G92" s="9">
        <f t="shared" si="60"/>
        <v>45032.666666666453</v>
      </c>
      <c r="H92" s="2" t="str">
        <f t="shared" si="61"/>
        <v>Las Vegas Raiders</v>
      </c>
      <c r="I92" s="2" t="str">
        <f t="shared" si="62"/>
        <v>Los Angeles Rams</v>
      </c>
      <c r="J92" s="17">
        <f t="shared" si="63"/>
        <v>-280.1120448179272</v>
      </c>
      <c r="K92" s="18">
        <f t="shared" si="64"/>
        <v>229.99999999999997</v>
      </c>
      <c r="L92" s="4">
        <f t="shared" si="39"/>
        <v>1.357</v>
      </c>
      <c r="M92" s="4">
        <f t="shared" si="40"/>
        <v>3.3</v>
      </c>
      <c r="N92" s="1">
        <f t="shared" si="41"/>
        <v>0.73691967575534267</v>
      </c>
      <c r="O92" s="1">
        <f t="shared" si="42"/>
        <v>0.30303030303030304</v>
      </c>
      <c r="P92" s="1">
        <f t="shared" si="43"/>
        <v>3.8415288812540416E-2</v>
      </c>
      <c r="Q92" s="1">
        <f t="shared" si="44"/>
        <v>0.21694468636251982</v>
      </c>
      <c r="R92" s="1">
        <f t="shared" si="45"/>
        <v>0.72794468636251985</v>
      </c>
      <c r="S92" s="1"/>
      <c r="T92" s="17">
        <f t="shared" si="46"/>
        <v>373.73075006140687</v>
      </c>
      <c r="U92" s="18">
        <f t="shared" si="47"/>
        <v>2343.1694856500267</v>
      </c>
      <c r="V92" s="2">
        <f t="shared" si="48"/>
        <v>355.04421255833648</v>
      </c>
      <c r="W92" s="18">
        <f t="shared" si="49"/>
        <v>2226.011011367525</v>
      </c>
      <c r="X92" s="2">
        <f t="shared" si="50"/>
        <v>-281.65506284254451</v>
      </c>
      <c r="Y92" s="2">
        <f t="shared" si="51"/>
        <v>222.6011011367525</v>
      </c>
      <c r="Z92" s="2">
        <f t="shared" si="52"/>
        <v>-1000</v>
      </c>
      <c r="AA92" s="2">
        <f t="shared" si="53"/>
        <v>2226.011011367525</v>
      </c>
      <c r="AB92" s="5">
        <f t="shared" si="54"/>
        <v>-1</v>
      </c>
      <c r="AC92" s="5">
        <f t="shared" si="55"/>
        <v>2.2999999999999998</v>
      </c>
      <c r="AD92" s="3">
        <f t="shared" si="56"/>
        <v>202212</v>
      </c>
      <c r="AE92" s="21">
        <v>2.75</v>
      </c>
      <c r="AF92" s="21">
        <v>1.47</v>
      </c>
      <c r="AG92" s="21">
        <v>3.3</v>
      </c>
      <c r="AH92" s="21">
        <v>1.357</v>
      </c>
      <c r="AI92">
        <v>17</v>
      </c>
      <c r="AJ92">
        <v>16</v>
      </c>
      <c r="AK92">
        <f t="shared" si="57"/>
        <v>-300</v>
      </c>
      <c r="AL92">
        <f t="shared" si="58"/>
        <v>16</v>
      </c>
      <c r="AM92">
        <f t="shared" si="59"/>
        <v>17</v>
      </c>
    </row>
    <row r="93" spans="2:39" x14ac:dyDescent="0.25">
      <c r="B93" s="24">
        <v>44900</v>
      </c>
      <c r="C93" s="20" t="s">
        <v>30</v>
      </c>
      <c r="D93" s="20" t="s">
        <v>46</v>
      </c>
      <c r="E93" s="2">
        <v>-175.43859649122805</v>
      </c>
      <c r="F93" s="2">
        <v>154.99999999999997</v>
      </c>
      <c r="G93" s="9">
        <f t="shared" si="60"/>
        <v>45032.708333333117</v>
      </c>
      <c r="H93" s="2" t="str">
        <f t="shared" si="61"/>
        <v>Tampa Bay Buccaneers</v>
      </c>
      <c r="I93" s="2" t="str">
        <f t="shared" si="62"/>
        <v>New Orleans Saints</v>
      </c>
      <c r="J93" s="17">
        <f t="shared" si="63"/>
        <v>-175.43859649122805</v>
      </c>
      <c r="K93" s="18">
        <f t="shared" si="64"/>
        <v>154.99999999999997</v>
      </c>
      <c r="L93" s="4">
        <f t="shared" si="39"/>
        <v>1.57</v>
      </c>
      <c r="M93" s="4">
        <f t="shared" si="40"/>
        <v>2.5499999999999998</v>
      </c>
      <c r="N93" s="1">
        <f t="shared" si="41"/>
        <v>0.63694267515923564</v>
      </c>
      <c r="O93" s="1">
        <f t="shared" si="42"/>
        <v>0.39215686274509809</v>
      </c>
      <c r="P93" s="1">
        <f t="shared" si="43"/>
        <v>2.8276699029126329E-2</v>
      </c>
      <c r="Q93" s="1">
        <f t="shared" si="44"/>
        <v>0.12239290620706877</v>
      </c>
      <c r="R93" s="1">
        <f t="shared" si="45"/>
        <v>0.63339290620706878</v>
      </c>
      <c r="S93" s="1"/>
      <c r="T93" s="17">
        <f t="shared" si="46"/>
        <v>578.79886276004493</v>
      </c>
      <c r="U93" s="18">
        <f t="shared" si="47"/>
        <v>1558.0808321378222</v>
      </c>
      <c r="V93" s="2">
        <f t="shared" si="48"/>
        <v>549.85891962204266</v>
      </c>
      <c r="W93" s="18">
        <f t="shared" si="49"/>
        <v>1480.1767905309309</v>
      </c>
      <c r="X93" s="2">
        <f t="shared" si="50"/>
        <v>-181.86483192586408</v>
      </c>
      <c r="Y93" s="2">
        <f t="shared" si="51"/>
        <v>148.0176790530931</v>
      </c>
      <c r="Z93" s="2">
        <f t="shared" si="52"/>
        <v>549.85891962204266</v>
      </c>
      <c r="AA93" s="2">
        <f t="shared" si="53"/>
        <v>-1000</v>
      </c>
      <c r="AB93" s="5">
        <f t="shared" si="54"/>
        <v>0.57000000000000006</v>
      </c>
      <c r="AC93" s="5">
        <f t="shared" si="55"/>
        <v>-1</v>
      </c>
      <c r="AD93" s="3">
        <f t="shared" si="56"/>
        <v>202212</v>
      </c>
      <c r="AE93" s="21">
        <v>1.33</v>
      </c>
      <c r="AF93" s="21">
        <v>3.4</v>
      </c>
      <c r="AG93" s="21">
        <v>1.57</v>
      </c>
      <c r="AH93" s="21">
        <v>2.5499999999999998</v>
      </c>
      <c r="AI93">
        <v>17</v>
      </c>
      <c r="AJ93">
        <v>16</v>
      </c>
      <c r="AK93">
        <f t="shared" si="57"/>
        <v>-180</v>
      </c>
      <c r="AL93">
        <f t="shared" si="58"/>
        <v>17</v>
      </c>
      <c r="AM93">
        <f t="shared" si="59"/>
        <v>16</v>
      </c>
    </row>
    <row r="94" spans="2:39" x14ac:dyDescent="0.25">
      <c r="B94" s="24">
        <v>44899</v>
      </c>
      <c r="C94" s="20" t="s">
        <v>26</v>
      </c>
      <c r="D94" s="20" t="s">
        <v>42</v>
      </c>
      <c r="E94" s="2">
        <v>-555.55555555555577</v>
      </c>
      <c r="F94" s="2">
        <v>425</v>
      </c>
      <c r="G94" s="9">
        <f t="shared" si="60"/>
        <v>45032.749999999782</v>
      </c>
      <c r="H94" s="2" t="str">
        <f t="shared" si="61"/>
        <v>Dallas Cowboys</v>
      </c>
      <c r="I94" s="2" t="str">
        <f t="shared" si="62"/>
        <v>Indianapolis Colts</v>
      </c>
      <c r="J94" s="17">
        <f t="shared" si="63"/>
        <v>-555.55555555555577</v>
      </c>
      <c r="K94" s="18">
        <f t="shared" si="64"/>
        <v>425</v>
      </c>
      <c r="L94" s="4">
        <f t="shared" si="39"/>
        <v>1.18</v>
      </c>
      <c r="M94" s="4">
        <f t="shared" si="40"/>
        <v>5.25</v>
      </c>
      <c r="N94" s="1">
        <f t="shared" si="41"/>
        <v>0.84745762711864414</v>
      </c>
      <c r="O94" s="1">
        <f t="shared" si="42"/>
        <v>0.19047619047619047</v>
      </c>
      <c r="P94" s="1">
        <f t="shared" si="43"/>
        <v>3.6547433903577065E-2</v>
      </c>
      <c r="Q94" s="1">
        <f t="shared" si="44"/>
        <v>0.32849071832122684</v>
      </c>
      <c r="R94" s="1">
        <f t="shared" si="45"/>
        <v>0.83949071832122679</v>
      </c>
      <c r="S94" s="1"/>
      <c r="T94" s="17">
        <f t="shared" si="46"/>
        <v>191.19839942930162</v>
      </c>
      <c r="U94" s="18">
        <f t="shared" si="47"/>
        <v>4188.72894319429</v>
      </c>
      <c r="V94" s="2">
        <f t="shared" si="48"/>
        <v>181.63847945783652</v>
      </c>
      <c r="W94" s="18">
        <f t="shared" si="49"/>
        <v>3979.2924960345754</v>
      </c>
      <c r="X94" s="2">
        <f t="shared" si="50"/>
        <v>-550.54413744535259</v>
      </c>
      <c r="Y94" s="2">
        <f t="shared" si="51"/>
        <v>397.92924960345755</v>
      </c>
      <c r="Z94" s="2">
        <f t="shared" si="52"/>
        <v>181.63847945783652</v>
      </c>
      <c r="AA94" s="2">
        <f t="shared" si="53"/>
        <v>-1000</v>
      </c>
      <c r="AB94" s="5">
        <f t="shared" si="54"/>
        <v>0.17999999999999994</v>
      </c>
      <c r="AC94" s="5">
        <f t="shared" si="55"/>
        <v>-1</v>
      </c>
      <c r="AD94" s="3">
        <f t="shared" si="56"/>
        <v>202212</v>
      </c>
      <c r="AE94" s="21">
        <v>1.23</v>
      </c>
      <c r="AF94" s="21">
        <v>4.25</v>
      </c>
      <c r="AG94" s="21">
        <v>1.18</v>
      </c>
      <c r="AH94" s="21">
        <v>5.25</v>
      </c>
      <c r="AI94">
        <v>54</v>
      </c>
      <c r="AJ94">
        <v>19</v>
      </c>
      <c r="AK94">
        <f t="shared" si="57"/>
        <v>-600</v>
      </c>
      <c r="AL94">
        <f t="shared" si="58"/>
        <v>54</v>
      </c>
      <c r="AM94">
        <f t="shared" si="59"/>
        <v>19</v>
      </c>
    </row>
    <row r="95" spans="2:39" x14ac:dyDescent="0.25">
      <c r="B95" s="24">
        <v>44899</v>
      </c>
      <c r="C95" s="20" t="s">
        <v>24</v>
      </c>
      <c r="D95" s="20" t="s">
        <v>23</v>
      </c>
      <c r="E95" s="2">
        <v>125</v>
      </c>
      <c r="F95" s="2">
        <v>-147.05882352941177</v>
      </c>
      <c r="G95" s="9">
        <f t="shared" si="60"/>
        <v>45032.791666666446</v>
      </c>
      <c r="H95" s="2" t="str">
        <f t="shared" si="61"/>
        <v>Kansas City Chiefs</v>
      </c>
      <c r="I95" s="2" t="str">
        <f t="shared" si="62"/>
        <v>Cincinnati Bengals</v>
      </c>
      <c r="J95" s="17">
        <f t="shared" si="63"/>
        <v>-147.05882352941177</v>
      </c>
      <c r="K95" s="18">
        <f t="shared" si="64"/>
        <v>125</v>
      </c>
      <c r="L95" s="4">
        <f t="shared" si="39"/>
        <v>1.68</v>
      </c>
      <c r="M95" s="4">
        <f t="shared" si="40"/>
        <v>2.25</v>
      </c>
      <c r="N95" s="1">
        <f t="shared" si="41"/>
        <v>0.59523809523809523</v>
      </c>
      <c r="O95" s="1">
        <f t="shared" si="42"/>
        <v>0.44444444444444442</v>
      </c>
      <c r="P95" s="1">
        <f t="shared" si="43"/>
        <v>3.8167938931297662E-2</v>
      </c>
      <c r="Q95" s="1">
        <f t="shared" si="44"/>
        <v>7.5396825396825407E-2</v>
      </c>
      <c r="R95" s="1">
        <f t="shared" si="45"/>
        <v>0.58639682539682547</v>
      </c>
      <c r="S95" s="1"/>
      <c r="T95" s="17">
        <f t="shared" si="46"/>
        <v>705.32983244457648</v>
      </c>
      <c r="U95" s="18">
        <f t="shared" si="47"/>
        <v>1287.7472223008879</v>
      </c>
      <c r="V95" s="2">
        <f t="shared" si="48"/>
        <v>670.06334082234764</v>
      </c>
      <c r="W95" s="18">
        <f t="shared" si="49"/>
        <v>1223.3598611858433</v>
      </c>
      <c r="X95" s="2">
        <f t="shared" si="50"/>
        <v>-149.23962244714528</v>
      </c>
      <c r="Y95" s="2">
        <f t="shared" si="51"/>
        <v>122.33598611858433</v>
      </c>
      <c r="Z95" s="2">
        <f t="shared" si="52"/>
        <v>-1000</v>
      </c>
      <c r="AA95" s="2">
        <f t="shared" si="53"/>
        <v>1223.3598611858433</v>
      </c>
      <c r="AB95" s="5">
        <f t="shared" si="54"/>
        <v>-1</v>
      </c>
      <c r="AC95" s="5">
        <f t="shared" si="55"/>
        <v>1.25</v>
      </c>
      <c r="AD95" s="3">
        <f t="shared" si="56"/>
        <v>202212</v>
      </c>
      <c r="AE95" s="21">
        <v>2.25</v>
      </c>
      <c r="AF95" s="21">
        <v>1.68</v>
      </c>
      <c r="AG95" s="21">
        <v>2.25</v>
      </c>
      <c r="AH95" s="21">
        <v>1.68</v>
      </c>
      <c r="AI95">
        <v>27</v>
      </c>
      <c r="AJ95">
        <v>24</v>
      </c>
      <c r="AK95">
        <f t="shared" si="57"/>
        <v>-150</v>
      </c>
      <c r="AL95">
        <f t="shared" si="58"/>
        <v>24</v>
      </c>
      <c r="AM95">
        <f t="shared" si="59"/>
        <v>27</v>
      </c>
    </row>
    <row r="96" spans="2:39" x14ac:dyDescent="0.25">
      <c r="B96" s="24">
        <v>44899</v>
      </c>
      <c r="C96" s="20" t="s">
        <v>53</v>
      </c>
      <c r="D96" s="20" t="s">
        <v>34</v>
      </c>
      <c r="E96" s="2">
        <v>-147.05882352941177</v>
      </c>
      <c r="F96" s="2">
        <v>125</v>
      </c>
      <c r="G96" s="9">
        <f t="shared" si="60"/>
        <v>45032.83333333311</v>
      </c>
      <c r="H96" s="2" t="str">
        <f t="shared" si="61"/>
        <v>Las Vegas Raiders</v>
      </c>
      <c r="I96" s="2" t="str">
        <f t="shared" si="62"/>
        <v>Los Angeles Chargers</v>
      </c>
      <c r="J96" s="17">
        <f t="shared" si="63"/>
        <v>-147.05882352941177</v>
      </c>
      <c r="K96" s="18">
        <f t="shared" si="64"/>
        <v>125</v>
      </c>
      <c r="L96" s="4">
        <f t="shared" si="39"/>
        <v>1.68</v>
      </c>
      <c r="M96" s="4">
        <f t="shared" si="40"/>
        <v>2.25</v>
      </c>
      <c r="N96" s="1">
        <f t="shared" si="41"/>
        <v>0.59523809523809523</v>
      </c>
      <c r="O96" s="1">
        <f t="shared" si="42"/>
        <v>0.44444444444444442</v>
      </c>
      <c r="P96" s="1">
        <f t="shared" si="43"/>
        <v>3.8167938931297662E-2</v>
      </c>
      <c r="Q96" s="1">
        <f t="shared" si="44"/>
        <v>7.5396825396825407E-2</v>
      </c>
      <c r="R96" s="1">
        <f t="shared" si="45"/>
        <v>0.58639682539682547</v>
      </c>
      <c r="S96" s="1"/>
      <c r="T96" s="17">
        <f t="shared" si="46"/>
        <v>705.32983244457648</v>
      </c>
      <c r="U96" s="18">
        <f t="shared" si="47"/>
        <v>1287.7472223008879</v>
      </c>
      <c r="V96" s="2">
        <f t="shared" si="48"/>
        <v>670.06334082234764</v>
      </c>
      <c r="W96" s="18">
        <f t="shared" si="49"/>
        <v>1223.3598611858433</v>
      </c>
      <c r="X96" s="2">
        <f t="shared" si="50"/>
        <v>-149.23962244714528</v>
      </c>
      <c r="Y96" s="2">
        <f t="shared" si="51"/>
        <v>122.33598611858433</v>
      </c>
      <c r="Z96" s="2">
        <f t="shared" si="52"/>
        <v>670.06334082234764</v>
      </c>
      <c r="AA96" s="2">
        <f t="shared" si="53"/>
        <v>-1000</v>
      </c>
      <c r="AB96" s="5">
        <f t="shared" si="54"/>
        <v>0.67999999999999994</v>
      </c>
      <c r="AC96" s="5">
        <f t="shared" si="55"/>
        <v>-1</v>
      </c>
      <c r="AD96" s="3">
        <f t="shared" si="56"/>
        <v>202212</v>
      </c>
      <c r="AE96" s="21">
        <v>2.2999999999999998</v>
      </c>
      <c r="AF96" s="21">
        <v>1.66</v>
      </c>
      <c r="AG96" s="21">
        <v>1.68</v>
      </c>
      <c r="AH96" s="21">
        <v>2.25</v>
      </c>
      <c r="AI96">
        <v>27</v>
      </c>
      <c r="AJ96">
        <v>20</v>
      </c>
      <c r="AK96">
        <f t="shared" si="57"/>
        <v>-150</v>
      </c>
      <c r="AL96">
        <f t="shared" si="58"/>
        <v>27</v>
      </c>
      <c r="AM96">
        <f t="shared" si="59"/>
        <v>20</v>
      </c>
    </row>
    <row r="97" spans="2:39" x14ac:dyDescent="0.25">
      <c r="B97" s="24">
        <v>44899</v>
      </c>
      <c r="C97" s="20" t="s">
        <v>50</v>
      </c>
      <c r="D97" s="20" t="s">
        <v>35</v>
      </c>
      <c r="E97" s="2">
        <v>250</v>
      </c>
      <c r="F97" s="2">
        <v>-312.49999999999994</v>
      </c>
      <c r="G97" s="9">
        <f t="shared" si="60"/>
        <v>45032.874999999774</v>
      </c>
      <c r="H97" s="2" t="str">
        <f t="shared" si="61"/>
        <v>Seattle Seahawks</v>
      </c>
      <c r="I97" s="2" t="str">
        <f t="shared" si="62"/>
        <v>Los Angeles Rams</v>
      </c>
      <c r="J97" s="17">
        <f t="shared" si="63"/>
        <v>-312.49999999999994</v>
      </c>
      <c r="K97" s="18">
        <f t="shared" si="64"/>
        <v>250</v>
      </c>
      <c r="L97" s="4">
        <f t="shared" si="39"/>
        <v>1.32</v>
      </c>
      <c r="M97" s="4">
        <f t="shared" si="40"/>
        <v>3.5</v>
      </c>
      <c r="N97" s="1">
        <f t="shared" si="41"/>
        <v>0.75757575757575757</v>
      </c>
      <c r="O97" s="1">
        <f t="shared" si="42"/>
        <v>0.2857142857142857</v>
      </c>
      <c r="P97" s="1">
        <f t="shared" si="43"/>
        <v>4.1493775933610033E-2</v>
      </c>
      <c r="Q97" s="1">
        <f t="shared" si="44"/>
        <v>0.23593073593073594</v>
      </c>
      <c r="R97" s="1">
        <f t="shared" si="45"/>
        <v>0.746930735930736</v>
      </c>
      <c r="S97" s="1"/>
      <c r="T97" s="17">
        <f t="shared" si="46"/>
        <v>338.81222434088107</v>
      </c>
      <c r="U97" s="18">
        <f t="shared" si="47"/>
        <v>2560.4407248682487</v>
      </c>
      <c r="V97" s="2">
        <f t="shared" si="48"/>
        <v>321.87161312383699</v>
      </c>
      <c r="W97" s="18">
        <f t="shared" si="49"/>
        <v>2432.4186886248362</v>
      </c>
      <c r="X97" s="2">
        <f t="shared" si="50"/>
        <v>-310.68288075943485</v>
      </c>
      <c r="Y97" s="2">
        <f t="shared" si="51"/>
        <v>243.24186886248361</v>
      </c>
      <c r="Z97" s="2">
        <f t="shared" si="52"/>
        <v>321.87161312383699</v>
      </c>
      <c r="AA97" s="2">
        <f t="shared" si="53"/>
        <v>-1000</v>
      </c>
      <c r="AB97" s="5">
        <f t="shared" si="54"/>
        <v>0.32000000000000006</v>
      </c>
      <c r="AC97" s="5">
        <f t="shared" si="55"/>
        <v>-1</v>
      </c>
      <c r="AD97" s="3">
        <f t="shared" si="56"/>
        <v>202212</v>
      </c>
      <c r="AE97" s="21">
        <v>2.2999999999999998</v>
      </c>
      <c r="AF97" s="21">
        <v>1.66</v>
      </c>
      <c r="AG97" s="21">
        <v>3.5</v>
      </c>
      <c r="AH97" s="21">
        <v>1.32</v>
      </c>
      <c r="AI97">
        <v>23</v>
      </c>
      <c r="AJ97">
        <v>27</v>
      </c>
      <c r="AK97">
        <f t="shared" si="57"/>
        <v>-400</v>
      </c>
      <c r="AL97">
        <f t="shared" si="58"/>
        <v>27</v>
      </c>
      <c r="AM97">
        <f t="shared" si="59"/>
        <v>23</v>
      </c>
    </row>
    <row r="98" spans="2:39" x14ac:dyDescent="0.25">
      <c r="B98" s="24">
        <v>44899</v>
      </c>
      <c r="C98" s="20" t="s">
        <v>25</v>
      </c>
      <c r="D98" s="20" t="s">
        <v>33</v>
      </c>
      <c r="E98" s="2">
        <v>-243.9024390243903</v>
      </c>
      <c r="F98" s="2">
        <v>200</v>
      </c>
      <c r="G98" s="9">
        <f t="shared" si="60"/>
        <v>45032.916666666439</v>
      </c>
      <c r="H98" s="2" t="str">
        <f t="shared" si="61"/>
        <v>San Francisco 49ers</v>
      </c>
      <c r="I98" s="2" t="str">
        <f t="shared" si="62"/>
        <v>Miami Dolphins</v>
      </c>
      <c r="J98" s="17">
        <f t="shared" si="63"/>
        <v>-243.9024390243903</v>
      </c>
      <c r="K98" s="18">
        <f t="shared" si="64"/>
        <v>200</v>
      </c>
      <c r="L98" s="4">
        <f t="shared" si="39"/>
        <v>1.41</v>
      </c>
      <c r="M98" s="4">
        <f t="shared" si="40"/>
        <v>3</v>
      </c>
      <c r="N98" s="1">
        <f t="shared" si="41"/>
        <v>0.70921985815602839</v>
      </c>
      <c r="O98" s="1">
        <f t="shared" si="42"/>
        <v>0.33333333333333331</v>
      </c>
      <c r="P98" s="1">
        <f t="shared" si="43"/>
        <v>4.0816326530612401E-2</v>
      </c>
      <c r="Q98" s="1">
        <f t="shared" si="44"/>
        <v>0.18794326241134754</v>
      </c>
      <c r="R98" s="1">
        <f t="shared" si="45"/>
        <v>0.69894326241134752</v>
      </c>
      <c r="S98" s="1"/>
      <c r="T98" s="17">
        <f t="shared" si="46"/>
        <v>430.73129648608347</v>
      </c>
      <c r="U98" s="18">
        <f t="shared" si="47"/>
        <v>2057.0269370258952</v>
      </c>
      <c r="V98" s="2">
        <f t="shared" si="48"/>
        <v>409.19473166177926</v>
      </c>
      <c r="W98" s="18">
        <f t="shared" si="49"/>
        <v>1954.1755901746003</v>
      </c>
      <c r="X98" s="2">
        <f t="shared" si="50"/>
        <v>-244.3824229942804</v>
      </c>
      <c r="Y98" s="2">
        <f t="shared" si="51"/>
        <v>195.41755901746004</v>
      </c>
      <c r="Z98" s="2">
        <f t="shared" si="52"/>
        <v>409.19473166177926</v>
      </c>
      <c r="AA98" s="2">
        <f t="shared" si="53"/>
        <v>-1000</v>
      </c>
      <c r="AB98" s="5">
        <f t="shared" si="54"/>
        <v>0.40999999999999992</v>
      </c>
      <c r="AC98" s="5">
        <f t="shared" si="55"/>
        <v>-1</v>
      </c>
      <c r="AD98" s="3">
        <f t="shared" si="56"/>
        <v>202212</v>
      </c>
      <c r="AE98" s="21">
        <v>1.45</v>
      </c>
      <c r="AF98" s="21">
        <v>2.8</v>
      </c>
      <c r="AG98" s="21">
        <v>1.41</v>
      </c>
      <c r="AH98" s="21">
        <v>3</v>
      </c>
      <c r="AI98">
        <v>33</v>
      </c>
      <c r="AJ98">
        <v>17</v>
      </c>
      <c r="AK98">
        <f t="shared" si="57"/>
        <v>-300</v>
      </c>
      <c r="AL98">
        <f t="shared" si="58"/>
        <v>33</v>
      </c>
      <c r="AM98">
        <f t="shared" si="59"/>
        <v>17</v>
      </c>
    </row>
    <row r="99" spans="2:39" x14ac:dyDescent="0.25">
      <c r="B99" s="24">
        <v>44899</v>
      </c>
      <c r="C99" s="20" t="s">
        <v>38</v>
      </c>
      <c r="D99" s="20" t="s">
        <v>48</v>
      </c>
      <c r="E99" s="2">
        <v>100</v>
      </c>
      <c r="F99" s="2">
        <v>-120.48192771084337</v>
      </c>
      <c r="G99" s="9">
        <f t="shared" si="60"/>
        <v>45032.958333333103</v>
      </c>
      <c r="H99" s="2" t="str">
        <f t="shared" si="61"/>
        <v>Pittsburgh Steelers</v>
      </c>
      <c r="I99" s="2" t="str">
        <f t="shared" si="62"/>
        <v>Atlanta Falcons</v>
      </c>
      <c r="J99" s="17">
        <f t="shared" si="63"/>
        <v>-120.48192771084337</v>
      </c>
      <c r="K99" s="18">
        <f t="shared" si="64"/>
        <v>100</v>
      </c>
      <c r="L99" s="4">
        <f t="shared" si="39"/>
        <v>1.83</v>
      </c>
      <c r="M99" s="4">
        <f t="shared" si="40"/>
        <v>2</v>
      </c>
      <c r="N99" s="1">
        <f t="shared" si="41"/>
        <v>0.54644808743169393</v>
      </c>
      <c r="O99" s="1">
        <f t="shared" si="42"/>
        <v>0.5</v>
      </c>
      <c r="P99" s="1">
        <f t="shared" si="43"/>
        <v>4.4386422976501305E-2</v>
      </c>
      <c r="Q99" s="1">
        <f t="shared" si="44"/>
        <v>2.3224043715846965E-2</v>
      </c>
      <c r="R99" s="1">
        <f t="shared" si="45"/>
        <v>0.53422404371584697</v>
      </c>
      <c r="S99" s="1"/>
      <c r="T99" s="17">
        <f t="shared" si="46"/>
        <v>871.87381729284084</v>
      </c>
      <c r="U99" s="18">
        <f t="shared" si="47"/>
        <v>1045.6626202421151</v>
      </c>
      <c r="V99" s="2">
        <f t="shared" si="48"/>
        <v>828.28012642819874</v>
      </c>
      <c r="W99" s="18">
        <f t="shared" si="49"/>
        <v>993.3794892300092</v>
      </c>
      <c r="X99" s="2">
        <f t="shared" si="50"/>
        <v>-120.73210114461043</v>
      </c>
      <c r="Y99" s="2">
        <f t="shared" si="51"/>
        <v>-100.66646340515068</v>
      </c>
      <c r="Z99" s="2">
        <f t="shared" si="52"/>
        <v>828.28012642819874</v>
      </c>
      <c r="AA99" s="2">
        <f t="shared" si="53"/>
        <v>-1000</v>
      </c>
      <c r="AB99" s="5">
        <f t="shared" si="54"/>
        <v>0.83000000000000007</v>
      </c>
      <c r="AC99" s="5">
        <f t="shared" si="55"/>
        <v>-1</v>
      </c>
      <c r="AD99" s="3">
        <f t="shared" si="56"/>
        <v>202212</v>
      </c>
      <c r="AE99" s="21">
        <v>1.83</v>
      </c>
      <c r="AF99" s="21">
        <v>2</v>
      </c>
      <c r="AG99" s="21">
        <v>2</v>
      </c>
      <c r="AH99" s="21">
        <v>1.83</v>
      </c>
      <c r="AI99">
        <v>16</v>
      </c>
      <c r="AJ99">
        <v>19</v>
      </c>
      <c r="AK99">
        <f t="shared" si="57"/>
        <v>-130</v>
      </c>
      <c r="AL99">
        <f t="shared" si="58"/>
        <v>19</v>
      </c>
      <c r="AM99">
        <f t="shared" si="59"/>
        <v>16</v>
      </c>
    </row>
    <row r="100" spans="2:39" x14ac:dyDescent="0.25">
      <c r="B100" s="24">
        <v>44899</v>
      </c>
      <c r="C100" s="20" t="s">
        <v>31</v>
      </c>
      <c r="D100" s="20" t="s">
        <v>41</v>
      </c>
      <c r="E100" s="2">
        <v>-400</v>
      </c>
      <c r="F100" s="2">
        <v>309.99999999999994</v>
      </c>
      <c r="G100" s="9">
        <f t="shared" si="60"/>
        <v>45032.999999999767</v>
      </c>
      <c r="H100" s="2" t="str">
        <f t="shared" si="61"/>
        <v>Baltimore Ravens</v>
      </c>
      <c r="I100" s="2" t="str">
        <f t="shared" si="62"/>
        <v>Denver Broncos</v>
      </c>
      <c r="J100" s="17">
        <f t="shared" si="63"/>
        <v>-400</v>
      </c>
      <c r="K100" s="18">
        <f t="shared" si="64"/>
        <v>309.99999999999994</v>
      </c>
      <c r="L100" s="4">
        <f t="shared" si="39"/>
        <v>1.25</v>
      </c>
      <c r="M100" s="4">
        <f t="shared" si="40"/>
        <v>4.0999999999999996</v>
      </c>
      <c r="N100" s="1">
        <f t="shared" si="41"/>
        <v>0.8</v>
      </c>
      <c r="O100" s="1">
        <f t="shared" si="42"/>
        <v>0.24390243902439027</v>
      </c>
      <c r="P100" s="1">
        <f t="shared" si="43"/>
        <v>4.2056074766355089E-2</v>
      </c>
      <c r="Q100" s="1">
        <f t="shared" si="44"/>
        <v>0.2780487804878049</v>
      </c>
      <c r="R100" s="1">
        <f t="shared" si="45"/>
        <v>0.78904878048780491</v>
      </c>
      <c r="S100" s="1"/>
      <c r="T100" s="17">
        <f t="shared" si="46"/>
        <v>267.34876819881913</v>
      </c>
      <c r="U100" s="18">
        <f t="shared" si="47"/>
        <v>3156.5493634457707</v>
      </c>
      <c r="V100" s="2">
        <f t="shared" si="48"/>
        <v>253.98132978887816</v>
      </c>
      <c r="W100" s="18">
        <f t="shared" si="49"/>
        <v>2998.721895273482</v>
      </c>
      <c r="X100" s="2">
        <f t="shared" si="50"/>
        <v>-393.72972841399383</v>
      </c>
      <c r="Y100" s="2">
        <f t="shared" si="51"/>
        <v>299.87218952734821</v>
      </c>
      <c r="Z100" s="2">
        <f t="shared" si="52"/>
        <v>253.98132978887816</v>
      </c>
      <c r="AA100" s="2">
        <f t="shared" si="53"/>
        <v>-1000</v>
      </c>
      <c r="AB100" s="5">
        <f t="shared" si="54"/>
        <v>0.25</v>
      </c>
      <c r="AC100" s="5">
        <f t="shared" si="55"/>
        <v>-1</v>
      </c>
      <c r="AD100" s="3">
        <f t="shared" si="56"/>
        <v>202212</v>
      </c>
      <c r="AE100" s="21">
        <v>1.35</v>
      </c>
      <c r="AF100" s="21">
        <v>3.3</v>
      </c>
      <c r="AG100" s="21">
        <v>1.25</v>
      </c>
      <c r="AH100" s="21">
        <v>4.0999999999999996</v>
      </c>
      <c r="AI100">
        <v>10</v>
      </c>
      <c r="AJ100">
        <v>9</v>
      </c>
      <c r="AK100">
        <f t="shared" si="57"/>
        <v>-400</v>
      </c>
      <c r="AL100">
        <f t="shared" si="58"/>
        <v>10</v>
      </c>
      <c r="AM100">
        <f t="shared" si="59"/>
        <v>9</v>
      </c>
    </row>
    <row r="101" spans="2:39" x14ac:dyDescent="0.25">
      <c r="B101" s="24">
        <v>44899</v>
      </c>
      <c r="C101" s="20" t="s">
        <v>40</v>
      </c>
      <c r="D101" s="20" t="s">
        <v>36</v>
      </c>
      <c r="E101" s="2">
        <v>165</v>
      </c>
      <c r="F101" s="2">
        <v>-185.18518518518516</v>
      </c>
      <c r="G101" s="9">
        <f t="shared" si="60"/>
        <v>45033.041666666431</v>
      </c>
      <c r="H101" s="2" t="str">
        <f t="shared" si="61"/>
        <v>Green Bay Packers</v>
      </c>
      <c r="I101" s="2" t="str">
        <f t="shared" si="62"/>
        <v>Chicago Bears</v>
      </c>
      <c r="J101" s="17">
        <f t="shared" si="63"/>
        <v>-185.18518518518516</v>
      </c>
      <c r="K101" s="18">
        <f t="shared" si="64"/>
        <v>165</v>
      </c>
      <c r="L101" s="4">
        <f t="shared" si="39"/>
        <v>1.54</v>
      </c>
      <c r="M101" s="4">
        <f t="shared" si="40"/>
        <v>2.65</v>
      </c>
      <c r="N101" s="1">
        <f t="shared" si="41"/>
        <v>0.64935064935064934</v>
      </c>
      <c r="O101" s="1">
        <f t="shared" si="42"/>
        <v>0.37735849056603776</v>
      </c>
      <c r="P101" s="1">
        <f t="shared" si="43"/>
        <v>2.6014319809069208E-2</v>
      </c>
      <c r="Q101" s="1">
        <f t="shared" si="44"/>
        <v>0.13599607939230579</v>
      </c>
      <c r="R101" s="1">
        <f t="shared" si="45"/>
        <v>0.64699607939230575</v>
      </c>
      <c r="S101" s="1"/>
      <c r="T101" s="17">
        <f t="shared" si="46"/>
        <v>545.60441995143913</v>
      </c>
      <c r="U101" s="18">
        <f t="shared" si="47"/>
        <v>1648.1806912014345</v>
      </c>
      <c r="V101" s="2">
        <f t="shared" si="48"/>
        <v>518.32419895386715</v>
      </c>
      <c r="W101" s="18">
        <f t="shared" si="49"/>
        <v>1565.7716566413626</v>
      </c>
      <c r="X101" s="2">
        <f t="shared" si="50"/>
        <v>-192.92944493394256</v>
      </c>
      <c r="Y101" s="2">
        <f t="shared" si="51"/>
        <v>156.57716566413626</v>
      </c>
      <c r="Z101" s="2">
        <f t="shared" si="52"/>
        <v>518.32419895386715</v>
      </c>
      <c r="AA101" s="2">
        <f t="shared" si="53"/>
        <v>-1000</v>
      </c>
      <c r="AB101" s="5">
        <f t="shared" si="54"/>
        <v>0.54</v>
      </c>
      <c r="AC101" s="5">
        <f t="shared" si="55"/>
        <v>-1</v>
      </c>
      <c r="AD101" s="3">
        <f t="shared" si="56"/>
        <v>202212</v>
      </c>
      <c r="AE101" s="21">
        <v>2.2000000000000002</v>
      </c>
      <c r="AF101" s="21">
        <v>1.71</v>
      </c>
      <c r="AG101" s="21">
        <v>2.65</v>
      </c>
      <c r="AH101" s="21">
        <v>1.54</v>
      </c>
      <c r="AI101">
        <v>19</v>
      </c>
      <c r="AJ101">
        <v>28</v>
      </c>
      <c r="AK101">
        <f t="shared" si="57"/>
        <v>-190</v>
      </c>
      <c r="AL101">
        <f t="shared" si="58"/>
        <v>28</v>
      </c>
      <c r="AM101">
        <f t="shared" si="59"/>
        <v>19</v>
      </c>
    </row>
    <row r="102" spans="2:39" x14ac:dyDescent="0.25">
      <c r="B102" s="24">
        <v>44899</v>
      </c>
      <c r="C102" s="20" t="s">
        <v>37</v>
      </c>
      <c r="D102" s="20" t="s">
        <v>29</v>
      </c>
      <c r="E102" s="2">
        <v>-116.27906976744185</v>
      </c>
      <c r="F102" s="2">
        <v>-105.26315789473685</v>
      </c>
      <c r="G102" s="9">
        <f t="shared" si="60"/>
        <v>45033.083333333096</v>
      </c>
      <c r="H102" s="2" t="str">
        <f t="shared" si="61"/>
        <v>Detroit Lions</v>
      </c>
      <c r="I102" s="2" t="str">
        <f t="shared" si="62"/>
        <v>Jacksonville Jaguars</v>
      </c>
      <c r="J102" s="17">
        <f t="shared" si="63"/>
        <v>-116.27906976744185</v>
      </c>
      <c r="K102" s="18">
        <f t="shared" si="64"/>
        <v>-105.26315789473685</v>
      </c>
      <c r="L102" s="4">
        <f t="shared" si="39"/>
        <v>1.86</v>
      </c>
      <c r="M102" s="4">
        <f t="shared" si="40"/>
        <v>1.95</v>
      </c>
      <c r="N102" s="1">
        <f t="shared" si="41"/>
        <v>0.5376344086021505</v>
      </c>
      <c r="O102" s="1">
        <f t="shared" si="42"/>
        <v>0.51282051282051289</v>
      </c>
      <c r="P102" s="1">
        <f t="shared" si="43"/>
        <v>4.8031496062992063E-2</v>
      </c>
      <c r="Q102" s="1">
        <f t="shared" si="44"/>
        <v>1.2406947890818809E-2</v>
      </c>
      <c r="R102" s="1">
        <f t="shared" si="45"/>
        <v>0.52340694789081876</v>
      </c>
      <c r="S102" s="1"/>
      <c r="T102" s="17">
        <f t="shared" si="46"/>
        <v>910.55927711643062</v>
      </c>
      <c r="U102" s="18">
        <f t="shared" si="47"/>
        <v>1001.5075521192962</v>
      </c>
      <c r="V102" s="2">
        <f t="shared" si="48"/>
        <v>865.03131326060907</v>
      </c>
      <c r="W102" s="18">
        <f t="shared" si="49"/>
        <v>951.43217451333135</v>
      </c>
      <c r="X102" s="2">
        <f t="shared" si="50"/>
        <v>-115.60275156174939</v>
      </c>
      <c r="Y102" s="2">
        <f t="shared" si="51"/>
        <v>-105.10470707084419</v>
      </c>
      <c r="Z102" s="2">
        <f t="shared" si="52"/>
        <v>865.03131326060907</v>
      </c>
      <c r="AA102" s="2">
        <f t="shared" si="53"/>
        <v>-1000</v>
      </c>
      <c r="AB102" s="5">
        <f t="shared" si="54"/>
        <v>0.8600000000000001</v>
      </c>
      <c r="AC102" s="5">
        <f t="shared" si="55"/>
        <v>-1</v>
      </c>
      <c r="AD102" s="3">
        <f t="shared" si="56"/>
        <v>202212</v>
      </c>
      <c r="AE102" s="21">
        <v>1.86</v>
      </c>
      <c r="AF102" s="21">
        <v>1.95</v>
      </c>
      <c r="AG102" s="21">
        <v>1.86</v>
      </c>
      <c r="AH102" s="21">
        <v>1.95</v>
      </c>
      <c r="AI102">
        <v>40</v>
      </c>
      <c r="AJ102">
        <v>14</v>
      </c>
      <c r="AK102">
        <f t="shared" si="57"/>
        <v>-120</v>
      </c>
      <c r="AL102">
        <f t="shared" si="58"/>
        <v>40</v>
      </c>
      <c r="AM102">
        <f t="shared" si="59"/>
        <v>14</v>
      </c>
    </row>
    <row r="103" spans="2:39" x14ac:dyDescent="0.25">
      <c r="B103" s="24">
        <v>44899</v>
      </c>
      <c r="C103" s="20" t="s">
        <v>43</v>
      </c>
      <c r="D103" s="20" t="s">
        <v>49</v>
      </c>
      <c r="E103" s="2">
        <v>275</v>
      </c>
      <c r="F103" s="2">
        <v>-357.14285714285711</v>
      </c>
      <c r="G103" s="9">
        <f t="shared" si="60"/>
        <v>45033.12499999976</v>
      </c>
      <c r="H103" s="2" t="str">
        <f t="shared" si="61"/>
        <v>Cleveland Browns</v>
      </c>
      <c r="I103" s="2" t="str">
        <f t="shared" si="62"/>
        <v>Houston Texans</v>
      </c>
      <c r="J103" s="17">
        <f t="shared" si="63"/>
        <v>-357.14285714285711</v>
      </c>
      <c r="K103" s="18">
        <f t="shared" si="64"/>
        <v>275</v>
      </c>
      <c r="L103" s="4">
        <f t="shared" si="39"/>
        <v>1.28</v>
      </c>
      <c r="M103" s="4">
        <f t="shared" si="40"/>
        <v>3.75</v>
      </c>
      <c r="N103" s="1">
        <f t="shared" si="41"/>
        <v>0.78125</v>
      </c>
      <c r="O103" s="1">
        <f t="shared" si="42"/>
        <v>0.26666666666666666</v>
      </c>
      <c r="P103" s="1">
        <f t="shared" si="43"/>
        <v>4.5725646123260466E-2</v>
      </c>
      <c r="Q103" s="1">
        <f t="shared" si="44"/>
        <v>0.2572916666666667</v>
      </c>
      <c r="R103" s="1">
        <f t="shared" si="45"/>
        <v>0.76829166666666671</v>
      </c>
      <c r="S103" s="1"/>
      <c r="T103" s="17">
        <f t="shared" si="46"/>
        <v>301.58902326590373</v>
      </c>
      <c r="U103" s="18">
        <f t="shared" si="47"/>
        <v>2840.2616005464147</v>
      </c>
      <c r="V103" s="2">
        <f t="shared" si="48"/>
        <v>286.50957210260856</v>
      </c>
      <c r="W103" s="18">
        <f t="shared" si="49"/>
        <v>2698.2485205190937</v>
      </c>
      <c r="X103" s="2">
        <f t="shared" si="50"/>
        <v>-349.02847840695074</v>
      </c>
      <c r="Y103" s="2">
        <f t="shared" si="51"/>
        <v>269.82485205190937</v>
      </c>
      <c r="Z103" s="2">
        <f t="shared" si="52"/>
        <v>286.50957210260856</v>
      </c>
      <c r="AA103" s="2">
        <f t="shared" si="53"/>
        <v>-1000</v>
      </c>
      <c r="AB103" s="5">
        <f t="shared" si="54"/>
        <v>0.28000000000000003</v>
      </c>
      <c r="AC103" s="5">
        <f t="shared" si="55"/>
        <v>-1</v>
      </c>
      <c r="AD103" s="3">
        <f t="shared" si="56"/>
        <v>202212</v>
      </c>
      <c r="AE103" s="21">
        <v>2.95</v>
      </c>
      <c r="AF103" s="21">
        <v>1.42</v>
      </c>
      <c r="AG103" s="21">
        <v>3.75</v>
      </c>
      <c r="AH103" s="21">
        <v>1.28</v>
      </c>
      <c r="AI103">
        <v>14</v>
      </c>
      <c r="AJ103">
        <v>27</v>
      </c>
      <c r="AK103">
        <f t="shared" si="57"/>
        <v>-400</v>
      </c>
      <c r="AL103">
        <f t="shared" si="58"/>
        <v>27</v>
      </c>
      <c r="AM103">
        <f t="shared" si="59"/>
        <v>14</v>
      </c>
    </row>
    <row r="104" spans="2:39" x14ac:dyDescent="0.25">
      <c r="B104" s="24">
        <v>44899</v>
      </c>
      <c r="C104" s="20" t="s">
        <v>32</v>
      </c>
      <c r="D104" s="20" t="s">
        <v>45</v>
      </c>
      <c r="E104" s="2">
        <v>-156.25000000000003</v>
      </c>
      <c r="F104" s="2">
        <v>135</v>
      </c>
      <c r="G104" s="9">
        <f t="shared" si="60"/>
        <v>45033.166666666424</v>
      </c>
      <c r="H104" s="2" t="str">
        <f t="shared" si="61"/>
        <v>Minnesota Vikings</v>
      </c>
      <c r="I104" s="2" t="str">
        <f t="shared" si="62"/>
        <v>New York Jets</v>
      </c>
      <c r="J104" s="17">
        <f t="shared" si="63"/>
        <v>-156.25000000000003</v>
      </c>
      <c r="K104" s="18">
        <f t="shared" si="64"/>
        <v>135</v>
      </c>
      <c r="L104" s="4">
        <f t="shared" si="39"/>
        <v>1.6399999999999997</v>
      </c>
      <c r="M104" s="4">
        <f t="shared" si="40"/>
        <v>2.35</v>
      </c>
      <c r="N104" s="1">
        <f t="shared" si="41"/>
        <v>0.60975609756097571</v>
      </c>
      <c r="O104" s="1">
        <f t="shared" si="42"/>
        <v>0.42553191489361702</v>
      </c>
      <c r="P104" s="1">
        <f t="shared" si="43"/>
        <v>3.4085213032581607E-2</v>
      </c>
      <c r="Q104" s="1">
        <f t="shared" si="44"/>
        <v>9.2112091333679341E-2</v>
      </c>
      <c r="R104" s="1">
        <f t="shared" si="45"/>
        <v>0.60311209133367938</v>
      </c>
      <c r="S104" s="1"/>
      <c r="T104" s="17">
        <f t="shared" si="46"/>
        <v>658.06657563218596</v>
      </c>
      <c r="U104" s="18">
        <f t="shared" si="47"/>
        <v>1377.3404079490144</v>
      </c>
      <c r="V104" s="2">
        <f t="shared" si="48"/>
        <v>625.16324685057668</v>
      </c>
      <c r="W104" s="18">
        <f t="shared" si="49"/>
        <v>1308.4733875515637</v>
      </c>
      <c r="X104" s="2">
        <f t="shared" si="50"/>
        <v>-159.95821971905121</v>
      </c>
      <c r="Y104" s="2">
        <f t="shared" si="51"/>
        <v>130.84733875515639</v>
      </c>
      <c r="Z104" s="2">
        <f t="shared" si="52"/>
        <v>625.16324685057668</v>
      </c>
      <c r="AA104" s="2">
        <f t="shared" si="53"/>
        <v>-1000</v>
      </c>
      <c r="AB104" s="5">
        <f t="shared" si="54"/>
        <v>0.63999999999999968</v>
      </c>
      <c r="AC104" s="5">
        <f t="shared" si="55"/>
        <v>-1</v>
      </c>
      <c r="AD104" s="3">
        <f t="shared" si="56"/>
        <v>202212</v>
      </c>
      <c r="AE104" s="21">
        <v>1.55</v>
      </c>
      <c r="AF104" s="21">
        <v>2.6</v>
      </c>
      <c r="AG104" s="21">
        <v>1.64</v>
      </c>
      <c r="AH104" s="21">
        <v>2.35</v>
      </c>
      <c r="AI104">
        <v>27</v>
      </c>
      <c r="AJ104">
        <v>22</v>
      </c>
      <c r="AK104">
        <f t="shared" si="57"/>
        <v>-160</v>
      </c>
      <c r="AL104">
        <f t="shared" si="58"/>
        <v>27</v>
      </c>
      <c r="AM104">
        <f t="shared" si="59"/>
        <v>22</v>
      </c>
    </row>
    <row r="105" spans="2:39" x14ac:dyDescent="0.25">
      <c r="B105" s="24">
        <v>44899</v>
      </c>
      <c r="C105" s="20" t="s">
        <v>28</v>
      </c>
      <c r="D105" s="20" t="s">
        <v>52</v>
      </c>
      <c r="E105" s="2">
        <v>120.00000000000001</v>
      </c>
      <c r="F105" s="2">
        <v>-140.84507042253523</v>
      </c>
      <c r="G105" s="9">
        <f t="shared" si="60"/>
        <v>45033.208333333088</v>
      </c>
      <c r="H105" s="2" t="str">
        <f t="shared" si="61"/>
        <v>Washington Commanders</v>
      </c>
      <c r="I105" s="2" t="str">
        <f t="shared" si="62"/>
        <v>New York Giants</v>
      </c>
      <c r="J105" s="17">
        <f t="shared" si="63"/>
        <v>-140.84507042253523</v>
      </c>
      <c r="K105" s="18">
        <f t="shared" si="64"/>
        <v>120.00000000000001</v>
      </c>
      <c r="L105" s="4">
        <f t="shared" si="39"/>
        <v>1.71</v>
      </c>
      <c r="M105" s="4">
        <f t="shared" si="40"/>
        <v>2.2000000000000002</v>
      </c>
      <c r="N105" s="1">
        <f t="shared" si="41"/>
        <v>0.58479532163742687</v>
      </c>
      <c r="O105" s="1">
        <f t="shared" si="42"/>
        <v>0.45454545454545453</v>
      </c>
      <c r="P105" s="1">
        <f t="shared" si="43"/>
        <v>3.7851662404092101E-2</v>
      </c>
      <c r="Q105" s="1">
        <f t="shared" si="44"/>
        <v>6.5124933545986169E-2</v>
      </c>
      <c r="R105" s="1">
        <f t="shared" si="45"/>
        <v>0.57612493354598615</v>
      </c>
      <c r="S105" s="1"/>
      <c r="T105" s="17">
        <f t="shared" si="46"/>
        <v>735.73463284275692</v>
      </c>
      <c r="U105" s="18">
        <f t="shared" si="47"/>
        <v>1235.8449349286186</v>
      </c>
      <c r="V105" s="2">
        <f t="shared" si="48"/>
        <v>698.94790120061907</v>
      </c>
      <c r="W105" s="18">
        <f t="shared" si="49"/>
        <v>1174.0526881821877</v>
      </c>
      <c r="X105" s="2">
        <f t="shared" si="50"/>
        <v>-143.07218009843768</v>
      </c>
      <c r="Y105" s="2">
        <f t="shared" si="51"/>
        <v>117.40526881821877</v>
      </c>
      <c r="Z105" s="2">
        <f t="shared" si="52"/>
        <v>-1000</v>
      </c>
      <c r="AA105" s="2">
        <f t="shared" si="53"/>
        <v>-1000</v>
      </c>
      <c r="AB105" s="5">
        <f t="shared" si="54"/>
        <v>-1</v>
      </c>
      <c r="AC105" s="5">
        <f t="shared" si="55"/>
        <v>-1</v>
      </c>
      <c r="AD105" s="3">
        <f t="shared" si="56"/>
        <v>202212</v>
      </c>
      <c r="AE105" s="21">
        <v>2</v>
      </c>
      <c r="AF105" s="21">
        <v>1.83</v>
      </c>
      <c r="AG105" s="21">
        <v>2.2000000000000002</v>
      </c>
      <c r="AH105" s="21">
        <v>1.71</v>
      </c>
      <c r="AI105">
        <v>20</v>
      </c>
      <c r="AJ105">
        <v>20</v>
      </c>
      <c r="AK105">
        <f t="shared" si="57"/>
        <v>-150</v>
      </c>
      <c r="AL105">
        <f t="shared" si="58"/>
        <v>20</v>
      </c>
      <c r="AM105">
        <f t="shared" si="59"/>
        <v>20</v>
      </c>
    </row>
    <row r="106" spans="2:39" x14ac:dyDescent="0.25">
      <c r="B106" s="24">
        <v>44899</v>
      </c>
      <c r="C106" s="20" t="s">
        <v>22</v>
      </c>
      <c r="D106" s="20" t="s">
        <v>44</v>
      </c>
      <c r="E106" s="2">
        <v>-222.22222222222226</v>
      </c>
      <c r="F106" s="2">
        <v>179.99999999999997</v>
      </c>
      <c r="G106" s="9">
        <f t="shared" si="60"/>
        <v>45033.249999999753</v>
      </c>
      <c r="H106" s="2" t="str">
        <f t="shared" si="61"/>
        <v>Philadelphia Eagles</v>
      </c>
      <c r="I106" s="2" t="str">
        <f t="shared" si="62"/>
        <v>Tennessee Titans</v>
      </c>
      <c r="J106" s="17">
        <f t="shared" si="63"/>
        <v>-222.22222222222226</v>
      </c>
      <c r="K106" s="18">
        <f t="shared" si="64"/>
        <v>179.99999999999997</v>
      </c>
      <c r="L106" s="4">
        <f t="shared" si="39"/>
        <v>1.45</v>
      </c>
      <c r="M106" s="4">
        <f t="shared" si="40"/>
        <v>2.8</v>
      </c>
      <c r="N106" s="1">
        <f t="shared" si="41"/>
        <v>0.68965517241379315</v>
      </c>
      <c r="O106" s="1">
        <f t="shared" si="42"/>
        <v>0.35714285714285715</v>
      </c>
      <c r="P106" s="1">
        <f t="shared" si="43"/>
        <v>4.4705882352941262E-2</v>
      </c>
      <c r="Q106" s="1">
        <f t="shared" si="44"/>
        <v>0.166256157635468</v>
      </c>
      <c r="R106" s="1">
        <f t="shared" si="45"/>
        <v>0.67725615763546798</v>
      </c>
      <c r="S106" s="1"/>
      <c r="T106" s="17">
        <f t="shared" si="46"/>
        <v>476.54619116545314</v>
      </c>
      <c r="U106" s="18">
        <f t="shared" si="47"/>
        <v>1872.3757127156628</v>
      </c>
      <c r="V106" s="2">
        <f t="shared" si="48"/>
        <v>452.71888160718044</v>
      </c>
      <c r="W106" s="18">
        <f t="shared" si="49"/>
        <v>1778.7569270798795</v>
      </c>
      <c r="X106" s="2">
        <f t="shared" si="50"/>
        <v>-220.88762820095712</v>
      </c>
      <c r="Y106" s="2">
        <f t="shared" si="51"/>
        <v>177.87569270798795</v>
      </c>
      <c r="Z106" s="2">
        <f t="shared" si="52"/>
        <v>452.71888160718044</v>
      </c>
      <c r="AA106" s="2">
        <f t="shared" si="53"/>
        <v>-1000</v>
      </c>
      <c r="AB106" s="5">
        <f t="shared" si="54"/>
        <v>0.44999999999999996</v>
      </c>
      <c r="AC106" s="5">
        <f t="shared" si="55"/>
        <v>-1</v>
      </c>
      <c r="AD106" s="3">
        <f t="shared" si="56"/>
        <v>202212</v>
      </c>
      <c r="AE106" s="21">
        <v>1.33</v>
      </c>
      <c r="AF106" s="21">
        <v>3.4</v>
      </c>
      <c r="AG106" s="21">
        <v>1.45</v>
      </c>
      <c r="AH106" s="21">
        <v>2.8</v>
      </c>
      <c r="AI106">
        <v>35</v>
      </c>
      <c r="AJ106">
        <v>10</v>
      </c>
      <c r="AK106">
        <f t="shared" si="57"/>
        <v>-300</v>
      </c>
      <c r="AL106">
        <f t="shared" si="58"/>
        <v>35</v>
      </c>
      <c r="AM106">
        <f t="shared" si="59"/>
        <v>10</v>
      </c>
    </row>
    <row r="107" spans="2:39" x14ac:dyDescent="0.25">
      <c r="B107" s="24">
        <v>44896</v>
      </c>
      <c r="C107" s="20" t="s">
        <v>39</v>
      </c>
      <c r="D107" s="20" t="s">
        <v>27</v>
      </c>
      <c r="E107" s="2">
        <v>170.00000000000003</v>
      </c>
      <c r="F107" s="2">
        <v>-200</v>
      </c>
      <c r="G107" s="9">
        <f t="shared" si="60"/>
        <v>45033.291666666417</v>
      </c>
      <c r="H107" s="2" t="str">
        <f t="shared" si="61"/>
        <v>Buffalo Bills</v>
      </c>
      <c r="I107" s="2" t="str">
        <f t="shared" si="62"/>
        <v>New England Patriots</v>
      </c>
      <c r="J107" s="17">
        <f t="shared" si="63"/>
        <v>-200</v>
      </c>
      <c r="K107" s="18">
        <f t="shared" si="64"/>
        <v>170.00000000000003</v>
      </c>
      <c r="L107" s="4">
        <f t="shared" si="39"/>
        <v>1.5</v>
      </c>
      <c r="M107" s="4">
        <f t="shared" si="40"/>
        <v>2.7</v>
      </c>
      <c r="N107" s="1">
        <f t="shared" si="41"/>
        <v>0.66666666666666663</v>
      </c>
      <c r="O107" s="1">
        <f t="shared" si="42"/>
        <v>0.37037037037037035</v>
      </c>
      <c r="P107" s="1">
        <f t="shared" si="43"/>
        <v>3.5714285714285587E-2</v>
      </c>
      <c r="Q107" s="1">
        <f t="shared" si="44"/>
        <v>0.14814814814814814</v>
      </c>
      <c r="R107" s="1">
        <f t="shared" si="45"/>
        <v>0.65914814814814815</v>
      </c>
      <c r="S107" s="1"/>
      <c r="T107" s="17">
        <f t="shared" si="46"/>
        <v>517.10962521773342</v>
      </c>
      <c r="U107" s="18">
        <f t="shared" si="47"/>
        <v>1734.0124117028765</v>
      </c>
      <c r="V107" s="2">
        <f t="shared" si="48"/>
        <v>491.25414395684675</v>
      </c>
      <c r="W107" s="18">
        <f t="shared" si="49"/>
        <v>1647.3117911177326</v>
      </c>
      <c r="X107" s="2">
        <f t="shared" si="50"/>
        <v>-203.56062382403903</v>
      </c>
      <c r="Y107" s="2">
        <f t="shared" si="51"/>
        <v>164.73117911177326</v>
      </c>
      <c r="Z107" s="2">
        <f t="shared" si="52"/>
        <v>491.25414395684675</v>
      </c>
      <c r="AA107" s="2">
        <f t="shared" si="53"/>
        <v>-1000</v>
      </c>
      <c r="AB107" s="5">
        <f t="shared" si="54"/>
        <v>0.5</v>
      </c>
      <c r="AC107" s="5">
        <f t="shared" si="55"/>
        <v>-1</v>
      </c>
      <c r="AD107" s="3">
        <f t="shared" si="56"/>
        <v>202212</v>
      </c>
      <c r="AE107" s="21">
        <v>2.9</v>
      </c>
      <c r="AF107" s="21">
        <v>1.43</v>
      </c>
      <c r="AG107" s="21">
        <v>2.7</v>
      </c>
      <c r="AH107" s="21">
        <v>1.5</v>
      </c>
      <c r="AI107">
        <v>10</v>
      </c>
      <c r="AJ107">
        <v>24</v>
      </c>
      <c r="AK107">
        <f t="shared" si="57"/>
        <v>-200</v>
      </c>
      <c r="AL107">
        <f t="shared" si="58"/>
        <v>24</v>
      </c>
      <c r="AM107">
        <f t="shared" si="59"/>
        <v>10</v>
      </c>
    </row>
    <row r="108" spans="2:39" x14ac:dyDescent="0.25">
      <c r="B108" s="24">
        <v>44893</v>
      </c>
      <c r="C108" s="20" t="s">
        <v>42</v>
      </c>
      <c r="D108" s="20" t="s">
        <v>48</v>
      </c>
      <c r="E108" s="2">
        <v>-140.84507042253523</v>
      </c>
      <c r="F108" s="2">
        <v>120.00000000000001</v>
      </c>
      <c r="G108" s="9">
        <f t="shared" si="60"/>
        <v>45033.333333333081</v>
      </c>
      <c r="H108" s="2" t="str">
        <f t="shared" si="61"/>
        <v>Indianapolis Colts</v>
      </c>
      <c r="I108" s="2" t="str">
        <f t="shared" si="62"/>
        <v>Pittsburgh Steelers</v>
      </c>
      <c r="J108" s="17">
        <f t="shared" si="63"/>
        <v>-140.84507042253523</v>
      </c>
      <c r="K108" s="18">
        <f t="shared" si="64"/>
        <v>120.00000000000001</v>
      </c>
      <c r="L108" s="4">
        <f t="shared" si="39"/>
        <v>1.71</v>
      </c>
      <c r="M108" s="4">
        <f t="shared" si="40"/>
        <v>2.2000000000000002</v>
      </c>
      <c r="N108" s="1">
        <f t="shared" si="41"/>
        <v>0.58479532163742687</v>
      </c>
      <c r="O108" s="1">
        <f t="shared" si="42"/>
        <v>0.45454545454545453</v>
      </c>
      <c r="P108" s="1">
        <f t="shared" si="43"/>
        <v>3.7851662404092101E-2</v>
      </c>
      <c r="Q108" s="1">
        <f t="shared" si="44"/>
        <v>6.5124933545986169E-2</v>
      </c>
      <c r="R108" s="1">
        <f t="shared" si="45"/>
        <v>0.57612493354598615</v>
      </c>
      <c r="S108" s="1"/>
      <c r="T108" s="17">
        <f t="shared" si="46"/>
        <v>735.73463284275692</v>
      </c>
      <c r="U108" s="18">
        <f t="shared" si="47"/>
        <v>1235.8449349286186</v>
      </c>
      <c r="V108" s="2">
        <f t="shared" si="48"/>
        <v>698.94790120061907</v>
      </c>
      <c r="W108" s="18">
        <f t="shared" si="49"/>
        <v>1174.0526881821877</v>
      </c>
      <c r="X108" s="2">
        <f t="shared" si="50"/>
        <v>-143.07218009843768</v>
      </c>
      <c r="Y108" s="2">
        <f t="shared" si="51"/>
        <v>117.40526881821877</v>
      </c>
      <c r="Z108" s="2">
        <f t="shared" si="52"/>
        <v>-1000</v>
      </c>
      <c r="AA108" s="2">
        <f t="shared" si="53"/>
        <v>1174.0526881821877</v>
      </c>
      <c r="AB108" s="5">
        <f t="shared" si="54"/>
        <v>-1</v>
      </c>
      <c r="AC108" s="5">
        <f t="shared" si="55"/>
        <v>1.2000000000000002</v>
      </c>
      <c r="AD108" s="3">
        <f t="shared" si="56"/>
        <v>202211</v>
      </c>
      <c r="AE108" s="21">
        <v>1.6</v>
      </c>
      <c r="AF108" s="21">
        <v>2.4500000000000002</v>
      </c>
      <c r="AG108" s="21">
        <v>1.71</v>
      </c>
      <c r="AH108" s="21">
        <v>2.2000000000000002</v>
      </c>
      <c r="AI108">
        <v>17</v>
      </c>
      <c r="AJ108">
        <v>24</v>
      </c>
      <c r="AK108">
        <f t="shared" si="57"/>
        <v>-150</v>
      </c>
      <c r="AL108">
        <f t="shared" si="58"/>
        <v>17</v>
      </c>
      <c r="AM108">
        <f t="shared" si="59"/>
        <v>24</v>
      </c>
    </row>
    <row r="109" spans="2:39" x14ac:dyDescent="0.25">
      <c r="B109" s="24">
        <v>44892</v>
      </c>
      <c r="C109" s="20" t="s">
        <v>22</v>
      </c>
      <c r="D109" s="20" t="s">
        <v>36</v>
      </c>
      <c r="E109" s="2">
        <v>-285.71428571428567</v>
      </c>
      <c r="F109" s="2">
        <v>229.99999999999997</v>
      </c>
      <c r="G109" s="9">
        <f t="shared" si="60"/>
        <v>45033.374999999745</v>
      </c>
      <c r="H109" s="2" t="str">
        <f t="shared" si="61"/>
        <v>Philadelphia Eagles</v>
      </c>
      <c r="I109" s="2" t="str">
        <f t="shared" si="62"/>
        <v>Green Bay Packers</v>
      </c>
      <c r="J109" s="17">
        <f t="shared" si="63"/>
        <v>-285.71428571428567</v>
      </c>
      <c r="K109" s="18">
        <f t="shared" si="64"/>
        <v>229.99999999999997</v>
      </c>
      <c r="L109" s="4">
        <f t="shared" si="39"/>
        <v>1.35</v>
      </c>
      <c r="M109" s="4">
        <f t="shared" si="40"/>
        <v>3.3</v>
      </c>
      <c r="N109" s="1">
        <f t="shared" si="41"/>
        <v>0.7407407407407407</v>
      </c>
      <c r="O109" s="1">
        <f t="shared" si="42"/>
        <v>0.30303030303030304</v>
      </c>
      <c r="P109" s="1">
        <f t="shared" si="43"/>
        <v>4.1935483870967794E-2</v>
      </c>
      <c r="Q109" s="1">
        <f t="shared" si="44"/>
        <v>0.21885521885521883</v>
      </c>
      <c r="R109" s="1">
        <f t="shared" si="45"/>
        <v>0.72985521885521887</v>
      </c>
      <c r="S109" s="1"/>
      <c r="T109" s="17">
        <f t="shared" si="46"/>
        <v>370.13475298361828</v>
      </c>
      <c r="U109" s="18">
        <f t="shared" si="47"/>
        <v>2363.8563841328437</v>
      </c>
      <c r="V109" s="2">
        <f t="shared" si="48"/>
        <v>351.62801533443735</v>
      </c>
      <c r="W109" s="18">
        <f t="shared" si="49"/>
        <v>2245.6635649262016</v>
      </c>
      <c r="X109" s="2">
        <f t="shared" si="50"/>
        <v>-284.39144675343596</v>
      </c>
      <c r="Y109" s="2">
        <f t="shared" si="51"/>
        <v>224.56635649262017</v>
      </c>
      <c r="Z109" s="2">
        <f t="shared" si="52"/>
        <v>351.62801533443735</v>
      </c>
      <c r="AA109" s="2">
        <f t="shared" si="53"/>
        <v>-1000</v>
      </c>
      <c r="AB109" s="5">
        <f t="shared" si="54"/>
        <v>0.35000000000000009</v>
      </c>
      <c r="AC109" s="5">
        <f t="shared" si="55"/>
        <v>-1</v>
      </c>
      <c r="AD109" s="3">
        <f t="shared" si="56"/>
        <v>202211</v>
      </c>
      <c r="AE109" s="21">
        <v>1.35</v>
      </c>
      <c r="AF109" s="21">
        <v>3.3</v>
      </c>
      <c r="AG109" s="21">
        <v>1.35</v>
      </c>
      <c r="AH109" s="21">
        <v>3.3</v>
      </c>
      <c r="AI109">
        <v>40</v>
      </c>
      <c r="AJ109">
        <v>33</v>
      </c>
      <c r="AK109">
        <f t="shared" si="57"/>
        <v>-300</v>
      </c>
      <c r="AL109">
        <f t="shared" si="58"/>
        <v>40</v>
      </c>
      <c r="AM109">
        <f t="shared" si="59"/>
        <v>33</v>
      </c>
    </row>
    <row r="110" spans="2:39" x14ac:dyDescent="0.25">
      <c r="B110" s="24">
        <v>44892</v>
      </c>
      <c r="C110" s="20" t="s">
        <v>23</v>
      </c>
      <c r="D110" s="20" t="s">
        <v>50</v>
      </c>
      <c r="E110" s="2">
        <v>-1428.5714285714273</v>
      </c>
      <c r="F110" s="2">
        <v>800</v>
      </c>
      <c r="G110" s="9">
        <f t="shared" si="60"/>
        <v>45033.41666666641</v>
      </c>
      <c r="H110" s="2" t="str">
        <f t="shared" si="61"/>
        <v>Kansas City Chiefs</v>
      </c>
      <c r="I110" s="2" t="str">
        <f t="shared" si="62"/>
        <v>Los Angeles Rams</v>
      </c>
      <c r="J110" s="17">
        <f t="shared" si="63"/>
        <v>-1428.5714285714273</v>
      </c>
      <c r="K110" s="18">
        <f t="shared" si="64"/>
        <v>800</v>
      </c>
      <c r="L110" s="4">
        <f t="shared" si="39"/>
        <v>1.07</v>
      </c>
      <c r="M110" s="4">
        <f t="shared" si="40"/>
        <v>9</v>
      </c>
      <c r="N110" s="1">
        <f t="shared" si="41"/>
        <v>0.93457943925233644</v>
      </c>
      <c r="O110" s="1">
        <f t="shared" si="42"/>
        <v>0.1111111111111111</v>
      </c>
      <c r="P110" s="1">
        <f t="shared" si="43"/>
        <v>4.3694141012909582E-2</v>
      </c>
      <c r="Q110" s="1">
        <f t="shared" si="44"/>
        <v>0.4117341640706127</v>
      </c>
      <c r="R110" s="1">
        <f t="shared" si="45"/>
        <v>0.92273416407061271</v>
      </c>
      <c r="S110" s="1"/>
      <c r="T110" s="17">
        <f t="shared" si="46"/>
        <v>83.735748537294256</v>
      </c>
      <c r="U110" s="18">
        <f t="shared" si="47"/>
        <v>7722.8501221461711</v>
      </c>
      <c r="V110" s="2">
        <f t="shared" si="48"/>
        <v>79.548961110429545</v>
      </c>
      <c r="W110" s="18">
        <f t="shared" si="49"/>
        <v>7336.7076160388624</v>
      </c>
      <c r="X110" s="2">
        <f t="shared" si="50"/>
        <v>-1257.0874415466019</v>
      </c>
      <c r="Y110" s="2">
        <f t="shared" si="51"/>
        <v>733.67076160388626</v>
      </c>
      <c r="Z110" s="2">
        <f t="shared" si="52"/>
        <v>79.548961110429545</v>
      </c>
      <c r="AA110" s="2">
        <f t="shared" si="53"/>
        <v>-1000</v>
      </c>
      <c r="AB110" s="5">
        <f t="shared" si="54"/>
        <v>7.0000000000000062E-2</v>
      </c>
      <c r="AC110" s="5">
        <f t="shared" si="55"/>
        <v>-1</v>
      </c>
      <c r="AD110" s="3">
        <f t="shared" si="56"/>
        <v>202211</v>
      </c>
      <c r="AE110" s="21">
        <v>1.22</v>
      </c>
      <c r="AF110" s="21">
        <v>4.5</v>
      </c>
      <c r="AG110" s="21">
        <v>1.07</v>
      </c>
      <c r="AH110" s="21">
        <v>9</v>
      </c>
      <c r="AI110">
        <v>26</v>
      </c>
      <c r="AJ110">
        <v>10</v>
      </c>
      <c r="AK110">
        <f t="shared" si="57"/>
        <v>-1500</v>
      </c>
      <c r="AL110">
        <f t="shared" si="58"/>
        <v>26</v>
      </c>
      <c r="AM110">
        <f t="shared" si="59"/>
        <v>10</v>
      </c>
    </row>
    <row r="111" spans="2:39" x14ac:dyDescent="0.25">
      <c r="B111" s="24">
        <v>44892</v>
      </c>
      <c r="C111" s="20" t="s">
        <v>25</v>
      </c>
      <c r="D111" s="20" t="s">
        <v>46</v>
      </c>
      <c r="E111" s="2">
        <v>-434.78260869565219</v>
      </c>
      <c r="F111" s="2">
        <v>325</v>
      </c>
      <c r="G111" s="9">
        <f t="shared" si="60"/>
        <v>45033.458333333074</v>
      </c>
      <c r="H111" s="2" t="str">
        <f t="shared" si="61"/>
        <v>San Francisco 49ers</v>
      </c>
      <c r="I111" s="2" t="str">
        <f t="shared" si="62"/>
        <v>New Orleans Saints</v>
      </c>
      <c r="J111" s="17">
        <f t="shared" si="63"/>
        <v>-434.78260869565219</v>
      </c>
      <c r="K111" s="18">
        <f t="shared" si="64"/>
        <v>325</v>
      </c>
      <c r="L111" s="4">
        <f t="shared" si="39"/>
        <v>1.2300000000000002</v>
      </c>
      <c r="M111" s="4">
        <f t="shared" si="40"/>
        <v>4.25</v>
      </c>
      <c r="N111" s="1">
        <f t="shared" si="41"/>
        <v>0.81300813008130068</v>
      </c>
      <c r="O111" s="1">
        <f t="shared" si="42"/>
        <v>0.23529411764705882</v>
      </c>
      <c r="P111" s="1">
        <f t="shared" si="43"/>
        <v>4.607664233576636E-2</v>
      </c>
      <c r="Q111" s="1">
        <f t="shared" si="44"/>
        <v>0.28885700621712096</v>
      </c>
      <c r="R111" s="1">
        <f t="shared" si="45"/>
        <v>0.79985700621712097</v>
      </c>
      <c r="S111" s="1"/>
      <c r="T111" s="17">
        <f t="shared" si="46"/>
        <v>250.2234677288684</v>
      </c>
      <c r="U111" s="18">
        <f t="shared" si="47"/>
        <v>3342.2645955042926</v>
      </c>
      <c r="V111" s="2">
        <f t="shared" si="48"/>
        <v>237.71229434242497</v>
      </c>
      <c r="W111" s="18">
        <f t="shared" si="49"/>
        <v>3175.151365729078</v>
      </c>
      <c r="X111" s="2">
        <f t="shared" si="50"/>
        <v>-420.67660100049278</v>
      </c>
      <c r="Y111" s="2">
        <f t="shared" si="51"/>
        <v>317.51513657290781</v>
      </c>
      <c r="Z111" s="2">
        <f t="shared" si="52"/>
        <v>237.71229434242497</v>
      </c>
      <c r="AA111" s="2">
        <f t="shared" si="53"/>
        <v>-1000</v>
      </c>
      <c r="AB111" s="5">
        <f t="shared" si="54"/>
        <v>0.2300000000000002</v>
      </c>
      <c r="AC111" s="5">
        <f t="shared" si="55"/>
        <v>-1</v>
      </c>
      <c r="AD111" s="3">
        <f t="shared" si="56"/>
        <v>202211</v>
      </c>
      <c r="AE111" s="21">
        <v>1.25</v>
      </c>
      <c r="AF111" s="21">
        <v>4.0999999999999996</v>
      </c>
      <c r="AG111" s="21">
        <v>1.23</v>
      </c>
      <c r="AH111" s="21">
        <v>4.25</v>
      </c>
      <c r="AI111">
        <v>13</v>
      </c>
      <c r="AJ111">
        <v>0</v>
      </c>
      <c r="AK111">
        <f t="shared" si="57"/>
        <v>-500</v>
      </c>
      <c r="AL111">
        <f t="shared" si="58"/>
        <v>13</v>
      </c>
      <c r="AM111">
        <f t="shared" si="59"/>
        <v>0</v>
      </c>
    </row>
    <row r="112" spans="2:39" x14ac:dyDescent="0.25">
      <c r="B112" s="24">
        <v>44892</v>
      </c>
      <c r="C112" s="20" t="s">
        <v>51</v>
      </c>
      <c r="D112" s="20" t="s">
        <v>34</v>
      </c>
      <c r="E112" s="2">
        <v>125</v>
      </c>
      <c r="F112" s="2">
        <v>-147.05882352941177</v>
      </c>
      <c r="G112" s="9">
        <f t="shared" si="60"/>
        <v>45033.499999999738</v>
      </c>
      <c r="H112" s="2" t="str">
        <f t="shared" si="61"/>
        <v>Los Angeles Chargers</v>
      </c>
      <c r="I112" s="2" t="str">
        <f t="shared" si="62"/>
        <v>Arizona Cardinals</v>
      </c>
      <c r="J112" s="17">
        <f t="shared" si="63"/>
        <v>-147.05882352941177</v>
      </c>
      <c r="K112" s="18">
        <f t="shared" si="64"/>
        <v>125</v>
      </c>
      <c r="L112" s="4">
        <f t="shared" si="39"/>
        <v>1.68</v>
      </c>
      <c r="M112" s="4">
        <f t="shared" si="40"/>
        <v>2.25</v>
      </c>
      <c r="N112" s="1">
        <f t="shared" si="41"/>
        <v>0.59523809523809523</v>
      </c>
      <c r="O112" s="1">
        <f t="shared" si="42"/>
        <v>0.44444444444444442</v>
      </c>
      <c r="P112" s="1">
        <f t="shared" si="43"/>
        <v>3.8167938931297662E-2</v>
      </c>
      <c r="Q112" s="1">
        <f t="shared" si="44"/>
        <v>7.5396825396825407E-2</v>
      </c>
      <c r="R112" s="1">
        <f t="shared" si="45"/>
        <v>0.58639682539682547</v>
      </c>
      <c r="S112" s="1"/>
      <c r="T112" s="17">
        <f t="shared" si="46"/>
        <v>705.32983244457648</v>
      </c>
      <c r="U112" s="18">
        <f t="shared" si="47"/>
        <v>1287.7472223008879</v>
      </c>
      <c r="V112" s="2">
        <f t="shared" si="48"/>
        <v>670.06334082234764</v>
      </c>
      <c r="W112" s="18">
        <f t="shared" si="49"/>
        <v>1223.3598611858433</v>
      </c>
      <c r="X112" s="2">
        <f t="shared" si="50"/>
        <v>-149.23962244714528</v>
      </c>
      <c r="Y112" s="2">
        <f t="shared" si="51"/>
        <v>122.33598611858433</v>
      </c>
      <c r="Z112" s="2">
        <f t="shared" si="52"/>
        <v>670.06334082234764</v>
      </c>
      <c r="AA112" s="2">
        <f t="shared" si="53"/>
        <v>-1000</v>
      </c>
      <c r="AB112" s="5">
        <f t="shared" si="54"/>
        <v>0.67999999999999994</v>
      </c>
      <c r="AC112" s="5">
        <f t="shared" si="55"/>
        <v>-1</v>
      </c>
      <c r="AD112" s="3">
        <f t="shared" si="56"/>
        <v>202211</v>
      </c>
      <c r="AE112" s="21">
        <v>2.15</v>
      </c>
      <c r="AF112" s="21">
        <v>1.74</v>
      </c>
      <c r="AG112" s="21">
        <v>2.25</v>
      </c>
      <c r="AH112" s="21">
        <v>1.68</v>
      </c>
      <c r="AI112">
        <v>24</v>
      </c>
      <c r="AJ112">
        <v>25</v>
      </c>
      <c r="AK112">
        <f t="shared" si="57"/>
        <v>-150</v>
      </c>
      <c r="AL112">
        <f t="shared" si="58"/>
        <v>25</v>
      </c>
      <c r="AM112">
        <f t="shared" si="59"/>
        <v>24</v>
      </c>
    </row>
    <row r="113" spans="2:39" x14ac:dyDescent="0.25">
      <c r="B113" s="24">
        <v>44892</v>
      </c>
      <c r="C113" s="20" t="s">
        <v>35</v>
      </c>
      <c r="D113" s="20" t="s">
        <v>53</v>
      </c>
      <c r="E113" s="2">
        <v>-200</v>
      </c>
      <c r="F113" s="2">
        <v>170.00000000000003</v>
      </c>
      <c r="G113" s="9">
        <f t="shared" si="60"/>
        <v>45033.541666666402</v>
      </c>
      <c r="H113" s="2" t="str">
        <f t="shared" si="61"/>
        <v>Seattle Seahawks</v>
      </c>
      <c r="I113" s="2" t="str">
        <f t="shared" si="62"/>
        <v>Las Vegas Raiders</v>
      </c>
      <c r="J113" s="17">
        <f t="shared" si="63"/>
        <v>-200</v>
      </c>
      <c r="K113" s="18">
        <f t="shared" si="64"/>
        <v>170.00000000000003</v>
      </c>
      <c r="L113" s="4">
        <f t="shared" si="39"/>
        <v>1.5</v>
      </c>
      <c r="M113" s="4">
        <f t="shared" si="40"/>
        <v>2.7</v>
      </c>
      <c r="N113" s="1">
        <f t="shared" si="41"/>
        <v>0.66666666666666663</v>
      </c>
      <c r="O113" s="1">
        <f t="shared" si="42"/>
        <v>0.37037037037037035</v>
      </c>
      <c r="P113" s="1">
        <f t="shared" si="43"/>
        <v>3.5714285714285587E-2</v>
      </c>
      <c r="Q113" s="1">
        <f t="shared" si="44"/>
        <v>0.14814814814814814</v>
      </c>
      <c r="R113" s="1">
        <f t="shared" si="45"/>
        <v>0.65914814814814815</v>
      </c>
      <c r="S113" s="1"/>
      <c r="T113" s="17">
        <f t="shared" si="46"/>
        <v>517.10962521773342</v>
      </c>
      <c r="U113" s="18">
        <f t="shared" si="47"/>
        <v>1734.0124117028765</v>
      </c>
      <c r="V113" s="2">
        <f t="shared" si="48"/>
        <v>491.25414395684675</v>
      </c>
      <c r="W113" s="18">
        <f t="shared" si="49"/>
        <v>1647.3117911177326</v>
      </c>
      <c r="X113" s="2">
        <f t="shared" si="50"/>
        <v>-203.56062382403903</v>
      </c>
      <c r="Y113" s="2">
        <f t="shared" si="51"/>
        <v>164.73117911177326</v>
      </c>
      <c r="Z113" s="2">
        <f t="shared" si="52"/>
        <v>-1000</v>
      </c>
      <c r="AA113" s="2">
        <f t="shared" si="53"/>
        <v>1647.3117911177326</v>
      </c>
      <c r="AB113" s="5">
        <f t="shared" si="54"/>
        <v>-1</v>
      </c>
      <c r="AC113" s="5">
        <f t="shared" si="55"/>
        <v>1.7000000000000002</v>
      </c>
      <c r="AD113" s="3">
        <f t="shared" si="56"/>
        <v>202211</v>
      </c>
      <c r="AE113" s="21">
        <v>1.64</v>
      </c>
      <c r="AF113" s="21">
        <v>2.35</v>
      </c>
      <c r="AG113" s="21">
        <v>1.5</v>
      </c>
      <c r="AH113" s="21">
        <v>2.7</v>
      </c>
      <c r="AI113">
        <v>34</v>
      </c>
      <c r="AJ113">
        <v>40</v>
      </c>
      <c r="AK113">
        <f t="shared" si="57"/>
        <v>-200</v>
      </c>
      <c r="AL113">
        <f t="shared" si="58"/>
        <v>34</v>
      </c>
      <c r="AM113">
        <f t="shared" si="59"/>
        <v>40</v>
      </c>
    </row>
    <row r="114" spans="2:39" x14ac:dyDescent="0.25">
      <c r="B114" s="24">
        <v>44892</v>
      </c>
      <c r="C114" s="20" t="s">
        <v>47</v>
      </c>
      <c r="D114" s="20" t="s">
        <v>41</v>
      </c>
      <c r="E114" s="2">
        <v>-105.26315789473685</v>
      </c>
      <c r="F114" s="2">
        <v>-116.27906976744185</v>
      </c>
      <c r="G114" s="9">
        <f t="shared" si="60"/>
        <v>45033.583333333067</v>
      </c>
      <c r="H114" s="2" t="str">
        <f t="shared" si="61"/>
        <v>Denver Broncos</v>
      </c>
      <c r="I114" s="2" t="str">
        <f t="shared" si="62"/>
        <v>Carolina Panthers</v>
      </c>
      <c r="J114" s="17">
        <f t="shared" si="63"/>
        <v>-116.27906976744185</v>
      </c>
      <c r="K114" s="18">
        <f t="shared" si="64"/>
        <v>-105.26315789473685</v>
      </c>
      <c r="L114" s="4">
        <f t="shared" si="39"/>
        <v>1.86</v>
      </c>
      <c r="M114" s="4">
        <f t="shared" si="40"/>
        <v>1.95</v>
      </c>
      <c r="N114" s="1">
        <f t="shared" si="41"/>
        <v>0.5376344086021505</v>
      </c>
      <c r="O114" s="1">
        <f t="shared" si="42"/>
        <v>0.51282051282051289</v>
      </c>
      <c r="P114" s="1">
        <f t="shared" si="43"/>
        <v>4.8031496062992063E-2</v>
      </c>
      <c r="Q114" s="1">
        <f t="shared" si="44"/>
        <v>1.2406947890818809E-2</v>
      </c>
      <c r="R114" s="1">
        <f t="shared" si="45"/>
        <v>0.52340694789081876</v>
      </c>
      <c r="S114" s="1"/>
      <c r="T114" s="17">
        <f t="shared" si="46"/>
        <v>910.55927711643062</v>
      </c>
      <c r="U114" s="18">
        <f t="shared" si="47"/>
        <v>1001.5075521192962</v>
      </c>
      <c r="V114" s="2">
        <f t="shared" si="48"/>
        <v>865.03131326060907</v>
      </c>
      <c r="W114" s="18">
        <f t="shared" si="49"/>
        <v>951.43217451333135</v>
      </c>
      <c r="X114" s="2">
        <f t="shared" si="50"/>
        <v>-115.60275156174939</v>
      </c>
      <c r="Y114" s="2">
        <f t="shared" si="51"/>
        <v>-105.10470707084419</v>
      </c>
      <c r="Z114" s="2">
        <f t="shared" si="52"/>
        <v>-1000</v>
      </c>
      <c r="AA114" s="2">
        <f t="shared" si="53"/>
        <v>951.43217451333135</v>
      </c>
      <c r="AB114" s="5">
        <f t="shared" si="54"/>
        <v>-1</v>
      </c>
      <c r="AC114" s="5">
        <f t="shared" si="55"/>
        <v>0.95</v>
      </c>
      <c r="AD114" s="3">
        <f t="shared" si="56"/>
        <v>202211</v>
      </c>
      <c r="AE114" s="21">
        <v>2.25</v>
      </c>
      <c r="AF114" s="21">
        <v>1.68</v>
      </c>
      <c r="AG114" s="21">
        <v>1.95</v>
      </c>
      <c r="AH114" s="21">
        <v>1.86</v>
      </c>
      <c r="AI114">
        <v>23</v>
      </c>
      <c r="AJ114">
        <v>10</v>
      </c>
      <c r="AK114">
        <f t="shared" si="57"/>
        <v>-120</v>
      </c>
      <c r="AL114">
        <f t="shared" si="58"/>
        <v>10</v>
      </c>
      <c r="AM114">
        <f t="shared" si="59"/>
        <v>23</v>
      </c>
    </row>
    <row r="115" spans="2:39" x14ac:dyDescent="0.25">
      <c r="B115" s="24">
        <v>44892</v>
      </c>
      <c r="C115" s="20" t="s">
        <v>49</v>
      </c>
      <c r="D115" s="20" t="s">
        <v>30</v>
      </c>
      <c r="E115" s="2">
        <v>154.99999999999997</v>
      </c>
      <c r="F115" s="2">
        <v>-175.43859649122805</v>
      </c>
      <c r="G115" s="9">
        <f t="shared" si="60"/>
        <v>45033.624999999731</v>
      </c>
      <c r="H115" s="2" t="str">
        <f t="shared" si="61"/>
        <v>Tampa Bay Buccaneers</v>
      </c>
      <c r="I115" s="2" t="str">
        <f t="shared" si="62"/>
        <v>Cleveland Browns</v>
      </c>
      <c r="J115" s="17">
        <f t="shared" si="63"/>
        <v>-175.43859649122805</v>
      </c>
      <c r="K115" s="18">
        <f t="shared" si="64"/>
        <v>154.99999999999997</v>
      </c>
      <c r="L115" s="4">
        <f t="shared" si="39"/>
        <v>1.57</v>
      </c>
      <c r="M115" s="4">
        <f t="shared" si="40"/>
        <v>2.5499999999999998</v>
      </c>
      <c r="N115" s="1">
        <f t="shared" si="41"/>
        <v>0.63694267515923564</v>
      </c>
      <c r="O115" s="1">
        <f t="shared" si="42"/>
        <v>0.39215686274509809</v>
      </c>
      <c r="P115" s="1">
        <f t="shared" si="43"/>
        <v>2.8276699029126329E-2</v>
      </c>
      <c r="Q115" s="1">
        <f t="shared" si="44"/>
        <v>0.12239290620706877</v>
      </c>
      <c r="R115" s="1">
        <f t="shared" si="45"/>
        <v>0.63339290620706878</v>
      </c>
      <c r="S115" s="1"/>
      <c r="T115" s="17">
        <f t="shared" si="46"/>
        <v>578.79886276004493</v>
      </c>
      <c r="U115" s="18">
        <f t="shared" si="47"/>
        <v>1558.0808321378222</v>
      </c>
      <c r="V115" s="2">
        <f t="shared" si="48"/>
        <v>549.85891962204266</v>
      </c>
      <c r="W115" s="18">
        <f t="shared" si="49"/>
        <v>1480.1767905309309</v>
      </c>
      <c r="X115" s="2">
        <f t="shared" si="50"/>
        <v>-181.86483192586408</v>
      </c>
      <c r="Y115" s="2">
        <f t="shared" si="51"/>
        <v>148.0176790530931</v>
      </c>
      <c r="Z115" s="2">
        <f t="shared" si="52"/>
        <v>-1000</v>
      </c>
      <c r="AA115" s="2">
        <f t="shared" si="53"/>
        <v>1480.1767905309309</v>
      </c>
      <c r="AB115" s="5">
        <f t="shared" si="54"/>
        <v>-1</v>
      </c>
      <c r="AC115" s="5">
        <f t="shared" si="55"/>
        <v>1.5499999999999998</v>
      </c>
      <c r="AD115" s="3">
        <f t="shared" si="56"/>
        <v>202211</v>
      </c>
      <c r="AE115" s="21">
        <v>2.4500000000000002</v>
      </c>
      <c r="AF115" s="21">
        <v>1.6</v>
      </c>
      <c r="AG115" s="21">
        <v>2.5499999999999998</v>
      </c>
      <c r="AH115" s="21">
        <v>1.57</v>
      </c>
      <c r="AI115">
        <v>23</v>
      </c>
      <c r="AJ115">
        <v>17</v>
      </c>
      <c r="AK115">
        <f t="shared" si="57"/>
        <v>-180</v>
      </c>
      <c r="AL115">
        <f t="shared" si="58"/>
        <v>17</v>
      </c>
      <c r="AM115">
        <f t="shared" si="59"/>
        <v>23</v>
      </c>
    </row>
    <row r="116" spans="2:39" x14ac:dyDescent="0.25">
      <c r="B116" s="24">
        <v>44892</v>
      </c>
      <c r="C116" s="20" t="s">
        <v>29</v>
      </c>
      <c r="D116" s="20" t="s">
        <v>31</v>
      </c>
      <c r="E116" s="2">
        <v>165</v>
      </c>
      <c r="F116" s="2">
        <v>-185.18518518518516</v>
      </c>
      <c r="G116" s="9">
        <f t="shared" si="60"/>
        <v>45033.666666666395</v>
      </c>
      <c r="H116" s="2" t="str">
        <f t="shared" si="61"/>
        <v>Baltimore Ravens</v>
      </c>
      <c r="I116" s="2" t="str">
        <f t="shared" si="62"/>
        <v>Jacksonville Jaguars</v>
      </c>
      <c r="J116" s="17">
        <f t="shared" si="63"/>
        <v>-185.18518518518516</v>
      </c>
      <c r="K116" s="18">
        <f t="shared" si="64"/>
        <v>165</v>
      </c>
      <c r="L116" s="4">
        <f t="shared" si="39"/>
        <v>1.54</v>
      </c>
      <c r="M116" s="4">
        <f t="shared" si="40"/>
        <v>2.65</v>
      </c>
      <c r="N116" s="1">
        <f t="shared" si="41"/>
        <v>0.64935064935064934</v>
      </c>
      <c r="O116" s="1">
        <f t="shared" si="42"/>
        <v>0.37735849056603776</v>
      </c>
      <c r="P116" s="1">
        <f t="shared" si="43"/>
        <v>2.6014319809069208E-2</v>
      </c>
      <c r="Q116" s="1">
        <f t="shared" si="44"/>
        <v>0.13599607939230579</v>
      </c>
      <c r="R116" s="1">
        <f t="shared" si="45"/>
        <v>0.64699607939230575</v>
      </c>
      <c r="S116" s="1"/>
      <c r="T116" s="17">
        <f t="shared" si="46"/>
        <v>545.60441995143913</v>
      </c>
      <c r="U116" s="18">
        <f t="shared" si="47"/>
        <v>1648.1806912014345</v>
      </c>
      <c r="V116" s="2">
        <f t="shared" si="48"/>
        <v>518.32419895386715</v>
      </c>
      <c r="W116" s="18">
        <f t="shared" si="49"/>
        <v>1565.7716566413626</v>
      </c>
      <c r="X116" s="2">
        <f t="shared" si="50"/>
        <v>-192.92944493394256</v>
      </c>
      <c r="Y116" s="2">
        <f t="shared" si="51"/>
        <v>156.57716566413626</v>
      </c>
      <c r="Z116" s="2">
        <f t="shared" si="52"/>
        <v>-1000</v>
      </c>
      <c r="AA116" s="2">
        <f t="shared" si="53"/>
        <v>1565.7716566413626</v>
      </c>
      <c r="AB116" s="5">
        <f t="shared" si="54"/>
        <v>-1</v>
      </c>
      <c r="AC116" s="5">
        <f t="shared" si="55"/>
        <v>1.65</v>
      </c>
      <c r="AD116" s="3">
        <f t="shared" si="56"/>
        <v>202211</v>
      </c>
      <c r="AE116" s="21">
        <v>2.75</v>
      </c>
      <c r="AF116" s="21">
        <v>1.47</v>
      </c>
      <c r="AG116" s="21">
        <v>2.65</v>
      </c>
      <c r="AH116" s="21">
        <v>1.54</v>
      </c>
      <c r="AI116">
        <v>28</v>
      </c>
      <c r="AJ116">
        <v>27</v>
      </c>
      <c r="AK116">
        <f t="shared" si="57"/>
        <v>-190</v>
      </c>
      <c r="AL116">
        <f t="shared" si="58"/>
        <v>27</v>
      </c>
      <c r="AM116">
        <f t="shared" si="59"/>
        <v>28</v>
      </c>
    </row>
    <row r="117" spans="2:39" x14ac:dyDescent="0.25">
      <c r="B117" s="24">
        <v>44892</v>
      </c>
      <c r="C117" s="20" t="s">
        <v>33</v>
      </c>
      <c r="D117" s="20" t="s">
        <v>43</v>
      </c>
      <c r="E117" s="2">
        <v>-999.99999999999909</v>
      </c>
      <c r="F117" s="2">
        <v>625</v>
      </c>
      <c r="G117" s="9">
        <f t="shared" si="60"/>
        <v>45033.708333333059</v>
      </c>
      <c r="H117" s="2" t="str">
        <f t="shared" si="61"/>
        <v>Miami Dolphins</v>
      </c>
      <c r="I117" s="2" t="str">
        <f t="shared" si="62"/>
        <v>Houston Texans</v>
      </c>
      <c r="J117" s="17">
        <f t="shared" si="63"/>
        <v>-999.99999999999909</v>
      </c>
      <c r="K117" s="18">
        <f t="shared" si="64"/>
        <v>625</v>
      </c>
      <c r="L117" s="4">
        <f t="shared" si="39"/>
        <v>1.1000000000000001</v>
      </c>
      <c r="M117" s="4">
        <f t="shared" si="40"/>
        <v>7.25</v>
      </c>
      <c r="N117" s="1">
        <f t="shared" si="41"/>
        <v>0.90909090909090906</v>
      </c>
      <c r="O117" s="1">
        <f t="shared" si="42"/>
        <v>0.13793103448275862</v>
      </c>
      <c r="P117" s="1">
        <f t="shared" si="43"/>
        <v>4.4910179640718417E-2</v>
      </c>
      <c r="Q117" s="1">
        <f t="shared" si="44"/>
        <v>0.38557993730407525</v>
      </c>
      <c r="R117" s="1">
        <f t="shared" si="45"/>
        <v>0.89657993730407526</v>
      </c>
      <c r="S117" s="1"/>
      <c r="T117" s="17">
        <f t="shared" si="46"/>
        <v>115.34951697324215</v>
      </c>
      <c r="U117" s="18">
        <f t="shared" si="47"/>
        <v>6191.3767529581773</v>
      </c>
      <c r="V117" s="2">
        <f t="shared" si="48"/>
        <v>109.58204112458003</v>
      </c>
      <c r="W117" s="18">
        <f t="shared" si="49"/>
        <v>5881.8079153102681</v>
      </c>
      <c r="X117" s="2">
        <f t="shared" si="50"/>
        <v>-912.55828942183564</v>
      </c>
      <c r="Y117" s="2">
        <f t="shared" si="51"/>
        <v>588.18079153102678</v>
      </c>
      <c r="Z117" s="2">
        <f t="shared" si="52"/>
        <v>109.58204112458003</v>
      </c>
      <c r="AA117" s="2">
        <f t="shared" si="53"/>
        <v>-1000</v>
      </c>
      <c r="AB117" s="5">
        <f t="shared" si="54"/>
        <v>0.10000000000000009</v>
      </c>
      <c r="AC117" s="5">
        <f t="shared" si="55"/>
        <v>-1</v>
      </c>
      <c r="AD117" s="3">
        <f t="shared" si="56"/>
        <v>202211</v>
      </c>
      <c r="AE117" s="21">
        <v>1.23</v>
      </c>
      <c r="AF117" s="21">
        <v>4.25</v>
      </c>
      <c r="AG117" s="21">
        <v>1.1000000000000001</v>
      </c>
      <c r="AH117" s="21">
        <v>7.25</v>
      </c>
      <c r="AI117">
        <v>30</v>
      </c>
      <c r="AJ117">
        <v>15</v>
      </c>
      <c r="AK117">
        <f t="shared" si="57"/>
        <v>-1000</v>
      </c>
      <c r="AL117">
        <f t="shared" si="58"/>
        <v>30</v>
      </c>
      <c r="AM117">
        <f t="shared" si="59"/>
        <v>15</v>
      </c>
    </row>
    <row r="118" spans="2:39" x14ac:dyDescent="0.25">
      <c r="B118" s="24">
        <v>44892</v>
      </c>
      <c r="C118" s="20" t="s">
        <v>45</v>
      </c>
      <c r="D118" s="20" t="s">
        <v>40</v>
      </c>
      <c r="E118" s="2">
        <v>-370.37037037037032</v>
      </c>
      <c r="F118" s="2">
        <v>280</v>
      </c>
      <c r="G118" s="9">
        <f t="shared" si="60"/>
        <v>45033.749999999724</v>
      </c>
      <c r="H118" s="2" t="str">
        <f t="shared" si="61"/>
        <v>New York Jets</v>
      </c>
      <c r="I118" s="2" t="str">
        <f t="shared" si="62"/>
        <v>Chicago Bears</v>
      </c>
      <c r="J118" s="17">
        <f t="shared" si="63"/>
        <v>-370.37037037037032</v>
      </c>
      <c r="K118" s="18">
        <f t="shared" si="64"/>
        <v>280</v>
      </c>
      <c r="L118" s="4">
        <f t="shared" si="39"/>
        <v>1.27</v>
      </c>
      <c r="M118" s="4">
        <f t="shared" si="40"/>
        <v>3.8</v>
      </c>
      <c r="N118" s="1">
        <f t="shared" si="41"/>
        <v>0.78740157480314954</v>
      </c>
      <c r="O118" s="1">
        <f t="shared" si="42"/>
        <v>0.26315789473684209</v>
      </c>
      <c r="P118" s="1">
        <f t="shared" si="43"/>
        <v>4.8126232741617536E-2</v>
      </c>
      <c r="Q118" s="1">
        <f t="shared" si="44"/>
        <v>0.26212184003315375</v>
      </c>
      <c r="R118" s="1">
        <f t="shared" si="45"/>
        <v>0.77312184003315376</v>
      </c>
      <c r="S118" s="1"/>
      <c r="T118" s="17">
        <f t="shared" si="46"/>
        <v>293.45718645992071</v>
      </c>
      <c r="U118" s="18">
        <f t="shared" si="47"/>
        <v>2909.583445130711</v>
      </c>
      <c r="V118" s="2">
        <f t="shared" si="48"/>
        <v>278.78432713692467</v>
      </c>
      <c r="W118" s="18">
        <f t="shared" si="49"/>
        <v>2764.1042728741754</v>
      </c>
      <c r="X118" s="2">
        <f t="shared" si="50"/>
        <v>-358.70022187755586</v>
      </c>
      <c r="Y118" s="2">
        <f t="shared" si="51"/>
        <v>276.41042728741752</v>
      </c>
      <c r="Z118" s="2">
        <f t="shared" si="52"/>
        <v>278.78432713692467</v>
      </c>
      <c r="AA118" s="2">
        <f t="shared" si="53"/>
        <v>-1000</v>
      </c>
      <c r="AB118" s="5">
        <f t="shared" si="54"/>
        <v>0.27</v>
      </c>
      <c r="AC118" s="5">
        <f t="shared" si="55"/>
        <v>-1</v>
      </c>
      <c r="AD118" s="3">
        <f t="shared" si="56"/>
        <v>202211</v>
      </c>
      <c r="AE118" s="21">
        <v>1.54</v>
      </c>
      <c r="AF118" s="21">
        <v>2.65</v>
      </c>
      <c r="AG118" s="21">
        <v>1.27</v>
      </c>
      <c r="AH118" s="21">
        <v>3.8</v>
      </c>
      <c r="AI118">
        <v>31</v>
      </c>
      <c r="AJ118">
        <v>10</v>
      </c>
      <c r="AK118">
        <f t="shared" si="57"/>
        <v>-400</v>
      </c>
      <c r="AL118">
        <f t="shared" si="58"/>
        <v>31</v>
      </c>
      <c r="AM118">
        <f t="shared" si="59"/>
        <v>10</v>
      </c>
    </row>
    <row r="119" spans="2:39" x14ac:dyDescent="0.25">
      <c r="B119" s="24">
        <v>44892</v>
      </c>
      <c r="C119" s="20" t="s">
        <v>44</v>
      </c>
      <c r="D119" s="20" t="s">
        <v>24</v>
      </c>
      <c r="E119" s="2">
        <v>-105.26315789473685</v>
      </c>
      <c r="F119" s="2">
        <v>-116.27906976744185</v>
      </c>
      <c r="G119" s="9">
        <f t="shared" si="60"/>
        <v>45033.791666666388</v>
      </c>
      <c r="H119" s="2" t="str">
        <f t="shared" si="61"/>
        <v>Cincinnati Bengals</v>
      </c>
      <c r="I119" s="2" t="str">
        <f t="shared" si="62"/>
        <v>Tennessee Titans</v>
      </c>
      <c r="J119" s="17">
        <f t="shared" si="63"/>
        <v>-116.27906976744185</v>
      </c>
      <c r="K119" s="18">
        <f t="shared" si="64"/>
        <v>-105.26315789473685</v>
      </c>
      <c r="L119" s="4">
        <f t="shared" si="39"/>
        <v>1.86</v>
      </c>
      <c r="M119" s="4">
        <f t="shared" si="40"/>
        <v>1.95</v>
      </c>
      <c r="N119" s="1">
        <f t="shared" si="41"/>
        <v>0.5376344086021505</v>
      </c>
      <c r="O119" s="1">
        <f t="shared" si="42"/>
        <v>0.51282051282051289</v>
      </c>
      <c r="P119" s="1">
        <f t="shared" si="43"/>
        <v>4.8031496062992063E-2</v>
      </c>
      <c r="Q119" s="1">
        <f t="shared" si="44"/>
        <v>1.2406947890818809E-2</v>
      </c>
      <c r="R119" s="1">
        <f t="shared" si="45"/>
        <v>0.52340694789081876</v>
      </c>
      <c r="S119" s="1"/>
      <c r="T119" s="17">
        <f t="shared" si="46"/>
        <v>910.55927711643062</v>
      </c>
      <c r="U119" s="18">
        <f t="shared" si="47"/>
        <v>1001.5075521192962</v>
      </c>
      <c r="V119" s="2">
        <f t="shared" si="48"/>
        <v>865.03131326060907</v>
      </c>
      <c r="W119" s="18">
        <f t="shared" si="49"/>
        <v>951.43217451333135</v>
      </c>
      <c r="X119" s="2">
        <f t="shared" si="50"/>
        <v>-115.60275156174939</v>
      </c>
      <c r="Y119" s="2">
        <f t="shared" si="51"/>
        <v>-105.10470707084419</v>
      </c>
      <c r="Z119" s="2">
        <f t="shared" si="52"/>
        <v>865.03131326060907</v>
      </c>
      <c r="AA119" s="2">
        <f t="shared" si="53"/>
        <v>-1000</v>
      </c>
      <c r="AB119" s="5">
        <f t="shared" si="54"/>
        <v>0.8600000000000001</v>
      </c>
      <c r="AC119" s="5">
        <f t="shared" si="55"/>
        <v>-1</v>
      </c>
      <c r="AD119" s="3">
        <f t="shared" si="56"/>
        <v>202211</v>
      </c>
      <c r="AE119" s="21">
        <v>2.1</v>
      </c>
      <c r="AF119" s="21">
        <v>1.76</v>
      </c>
      <c r="AG119" s="21">
        <v>1.95</v>
      </c>
      <c r="AH119" s="21">
        <v>1.86</v>
      </c>
      <c r="AI119">
        <v>16</v>
      </c>
      <c r="AJ119">
        <v>20</v>
      </c>
      <c r="AK119">
        <f t="shared" si="57"/>
        <v>-120</v>
      </c>
      <c r="AL119">
        <f t="shared" si="58"/>
        <v>20</v>
      </c>
      <c r="AM119">
        <f t="shared" si="59"/>
        <v>16</v>
      </c>
    </row>
    <row r="120" spans="2:39" x14ac:dyDescent="0.25">
      <c r="B120" s="24">
        <v>44892</v>
      </c>
      <c r="C120" s="20" t="s">
        <v>52</v>
      </c>
      <c r="D120" s="20" t="s">
        <v>38</v>
      </c>
      <c r="E120" s="2">
        <v>-185.18518518518516</v>
      </c>
      <c r="F120" s="2">
        <v>165</v>
      </c>
      <c r="G120" s="9">
        <f t="shared" si="60"/>
        <v>45033.833333333052</v>
      </c>
      <c r="H120" s="2" t="str">
        <f t="shared" si="61"/>
        <v>Washington Commanders</v>
      </c>
      <c r="I120" s="2" t="str">
        <f t="shared" si="62"/>
        <v>Atlanta Falcons</v>
      </c>
      <c r="J120" s="17">
        <f t="shared" si="63"/>
        <v>-185.18518518518516</v>
      </c>
      <c r="K120" s="18">
        <f t="shared" si="64"/>
        <v>165</v>
      </c>
      <c r="L120" s="4">
        <f t="shared" si="39"/>
        <v>1.54</v>
      </c>
      <c r="M120" s="4">
        <f t="shared" si="40"/>
        <v>2.65</v>
      </c>
      <c r="N120" s="1">
        <f t="shared" si="41"/>
        <v>0.64935064935064934</v>
      </c>
      <c r="O120" s="1">
        <f t="shared" si="42"/>
        <v>0.37735849056603776</v>
      </c>
      <c r="P120" s="1">
        <f t="shared" si="43"/>
        <v>2.6014319809069208E-2</v>
      </c>
      <c r="Q120" s="1">
        <f t="shared" si="44"/>
        <v>0.13599607939230579</v>
      </c>
      <c r="R120" s="1">
        <f t="shared" si="45"/>
        <v>0.64699607939230575</v>
      </c>
      <c r="S120" s="1"/>
      <c r="T120" s="17">
        <f t="shared" si="46"/>
        <v>545.60441995143913</v>
      </c>
      <c r="U120" s="18">
        <f t="shared" si="47"/>
        <v>1648.1806912014345</v>
      </c>
      <c r="V120" s="2">
        <f t="shared" si="48"/>
        <v>518.32419895386715</v>
      </c>
      <c r="W120" s="18">
        <f t="shared" si="49"/>
        <v>1565.7716566413626</v>
      </c>
      <c r="X120" s="2">
        <f t="shared" si="50"/>
        <v>-192.92944493394256</v>
      </c>
      <c r="Y120" s="2">
        <f t="shared" si="51"/>
        <v>156.57716566413626</v>
      </c>
      <c r="Z120" s="2">
        <f t="shared" si="52"/>
        <v>518.32419895386715</v>
      </c>
      <c r="AA120" s="2">
        <f t="shared" si="53"/>
        <v>-1000</v>
      </c>
      <c r="AB120" s="5">
        <f t="shared" si="54"/>
        <v>0.54</v>
      </c>
      <c r="AC120" s="5">
        <f t="shared" si="55"/>
        <v>-1</v>
      </c>
      <c r="AD120" s="3">
        <f t="shared" si="56"/>
        <v>202211</v>
      </c>
      <c r="AE120" s="21">
        <v>1.58</v>
      </c>
      <c r="AF120" s="21">
        <v>2.5</v>
      </c>
      <c r="AG120" s="21">
        <v>1.54</v>
      </c>
      <c r="AH120" s="21">
        <v>2.65</v>
      </c>
      <c r="AI120">
        <v>19</v>
      </c>
      <c r="AJ120">
        <v>13</v>
      </c>
      <c r="AK120">
        <f t="shared" si="57"/>
        <v>-190</v>
      </c>
      <c r="AL120">
        <f t="shared" si="58"/>
        <v>19</v>
      </c>
      <c r="AM120">
        <f t="shared" si="59"/>
        <v>13</v>
      </c>
    </row>
    <row r="121" spans="2:39" x14ac:dyDescent="0.25">
      <c r="B121" s="24">
        <v>44889</v>
      </c>
      <c r="C121" s="20" t="s">
        <v>32</v>
      </c>
      <c r="D121" s="20" t="s">
        <v>39</v>
      </c>
      <c r="E121" s="2">
        <v>-147.05882352941177</v>
      </c>
      <c r="F121" s="2">
        <v>125</v>
      </c>
      <c r="G121" s="9">
        <f t="shared" si="60"/>
        <v>45033.874999999716</v>
      </c>
      <c r="H121" s="2" t="str">
        <f t="shared" si="61"/>
        <v>Minnesota Vikings</v>
      </c>
      <c r="I121" s="2" t="str">
        <f t="shared" si="62"/>
        <v>New England Patriots</v>
      </c>
      <c r="J121" s="17">
        <f t="shared" si="63"/>
        <v>-147.05882352941177</v>
      </c>
      <c r="K121" s="18">
        <f t="shared" si="64"/>
        <v>125</v>
      </c>
      <c r="L121" s="4">
        <f t="shared" si="39"/>
        <v>1.68</v>
      </c>
      <c r="M121" s="4">
        <f t="shared" si="40"/>
        <v>2.25</v>
      </c>
      <c r="N121" s="1">
        <f t="shared" si="41"/>
        <v>0.59523809523809523</v>
      </c>
      <c r="O121" s="1">
        <f t="shared" si="42"/>
        <v>0.44444444444444442</v>
      </c>
      <c r="P121" s="1">
        <f t="shared" si="43"/>
        <v>3.8167938931297662E-2</v>
      </c>
      <c r="Q121" s="1">
        <f t="shared" si="44"/>
        <v>7.5396825396825407E-2</v>
      </c>
      <c r="R121" s="1">
        <f t="shared" si="45"/>
        <v>0.58639682539682547</v>
      </c>
      <c r="S121" s="1"/>
      <c r="T121" s="17">
        <f t="shared" si="46"/>
        <v>705.32983244457648</v>
      </c>
      <c r="U121" s="18">
        <f t="shared" si="47"/>
        <v>1287.7472223008879</v>
      </c>
      <c r="V121" s="2">
        <f t="shared" si="48"/>
        <v>670.06334082234764</v>
      </c>
      <c r="W121" s="18">
        <f t="shared" si="49"/>
        <v>1223.3598611858433</v>
      </c>
      <c r="X121" s="2">
        <f t="shared" si="50"/>
        <v>-149.23962244714528</v>
      </c>
      <c r="Y121" s="2">
        <f t="shared" si="51"/>
        <v>122.33598611858433</v>
      </c>
      <c r="Z121" s="2">
        <f t="shared" si="52"/>
        <v>670.06334082234764</v>
      </c>
      <c r="AA121" s="2">
        <f t="shared" si="53"/>
        <v>-1000</v>
      </c>
      <c r="AB121" s="5">
        <f t="shared" si="54"/>
        <v>0.67999999999999994</v>
      </c>
      <c r="AC121" s="5">
        <f t="shared" si="55"/>
        <v>-1</v>
      </c>
      <c r="AD121" s="3">
        <f t="shared" si="56"/>
        <v>202211</v>
      </c>
      <c r="AE121" s="21">
        <v>1.57</v>
      </c>
      <c r="AF121" s="21">
        <v>2.5499999999999998</v>
      </c>
      <c r="AG121" s="21">
        <v>1.68</v>
      </c>
      <c r="AH121" s="21">
        <v>2.25</v>
      </c>
      <c r="AI121">
        <v>33</v>
      </c>
      <c r="AJ121">
        <v>26</v>
      </c>
      <c r="AK121">
        <f t="shared" si="57"/>
        <v>-150</v>
      </c>
      <c r="AL121">
        <f t="shared" si="58"/>
        <v>33</v>
      </c>
      <c r="AM121">
        <f t="shared" si="59"/>
        <v>26</v>
      </c>
    </row>
    <row r="122" spans="2:39" x14ac:dyDescent="0.25">
      <c r="B122" s="24">
        <v>44889</v>
      </c>
      <c r="C122" s="20" t="s">
        <v>26</v>
      </c>
      <c r="D122" s="20" t="s">
        <v>28</v>
      </c>
      <c r="E122" s="2">
        <v>-500.00000000000011</v>
      </c>
      <c r="F122" s="2">
        <v>375</v>
      </c>
      <c r="G122" s="9">
        <f t="shared" si="60"/>
        <v>45033.91666666638</v>
      </c>
      <c r="H122" s="2" t="str">
        <f t="shared" si="61"/>
        <v>Dallas Cowboys</v>
      </c>
      <c r="I122" s="2" t="str">
        <f t="shared" si="62"/>
        <v>New York Giants</v>
      </c>
      <c r="J122" s="17">
        <f t="shared" si="63"/>
        <v>-500.00000000000011</v>
      </c>
      <c r="K122" s="18">
        <f t="shared" si="64"/>
        <v>375</v>
      </c>
      <c r="L122" s="4">
        <f t="shared" si="39"/>
        <v>1.2</v>
      </c>
      <c r="M122" s="4">
        <f t="shared" si="40"/>
        <v>4.75</v>
      </c>
      <c r="N122" s="1">
        <f t="shared" si="41"/>
        <v>0.83333333333333337</v>
      </c>
      <c r="O122" s="1">
        <f t="shared" si="42"/>
        <v>0.21052631578947367</v>
      </c>
      <c r="P122" s="1">
        <f t="shared" si="43"/>
        <v>4.2016806722689037E-2</v>
      </c>
      <c r="Q122" s="1">
        <f t="shared" si="44"/>
        <v>0.31140350877192985</v>
      </c>
      <c r="R122" s="1">
        <f t="shared" si="45"/>
        <v>0.82240350877192991</v>
      </c>
      <c r="S122" s="1"/>
      <c r="T122" s="17">
        <f t="shared" si="46"/>
        <v>215.94811954689931</v>
      </c>
      <c r="U122" s="18">
        <f t="shared" si="47"/>
        <v>3787.1793685900598</v>
      </c>
      <c r="V122" s="2">
        <f t="shared" si="48"/>
        <v>205.15071356955434</v>
      </c>
      <c r="W122" s="18">
        <f t="shared" si="49"/>
        <v>3597.8204001605568</v>
      </c>
      <c r="X122" s="2">
        <f t="shared" si="50"/>
        <v>-487.44651315139578</v>
      </c>
      <c r="Y122" s="2">
        <f t="shared" si="51"/>
        <v>359.7820400160557</v>
      </c>
      <c r="Z122" s="2">
        <f t="shared" si="52"/>
        <v>205.15071356955434</v>
      </c>
      <c r="AA122" s="2">
        <f t="shared" si="53"/>
        <v>-1000</v>
      </c>
      <c r="AB122" s="5">
        <f t="shared" si="54"/>
        <v>0.19999999999999996</v>
      </c>
      <c r="AC122" s="5">
        <f t="shared" si="55"/>
        <v>-1</v>
      </c>
      <c r="AD122" s="3">
        <f t="shared" si="56"/>
        <v>202211</v>
      </c>
      <c r="AE122" s="21">
        <v>1.34</v>
      </c>
      <c r="AF122" s="21">
        <v>3.35</v>
      </c>
      <c r="AG122" s="21">
        <v>1.2</v>
      </c>
      <c r="AH122" s="21">
        <v>4.75</v>
      </c>
      <c r="AI122">
        <v>28</v>
      </c>
      <c r="AJ122">
        <v>20</v>
      </c>
      <c r="AK122">
        <f t="shared" si="57"/>
        <v>-500</v>
      </c>
      <c r="AL122">
        <f t="shared" si="58"/>
        <v>28</v>
      </c>
      <c r="AM122">
        <f t="shared" si="59"/>
        <v>20</v>
      </c>
    </row>
    <row r="123" spans="2:39" x14ac:dyDescent="0.25">
      <c r="B123" s="24">
        <v>44889</v>
      </c>
      <c r="C123" s="20" t="s">
        <v>37</v>
      </c>
      <c r="D123" s="20" t="s">
        <v>27</v>
      </c>
      <c r="E123" s="2">
        <v>350</v>
      </c>
      <c r="F123" s="2">
        <v>-454.54545454545462</v>
      </c>
      <c r="G123" s="9">
        <f t="shared" si="60"/>
        <v>45033.958333333045</v>
      </c>
      <c r="H123" s="2" t="str">
        <f t="shared" si="61"/>
        <v>Buffalo Bills</v>
      </c>
      <c r="I123" s="2" t="str">
        <f t="shared" si="62"/>
        <v>Detroit Lions</v>
      </c>
      <c r="J123" s="17">
        <f t="shared" si="63"/>
        <v>-454.54545454545462</v>
      </c>
      <c r="K123" s="18">
        <f t="shared" si="64"/>
        <v>350</v>
      </c>
      <c r="L123" s="4">
        <f t="shared" si="39"/>
        <v>1.22</v>
      </c>
      <c r="M123" s="4">
        <f t="shared" si="40"/>
        <v>4.5</v>
      </c>
      <c r="N123" s="1">
        <f t="shared" si="41"/>
        <v>0.81967213114754101</v>
      </c>
      <c r="O123" s="1">
        <f t="shared" si="42"/>
        <v>0.22222222222222221</v>
      </c>
      <c r="P123" s="1">
        <f t="shared" si="43"/>
        <v>4.0209790209790097E-2</v>
      </c>
      <c r="Q123" s="1">
        <f t="shared" si="44"/>
        <v>0.2987249544626594</v>
      </c>
      <c r="R123" s="1">
        <f t="shared" si="45"/>
        <v>0.80972495446265946</v>
      </c>
      <c r="S123" s="1"/>
      <c r="T123" s="17">
        <f t="shared" si="46"/>
        <v>234.98725646118768</v>
      </c>
      <c r="U123" s="18">
        <f t="shared" si="47"/>
        <v>3526.591123964678</v>
      </c>
      <c r="V123" s="2">
        <f t="shared" si="48"/>
        <v>223.2378936381283</v>
      </c>
      <c r="W123" s="18">
        <f t="shared" si="49"/>
        <v>3350.2615677664439</v>
      </c>
      <c r="X123" s="2">
        <f t="shared" si="50"/>
        <v>-447.95262296329213</v>
      </c>
      <c r="Y123" s="2">
        <f t="shared" si="51"/>
        <v>335.02615677664437</v>
      </c>
      <c r="Z123" s="2">
        <f t="shared" si="52"/>
        <v>223.2378936381283</v>
      </c>
      <c r="AA123" s="2">
        <f t="shared" si="53"/>
        <v>-1000</v>
      </c>
      <c r="AB123" s="5">
        <f t="shared" si="54"/>
        <v>0.21999999999999997</v>
      </c>
      <c r="AC123" s="5">
        <f t="shared" si="55"/>
        <v>-1</v>
      </c>
      <c r="AD123" s="3">
        <f t="shared" si="56"/>
        <v>202211</v>
      </c>
      <c r="AE123" s="21">
        <v>4.5</v>
      </c>
      <c r="AF123" s="21">
        <v>1.22</v>
      </c>
      <c r="AG123" s="21">
        <v>4.5</v>
      </c>
      <c r="AH123" s="21">
        <v>1.22</v>
      </c>
      <c r="AI123">
        <v>25</v>
      </c>
      <c r="AJ123">
        <v>28</v>
      </c>
      <c r="AK123">
        <f t="shared" si="57"/>
        <v>-500</v>
      </c>
      <c r="AL123">
        <f t="shared" si="58"/>
        <v>28</v>
      </c>
      <c r="AM123">
        <f t="shared" si="59"/>
        <v>25</v>
      </c>
    </row>
    <row r="124" spans="2:39" x14ac:dyDescent="0.25">
      <c r="B124" s="24">
        <v>44886</v>
      </c>
      <c r="C124" s="20" t="s">
        <v>51</v>
      </c>
      <c r="D124" s="20" t="s">
        <v>25</v>
      </c>
      <c r="E124" s="2">
        <v>350</v>
      </c>
      <c r="F124" s="2">
        <v>-454.54545454545462</v>
      </c>
      <c r="G124" s="9">
        <f t="shared" si="60"/>
        <v>45033.999999999709</v>
      </c>
      <c r="H124" s="2" t="str">
        <f t="shared" si="61"/>
        <v>San Francisco 49ers</v>
      </c>
      <c r="I124" s="2" t="str">
        <f t="shared" si="62"/>
        <v>Arizona Cardinals</v>
      </c>
      <c r="J124" s="17">
        <f t="shared" si="63"/>
        <v>-454.54545454545462</v>
      </c>
      <c r="K124" s="18">
        <f t="shared" si="64"/>
        <v>350</v>
      </c>
      <c r="L124" s="4">
        <f t="shared" si="39"/>
        <v>1.22</v>
      </c>
      <c r="M124" s="4">
        <f t="shared" si="40"/>
        <v>4.5</v>
      </c>
      <c r="N124" s="1">
        <f t="shared" si="41"/>
        <v>0.81967213114754101</v>
      </c>
      <c r="O124" s="1">
        <f t="shared" si="42"/>
        <v>0.22222222222222221</v>
      </c>
      <c r="P124" s="1">
        <f t="shared" si="43"/>
        <v>4.0209790209790097E-2</v>
      </c>
      <c r="Q124" s="1">
        <f t="shared" si="44"/>
        <v>0.2987249544626594</v>
      </c>
      <c r="R124" s="1">
        <f t="shared" si="45"/>
        <v>0.80972495446265946</v>
      </c>
      <c r="S124" s="1"/>
      <c r="T124" s="17">
        <f t="shared" si="46"/>
        <v>234.98725646118768</v>
      </c>
      <c r="U124" s="18">
        <f t="shared" si="47"/>
        <v>3526.591123964678</v>
      </c>
      <c r="V124" s="2">
        <f t="shared" si="48"/>
        <v>223.2378936381283</v>
      </c>
      <c r="W124" s="18">
        <f t="shared" si="49"/>
        <v>3350.2615677664439</v>
      </c>
      <c r="X124" s="2">
        <f t="shared" si="50"/>
        <v>-447.95262296329213</v>
      </c>
      <c r="Y124" s="2">
        <f t="shared" si="51"/>
        <v>335.02615677664437</v>
      </c>
      <c r="Z124" s="2">
        <f t="shared" si="52"/>
        <v>223.2378936381283</v>
      </c>
      <c r="AA124" s="2">
        <f t="shared" si="53"/>
        <v>-1000</v>
      </c>
      <c r="AB124" s="5">
        <f t="shared" si="54"/>
        <v>0.21999999999999997</v>
      </c>
      <c r="AC124" s="5">
        <f t="shared" si="55"/>
        <v>-1</v>
      </c>
      <c r="AD124" s="3">
        <f t="shared" si="56"/>
        <v>202211</v>
      </c>
      <c r="AE124" s="21">
        <v>3</v>
      </c>
      <c r="AF124" s="21">
        <v>1.41</v>
      </c>
      <c r="AG124" s="21">
        <v>4.5</v>
      </c>
      <c r="AH124" s="21">
        <v>1.22</v>
      </c>
      <c r="AI124">
        <v>10</v>
      </c>
      <c r="AJ124">
        <v>38</v>
      </c>
      <c r="AK124">
        <f t="shared" si="57"/>
        <v>-500</v>
      </c>
      <c r="AL124">
        <f t="shared" si="58"/>
        <v>38</v>
      </c>
      <c r="AM124">
        <f t="shared" si="59"/>
        <v>10</v>
      </c>
    </row>
    <row r="125" spans="2:39" x14ac:dyDescent="0.25">
      <c r="B125" s="24">
        <v>44885</v>
      </c>
      <c r="C125" s="20" t="s">
        <v>34</v>
      </c>
      <c r="D125" s="20" t="s">
        <v>23</v>
      </c>
      <c r="E125" s="2">
        <v>195.00000000000003</v>
      </c>
      <c r="F125" s="2">
        <v>-238.09523809523813</v>
      </c>
      <c r="G125" s="9">
        <f t="shared" si="60"/>
        <v>45034.041666666373</v>
      </c>
      <c r="H125" s="2" t="str">
        <f t="shared" si="61"/>
        <v>Kansas City Chiefs</v>
      </c>
      <c r="I125" s="2" t="str">
        <f t="shared" si="62"/>
        <v>Los Angeles Chargers</v>
      </c>
      <c r="J125" s="17">
        <f t="shared" si="63"/>
        <v>-238.09523809523813</v>
      </c>
      <c r="K125" s="18">
        <f t="shared" si="64"/>
        <v>195.00000000000003</v>
      </c>
      <c r="L125" s="4">
        <f t="shared" si="39"/>
        <v>1.42</v>
      </c>
      <c r="M125" s="4">
        <f t="shared" si="40"/>
        <v>2.95</v>
      </c>
      <c r="N125" s="1">
        <f t="shared" si="41"/>
        <v>0.70422535211267612</v>
      </c>
      <c r="O125" s="1">
        <f t="shared" si="42"/>
        <v>0.33898305084745761</v>
      </c>
      <c r="P125" s="1">
        <f t="shared" si="43"/>
        <v>4.1418764302059485E-2</v>
      </c>
      <c r="Q125" s="1">
        <f t="shared" si="44"/>
        <v>0.18262115063260925</v>
      </c>
      <c r="R125" s="1">
        <f t="shared" si="45"/>
        <v>0.69362115063260932</v>
      </c>
      <c r="S125" s="1"/>
      <c r="T125" s="17">
        <f t="shared" si="46"/>
        <v>441.70920838841397</v>
      </c>
      <c r="U125" s="18">
        <f t="shared" si="47"/>
        <v>2009.6149174189422</v>
      </c>
      <c r="V125" s="2">
        <f t="shared" si="48"/>
        <v>419.62374796899326</v>
      </c>
      <c r="W125" s="18">
        <f t="shared" si="49"/>
        <v>1909.134171547995</v>
      </c>
      <c r="X125" s="2">
        <f t="shared" si="50"/>
        <v>-238.30872414634925</v>
      </c>
      <c r="Y125" s="2">
        <f t="shared" si="51"/>
        <v>190.9134171547995</v>
      </c>
      <c r="Z125" s="2">
        <f t="shared" si="52"/>
        <v>419.62374796899326</v>
      </c>
      <c r="AA125" s="2">
        <f t="shared" si="53"/>
        <v>-1000</v>
      </c>
      <c r="AB125" s="5">
        <f t="shared" si="54"/>
        <v>0.41999999999999993</v>
      </c>
      <c r="AC125" s="5">
        <f t="shared" si="55"/>
        <v>-1</v>
      </c>
      <c r="AD125" s="3">
        <f t="shared" si="56"/>
        <v>202211</v>
      </c>
      <c r="AE125" s="21">
        <v>3</v>
      </c>
      <c r="AF125" s="21">
        <v>1.41</v>
      </c>
      <c r="AG125" s="21">
        <v>2.95</v>
      </c>
      <c r="AH125" s="21">
        <v>1.42</v>
      </c>
      <c r="AI125">
        <v>27</v>
      </c>
      <c r="AJ125">
        <v>30</v>
      </c>
      <c r="AK125">
        <f t="shared" si="57"/>
        <v>-300</v>
      </c>
      <c r="AL125">
        <f t="shared" si="58"/>
        <v>30</v>
      </c>
      <c r="AM125">
        <f t="shared" si="59"/>
        <v>27</v>
      </c>
    </row>
    <row r="126" spans="2:39" x14ac:dyDescent="0.25">
      <c r="B126" s="24">
        <v>44885</v>
      </c>
      <c r="C126" s="20" t="s">
        <v>32</v>
      </c>
      <c r="D126" s="20" t="s">
        <v>26</v>
      </c>
      <c r="E126" s="2">
        <v>110.00000000000001</v>
      </c>
      <c r="F126" s="2">
        <v>-131.57894736842104</v>
      </c>
      <c r="G126" s="9">
        <f t="shared" si="60"/>
        <v>45034.083333333037</v>
      </c>
      <c r="H126" s="2" t="str">
        <f t="shared" si="61"/>
        <v>Dallas Cowboys</v>
      </c>
      <c r="I126" s="2" t="str">
        <f t="shared" si="62"/>
        <v>Minnesota Vikings</v>
      </c>
      <c r="J126" s="17">
        <f t="shared" si="63"/>
        <v>-131.57894736842104</v>
      </c>
      <c r="K126" s="18">
        <f t="shared" si="64"/>
        <v>110.00000000000001</v>
      </c>
      <c r="L126" s="4">
        <f t="shared" si="39"/>
        <v>1.76</v>
      </c>
      <c r="M126" s="4">
        <f t="shared" si="40"/>
        <v>2.1</v>
      </c>
      <c r="N126" s="1">
        <f t="shared" si="41"/>
        <v>0.56818181818181823</v>
      </c>
      <c r="O126" s="1">
        <f t="shared" si="42"/>
        <v>0.47619047619047616</v>
      </c>
      <c r="P126" s="1">
        <f t="shared" si="43"/>
        <v>4.2487046632124437E-2</v>
      </c>
      <c r="Q126" s="1">
        <f t="shared" si="44"/>
        <v>4.5995670995671034E-2</v>
      </c>
      <c r="R126" s="1">
        <f t="shared" si="45"/>
        <v>0.55699567099567104</v>
      </c>
      <c r="S126" s="1"/>
      <c r="T126" s="17">
        <f t="shared" si="46"/>
        <v>795.34608987611307</v>
      </c>
      <c r="U126" s="18">
        <f t="shared" si="47"/>
        <v>1144.9859022934511</v>
      </c>
      <c r="V126" s="2">
        <f t="shared" si="48"/>
        <v>755.57878538230739</v>
      </c>
      <c r="W126" s="18">
        <f t="shared" si="49"/>
        <v>1087.7366071787785</v>
      </c>
      <c r="X126" s="2">
        <f t="shared" si="50"/>
        <v>-132.3488720628942</v>
      </c>
      <c r="Y126" s="2">
        <f t="shared" si="51"/>
        <v>108.77366071787785</v>
      </c>
      <c r="Z126" s="2">
        <f t="shared" si="52"/>
        <v>755.57878538230739</v>
      </c>
      <c r="AA126" s="2">
        <f t="shared" si="53"/>
        <v>-1000</v>
      </c>
      <c r="AB126" s="5">
        <f t="shared" si="54"/>
        <v>0.76</v>
      </c>
      <c r="AC126" s="5">
        <f t="shared" si="55"/>
        <v>-1</v>
      </c>
      <c r="AD126" s="3">
        <f t="shared" si="56"/>
        <v>202211</v>
      </c>
      <c r="AE126" s="21">
        <v>1.9</v>
      </c>
      <c r="AF126" s="21">
        <v>1.9</v>
      </c>
      <c r="AG126" s="21">
        <v>2.1</v>
      </c>
      <c r="AH126" s="21">
        <v>1.76</v>
      </c>
      <c r="AI126">
        <v>3</v>
      </c>
      <c r="AJ126">
        <v>40</v>
      </c>
      <c r="AK126">
        <f t="shared" si="57"/>
        <v>-140</v>
      </c>
      <c r="AL126">
        <f t="shared" si="58"/>
        <v>40</v>
      </c>
      <c r="AM126">
        <f t="shared" si="59"/>
        <v>3</v>
      </c>
    </row>
    <row r="127" spans="2:39" x14ac:dyDescent="0.25">
      <c r="B127" s="24">
        <v>44885</v>
      </c>
      <c r="C127" s="20" t="s">
        <v>48</v>
      </c>
      <c r="D127" s="20" t="s">
        <v>24</v>
      </c>
      <c r="E127" s="2">
        <v>160</v>
      </c>
      <c r="F127" s="2">
        <v>-181.81818181818181</v>
      </c>
      <c r="G127" s="9">
        <f t="shared" si="60"/>
        <v>45034.124999999702</v>
      </c>
      <c r="H127" s="2" t="str">
        <f t="shared" si="61"/>
        <v>Cincinnati Bengals</v>
      </c>
      <c r="I127" s="2" t="str">
        <f t="shared" si="62"/>
        <v>Pittsburgh Steelers</v>
      </c>
      <c r="J127" s="17">
        <f t="shared" si="63"/>
        <v>-181.81818181818181</v>
      </c>
      <c r="K127" s="18">
        <f t="shared" si="64"/>
        <v>160</v>
      </c>
      <c r="L127" s="4">
        <f t="shared" si="39"/>
        <v>1.55</v>
      </c>
      <c r="M127" s="4">
        <f t="shared" si="40"/>
        <v>2.6</v>
      </c>
      <c r="N127" s="1">
        <f t="shared" si="41"/>
        <v>0.64516129032258063</v>
      </c>
      <c r="O127" s="1">
        <f t="shared" si="42"/>
        <v>0.38461538461538458</v>
      </c>
      <c r="P127" s="1">
        <f t="shared" si="43"/>
        <v>2.8915662650602414E-2</v>
      </c>
      <c r="Q127" s="1">
        <f t="shared" si="44"/>
        <v>0.13027295285359802</v>
      </c>
      <c r="R127" s="1">
        <f t="shared" si="45"/>
        <v>0.64127295285359809</v>
      </c>
      <c r="S127" s="1"/>
      <c r="T127" s="17">
        <f t="shared" si="46"/>
        <v>559.39837404665798</v>
      </c>
      <c r="U127" s="18">
        <f t="shared" si="47"/>
        <v>1609.5378726032154</v>
      </c>
      <c r="V127" s="2">
        <f t="shared" si="48"/>
        <v>531.42845534432502</v>
      </c>
      <c r="W127" s="18">
        <f t="shared" si="49"/>
        <v>1529.0609789730545</v>
      </c>
      <c r="X127" s="2">
        <f t="shared" si="50"/>
        <v>-188.17208411470486</v>
      </c>
      <c r="Y127" s="2">
        <f t="shared" si="51"/>
        <v>152.90609789730544</v>
      </c>
      <c r="Z127" s="2">
        <f t="shared" si="52"/>
        <v>531.42845534432502</v>
      </c>
      <c r="AA127" s="2">
        <f t="shared" si="53"/>
        <v>-1000</v>
      </c>
      <c r="AB127" s="5">
        <f t="shared" si="54"/>
        <v>0.55000000000000004</v>
      </c>
      <c r="AC127" s="5">
        <f t="shared" si="55"/>
        <v>-1</v>
      </c>
      <c r="AD127" s="3">
        <f t="shared" si="56"/>
        <v>202211</v>
      </c>
      <c r="AE127" s="21">
        <v>3</v>
      </c>
      <c r="AF127" s="21">
        <v>1.41</v>
      </c>
      <c r="AG127" s="21">
        <v>2.6</v>
      </c>
      <c r="AH127" s="21">
        <v>1.55</v>
      </c>
      <c r="AI127">
        <v>30</v>
      </c>
      <c r="AJ127">
        <v>37</v>
      </c>
      <c r="AK127">
        <f t="shared" si="57"/>
        <v>-190</v>
      </c>
      <c r="AL127">
        <f t="shared" si="58"/>
        <v>37</v>
      </c>
      <c r="AM127">
        <f t="shared" si="59"/>
        <v>30</v>
      </c>
    </row>
    <row r="128" spans="2:39" x14ac:dyDescent="0.25">
      <c r="B128" s="24">
        <v>44885</v>
      </c>
      <c r="C128" s="20" t="s">
        <v>41</v>
      </c>
      <c r="D128" s="20" t="s">
        <v>53</v>
      </c>
      <c r="E128" s="2">
        <v>-151.51515151515153</v>
      </c>
      <c r="F128" s="2">
        <v>129.99999999999997</v>
      </c>
      <c r="G128" s="9">
        <f t="shared" si="60"/>
        <v>45034.166666666366</v>
      </c>
      <c r="H128" s="2" t="str">
        <f t="shared" si="61"/>
        <v>Denver Broncos</v>
      </c>
      <c r="I128" s="2" t="str">
        <f t="shared" si="62"/>
        <v>Las Vegas Raiders</v>
      </c>
      <c r="J128" s="17">
        <f t="shared" si="63"/>
        <v>-151.51515151515153</v>
      </c>
      <c r="K128" s="18">
        <f t="shared" si="64"/>
        <v>129.99999999999997</v>
      </c>
      <c r="L128" s="4">
        <f t="shared" si="39"/>
        <v>1.66</v>
      </c>
      <c r="M128" s="4">
        <f t="shared" si="40"/>
        <v>2.2999999999999998</v>
      </c>
      <c r="N128" s="1">
        <f t="shared" si="41"/>
        <v>0.60240963855421692</v>
      </c>
      <c r="O128" s="1">
        <f t="shared" si="42"/>
        <v>0.43478260869565222</v>
      </c>
      <c r="P128" s="1">
        <f t="shared" si="43"/>
        <v>3.5858585858585923E-2</v>
      </c>
      <c r="Q128" s="1">
        <f t="shared" si="44"/>
        <v>8.3813514929282351E-2</v>
      </c>
      <c r="R128" s="1">
        <f t="shared" si="45"/>
        <v>0.59481351492928236</v>
      </c>
      <c r="S128" s="1"/>
      <c r="T128" s="17">
        <f t="shared" si="46"/>
        <v>681.19919084032654</v>
      </c>
      <c r="U128" s="18">
        <f t="shared" si="47"/>
        <v>1332.032655245516</v>
      </c>
      <c r="V128" s="2">
        <f t="shared" si="48"/>
        <v>647.13923129831016</v>
      </c>
      <c r="W128" s="18">
        <f t="shared" si="49"/>
        <v>1265.4310224832402</v>
      </c>
      <c r="X128" s="2">
        <f t="shared" si="50"/>
        <v>-154.5262521009227</v>
      </c>
      <c r="Y128" s="2">
        <f t="shared" si="51"/>
        <v>126.54310224832402</v>
      </c>
      <c r="Z128" s="2">
        <f t="shared" si="52"/>
        <v>-1000</v>
      </c>
      <c r="AA128" s="2">
        <f t="shared" si="53"/>
        <v>1265.4310224832402</v>
      </c>
      <c r="AB128" s="5">
        <f t="shared" si="54"/>
        <v>-1</v>
      </c>
      <c r="AC128" s="5">
        <f t="shared" si="55"/>
        <v>1.2999999999999998</v>
      </c>
      <c r="AD128" s="3">
        <f t="shared" si="56"/>
        <v>202211</v>
      </c>
      <c r="AE128" s="21">
        <v>1.74</v>
      </c>
      <c r="AF128" s="21">
        <v>2.15</v>
      </c>
      <c r="AG128" s="21">
        <v>1.66</v>
      </c>
      <c r="AH128" s="21">
        <v>2.2999999999999998</v>
      </c>
      <c r="AI128">
        <v>16</v>
      </c>
      <c r="AJ128">
        <v>22</v>
      </c>
      <c r="AK128">
        <f t="shared" si="57"/>
        <v>-160</v>
      </c>
      <c r="AL128">
        <f t="shared" si="58"/>
        <v>16</v>
      </c>
      <c r="AM128">
        <f t="shared" si="59"/>
        <v>22</v>
      </c>
    </row>
    <row r="129" spans="2:39" x14ac:dyDescent="0.25">
      <c r="B129" s="24">
        <v>44885</v>
      </c>
      <c r="C129" s="20" t="s">
        <v>38</v>
      </c>
      <c r="D129" s="20" t="s">
        <v>40</v>
      </c>
      <c r="E129" s="2">
        <v>-140.84507042253523</v>
      </c>
      <c r="F129" s="2">
        <v>120.00000000000001</v>
      </c>
      <c r="G129" s="9">
        <f t="shared" si="60"/>
        <v>45034.20833333303</v>
      </c>
      <c r="H129" s="2" t="str">
        <f t="shared" si="61"/>
        <v>Atlanta Falcons</v>
      </c>
      <c r="I129" s="2" t="str">
        <f t="shared" si="62"/>
        <v>Chicago Bears</v>
      </c>
      <c r="J129" s="17">
        <f t="shared" si="63"/>
        <v>-140.84507042253523</v>
      </c>
      <c r="K129" s="18">
        <f t="shared" si="64"/>
        <v>120.00000000000001</v>
      </c>
      <c r="L129" s="4">
        <f t="shared" si="39"/>
        <v>1.71</v>
      </c>
      <c r="M129" s="4">
        <f t="shared" si="40"/>
        <v>2.2000000000000002</v>
      </c>
      <c r="N129" s="1">
        <f t="shared" si="41"/>
        <v>0.58479532163742687</v>
      </c>
      <c r="O129" s="1">
        <f t="shared" si="42"/>
        <v>0.45454545454545453</v>
      </c>
      <c r="P129" s="1">
        <f t="shared" si="43"/>
        <v>3.7851662404092101E-2</v>
      </c>
      <c r="Q129" s="1">
        <f t="shared" si="44"/>
        <v>6.5124933545986169E-2</v>
      </c>
      <c r="R129" s="1">
        <f t="shared" si="45"/>
        <v>0.57612493354598615</v>
      </c>
      <c r="S129" s="1"/>
      <c r="T129" s="17">
        <f t="shared" si="46"/>
        <v>735.73463284275692</v>
      </c>
      <c r="U129" s="18">
        <f t="shared" si="47"/>
        <v>1235.8449349286186</v>
      </c>
      <c r="V129" s="2">
        <f t="shared" si="48"/>
        <v>698.94790120061907</v>
      </c>
      <c r="W129" s="18">
        <f t="shared" si="49"/>
        <v>1174.0526881821877</v>
      </c>
      <c r="X129" s="2">
        <f t="shared" si="50"/>
        <v>-143.07218009843768</v>
      </c>
      <c r="Y129" s="2">
        <f t="shared" si="51"/>
        <v>117.40526881821877</v>
      </c>
      <c r="Z129" s="2">
        <f t="shared" si="52"/>
        <v>698.94790120061907</v>
      </c>
      <c r="AA129" s="2">
        <f t="shared" si="53"/>
        <v>-1000</v>
      </c>
      <c r="AB129" s="5">
        <f t="shared" si="54"/>
        <v>0.71</v>
      </c>
      <c r="AC129" s="5">
        <f t="shared" si="55"/>
        <v>-1</v>
      </c>
      <c r="AD129" s="3">
        <f t="shared" si="56"/>
        <v>202211</v>
      </c>
      <c r="AE129" s="21">
        <v>1.45</v>
      </c>
      <c r="AF129" s="21">
        <v>2.8</v>
      </c>
      <c r="AG129" s="21">
        <v>1.71</v>
      </c>
      <c r="AH129" s="21">
        <v>2.2000000000000002</v>
      </c>
      <c r="AI129">
        <v>27</v>
      </c>
      <c r="AJ129">
        <v>24</v>
      </c>
      <c r="AK129">
        <f t="shared" si="57"/>
        <v>-150</v>
      </c>
      <c r="AL129">
        <f t="shared" si="58"/>
        <v>27</v>
      </c>
      <c r="AM129">
        <f t="shared" si="59"/>
        <v>24</v>
      </c>
    </row>
    <row r="130" spans="2:39" x14ac:dyDescent="0.25">
      <c r="B130" s="24">
        <v>44885</v>
      </c>
      <c r="C130" s="20" t="s">
        <v>31</v>
      </c>
      <c r="D130" s="20" t="s">
        <v>47</v>
      </c>
      <c r="E130" s="2">
        <v>-714.28571428571479</v>
      </c>
      <c r="F130" s="2">
        <v>500</v>
      </c>
      <c r="G130" s="9">
        <f t="shared" si="60"/>
        <v>45034.249999999694</v>
      </c>
      <c r="H130" s="2" t="str">
        <f t="shared" si="61"/>
        <v>Baltimore Ravens</v>
      </c>
      <c r="I130" s="2" t="str">
        <f t="shared" si="62"/>
        <v>Carolina Panthers</v>
      </c>
      <c r="J130" s="17">
        <f t="shared" si="63"/>
        <v>-714.28571428571479</v>
      </c>
      <c r="K130" s="18">
        <f t="shared" si="64"/>
        <v>500</v>
      </c>
      <c r="L130" s="4">
        <f t="shared" si="39"/>
        <v>1.1399999999999999</v>
      </c>
      <c r="M130" s="4">
        <f t="shared" si="40"/>
        <v>6</v>
      </c>
      <c r="N130" s="1">
        <f t="shared" si="41"/>
        <v>0.87719298245614041</v>
      </c>
      <c r="O130" s="1">
        <f t="shared" si="42"/>
        <v>0.16666666666666666</v>
      </c>
      <c r="P130" s="1">
        <f t="shared" si="43"/>
        <v>4.2016806722689037E-2</v>
      </c>
      <c r="Q130" s="1">
        <f t="shared" si="44"/>
        <v>0.35526315789473689</v>
      </c>
      <c r="R130" s="1">
        <f t="shared" si="45"/>
        <v>0.86626315789473685</v>
      </c>
      <c r="S130" s="1"/>
      <c r="T130" s="17">
        <f t="shared" si="46"/>
        <v>154.38361990400384</v>
      </c>
      <c r="U130" s="18">
        <f t="shared" si="47"/>
        <v>4970.4571397663694</v>
      </c>
      <c r="V130" s="2">
        <f t="shared" si="48"/>
        <v>146.66443890880365</v>
      </c>
      <c r="W130" s="18">
        <f t="shared" si="49"/>
        <v>4721.9342827780511</v>
      </c>
      <c r="X130" s="2">
        <f t="shared" si="50"/>
        <v>-681.8285382878687</v>
      </c>
      <c r="Y130" s="2">
        <f t="shared" si="51"/>
        <v>472.19342827780508</v>
      </c>
      <c r="Z130" s="2">
        <f t="shared" si="52"/>
        <v>146.66443890880365</v>
      </c>
      <c r="AA130" s="2">
        <f t="shared" si="53"/>
        <v>-1000</v>
      </c>
      <c r="AB130" s="5">
        <f t="shared" si="54"/>
        <v>0.1399999999999999</v>
      </c>
      <c r="AC130" s="5">
        <f t="shared" si="55"/>
        <v>-1</v>
      </c>
      <c r="AD130" s="3">
        <f t="shared" si="56"/>
        <v>202211</v>
      </c>
      <c r="AE130" s="21">
        <v>1.1299999999999999</v>
      </c>
      <c r="AF130" s="21">
        <v>6.25</v>
      </c>
      <c r="AG130" s="21">
        <v>1.1399999999999999</v>
      </c>
      <c r="AH130" s="21">
        <v>6</v>
      </c>
      <c r="AI130">
        <v>13</v>
      </c>
      <c r="AJ130">
        <v>3</v>
      </c>
      <c r="AK130">
        <f t="shared" si="57"/>
        <v>-800</v>
      </c>
      <c r="AL130">
        <f t="shared" si="58"/>
        <v>13</v>
      </c>
      <c r="AM130">
        <f t="shared" si="59"/>
        <v>3</v>
      </c>
    </row>
    <row r="131" spans="2:39" x14ac:dyDescent="0.25">
      <c r="B131" s="24">
        <v>44885</v>
      </c>
      <c r="C131" s="20" t="s">
        <v>27</v>
      </c>
      <c r="D131" s="20" t="s">
        <v>49</v>
      </c>
      <c r="E131" s="2">
        <v>-370.37037037037032</v>
      </c>
      <c r="F131" s="2">
        <v>290</v>
      </c>
      <c r="G131" s="9">
        <f t="shared" si="60"/>
        <v>45034.291666666359</v>
      </c>
      <c r="H131" s="2" t="str">
        <f t="shared" si="61"/>
        <v>Buffalo Bills</v>
      </c>
      <c r="I131" s="2" t="str">
        <f t="shared" si="62"/>
        <v>Cleveland Browns</v>
      </c>
      <c r="J131" s="17">
        <f t="shared" si="63"/>
        <v>-370.37037037037032</v>
      </c>
      <c r="K131" s="18">
        <f t="shared" si="64"/>
        <v>290</v>
      </c>
      <c r="L131" s="4">
        <f t="shared" si="39"/>
        <v>1.27</v>
      </c>
      <c r="M131" s="4">
        <f t="shared" si="40"/>
        <v>3.9</v>
      </c>
      <c r="N131" s="1">
        <f t="shared" si="41"/>
        <v>0.78740157480314954</v>
      </c>
      <c r="O131" s="1">
        <f t="shared" si="42"/>
        <v>0.25641025641025644</v>
      </c>
      <c r="P131" s="1">
        <f t="shared" si="43"/>
        <v>4.1972920696324856E-2</v>
      </c>
      <c r="Q131" s="1">
        <f t="shared" si="44"/>
        <v>0.26549565919644658</v>
      </c>
      <c r="R131" s="1">
        <f t="shared" si="45"/>
        <v>0.77649565919644659</v>
      </c>
      <c r="S131" s="1"/>
      <c r="T131" s="17">
        <f t="shared" si="46"/>
        <v>287.83720572867844</v>
      </c>
      <c r="U131" s="18">
        <f t="shared" si="47"/>
        <v>2959.4718041984102</v>
      </c>
      <c r="V131" s="2">
        <f t="shared" si="48"/>
        <v>273.4453454422445</v>
      </c>
      <c r="W131" s="18">
        <f t="shared" si="49"/>
        <v>2811.4982139884896</v>
      </c>
      <c r="X131" s="2">
        <f t="shared" si="50"/>
        <v>-365.70379297650692</v>
      </c>
      <c r="Y131" s="2">
        <f t="shared" si="51"/>
        <v>281.14982139884899</v>
      </c>
      <c r="Z131" s="2">
        <f t="shared" si="52"/>
        <v>273.4453454422445</v>
      </c>
      <c r="AA131" s="2">
        <f t="shared" si="53"/>
        <v>-1000</v>
      </c>
      <c r="AB131" s="5">
        <f t="shared" si="54"/>
        <v>0.27</v>
      </c>
      <c r="AC131" s="5">
        <f t="shared" si="55"/>
        <v>-1</v>
      </c>
      <c r="AD131" s="3">
        <f t="shared" si="56"/>
        <v>202211</v>
      </c>
      <c r="AE131" s="21">
        <v>1.35</v>
      </c>
      <c r="AF131" s="21">
        <v>3.3</v>
      </c>
      <c r="AG131" s="21">
        <v>1.27</v>
      </c>
      <c r="AH131" s="21">
        <v>3.9</v>
      </c>
      <c r="AI131">
        <v>31</v>
      </c>
      <c r="AJ131">
        <v>23</v>
      </c>
      <c r="AK131">
        <f t="shared" si="57"/>
        <v>-400</v>
      </c>
      <c r="AL131">
        <f t="shared" si="58"/>
        <v>31</v>
      </c>
      <c r="AM131">
        <f t="shared" si="59"/>
        <v>23</v>
      </c>
    </row>
    <row r="132" spans="2:39" x14ac:dyDescent="0.25">
      <c r="B132" s="24">
        <v>44885</v>
      </c>
      <c r="C132" s="20" t="s">
        <v>43</v>
      </c>
      <c r="D132" s="20" t="s">
        <v>52</v>
      </c>
      <c r="E132" s="2">
        <v>140</v>
      </c>
      <c r="F132" s="2">
        <v>-161.29032258064512</v>
      </c>
      <c r="G132" s="9">
        <f t="shared" si="60"/>
        <v>45034.333333333023</v>
      </c>
      <c r="H132" s="2" t="str">
        <f t="shared" si="61"/>
        <v>Washington Commanders</v>
      </c>
      <c r="I132" s="2" t="str">
        <f t="shared" si="62"/>
        <v>Houston Texans</v>
      </c>
      <c r="J132" s="17">
        <f t="shared" si="63"/>
        <v>-161.29032258064512</v>
      </c>
      <c r="K132" s="18">
        <f t="shared" si="64"/>
        <v>140</v>
      </c>
      <c r="L132" s="4">
        <f t="shared" ref="L132:L195" si="65">IF(J132&lt;0,-(100-J132)/J132,J132/100+1)</f>
        <v>1.62</v>
      </c>
      <c r="M132" s="4">
        <f t="shared" ref="M132:M195" si="66">IF(K132&lt;0,-(100-K132)/K132,K132/100+1)</f>
        <v>2.4</v>
      </c>
      <c r="N132" s="1">
        <f t="shared" si="41"/>
        <v>0.61728395061728392</v>
      </c>
      <c r="O132" s="1">
        <f t="shared" si="42"/>
        <v>0.41666666666666669</v>
      </c>
      <c r="P132" s="1">
        <f t="shared" si="43"/>
        <v>3.2835820895522283E-2</v>
      </c>
      <c r="Q132" s="1">
        <f t="shared" si="44"/>
        <v>0.10030864197530862</v>
      </c>
      <c r="R132" s="1">
        <f t="shared" si="45"/>
        <v>0.61130864197530865</v>
      </c>
      <c r="S132" s="1"/>
      <c r="T132" s="17">
        <f t="shared" si="46"/>
        <v>635.83488165441463</v>
      </c>
      <c r="U132" s="18">
        <f t="shared" si="47"/>
        <v>1423.7849094482656</v>
      </c>
      <c r="V132" s="2">
        <f t="shared" si="48"/>
        <v>604.04313757169382</v>
      </c>
      <c r="W132" s="18">
        <f t="shared" si="49"/>
        <v>1352.5956639758522</v>
      </c>
      <c r="X132" s="2">
        <f t="shared" si="50"/>
        <v>-165.55109027810289</v>
      </c>
      <c r="Y132" s="2">
        <f t="shared" si="51"/>
        <v>135.25956639758522</v>
      </c>
      <c r="Z132" s="2">
        <f t="shared" si="52"/>
        <v>604.04313757169382</v>
      </c>
      <c r="AA132" s="2">
        <f t="shared" si="53"/>
        <v>-1000</v>
      </c>
      <c r="AB132" s="5">
        <f t="shared" si="54"/>
        <v>0.62000000000000011</v>
      </c>
      <c r="AC132" s="5">
        <f t="shared" si="55"/>
        <v>-1</v>
      </c>
      <c r="AD132" s="3">
        <f t="shared" si="56"/>
        <v>202211</v>
      </c>
      <c r="AE132" s="21">
        <v>2.2000000000000002</v>
      </c>
      <c r="AF132" s="21">
        <v>1.71</v>
      </c>
      <c r="AG132" s="21">
        <v>2.4</v>
      </c>
      <c r="AH132" s="21">
        <v>1.62</v>
      </c>
      <c r="AI132">
        <v>10</v>
      </c>
      <c r="AJ132">
        <v>23</v>
      </c>
      <c r="AK132">
        <f t="shared" si="57"/>
        <v>-170</v>
      </c>
      <c r="AL132">
        <f t="shared" si="58"/>
        <v>23</v>
      </c>
      <c r="AM132">
        <f t="shared" si="59"/>
        <v>10</v>
      </c>
    </row>
    <row r="133" spans="2:39" x14ac:dyDescent="0.25">
      <c r="B133" s="24">
        <v>44885</v>
      </c>
      <c r="C133" s="20" t="s">
        <v>42</v>
      </c>
      <c r="D133" s="20" t="s">
        <v>22</v>
      </c>
      <c r="E133" s="2">
        <v>240</v>
      </c>
      <c r="F133" s="2">
        <v>-303.03030303030295</v>
      </c>
      <c r="G133" s="9">
        <f t="shared" si="60"/>
        <v>45034.374999999687</v>
      </c>
      <c r="H133" s="2" t="str">
        <f t="shared" si="61"/>
        <v>Philadelphia Eagles</v>
      </c>
      <c r="I133" s="2" t="str">
        <f t="shared" si="62"/>
        <v>Indianapolis Colts</v>
      </c>
      <c r="J133" s="17">
        <f t="shared" si="63"/>
        <v>-303.03030303030295</v>
      </c>
      <c r="K133" s="18">
        <f t="shared" si="64"/>
        <v>240</v>
      </c>
      <c r="L133" s="4">
        <f t="shared" si="65"/>
        <v>1.33</v>
      </c>
      <c r="M133" s="4">
        <f t="shared" si="66"/>
        <v>3.4</v>
      </c>
      <c r="N133" s="1">
        <f t="shared" ref="N133:N196" si="67">1/L133</f>
        <v>0.75187969924812026</v>
      </c>
      <c r="O133" s="1">
        <f t="shared" ref="O133:O196" si="68">1/M133</f>
        <v>0.29411764705882354</v>
      </c>
      <c r="P133" s="1">
        <f t="shared" ref="P133:P196" si="69">1-L133*M133/(L133+M133)</f>
        <v>4.3974630021141659E-2</v>
      </c>
      <c r="Q133" s="1">
        <f t="shared" ref="Q133:Q196" si="70">ABS(N133-O133)/2</f>
        <v>0.22888102609464836</v>
      </c>
      <c r="R133" s="1">
        <f t="shared" ref="R133:R196" si="71">R$1+IF(L133&lt;=M133,Q133,-Q133)</f>
        <v>0.73988102609464834</v>
      </c>
      <c r="S133" s="1"/>
      <c r="T133" s="17">
        <f t="shared" ref="T133:T196" si="72">(1/R133-1)*1000</f>
        <v>351.56865054149432</v>
      </c>
      <c r="U133" s="18">
        <f t="shared" ref="U133:U196" si="73">1000000/(T133+S$1)-T$1</f>
        <v>2476.6314971810075</v>
      </c>
      <c r="V133" s="2">
        <f t="shared" ref="V133:V196" si="74">T133*0.95</f>
        <v>333.99021801441961</v>
      </c>
      <c r="W133" s="18">
        <f t="shared" ref="W133:W196" si="75">U133*0.95</f>
        <v>2352.7999223219572</v>
      </c>
      <c r="X133" s="2">
        <f t="shared" ref="X133:X196" si="76">IF(V133&lt;1000,-100000/V133,V133/10)</f>
        <v>-299.40996653884821</v>
      </c>
      <c r="Y133" s="2">
        <f t="shared" ref="Y133:Y196" si="77">IF(W133&lt;1000,-100000/W133,W133/10)</f>
        <v>235.27999223219572</v>
      </c>
      <c r="Z133" s="2">
        <f t="shared" ref="Z133:Z196" si="78">IF(AL133&gt;AM133,V133,-1000)</f>
        <v>333.99021801441961</v>
      </c>
      <c r="AA133" s="2">
        <f t="shared" ref="AA133:AA196" si="79">IF(AM133&gt;AL133,W133,-1000)</f>
        <v>-1000</v>
      </c>
      <c r="AB133" s="5">
        <f t="shared" ref="AB133:AB196" si="80">IF(AL133&gt;AM133,L133-1,-1)</f>
        <v>0.33000000000000007</v>
      </c>
      <c r="AC133" s="5">
        <f t="shared" ref="AC133:AC196" si="81">IF(AM133&gt;AL133,M133-1,-1)</f>
        <v>-1</v>
      </c>
      <c r="AD133" s="3">
        <f t="shared" ref="AD133:AD196" si="82">YEAR(B133)*100+MONTH(B133)</f>
        <v>202211</v>
      </c>
      <c r="AE133" s="21">
        <v>4.5</v>
      </c>
      <c r="AF133" s="21">
        <v>1.22</v>
      </c>
      <c r="AG133" s="21">
        <v>3.4</v>
      </c>
      <c r="AH133" s="21">
        <v>1.33</v>
      </c>
      <c r="AI133">
        <v>16</v>
      </c>
      <c r="AJ133">
        <v>17</v>
      </c>
      <c r="AK133">
        <f t="shared" ref="AK133:AK196" si="83">IF(J133&lt;-200,INT(J133/100)*100,INT(J133/10)*10)</f>
        <v>-400</v>
      </c>
      <c r="AL133">
        <f t="shared" ref="AL133:AL196" si="84">IF(E133&lt;F133,AI133,AJ133)</f>
        <v>17</v>
      </c>
      <c r="AM133">
        <f t="shared" ref="AM133:AM196" si="85">IF(E133&lt;F133,AJ133,AI133)</f>
        <v>16</v>
      </c>
    </row>
    <row r="134" spans="2:39" x14ac:dyDescent="0.25">
      <c r="B134" s="24">
        <v>44885</v>
      </c>
      <c r="C134" s="20" t="s">
        <v>39</v>
      </c>
      <c r="D134" s="20" t="s">
        <v>45</v>
      </c>
      <c r="E134" s="2">
        <v>-181.81818181818181</v>
      </c>
      <c r="F134" s="2">
        <v>160</v>
      </c>
      <c r="G134" s="9">
        <f t="shared" ref="G134:G197" si="86">G133+1/24</f>
        <v>45034.416666666351</v>
      </c>
      <c r="H134" s="2" t="str">
        <f t="shared" si="61"/>
        <v>New England Patriots</v>
      </c>
      <c r="I134" s="2" t="str">
        <f t="shared" si="62"/>
        <v>New York Jets</v>
      </c>
      <c r="J134" s="17">
        <f t="shared" si="63"/>
        <v>-181.81818181818181</v>
      </c>
      <c r="K134" s="18">
        <f t="shared" si="64"/>
        <v>160</v>
      </c>
      <c r="L134" s="4">
        <f t="shared" si="65"/>
        <v>1.55</v>
      </c>
      <c r="M134" s="4">
        <f t="shared" si="66"/>
        <v>2.6</v>
      </c>
      <c r="N134" s="1">
        <f t="shared" si="67"/>
        <v>0.64516129032258063</v>
      </c>
      <c r="O134" s="1">
        <f t="shared" si="68"/>
        <v>0.38461538461538458</v>
      </c>
      <c r="P134" s="1">
        <f t="shared" si="69"/>
        <v>2.8915662650602414E-2</v>
      </c>
      <c r="Q134" s="1">
        <f t="shared" si="70"/>
        <v>0.13027295285359802</v>
      </c>
      <c r="R134" s="1">
        <f t="shared" si="71"/>
        <v>0.64127295285359809</v>
      </c>
      <c r="S134" s="1"/>
      <c r="T134" s="17">
        <f t="shared" si="72"/>
        <v>559.39837404665798</v>
      </c>
      <c r="U134" s="18">
        <f t="shared" si="73"/>
        <v>1609.5378726032154</v>
      </c>
      <c r="V134" s="2">
        <f t="shared" si="74"/>
        <v>531.42845534432502</v>
      </c>
      <c r="W134" s="18">
        <f t="shared" si="75"/>
        <v>1529.0609789730545</v>
      </c>
      <c r="X134" s="2">
        <f t="shared" si="76"/>
        <v>-188.17208411470486</v>
      </c>
      <c r="Y134" s="2">
        <f t="shared" si="77"/>
        <v>152.90609789730544</v>
      </c>
      <c r="Z134" s="2">
        <f t="shared" si="78"/>
        <v>531.42845534432502</v>
      </c>
      <c r="AA134" s="2">
        <f t="shared" si="79"/>
        <v>-1000</v>
      </c>
      <c r="AB134" s="5">
        <f t="shared" si="80"/>
        <v>0.55000000000000004</v>
      </c>
      <c r="AC134" s="5">
        <f t="shared" si="81"/>
        <v>-1</v>
      </c>
      <c r="AD134" s="3">
        <f t="shared" si="82"/>
        <v>202211</v>
      </c>
      <c r="AE134" s="21">
        <v>1.4</v>
      </c>
      <c r="AF134" s="21">
        <v>3.05</v>
      </c>
      <c r="AG134" s="21">
        <v>1.55</v>
      </c>
      <c r="AH134" s="21">
        <v>2.6</v>
      </c>
      <c r="AI134">
        <v>10</v>
      </c>
      <c r="AJ134">
        <v>3</v>
      </c>
      <c r="AK134">
        <f t="shared" si="83"/>
        <v>-190</v>
      </c>
      <c r="AL134">
        <f t="shared" si="84"/>
        <v>10</v>
      </c>
      <c r="AM134">
        <f t="shared" si="85"/>
        <v>3</v>
      </c>
    </row>
    <row r="135" spans="2:39" x14ac:dyDescent="0.25">
      <c r="B135" s="24">
        <v>44885</v>
      </c>
      <c r="C135" s="20" t="s">
        <v>46</v>
      </c>
      <c r="D135" s="20" t="s">
        <v>50</v>
      </c>
      <c r="E135" s="2">
        <v>-140.84507042253523</v>
      </c>
      <c r="F135" s="2">
        <v>120.00000000000001</v>
      </c>
      <c r="G135" s="9">
        <f t="shared" si="86"/>
        <v>45034.458333333016</v>
      </c>
      <c r="H135" s="2" t="str">
        <f t="shared" ref="H135:H198" si="87">IF(E135&lt;=F135,C135,D135)</f>
        <v>New Orleans Saints</v>
      </c>
      <c r="I135" s="2" t="str">
        <f t="shared" ref="I135:I198" si="88">IF(E135&gt;F135,C135,D135)</f>
        <v>Los Angeles Rams</v>
      </c>
      <c r="J135" s="17">
        <f t="shared" ref="J135:J198" si="89">IF(E135&lt;=F135,E135,F135)</f>
        <v>-140.84507042253523</v>
      </c>
      <c r="K135" s="18">
        <f t="shared" ref="K135:K198" si="90">IF(E135&gt;F135,E135,F135)</f>
        <v>120.00000000000001</v>
      </c>
      <c r="L135" s="4">
        <f t="shared" si="65"/>
        <v>1.71</v>
      </c>
      <c r="M135" s="4">
        <f t="shared" si="66"/>
        <v>2.2000000000000002</v>
      </c>
      <c r="N135" s="1">
        <f t="shared" si="67"/>
        <v>0.58479532163742687</v>
      </c>
      <c r="O135" s="1">
        <f t="shared" si="68"/>
        <v>0.45454545454545453</v>
      </c>
      <c r="P135" s="1">
        <f t="shared" si="69"/>
        <v>3.7851662404092101E-2</v>
      </c>
      <c r="Q135" s="1">
        <f t="shared" si="70"/>
        <v>6.5124933545986169E-2</v>
      </c>
      <c r="R135" s="1">
        <f t="shared" si="71"/>
        <v>0.57612493354598615</v>
      </c>
      <c r="S135" s="1"/>
      <c r="T135" s="17">
        <f t="shared" si="72"/>
        <v>735.73463284275692</v>
      </c>
      <c r="U135" s="18">
        <f t="shared" si="73"/>
        <v>1235.8449349286186</v>
      </c>
      <c r="V135" s="2">
        <f t="shared" si="74"/>
        <v>698.94790120061907</v>
      </c>
      <c r="W135" s="18">
        <f t="shared" si="75"/>
        <v>1174.0526881821877</v>
      </c>
      <c r="X135" s="2">
        <f t="shared" si="76"/>
        <v>-143.07218009843768</v>
      </c>
      <c r="Y135" s="2">
        <f t="shared" si="77"/>
        <v>117.40526881821877</v>
      </c>
      <c r="Z135" s="2">
        <f t="shared" si="78"/>
        <v>698.94790120061907</v>
      </c>
      <c r="AA135" s="2">
        <f t="shared" si="79"/>
        <v>-1000</v>
      </c>
      <c r="AB135" s="5">
        <f t="shared" si="80"/>
        <v>0.71</v>
      </c>
      <c r="AC135" s="5">
        <f t="shared" si="81"/>
        <v>-1</v>
      </c>
      <c r="AD135" s="3">
        <f t="shared" si="82"/>
        <v>202211</v>
      </c>
      <c r="AE135" s="21">
        <v>1.9</v>
      </c>
      <c r="AF135" s="21">
        <v>1.9</v>
      </c>
      <c r="AG135" s="21">
        <v>1.71</v>
      </c>
      <c r="AH135" s="21">
        <v>2.2000000000000002</v>
      </c>
      <c r="AI135">
        <v>27</v>
      </c>
      <c r="AJ135">
        <v>20</v>
      </c>
      <c r="AK135">
        <f t="shared" si="83"/>
        <v>-150</v>
      </c>
      <c r="AL135">
        <f t="shared" si="84"/>
        <v>27</v>
      </c>
      <c r="AM135">
        <f t="shared" si="85"/>
        <v>20</v>
      </c>
    </row>
    <row r="136" spans="2:39" x14ac:dyDescent="0.25">
      <c r="B136" s="24">
        <v>44885</v>
      </c>
      <c r="C136" s="20" t="s">
        <v>28</v>
      </c>
      <c r="D136" s="20" t="s">
        <v>37</v>
      </c>
      <c r="E136" s="2">
        <v>-166.66666666666663</v>
      </c>
      <c r="F136" s="2">
        <v>145.00000000000003</v>
      </c>
      <c r="G136" s="9">
        <f t="shared" si="86"/>
        <v>45034.49999999968</v>
      </c>
      <c r="H136" s="2" t="str">
        <f t="shared" si="87"/>
        <v>New York Giants</v>
      </c>
      <c r="I136" s="2" t="str">
        <f t="shared" si="88"/>
        <v>Detroit Lions</v>
      </c>
      <c r="J136" s="17">
        <f t="shared" si="89"/>
        <v>-166.66666666666663</v>
      </c>
      <c r="K136" s="18">
        <f t="shared" si="90"/>
        <v>145.00000000000003</v>
      </c>
      <c r="L136" s="4">
        <f t="shared" si="65"/>
        <v>1.6</v>
      </c>
      <c r="M136" s="4">
        <f t="shared" si="66"/>
        <v>2.4500000000000002</v>
      </c>
      <c r="N136" s="1">
        <f t="shared" si="67"/>
        <v>0.625</v>
      </c>
      <c r="O136" s="1">
        <f t="shared" si="68"/>
        <v>0.4081632653061224</v>
      </c>
      <c r="P136" s="1">
        <f t="shared" si="69"/>
        <v>3.2098765432098886E-2</v>
      </c>
      <c r="Q136" s="1">
        <f t="shared" si="70"/>
        <v>0.1084183673469388</v>
      </c>
      <c r="R136" s="1">
        <f t="shared" si="71"/>
        <v>0.61941836734693878</v>
      </c>
      <c r="S136" s="1"/>
      <c r="T136" s="17">
        <f t="shared" si="72"/>
        <v>614.4177388267467</v>
      </c>
      <c r="U136" s="18">
        <f t="shared" si="73"/>
        <v>1471.4893831628281</v>
      </c>
      <c r="V136" s="2">
        <f t="shared" si="74"/>
        <v>583.69685188540939</v>
      </c>
      <c r="W136" s="18">
        <f t="shared" si="75"/>
        <v>1397.9149140046866</v>
      </c>
      <c r="X136" s="2">
        <f t="shared" si="76"/>
        <v>-171.32180801898838</v>
      </c>
      <c r="Y136" s="2">
        <f t="shared" si="77"/>
        <v>139.79149140046866</v>
      </c>
      <c r="Z136" s="2">
        <f t="shared" si="78"/>
        <v>-1000</v>
      </c>
      <c r="AA136" s="2">
        <f t="shared" si="79"/>
        <v>1397.9149140046866</v>
      </c>
      <c r="AB136" s="5">
        <f t="shared" si="80"/>
        <v>-1</v>
      </c>
      <c r="AC136" s="5">
        <f t="shared" si="81"/>
        <v>1.4500000000000002</v>
      </c>
      <c r="AD136" s="3">
        <f t="shared" si="82"/>
        <v>202211</v>
      </c>
      <c r="AE136" s="21">
        <v>1.47</v>
      </c>
      <c r="AF136" s="21">
        <v>2.75</v>
      </c>
      <c r="AG136" s="21">
        <v>1.6</v>
      </c>
      <c r="AH136" s="21">
        <v>2.4500000000000002</v>
      </c>
      <c r="AI136">
        <v>18</v>
      </c>
      <c r="AJ136">
        <v>31</v>
      </c>
      <c r="AK136">
        <f t="shared" si="83"/>
        <v>-170</v>
      </c>
      <c r="AL136">
        <f t="shared" si="84"/>
        <v>18</v>
      </c>
      <c r="AM136">
        <f t="shared" si="85"/>
        <v>31</v>
      </c>
    </row>
    <row r="137" spans="2:39" x14ac:dyDescent="0.25">
      <c r="B137" s="24">
        <v>44882</v>
      </c>
      <c r="C137" s="20" t="s">
        <v>36</v>
      </c>
      <c r="D137" s="20" t="s">
        <v>44</v>
      </c>
      <c r="E137" s="2">
        <v>-172.41379310344826</v>
      </c>
      <c r="F137" s="2">
        <v>150</v>
      </c>
      <c r="G137" s="9">
        <f t="shared" si="86"/>
        <v>45034.541666666344</v>
      </c>
      <c r="H137" s="2" t="str">
        <f t="shared" si="87"/>
        <v>Green Bay Packers</v>
      </c>
      <c r="I137" s="2" t="str">
        <f t="shared" si="88"/>
        <v>Tennessee Titans</v>
      </c>
      <c r="J137" s="17">
        <f t="shared" si="89"/>
        <v>-172.41379310344826</v>
      </c>
      <c r="K137" s="18">
        <f t="shared" si="90"/>
        <v>150</v>
      </c>
      <c r="L137" s="4">
        <f t="shared" si="65"/>
        <v>1.58</v>
      </c>
      <c r="M137" s="4">
        <f t="shared" si="66"/>
        <v>2.5</v>
      </c>
      <c r="N137" s="1">
        <f t="shared" si="67"/>
        <v>0.63291139240506322</v>
      </c>
      <c r="O137" s="1">
        <f t="shared" si="68"/>
        <v>0.4</v>
      </c>
      <c r="P137" s="1">
        <f t="shared" si="69"/>
        <v>3.1862745098039214E-2</v>
      </c>
      <c r="Q137" s="1">
        <f t="shared" si="70"/>
        <v>0.1164556962025316</v>
      </c>
      <c r="R137" s="1">
        <f t="shared" si="71"/>
        <v>0.62745569620253161</v>
      </c>
      <c r="S137" s="1"/>
      <c r="T137" s="17">
        <f t="shared" si="72"/>
        <v>593.73802174746322</v>
      </c>
      <c r="U137" s="18">
        <f t="shared" si="73"/>
        <v>1520.5870888415161</v>
      </c>
      <c r="V137" s="2">
        <f t="shared" si="74"/>
        <v>564.05112066009008</v>
      </c>
      <c r="W137" s="18">
        <f t="shared" si="75"/>
        <v>1444.5577343994403</v>
      </c>
      <c r="X137" s="2">
        <f t="shared" si="76"/>
        <v>-177.28889516782337</v>
      </c>
      <c r="Y137" s="2">
        <f t="shared" si="77"/>
        <v>144.45577343994404</v>
      </c>
      <c r="Z137" s="2">
        <f t="shared" si="78"/>
        <v>-1000</v>
      </c>
      <c r="AA137" s="2">
        <f t="shared" si="79"/>
        <v>1444.5577343994403</v>
      </c>
      <c r="AB137" s="5">
        <f t="shared" si="80"/>
        <v>-1</v>
      </c>
      <c r="AC137" s="5">
        <f t="shared" si="81"/>
        <v>1.5</v>
      </c>
      <c r="AD137" s="3">
        <f t="shared" si="82"/>
        <v>202211</v>
      </c>
      <c r="AE137" s="21">
        <v>1.86</v>
      </c>
      <c r="AF137" s="21">
        <v>1.95</v>
      </c>
      <c r="AG137" s="21">
        <v>1.58</v>
      </c>
      <c r="AH137" s="21">
        <v>2.5</v>
      </c>
      <c r="AI137">
        <v>17</v>
      </c>
      <c r="AJ137">
        <v>27</v>
      </c>
      <c r="AK137">
        <f t="shared" si="83"/>
        <v>-180</v>
      </c>
      <c r="AL137">
        <f t="shared" si="84"/>
        <v>17</v>
      </c>
      <c r="AM137">
        <f t="shared" si="85"/>
        <v>27</v>
      </c>
    </row>
    <row r="138" spans="2:39" x14ac:dyDescent="0.25">
      <c r="B138" s="24">
        <v>44879</v>
      </c>
      <c r="C138" s="20" t="s">
        <v>22</v>
      </c>
      <c r="D138" s="20" t="s">
        <v>52</v>
      </c>
      <c r="E138" s="2">
        <v>-526.31578947368439</v>
      </c>
      <c r="F138" s="2">
        <v>400</v>
      </c>
      <c r="G138" s="9">
        <f t="shared" si="86"/>
        <v>45034.583333333008</v>
      </c>
      <c r="H138" s="2" t="str">
        <f t="shared" si="87"/>
        <v>Philadelphia Eagles</v>
      </c>
      <c r="I138" s="2" t="str">
        <f t="shared" si="88"/>
        <v>Washington Commanders</v>
      </c>
      <c r="J138" s="17">
        <f t="shared" si="89"/>
        <v>-526.31578947368439</v>
      </c>
      <c r="K138" s="18">
        <f t="shared" si="90"/>
        <v>400</v>
      </c>
      <c r="L138" s="4">
        <f t="shared" si="65"/>
        <v>1.19</v>
      </c>
      <c r="M138" s="4">
        <f t="shared" si="66"/>
        <v>5</v>
      </c>
      <c r="N138" s="1">
        <f t="shared" si="67"/>
        <v>0.84033613445378152</v>
      </c>
      <c r="O138" s="1">
        <f t="shared" si="68"/>
        <v>0.2</v>
      </c>
      <c r="P138" s="1">
        <f t="shared" si="69"/>
        <v>3.8772213247172949E-2</v>
      </c>
      <c r="Q138" s="1">
        <f t="shared" si="70"/>
        <v>0.32016806722689073</v>
      </c>
      <c r="R138" s="1">
        <f t="shared" si="71"/>
        <v>0.83116806722689074</v>
      </c>
      <c r="S138" s="1"/>
      <c r="T138" s="17">
        <f t="shared" si="72"/>
        <v>203.12610581443556</v>
      </c>
      <c r="U138" s="18">
        <f t="shared" si="73"/>
        <v>3985.2087388896653</v>
      </c>
      <c r="V138" s="2">
        <f t="shared" si="74"/>
        <v>192.96980052371379</v>
      </c>
      <c r="W138" s="18">
        <f t="shared" si="75"/>
        <v>3785.9483019451818</v>
      </c>
      <c r="X138" s="2">
        <f t="shared" si="76"/>
        <v>-518.21580231001553</v>
      </c>
      <c r="Y138" s="2">
        <f t="shared" si="77"/>
        <v>378.59483019451818</v>
      </c>
      <c r="Z138" s="2">
        <f t="shared" si="78"/>
        <v>-1000</v>
      </c>
      <c r="AA138" s="2">
        <f t="shared" si="79"/>
        <v>3785.9483019451818</v>
      </c>
      <c r="AB138" s="5">
        <f t="shared" si="80"/>
        <v>-1</v>
      </c>
      <c r="AC138" s="5">
        <f t="shared" si="81"/>
        <v>4</v>
      </c>
      <c r="AD138" s="3">
        <f t="shared" si="82"/>
        <v>202211</v>
      </c>
      <c r="AE138" s="21">
        <v>1.2</v>
      </c>
      <c r="AF138" s="21">
        <v>4.75</v>
      </c>
      <c r="AG138" s="21">
        <v>1.19</v>
      </c>
      <c r="AH138" s="21">
        <v>5</v>
      </c>
      <c r="AI138">
        <v>21</v>
      </c>
      <c r="AJ138">
        <v>32</v>
      </c>
      <c r="AK138">
        <f t="shared" si="83"/>
        <v>-600</v>
      </c>
      <c r="AL138">
        <f t="shared" si="84"/>
        <v>21</v>
      </c>
      <c r="AM138">
        <f t="shared" si="85"/>
        <v>32</v>
      </c>
    </row>
    <row r="139" spans="2:39" x14ac:dyDescent="0.25">
      <c r="B139" s="24">
        <v>44878</v>
      </c>
      <c r="C139" s="20" t="s">
        <v>25</v>
      </c>
      <c r="D139" s="20" t="s">
        <v>34</v>
      </c>
      <c r="E139" s="2">
        <v>-370.37037037037032</v>
      </c>
      <c r="F139" s="2">
        <v>290</v>
      </c>
      <c r="G139" s="9">
        <f t="shared" si="86"/>
        <v>45034.624999999673</v>
      </c>
      <c r="H139" s="2" t="str">
        <f t="shared" si="87"/>
        <v>San Francisco 49ers</v>
      </c>
      <c r="I139" s="2" t="str">
        <f t="shared" si="88"/>
        <v>Los Angeles Chargers</v>
      </c>
      <c r="J139" s="17">
        <f t="shared" si="89"/>
        <v>-370.37037037037032</v>
      </c>
      <c r="K139" s="18">
        <f t="shared" si="90"/>
        <v>290</v>
      </c>
      <c r="L139" s="4">
        <f t="shared" si="65"/>
        <v>1.27</v>
      </c>
      <c r="M139" s="4">
        <f t="shared" si="66"/>
        <v>3.9</v>
      </c>
      <c r="N139" s="1">
        <f t="shared" si="67"/>
        <v>0.78740157480314954</v>
      </c>
      <c r="O139" s="1">
        <f t="shared" si="68"/>
        <v>0.25641025641025644</v>
      </c>
      <c r="P139" s="1">
        <f t="shared" si="69"/>
        <v>4.1972920696324856E-2</v>
      </c>
      <c r="Q139" s="1">
        <f t="shared" si="70"/>
        <v>0.26549565919644658</v>
      </c>
      <c r="R139" s="1">
        <f t="shared" si="71"/>
        <v>0.77649565919644659</v>
      </c>
      <c r="S139" s="1"/>
      <c r="T139" s="17">
        <f t="shared" si="72"/>
        <v>287.83720572867844</v>
      </c>
      <c r="U139" s="18">
        <f t="shared" si="73"/>
        <v>2959.4718041984102</v>
      </c>
      <c r="V139" s="2">
        <f t="shared" si="74"/>
        <v>273.4453454422445</v>
      </c>
      <c r="W139" s="18">
        <f t="shared" si="75"/>
        <v>2811.4982139884896</v>
      </c>
      <c r="X139" s="2">
        <f t="shared" si="76"/>
        <v>-365.70379297650692</v>
      </c>
      <c r="Y139" s="2">
        <f t="shared" si="77"/>
        <v>281.14982139884899</v>
      </c>
      <c r="Z139" s="2">
        <f t="shared" si="78"/>
        <v>273.4453454422445</v>
      </c>
      <c r="AA139" s="2">
        <f t="shared" si="79"/>
        <v>-1000</v>
      </c>
      <c r="AB139" s="5">
        <f t="shared" si="80"/>
        <v>0.27</v>
      </c>
      <c r="AC139" s="5">
        <f t="shared" si="81"/>
        <v>-1</v>
      </c>
      <c r="AD139" s="3">
        <f t="shared" si="82"/>
        <v>202211</v>
      </c>
      <c r="AE139" s="21">
        <v>1.52</v>
      </c>
      <c r="AF139" s="21">
        <v>2.67</v>
      </c>
      <c r="AG139" s="21">
        <v>1.27</v>
      </c>
      <c r="AH139" s="21">
        <v>3.9</v>
      </c>
      <c r="AI139">
        <v>22</v>
      </c>
      <c r="AJ139">
        <v>16</v>
      </c>
      <c r="AK139">
        <f t="shared" si="83"/>
        <v>-400</v>
      </c>
      <c r="AL139">
        <f t="shared" si="84"/>
        <v>22</v>
      </c>
      <c r="AM139">
        <f t="shared" si="85"/>
        <v>16</v>
      </c>
    </row>
    <row r="140" spans="2:39" x14ac:dyDescent="0.25">
      <c r="B140" s="24">
        <v>44878</v>
      </c>
      <c r="C140" s="20" t="s">
        <v>36</v>
      </c>
      <c r="D140" s="20" t="s">
        <v>26</v>
      </c>
      <c r="E140" s="2">
        <v>170.00000000000003</v>
      </c>
      <c r="F140" s="2">
        <v>-200</v>
      </c>
      <c r="G140" s="9">
        <f t="shared" si="86"/>
        <v>45034.666666666337</v>
      </c>
      <c r="H140" s="2" t="str">
        <f t="shared" si="87"/>
        <v>Dallas Cowboys</v>
      </c>
      <c r="I140" s="2" t="str">
        <f t="shared" si="88"/>
        <v>Green Bay Packers</v>
      </c>
      <c r="J140" s="17">
        <f t="shared" si="89"/>
        <v>-200</v>
      </c>
      <c r="K140" s="18">
        <f t="shared" si="90"/>
        <v>170.00000000000003</v>
      </c>
      <c r="L140" s="4">
        <f t="shared" si="65"/>
        <v>1.5</v>
      </c>
      <c r="M140" s="4">
        <f t="shared" si="66"/>
        <v>2.7</v>
      </c>
      <c r="N140" s="1">
        <f t="shared" si="67"/>
        <v>0.66666666666666663</v>
      </c>
      <c r="O140" s="1">
        <f t="shared" si="68"/>
        <v>0.37037037037037035</v>
      </c>
      <c r="P140" s="1">
        <f t="shared" si="69"/>
        <v>3.5714285714285587E-2</v>
      </c>
      <c r="Q140" s="1">
        <f t="shared" si="70"/>
        <v>0.14814814814814814</v>
      </c>
      <c r="R140" s="1">
        <f t="shared" si="71"/>
        <v>0.65914814814814815</v>
      </c>
      <c r="S140" s="1"/>
      <c r="T140" s="17">
        <f t="shared" si="72"/>
        <v>517.10962521773342</v>
      </c>
      <c r="U140" s="18">
        <f t="shared" si="73"/>
        <v>1734.0124117028765</v>
      </c>
      <c r="V140" s="2">
        <f t="shared" si="74"/>
        <v>491.25414395684675</v>
      </c>
      <c r="W140" s="18">
        <f t="shared" si="75"/>
        <v>1647.3117911177326</v>
      </c>
      <c r="X140" s="2">
        <f t="shared" si="76"/>
        <v>-203.56062382403903</v>
      </c>
      <c r="Y140" s="2">
        <f t="shared" si="77"/>
        <v>164.73117911177326</v>
      </c>
      <c r="Z140" s="2">
        <f t="shared" si="78"/>
        <v>-1000</v>
      </c>
      <c r="AA140" s="2">
        <f t="shared" si="79"/>
        <v>1647.3117911177326</v>
      </c>
      <c r="AB140" s="5">
        <f t="shared" si="80"/>
        <v>-1</v>
      </c>
      <c r="AC140" s="5">
        <f t="shared" si="81"/>
        <v>1.7000000000000002</v>
      </c>
      <c r="AD140" s="3">
        <f t="shared" si="82"/>
        <v>202211</v>
      </c>
      <c r="AE140" s="21">
        <v>2.2999999999999998</v>
      </c>
      <c r="AF140" s="21">
        <v>1.66</v>
      </c>
      <c r="AG140" s="21">
        <v>2.7</v>
      </c>
      <c r="AH140" s="21">
        <v>1.5</v>
      </c>
      <c r="AI140">
        <v>31</v>
      </c>
      <c r="AJ140">
        <v>28</v>
      </c>
      <c r="AK140">
        <f t="shared" si="83"/>
        <v>-200</v>
      </c>
      <c r="AL140">
        <f t="shared" si="84"/>
        <v>28</v>
      </c>
      <c r="AM140">
        <f t="shared" si="85"/>
        <v>31</v>
      </c>
    </row>
    <row r="141" spans="2:39" x14ac:dyDescent="0.25">
      <c r="B141" s="24">
        <v>44878</v>
      </c>
      <c r="C141" s="20" t="s">
        <v>50</v>
      </c>
      <c r="D141" s="20" t="s">
        <v>51</v>
      </c>
      <c r="E141" s="2">
        <v>-181.81818181818181</v>
      </c>
      <c r="F141" s="2">
        <v>160</v>
      </c>
      <c r="G141" s="9">
        <f t="shared" si="86"/>
        <v>45034.708333333001</v>
      </c>
      <c r="H141" s="2" t="str">
        <f t="shared" si="87"/>
        <v>Los Angeles Rams</v>
      </c>
      <c r="I141" s="2" t="str">
        <f t="shared" si="88"/>
        <v>Arizona Cardinals</v>
      </c>
      <c r="J141" s="17">
        <f t="shared" si="89"/>
        <v>-181.81818181818181</v>
      </c>
      <c r="K141" s="18">
        <f t="shared" si="90"/>
        <v>160</v>
      </c>
      <c r="L141" s="4">
        <f t="shared" si="65"/>
        <v>1.55</v>
      </c>
      <c r="M141" s="4">
        <f t="shared" si="66"/>
        <v>2.6</v>
      </c>
      <c r="N141" s="1">
        <f t="shared" si="67"/>
        <v>0.64516129032258063</v>
      </c>
      <c r="O141" s="1">
        <f t="shared" si="68"/>
        <v>0.38461538461538458</v>
      </c>
      <c r="P141" s="1">
        <f t="shared" si="69"/>
        <v>2.8915662650602414E-2</v>
      </c>
      <c r="Q141" s="1">
        <f t="shared" si="70"/>
        <v>0.13027295285359802</v>
      </c>
      <c r="R141" s="1">
        <f t="shared" si="71"/>
        <v>0.64127295285359809</v>
      </c>
      <c r="S141" s="1"/>
      <c r="T141" s="17">
        <f t="shared" si="72"/>
        <v>559.39837404665798</v>
      </c>
      <c r="U141" s="18">
        <f t="shared" si="73"/>
        <v>1609.5378726032154</v>
      </c>
      <c r="V141" s="2">
        <f t="shared" si="74"/>
        <v>531.42845534432502</v>
      </c>
      <c r="W141" s="18">
        <f t="shared" si="75"/>
        <v>1529.0609789730545</v>
      </c>
      <c r="X141" s="2">
        <f t="shared" si="76"/>
        <v>-188.17208411470486</v>
      </c>
      <c r="Y141" s="2">
        <f t="shared" si="77"/>
        <v>152.90609789730544</v>
      </c>
      <c r="Z141" s="2">
        <f t="shared" si="78"/>
        <v>-1000</v>
      </c>
      <c r="AA141" s="2">
        <f t="shared" si="79"/>
        <v>1529.0609789730545</v>
      </c>
      <c r="AB141" s="5">
        <f t="shared" si="80"/>
        <v>-1</v>
      </c>
      <c r="AC141" s="5">
        <f t="shared" si="81"/>
        <v>1.6</v>
      </c>
      <c r="AD141" s="3">
        <f t="shared" si="82"/>
        <v>202211</v>
      </c>
      <c r="AE141" s="21">
        <v>1.58</v>
      </c>
      <c r="AF141" s="21">
        <v>2.5</v>
      </c>
      <c r="AG141" s="21">
        <v>1.55</v>
      </c>
      <c r="AH141" s="21">
        <v>2.6</v>
      </c>
      <c r="AI141">
        <v>17</v>
      </c>
      <c r="AJ141">
        <v>27</v>
      </c>
      <c r="AK141">
        <f t="shared" si="83"/>
        <v>-190</v>
      </c>
      <c r="AL141">
        <f t="shared" si="84"/>
        <v>17</v>
      </c>
      <c r="AM141">
        <f t="shared" si="85"/>
        <v>27</v>
      </c>
    </row>
    <row r="142" spans="2:39" x14ac:dyDescent="0.25">
      <c r="B142" s="24">
        <v>44878</v>
      </c>
      <c r="C142" s="20" t="s">
        <v>53</v>
      </c>
      <c r="D142" s="20" t="s">
        <v>42</v>
      </c>
      <c r="E142" s="2">
        <v>-212.76595744680853</v>
      </c>
      <c r="F142" s="2">
        <v>175</v>
      </c>
      <c r="G142" s="9">
        <f t="shared" si="86"/>
        <v>45034.749999999665</v>
      </c>
      <c r="H142" s="2" t="str">
        <f t="shared" si="87"/>
        <v>Las Vegas Raiders</v>
      </c>
      <c r="I142" s="2" t="str">
        <f t="shared" si="88"/>
        <v>Indianapolis Colts</v>
      </c>
      <c r="J142" s="17">
        <f t="shared" si="89"/>
        <v>-212.76595744680853</v>
      </c>
      <c r="K142" s="18">
        <f t="shared" si="90"/>
        <v>175</v>
      </c>
      <c r="L142" s="4">
        <f t="shared" si="65"/>
        <v>1.4700000000000002</v>
      </c>
      <c r="M142" s="4">
        <f t="shared" si="66"/>
        <v>2.75</v>
      </c>
      <c r="N142" s="1">
        <f t="shared" si="67"/>
        <v>0.68027210884353728</v>
      </c>
      <c r="O142" s="1">
        <f t="shared" si="68"/>
        <v>0.36363636363636365</v>
      </c>
      <c r="P142" s="1">
        <f t="shared" si="69"/>
        <v>4.206161137440767E-2</v>
      </c>
      <c r="Q142" s="1">
        <f t="shared" si="70"/>
        <v>0.15831787260358682</v>
      </c>
      <c r="R142" s="1">
        <f t="shared" si="71"/>
        <v>0.66931787260358688</v>
      </c>
      <c r="S142" s="1"/>
      <c r="T142" s="17">
        <f t="shared" si="72"/>
        <v>494.0584151893168</v>
      </c>
      <c r="U142" s="18">
        <f t="shared" si="73"/>
        <v>1810.0865209085014</v>
      </c>
      <c r="V142" s="2">
        <f t="shared" si="74"/>
        <v>469.35549442985092</v>
      </c>
      <c r="W142" s="18">
        <f t="shared" si="75"/>
        <v>1719.5821948630762</v>
      </c>
      <c r="X142" s="2">
        <f t="shared" si="76"/>
        <v>-213.05812158750777</v>
      </c>
      <c r="Y142" s="2">
        <f t="shared" si="77"/>
        <v>171.95821948630763</v>
      </c>
      <c r="Z142" s="2">
        <f t="shared" si="78"/>
        <v>-1000</v>
      </c>
      <c r="AA142" s="2">
        <f t="shared" si="79"/>
        <v>1719.5821948630762</v>
      </c>
      <c r="AB142" s="5">
        <f t="shared" si="80"/>
        <v>-1</v>
      </c>
      <c r="AC142" s="5">
        <f t="shared" si="81"/>
        <v>1.75</v>
      </c>
      <c r="AD142" s="3">
        <f t="shared" si="82"/>
        <v>202211</v>
      </c>
      <c r="AE142" s="21">
        <v>1.54</v>
      </c>
      <c r="AF142" s="21">
        <v>2.65</v>
      </c>
      <c r="AG142" s="21">
        <v>1.47</v>
      </c>
      <c r="AH142" s="21">
        <v>2.75</v>
      </c>
      <c r="AI142">
        <v>20</v>
      </c>
      <c r="AJ142">
        <v>25</v>
      </c>
      <c r="AK142">
        <f t="shared" si="83"/>
        <v>-300</v>
      </c>
      <c r="AL142">
        <f t="shared" si="84"/>
        <v>20</v>
      </c>
      <c r="AM142">
        <f t="shared" si="85"/>
        <v>25</v>
      </c>
    </row>
    <row r="143" spans="2:39" x14ac:dyDescent="0.25">
      <c r="B143" s="24">
        <v>44878</v>
      </c>
      <c r="C143" s="20" t="s">
        <v>27</v>
      </c>
      <c r="D143" s="20" t="s">
        <v>32</v>
      </c>
      <c r="E143" s="2">
        <v>-263.1578947368422</v>
      </c>
      <c r="F143" s="2">
        <v>215</v>
      </c>
      <c r="G143" s="9">
        <f t="shared" si="86"/>
        <v>45034.79166666633</v>
      </c>
      <c r="H143" s="2" t="str">
        <f t="shared" si="87"/>
        <v>Buffalo Bills</v>
      </c>
      <c r="I143" s="2" t="str">
        <f t="shared" si="88"/>
        <v>Minnesota Vikings</v>
      </c>
      <c r="J143" s="17">
        <f t="shared" si="89"/>
        <v>-263.1578947368422</v>
      </c>
      <c r="K143" s="18">
        <f t="shared" si="90"/>
        <v>215</v>
      </c>
      <c r="L143" s="4">
        <f t="shared" si="65"/>
        <v>1.38</v>
      </c>
      <c r="M143" s="4">
        <f t="shared" si="66"/>
        <v>3.15</v>
      </c>
      <c r="N143" s="1">
        <f t="shared" si="67"/>
        <v>0.7246376811594204</v>
      </c>
      <c r="O143" s="1">
        <f t="shared" si="68"/>
        <v>0.31746031746031744</v>
      </c>
      <c r="P143" s="1">
        <f t="shared" si="69"/>
        <v>4.039735099337749E-2</v>
      </c>
      <c r="Q143" s="1">
        <f t="shared" si="70"/>
        <v>0.20358868184955148</v>
      </c>
      <c r="R143" s="1">
        <f t="shared" si="71"/>
        <v>0.71458868184955149</v>
      </c>
      <c r="S143" s="1"/>
      <c r="T143" s="17">
        <f t="shared" si="72"/>
        <v>399.40643533805462</v>
      </c>
      <c r="U143" s="18">
        <f t="shared" si="73"/>
        <v>2205.1924375584526</v>
      </c>
      <c r="V143" s="2">
        <f t="shared" si="74"/>
        <v>379.43611357115185</v>
      </c>
      <c r="W143" s="18">
        <f t="shared" si="75"/>
        <v>2094.93281568053</v>
      </c>
      <c r="X143" s="2">
        <f t="shared" si="76"/>
        <v>-263.54897813712716</v>
      </c>
      <c r="Y143" s="2">
        <f t="shared" si="77"/>
        <v>209.49328156805299</v>
      </c>
      <c r="Z143" s="2">
        <f t="shared" si="78"/>
        <v>-1000</v>
      </c>
      <c r="AA143" s="2">
        <f t="shared" si="79"/>
        <v>2094.93281568053</v>
      </c>
      <c r="AB143" s="5">
        <f t="shared" si="80"/>
        <v>-1</v>
      </c>
      <c r="AC143" s="5">
        <f t="shared" si="81"/>
        <v>2.15</v>
      </c>
      <c r="AD143" s="3">
        <f t="shared" si="82"/>
        <v>202211</v>
      </c>
      <c r="AE143" s="21">
        <v>1.22</v>
      </c>
      <c r="AF143" s="21">
        <v>4.5</v>
      </c>
      <c r="AG143" s="21">
        <v>1.38</v>
      </c>
      <c r="AH143" s="21">
        <v>3.15</v>
      </c>
      <c r="AI143">
        <v>30</v>
      </c>
      <c r="AJ143">
        <v>33</v>
      </c>
      <c r="AK143">
        <f t="shared" si="83"/>
        <v>-300</v>
      </c>
      <c r="AL143">
        <f t="shared" si="84"/>
        <v>30</v>
      </c>
      <c r="AM143">
        <f t="shared" si="85"/>
        <v>33</v>
      </c>
    </row>
    <row r="144" spans="2:39" x14ac:dyDescent="0.25">
      <c r="B144" s="24">
        <v>44878</v>
      </c>
      <c r="C144" s="20" t="s">
        <v>40</v>
      </c>
      <c r="D144" s="20" t="s">
        <v>37</v>
      </c>
      <c r="E144" s="2">
        <v>-161.29032258064512</v>
      </c>
      <c r="F144" s="2">
        <v>140</v>
      </c>
      <c r="G144" s="9">
        <f t="shared" si="86"/>
        <v>45034.833333332994</v>
      </c>
      <c r="H144" s="2" t="str">
        <f t="shared" si="87"/>
        <v>Chicago Bears</v>
      </c>
      <c r="I144" s="2" t="str">
        <f t="shared" si="88"/>
        <v>Detroit Lions</v>
      </c>
      <c r="J144" s="17">
        <f t="shared" si="89"/>
        <v>-161.29032258064512</v>
      </c>
      <c r="K144" s="18">
        <f t="shared" si="90"/>
        <v>140</v>
      </c>
      <c r="L144" s="4">
        <f t="shared" si="65"/>
        <v>1.62</v>
      </c>
      <c r="M144" s="4">
        <f t="shared" si="66"/>
        <v>2.4</v>
      </c>
      <c r="N144" s="1">
        <f t="shared" si="67"/>
        <v>0.61728395061728392</v>
      </c>
      <c r="O144" s="1">
        <f t="shared" si="68"/>
        <v>0.41666666666666669</v>
      </c>
      <c r="P144" s="1">
        <f t="shared" si="69"/>
        <v>3.2835820895522283E-2</v>
      </c>
      <c r="Q144" s="1">
        <f t="shared" si="70"/>
        <v>0.10030864197530862</v>
      </c>
      <c r="R144" s="1">
        <f t="shared" si="71"/>
        <v>0.61130864197530865</v>
      </c>
      <c r="S144" s="1"/>
      <c r="T144" s="17">
        <f t="shared" si="72"/>
        <v>635.83488165441463</v>
      </c>
      <c r="U144" s="18">
        <f t="shared" si="73"/>
        <v>1423.7849094482656</v>
      </c>
      <c r="V144" s="2">
        <f t="shared" si="74"/>
        <v>604.04313757169382</v>
      </c>
      <c r="W144" s="18">
        <f t="shared" si="75"/>
        <v>1352.5956639758522</v>
      </c>
      <c r="X144" s="2">
        <f t="shared" si="76"/>
        <v>-165.55109027810289</v>
      </c>
      <c r="Y144" s="2">
        <f t="shared" si="77"/>
        <v>135.25956639758522</v>
      </c>
      <c r="Z144" s="2">
        <f t="shared" si="78"/>
        <v>-1000</v>
      </c>
      <c r="AA144" s="2">
        <f t="shared" si="79"/>
        <v>1352.5956639758522</v>
      </c>
      <c r="AB144" s="5">
        <f t="shared" si="80"/>
        <v>-1</v>
      </c>
      <c r="AC144" s="5">
        <f t="shared" si="81"/>
        <v>1.4</v>
      </c>
      <c r="AD144" s="3">
        <f t="shared" si="82"/>
        <v>202211</v>
      </c>
      <c r="AE144" s="21">
        <v>1.8</v>
      </c>
      <c r="AF144" s="21">
        <v>2.0499999999999998</v>
      </c>
      <c r="AG144" s="21">
        <v>1.62</v>
      </c>
      <c r="AH144" s="21">
        <v>2.4</v>
      </c>
      <c r="AI144">
        <v>30</v>
      </c>
      <c r="AJ144">
        <v>31</v>
      </c>
      <c r="AK144">
        <f t="shared" si="83"/>
        <v>-170</v>
      </c>
      <c r="AL144">
        <f t="shared" si="84"/>
        <v>30</v>
      </c>
      <c r="AM144">
        <f t="shared" si="85"/>
        <v>31</v>
      </c>
    </row>
    <row r="145" spans="2:39" x14ac:dyDescent="0.25">
      <c r="B145" s="24">
        <v>44878</v>
      </c>
      <c r="C145" s="20" t="s">
        <v>23</v>
      </c>
      <c r="D145" s="20" t="s">
        <v>29</v>
      </c>
      <c r="E145" s="2">
        <v>-454.54545454545462</v>
      </c>
      <c r="F145" s="2">
        <v>350</v>
      </c>
      <c r="G145" s="9">
        <f t="shared" si="86"/>
        <v>45034.874999999658</v>
      </c>
      <c r="H145" s="2" t="str">
        <f t="shared" si="87"/>
        <v>Kansas City Chiefs</v>
      </c>
      <c r="I145" s="2" t="str">
        <f t="shared" si="88"/>
        <v>Jacksonville Jaguars</v>
      </c>
      <c r="J145" s="17">
        <f t="shared" si="89"/>
        <v>-454.54545454545462</v>
      </c>
      <c r="K145" s="18">
        <f t="shared" si="90"/>
        <v>350</v>
      </c>
      <c r="L145" s="4">
        <f t="shared" si="65"/>
        <v>1.22</v>
      </c>
      <c r="M145" s="4">
        <f t="shared" si="66"/>
        <v>4.5</v>
      </c>
      <c r="N145" s="1">
        <f t="shared" si="67"/>
        <v>0.81967213114754101</v>
      </c>
      <c r="O145" s="1">
        <f t="shared" si="68"/>
        <v>0.22222222222222221</v>
      </c>
      <c r="P145" s="1">
        <f t="shared" si="69"/>
        <v>4.0209790209790097E-2</v>
      </c>
      <c r="Q145" s="1">
        <f t="shared" si="70"/>
        <v>0.2987249544626594</v>
      </c>
      <c r="R145" s="1">
        <f t="shared" si="71"/>
        <v>0.80972495446265946</v>
      </c>
      <c r="S145" s="1"/>
      <c r="T145" s="17">
        <f t="shared" si="72"/>
        <v>234.98725646118768</v>
      </c>
      <c r="U145" s="18">
        <f t="shared" si="73"/>
        <v>3526.591123964678</v>
      </c>
      <c r="V145" s="2">
        <f t="shared" si="74"/>
        <v>223.2378936381283</v>
      </c>
      <c r="W145" s="18">
        <f t="shared" si="75"/>
        <v>3350.2615677664439</v>
      </c>
      <c r="X145" s="2">
        <f t="shared" si="76"/>
        <v>-447.95262296329213</v>
      </c>
      <c r="Y145" s="2">
        <f t="shared" si="77"/>
        <v>335.02615677664437</v>
      </c>
      <c r="Z145" s="2">
        <f t="shared" si="78"/>
        <v>223.2378936381283</v>
      </c>
      <c r="AA145" s="2">
        <f t="shared" si="79"/>
        <v>-1000</v>
      </c>
      <c r="AB145" s="5">
        <f t="shared" si="80"/>
        <v>0.21999999999999997</v>
      </c>
      <c r="AC145" s="5">
        <f t="shared" si="81"/>
        <v>-1</v>
      </c>
      <c r="AD145" s="3">
        <f t="shared" si="82"/>
        <v>202211</v>
      </c>
      <c r="AE145" s="21">
        <v>1.22</v>
      </c>
      <c r="AF145" s="21">
        <v>4.5</v>
      </c>
      <c r="AG145" s="21">
        <v>1.22</v>
      </c>
      <c r="AH145" s="21">
        <v>4.5</v>
      </c>
      <c r="AI145">
        <v>27</v>
      </c>
      <c r="AJ145">
        <v>17</v>
      </c>
      <c r="AK145">
        <f t="shared" si="83"/>
        <v>-500</v>
      </c>
      <c r="AL145">
        <f t="shared" si="84"/>
        <v>27</v>
      </c>
      <c r="AM145">
        <f t="shared" si="85"/>
        <v>17</v>
      </c>
    </row>
    <row r="146" spans="2:39" x14ac:dyDescent="0.25">
      <c r="B146" s="24">
        <v>44878</v>
      </c>
      <c r="C146" s="20" t="s">
        <v>33</v>
      </c>
      <c r="D146" s="20" t="s">
        <v>49</v>
      </c>
      <c r="E146" s="2">
        <v>-172.41379310344826</v>
      </c>
      <c r="F146" s="2">
        <v>150</v>
      </c>
      <c r="G146" s="9">
        <f t="shared" si="86"/>
        <v>45034.916666666322</v>
      </c>
      <c r="H146" s="2" t="str">
        <f t="shared" si="87"/>
        <v>Miami Dolphins</v>
      </c>
      <c r="I146" s="2" t="str">
        <f t="shared" si="88"/>
        <v>Cleveland Browns</v>
      </c>
      <c r="J146" s="17">
        <f t="shared" si="89"/>
        <v>-172.41379310344826</v>
      </c>
      <c r="K146" s="18">
        <f t="shared" si="90"/>
        <v>150</v>
      </c>
      <c r="L146" s="4">
        <f t="shared" si="65"/>
        <v>1.58</v>
      </c>
      <c r="M146" s="4">
        <f t="shared" si="66"/>
        <v>2.5</v>
      </c>
      <c r="N146" s="1">
        <f t="shared" si="67"/>
        <v>0.63291139240506322</v>
      </c>
      <c r="O146" s="1">
        <f t="shared" si="68"/>
        <v>0.4</v>
      </c>
      <c r="P146" s="1">
        <f t="shared" si="69"/>
        <v>3.1862745098039214E-2</v>
      </c>
      <c r="Q146" s="1">
        <f t="shared" si="70"/>
        <v>0.1164556962025316</v>
      </c>
      <c r="R146" s="1">
        <f t="shared" si="71"/>
        <v>0.62745569620253161</v>
      </c>
      <c r="S146" s="1"/>
      <c r="T146" s="17">
        <f t="shared" si="72"/>
        <v>593.73802174746322</v>
      </c>
      <c r="U146" s="18">
        <f t="shared" si="73"/>
        <v>1520.5870888415161</v>
      </c>
      <c r="V146" s="2">
        <f t="shared" si="74"/>
        <v>564.05112066009008</v>
      </c>
      <c r="W146" s="18">
        <f t="shared" si="75"/>
        <v>1444.5577343994403</v>
      </c>
      <c r="X146" s="2">
        <f t="shared" si="76"/>
        <v>-177.28889516782337</v>
      </c>
      <c r="Y146" s="2">
        <f t="shared" si="77"/>
        <v>144.45577343994404</v>
      </c>
      <c r="Z146" s="2">
        <f t="shared" si="78"/>
        <v>564.05112066009008</v>
      </c>
      <c r="AA146" s="2">
        <f t="shared" si="79"/>
        <v>-1000</v>
      </c>
      <c r="AB146" s="5">
        <f t="shared" si="80"/>
        <v>0.58000000000000007</v>
      </c>
      <c r="AC146" s="5">
        <f t="shared" si="81"/>
        <v>-1</v>
      </c>
      <c r="AD146" s="3">
        <f t="shared" si="82"/>
        <v>202211</v>
      </c>
      <c r="AE146" s="21">
        <v>1.38</v>
      </c>
      <c r="AF146" s="21">
        <v>3.15</v>
      </c>
      <c r="AG146" s="21">
        <v>1.58</v>
      </c>
      <c r="AH146" s="21">
        <v>2.5</v>
      </c>
      <c r="AI146">
        <v>39</v>
      </c>
      <c r="AJ146">
        <v>17</v>
      </c>
      <c r="AK146">
        <f t="shared" si="83"/>
        <v>-180</v>
      </c>
      <c r="AL146">
        <f t="shared" si="84"/>
        <v>39</v>
      </c>
      <c r="AM146">
        <f t="shared" si="85"/>
        <v>17</v>
      </c>
    </row>
    <row r="147" spans="2:39" x14ac:dyDescent="0.25">
      <c r="B147" s="24">
        <v>44878</v>
      </c>
      <c r="C147" s="20" t="s">
        <v>28</v>
      </c>
      <c r="D147" s="20" t="s">
        <v>43</v>
      </c>
      <c r="E147" s="2">
        <v>-232.55813953488376</v>
      </c>
      <c r="F147" s="2">
        <v>190</v>
      </c>
      <c r="G147" s="9">
        <f t="shared" si="86"/>
        <v>45034.958333332987</v>
      </c>
      <c r="H147" s="2" t="str">
        <f t="shared" si="87"/>
        <v>New York Giants</v>
      </c>
      <c r="I147" s="2" t="str">
        <f t="shared" si="88"/>
        <v>Houston Texans</v>
      </c>
      <c r="J147" s="17">
        <f t="shared" si="89"/>
        <v>-232.55813953488376</v>
      </c>
      <c r="K147" s="18">
        <f t="shared" si="90"/>
        <v>190</v>
      </c>
      <c r="L147" s="4">
        <f t="shared" si="65"/>
        <v>1.43</v>
      </c>
      <c r="M147" s="4">
        <f t="shared" si="66"/>
        <v>2.9</v>
      </c>
      <c r="N147" s="1">
        <f t="shared" si="67"/>
        <v>0.69930069930069938</v>
      </c>
      <c r="O147" s="1">
        <f t="shared" si="68"/>
        <v>0.34482758620689657</v>
      </c>
      <c r="P147" s="1">
        <f t="shared" si="69"/>
        <v>4.2263279445727608E-2</v>
      </c>
      <c r="Q147" s="1">
        <f t="shared" si="70"/>
        <v>0.1772365565469014</v>
      </c>
      <c r="R147" s="1">
        <f t="shared" si="71"/>
        <v>0.68823655654690141</v>
      </c>
      <c r="S147" s="1"/>
      <c r="T147" s="17">
        <f t="shared" si="72"/>
        <v>452.98878777569371</v>
      </c>
      <c r="U147" s="18">
        <f t="shared" si="73"/>
        <v>1963.0773393846457</v>
      </c>
      <c r="V147" s="2">
        <f t="shared" si="74"/>
        <v>430.33934838690902</v>
      </c>
      <c r="W147" s="18">
        <f t="shared" si="75"/>
        <v>1864.9234724154132</v>
      </c>
      <c r="X147" s="2">
        <f t="shared" si="76"/>
        <v>-232.37475349358971</v>
      </c>
      <c r="Y147" s="2">
        <f t="shared" si="77"/>
        <v>186.49234724154132</v>
      </c>
      <c r="Z147" s="2">
        <f t="shared" si="78"/>
        <v>430.33934838690902</v>
      </c>
      <c r="AA147" s="2">
        <f t="shared" si="79"/>
        <v>-1000</v>
      </c>
      <c r="AB147" s="5">
        <f t="shared" si="80"/>
        <v>0.42999999999999994</v>
      </c>
      <c r="AC147" s="5">
        <f t="shared" si="81"/>
        <v>-1</v>
      </c>
      <c r="AD147" s="3">
        <f t="shared" si="82"/>
        <v>202211</v>
      </c>
      <c r="AE147" s="21">
        <v>1.38</v>
      </c>
      <c r="AF147" s="21">
        <v>3.15</v>
      </c>
      <c r="AG147" s="21">
        <v>1.43</v>
      </c>
      <c r="AH147" s="21">
        <v>2.9</v>
      </c>
      <c r="AI147">
        <v>24</v>
      </c>
      <c r="AJ147">
        <v>16</v>
      </c>
      <c r="AK147">
        <f t="shared" si="83"/>
        <v>-300</v>
      </c>
      <c r="AL147">
        <f t="shared" si="84"/>
        <v>24</v>
      </c>
      <c r="AM147">
        <f t="shared" si="85"/>
        <v>16</v>
      </c>
    </row>
    <row r="148" spans="2:39" x14ac:dyDescent="0.25">
      <c r="B148" s="24">
        <v>44878</v>
      </c>
      <c r="C148" s="20" t="s">
        <v>48</v>
      </c>
      <c r="D148" s="20" t="s">
        <v>46</v>
      </c>
      <c r="E148" s="2">
        <v>-116.27906976744185</v>
      </c>
      <c r="F148" s="2">
        <v>-105.26315789473685</v>
      </c>
      <c r="G148" s="9">
        <f t="shared" si="86"/>
        <v>45034.999999999651</v>
      </c>
      <c r="H148" s="2" t="str">
        <f t="shared" si="87"/>
        <v>Pittsburgh Steelers</v>
      </c>
      <c r="I148" s="2" t="str">
        <f t="shared" si="88"/>
        <v>New Orleans Saints</v>
      </c>
      <c r="J148" s="17">
        <f t="shared" si="89"/>
        <v>-116.27906976744185</v>
      </c>
      <c r="K148" s="18">
        <f t="shared" si="90"/>
        <v>-105.26315789473685</v>
      </c>
      <c r="L148" s="4">
        <f t="shared" si="65"/>
        <v>1.86</v>
      </c>
      <c r="M148" s="4">
        <f t="shared" si="66"/>
        <v>1.95</v>
      </c>
      <c r="N148" s="1">
        <f t="shared" si="67"/>
        <v>0.5376344086021505</v>
      </c>
      <c r="O148" s="1">
        <f t="shared" si="68"/>
        <v>0.51282051282051289</v>
      </c>
      <c r="P148" s="1">
        <f t="shared" si="69"/>
        <v>4.8031496062992063E-2</v>
      </c>
      <c r="Q148" s="1">
        <f t="shared" si="70"/>
        <v>1.2406947890818809E-2</v>
      </c>
      <c r="R148" s="1">
        <f t="shared" si="71"/>
        <v>0.52340694789081876</v>
      </c>
      <c r="S148" s="1"/>
      <c r="T148" s="17">
        <f t="shared" si="72"/>
        <v>910.55927711643062</v>
      </c>
      <c r="U148" s="18">
        <f t="shared" si="73"/>
        <v>1001.5075521192962</v>
      </c>
      <c r="V148" s="2">
        <f t="shared" si="74"/>
        <v>865.03131326060907</v>
      </c>
      <c r="W148" s="18">
        <f t="shared" si="75"/>
        <v>951.43217451333135</v>
      </c>
      <c r="X148" s="2">
        <f t="shared" si="76"/>
        <v>-115.60275156174939</v>
      </c>
      <c r="Y148" s="2">
        <f t="shared" si="77"/>
        <v>-105.10470707084419</v>
      </c>
      <c r="Z148" s="2">
        <f t="shared" si="78"/>
        <v>865.03131326060907</v>
      </c>
      <c r="AA148" s="2">
        <f t="shared" si="79"/>
        <v>-1000</v>
      </c>
      <c r="AB148" s="5">
        <f t="shared" si="80"/>
        <v>0.8600000000000001</v>
      </c>
      <c r="AC148" s="5">
        <f t="shared" si="81"/>
        <v>-1</v>
      </c>
      <c r="AD148" s="3">
        <f t="shared" si="82"/>
        <v>202211</v>
      </c>
      <c r="AE148" s="21">
        <v>2.25</v>
      </c>
      <c r="AF148" s="21">
        <v>1.68</v>
      </c>
      <c r="AG148" s="21">
        <v>1.86</v>
      </c>
      <c r="AH148" s="21">
        <v>1.95</v>
      </c>
      <c r="AI148">
        <v>20</v>
      </c>
      <c r="AJ148">
        <v>10</v>
      </c>
      <c r="AK148">
        <f t="shared" si="83"/>
        <v>-120</v>
      </c>
      <c r="AL148">
        <f t="shared" si="84"/>
        <v>20</v>
      </c>
      <c r="AM148">
        <f t="shared" si="85"/>
        <v>10</v>
      </c>
    </row>
    <row r="149" spans="2:39" x14ac:dyDescent="0.25">
      <c r="B149" s="24">
        <v>44878</v>
      </c>
      <c r="C149" s="20" t="s">
        <v>44</v>
      </c>
      <c r="D149" s="20" t="s">
        <v>41</v>
      </c>
      <c r="E149" s="2">
        <v>-140.84507042253523</v>
      </c>
      <c r="F149" s="2">
        <v>120.00000000000001</v>
      </c>
      <c r="G149" s="9">
        <f t="shared" si="86"/>
        <v>45035.041666666315</v>
      </c>
      <c r="H149" s="2" t="str">
        <f t="shared" si="87"/>
        <v>Tennessee Titans</v>
      </c>
      <c r="I149" s="2" t="str">
        <f t="shared" si="88"/>
        <v>Denver Broncos</v>
      </c>
      <c r="J149" s="17">
        <f t="shared" si="89"/>
        <v>-140.84507042253523</v>
      </c>
      <c r="K149" s="18">
        <f t="shared" si="90"/>
        <v>120.00000000000001</v>
      </c>
      <c r="L149" s="4">
        <f t="shared" si="65"/>
        <v>1.71</v>
      </c>
      <c r="M149" s="4">
        <f t="shared" si="66"/>
        <v>2.2000000000000002</v>
      </c>
      <c r="N149" s="1">
        <f t="shared" si="67"/>
        <v>0.58479532163742687</v>
      </c>
      <c r="O149" s="1">
        <f t="shared" si="68"/>
        <v>0.45454545454545453</v>
      </c>
      <c r="P149" s="1">
        <f t="shared" si="69"/>
        <v>3.7851662404092101E-2</v>
      </c>
      <c r="Q149" s="1">
        <f t="shared" si="70"/>
        <v>6.5124933545986169E-2</v>
      </c>
      <c r="R149" s="1">
        <f t="shared" si="71"/>
        <v>0.57612493354598615</v>
      </c>
      <c r="S149" s="1"/>
      <c r="T149" s="17">
        <f t="shared" si="72"/>
        <v>735.73463284275692</v>
      </c>
      <c r="U149" s="18">
        <f t="shared" si="73"/>
        <v>1235.8449349286186</v>
      </c>
      <c r="V149" s="2">
        <f t="shared" si="74"/>
        <v>698.94790120061907</v>
      </c>
      <c r="W149" s="18">
        <f t="shared" si="75"/>
        <v>1174.0526881821877</v>
      </c>
      <c r="X149" s="2">
        <f t="shared" si="76"/>
        <v>-143.07218009843768</v>
      </c>
      <c r="Y149" s="2">
        <f t="shared" si="77"/>
        <v>117.40526881821877</v>
      </c>
      <c r="Z149" s="2">
        <f t="shared" si="78"/>
        <v>698.94790120061907</v>
      </c>
      <c r="AA149" s="2">
        <f t="shared" si="79"/>
        <v>-1000</v>
      </c>
      <c r="AB149" s="5">
        <f t="shared" si="80"/>
        <v>0.71</v>
      </c>
      <c r="AC149" s="5">
        <f t="shared" si="81"/>
        <v>-1</v>
      </c>
      <c r="AD149" s="3">
        <f t="shared" si="82"/>
        <v>202211</v>
      </c>
      <c r="AE149" s="21">
        <v>1.76</v>
      </c>
      <c r="AF149" s="21">
        <v>2.1</v>
      </c>
      <c r="AG149" s="21">
        <v>1.71</v>
      </c>
      <c r="AH149" s="21">
        <v>2.2000000000000002</v>
      </c>
      <c r="AI149">
        <v>17</v>
      </c>
      <c r="AJ149">
        <v>10</v>
      </c>
      <c r="AK149">
        <f t="shared" si="83"/>
        <v>-150</v>
      </c>
      <c r="AL149">
        <f t="shared" si="84"/>
        <v>17</v>
      </c>
      <c r="AM149">
        <f t="shared" si="85"/>
        <v>10</v>
      </c>
    </row>
    <row r="150" spans="2:39" x14ac:dyDescent="0.25">
      <c r="B150" s="24">
        <v>44878</v>
      </c>
      <c r="C150" s="20" t="s">
        <v>30</v>
      </c>
      <c r="D150" s="20" t="s">
        <v>35</v>
      </c>
      <c r="E150" s="2">
        <v>-151.51515151515153</v>
      </c>
      <c r="F150" s="2">
        <v>129.99999999999997</v>
      </c>
      <c r="G150" s="9">
        <f t="shared" si="86"/>
        <v>45035.083333332979</v>
      </c>
      <c r="H150" s="2" t="str">
        <f t="shared" si="87"/>
        <v>Tampa Bay Buccaneers</v>
      </c>
      <c r="I150" s="2" t="str">
        <f t="shared" si="88"/>
        <v>Seattle Seahawks</v>
      </c>
      <c r="J150" s="17">
        <f t="shared" si="89"/>
        <v>-151.51515151515153</v>
      </c>
      <c r="K150" s="18">
        <f t="shared" si="90"/>
        <v>129.99999999999997</v>
      </c>
      <c r="L150" s="4">
        <f t="shared" si="65"/>
        <v>1.66</v>
      </c>
      <c r="M150" s="4">
        <f t="shared" si="66"/>
        <v>2.2999999999999998</v>
      </c>
      <c r="N150" s="1">
        <f t="shared" si="67"/>
        <v>0.60240963855421692</v>
      </c>
      <c r="O150" s="1">
        <f t="shared" si="68"/>
        <v>0.43478260869565222</v>
      </c>
      <c r="P150" s="1">
        <f t="shared" si="69"/>
        <v>3.5858585858585923E-2</v>
      </c>
      <c r="Q150" s="1">
        <f t="shared" si="70"/>
        <v>8.3813514929282351E-2</v>
      </c>
      <c r="R150" s="1">
        <f t="shared" si="71"/>
        <v>0.59481351492928236</v>
      </c>
      <c r="S150" s="1"/>
      <c r="T150" s="17">
        <f t="shared" si="72"/>
        <v>681.19919084032654</v>
      </c>
      <c r="U150" s="18">
        <f t="shared" si="73"/>
        <v>1332.032655245516</v>
      </c>
      <c r="V150" s="2">
        <f t="shared" si="74"/>
        <v>647.13923129831016</v>
      </c>
      <c r="W150" s="18">
        <f t="shared" si="75"/>
        <v>1265.4310224832402</v>
      </c>
      <c r="X150" s="2">
        <f t="shared" si="76"/>
        <v>-154.5262521009227</v>
      </c>
      <c r="Y150" s="2">
        <f t="shared" si="77"/>
        <v>126.54310224832402</v>
      </c>
      <c r="Z150" s="2">
        <f t="shared" si="78"/>
        <v>647.13923129831016</v>
      </c>
      <c r="AA150" s="2">
        <f t="shared" si="79"/>
        <v>-1000</v>
      </c>
      <c r="AB150" s="5">
        <f t="shared" si="80"/>
        <v>0.65999999999999992</v>
      </c>
      <c r="AC150" s="5">
        <f t="shared" si="81"/>
        <v>-1</v>
      </c>
      <c r="AD150" s="3">
        <f t="shared" si="82"/>
        <v>202211</v>
      </c>
      <c r="AE150" s="21">
        <v>1.71</v>
      </c>
      <c r="AF150" s="21">
        <v>2.2000000000000002</v>
      </c>
      <c r="AG150" s="21">
        <v>1.66</v>
      </c>
      <c r="AH150" s="21">
        <v>2.2999999999999998</v>
      </c>
      <c r="AI150">
        <v>21</v>
      </c>
      <c r="AJ150">
        <v>16</v>
      </c>
      <c r="AK150">
        <f t="shared" si="83"/>
        <v>-160</v>
      </c>
      <c r="AL150">
        <f t="shared" si="84"/>
        <v>21</v>
      </c>
      <c r="AM150">
        <f t="shared" si="85"/>
        <v>16</v>
      </c>
    </row>
    <row r="151" spans="2:39" x14ac:dyDescent="0.25">
      <c r="B151" s="24">
        <v>44875</v>
      </c>
      <c r="C151" s="20" t="s">
        <v>47</v>
      </c>
      <c r="D151" s="20" t="s">
        <v>38</v>
      </c>
      <c r="E151" s="2">
        <v>129.99999999999997</v>
      </c>
      <c r="F151" s="2">
        <v>-151.51515151515153</v>
      </c>
      <c r="G151" s="9">
        <f t="shared" si="86"/>
        <v>45035.124999999643</v>
      </c>
      <c r="H151" s="2" t="str">
        <f t="shared" si="87"/>
        <v>Atlanta Falcons</v>
      </c>
      <c r="I151" s="2" t="str">
        <f t="shared" si="88"/>
        <v>Carolina Panthers</v>
      </c>
      <c r="J151" s="17">
        <f t="shared" si="89"/>
        <v>-151.51515151515153</v>
      </c>
      <c r="K151" s="18">
        <f t="shared" si="90"/>
        <v>129.99999999999997</v>
      </c>
      <c r="L151" s="4">
        <f t="shared" si="65"/>
        <v>1.66</v>
      </c>
      <c r="M151" s="4">
        <f t="shared" si="66"/>
        <v>2.2999999999999998</v>
      </c>
      <c r="N151" s="1">
        <f t="shared" si="67"/>
        <v>0.60240963855421692</v>
      </c>
      <c r="O151" s="1">
        <f t="shared" si="68"/>
        <v>0.43478260869565222</v>
      </c>
      <c r="P151" s="1">
        <f t="shared" si="69"/>
        <v>3.5858585858585923E-2</v>
      </c>
      <c r="Q151" s="1">
        <f t="shared" si="70"/>
        <v>8.3813514929282351E-2</v>
      </c>
      <c r="R151" s="1">
        <f t="shared" si="71"/>
        <v>0.59481351492928236</v>
      </c>
      <c r="S151" s="1"/>
      <c r="T151" s="17">
        <f t="shared" si="72"/>
        <v>681.19919084032654</v>
      </c>
      <c r="U151" s="18">
        <f t="shared" si="73"/>
        <v>1332.032655245516</v>
      </c>
      <c r="V151" s="2">
        <f t="shared" si="74"/>
        <v>647.13923129831016</v>
      </c>
      <c r="W151" s="18">
        <f t="shared" si="75"/>
        <v>1265.4310224832402</v>
      </c>
      <c r="X151" s="2">
        <f t="shared" si="76"/>
        <v>-154.5262521009227</v>
      </c>
      <c r="Y151" s="2">
        <f t="shared" si="77"/>
        <v>126.54310224832402</v>
      </c>
      <c r="Z151" s="2">
        <f t="shared" si="78"/>
        <v>-1000</v>
      </c>
      <c r="AA151" s="2">
        <f t="shared" si="79"/>
        <v>1265.4310224832402</v>
      </c>
      <c r="AB151" s="5">
        <f t="shared" si="80"/>
        <v>-1</v>
      </c>
      <c r="AC151" s="5">
        <f t="shared" si="81"/>
        <v>1.2999999999999998</v>
      </c>
      <c r="AD151" s="3">
        <f t="shared" si="82"/>
        <v>202211</v>
      </c>
      <c r="AE151" s="21">
        <v>2.0499999999999998</v>
      </c>
      <c r="AF151" s="21">
        <v>1.8</v>
      </c>
      <c r="AG151" s="21">
        <v>2.2999999999999998</v>
      </c>
      <c r="AH151" s="21">
        <v>1.66</v>
      </c>
      <c r="AI151">
        <v>25</v>
      </c>
      <c r="AJ151">
        <v>15</v>
      </c>
      <c r="AK151">
        <f t="shared" si="83"/>
        <v>-160</v>
      </c>
      <c r="AL151">
        <f t="shared" si="84"/>
        <v>15</v>
      </c>
      <c r="AM151">
        <f t="shared" si="85"/>
        <v>25</v>
      </c>
    </row>
    <row r="152" spans="2:39" x14ac:dyDescent="0.25">
      <c r="B152" s="24">
        <v>44872</v>
      </c>
      <c r="C152" s="20" t="s">
        <v>46</v>
      </c>
      <c r="D152" s="20" t="s">
        <v>31</v>
      </c>
      <c r="E152" s="2">
        <v>110.00000000000001</v>
      </c>
      <c r="F152" s="2">
        <v>-131.57894736842104</v>
      </c>
      <c r="G152" s="9">
        <f t="shared" si="86"/>
        <v>45035.166666666308</v>
      </c>
      <c r="H152" s="2" t="str">
        <f t="shared" si="87"/>
        <v>Baltimore Ravens</v>
      </c>
      <c r="I152" s="2" t="str">
        <f t="shared" si="88"/>
        <v>New Orleans Saints</v>
      </c>
      <c r="J152" s="17">
        <f t="shared" si="89"/>
        <v>-131.57894736842104</v>
      </c>
      <c r="K152" s="18">
        <f t="shared" si="90"/>
        <v>110.00000000000001</v>
      </c>
      <c r="L152" s="4">
        <f t="shared" si="65"/>
        <v>1.76</v>
      </c>
      <c r="M152" s="4">
        <f t="shared" si="66"/>
        <v>2.1</v>
      </c>
      <c r="N152" s="1">
        <f t="shared" si="67"/>
        <v>0.56818181818181823</v>
      </c>
      <c r="O152" s="1">
        <f t="shared" si="68"/>
        <v>0.47619047619047616</v>
      </c>
      <c r="P152" s="1">
        <f t="shared" si="69"/>
        <v>4.2487046632124437E-2</v>
      </c>
      <c r="Q152" s="1">
        <f t="shared" si="70"/>
        <v>4.5995670995671034E-2</v>
      </c>
      <c r="R152" s="1">
        <f t="shared" si="71"/>
        <v>0.55699567099567104</v>
      </c>
      <c r="S152" s="1"/>
      <c r="T152" s="17">
        <f t="shared" si="72"/>
        <v>795.34608987611307</v>
      </c>
      <c r="U152" s="18">
        <f t="shared" si="73"/>
        <v>1144.9859022934511</v>
      </c>
      <c r="V152" s="2">
        <f t="shared" si="74"/>
        <v>755.57878538230739</v>
      </c>
      <c r="W152" s="18">
        <f t="shared" si="75"/>
        <v>1087.7366071787785</v>
      </c>
      <c r="X152" s="2">
        <f t="shared" si="76"/>
        <v>-132.3488720628942</v>
      </c>
      <c r="Y152" s="2">
        <f t="shared" si="77"/>
        <v>108.77366071787785</v>
      </c>
      <c r="Z152" s="2">
        <f t="shared" si="78"/>
        <v>755.57878538230739</v>
      </c>
      <c r="AA152" s="2">
        <f t="shared" si="79"/>
        <v>-1000</v>
      </c>
      <c r="AB152" s="5">
        <f t="shared" si="80"/>
        <v>0.76</v>
      </c>
      <c r="AC152" s="5">
        <f t="shared" si="81"/>
        <v>-1</v>
      </c>
      <c r="AD152" s="3">
        <f t="shared" si="82"/>
        <v>202211</v>
      </c>
      <c r="AE152" s="21">
        <v>2.4500000000000002</v>
      </c>
      <c r="AF152" s="21">
        <v>1.6</v>
      </c>
      <c r="AG152" s="21">
        <v>2.1</v>
      </c>
      <c r="AH152" s="21">
        <v>1.76</v>
      </c>
      <c r="AI152">
        <v>13</v>
      </c>
      <c r="AJ152">
        <v>27</v>
      </c>
      <c r="AK152">
        <f t="shared" si="83"/>
        <v>-140</v>
      </c>
      <c r="AL152">
        <f t="shared" si="84"/>
        <v>27</v>
      </c>
      <c r="AM152">
        <f t="shared" si="85"/>
        <v>13</v>
      </c>
    </row>
    <row r="153" spans="2:39" x14ac:dyDescent="0.25">
      <c r="B153" s="24">
        <v>44871</v>
      </c>
      <c r="C153" s="20" t="s">
        <v>23</v>
      </c>
      <c r="D153" s="20" t="s">
        <v>44</v>
      </c>
      <c r="E153" s="2">
        <v>-909.09090909090833</v>
      </c>
      <c r="F153" s="2">
        <v>575</v>
      </c>
      <c r="G153" s="9">
        <f t="shared" si="86"/>
        <v>45035.208333332972</v>
      </c>
      <c r="H153" s="2" t="str">
        <f t="shared" si="87"/>
        <v>Kansas City Chiefs</v>
      </c>
      <c r="I153" s="2" t="str">
        <f t="shared" si="88"/>
        <v>Tennessee Titans</v>
      </c>
      <c r="J153" s="17">
        <f t="shared" si="89"/>
        <v>-909.09090909090833</v>
      </c>
      <c r="K153" s="18">
        <f t="shared" si="90"/>
        <v>575</v>
      </c>
      <c r="L153" s="4">
        <f t="shared" si="65"/>
        <v>1.1100000000000001</v>
      </c>
      <c r="M153" s="4">
        <f t="shared" si="66"/>
        <v>6.75</v>
      </c>
      <c r="N153" s="1">
        <f t="shared" si="67"/>
        <v>0.9009009009009008</v>
      </c>
      <c r="O153" s="1">
        <f t="shared" si="68"/>
        <v>0.14814814814814814</v>
      </c>
      <c r="P153" s="1">
        <f t="shared" si="69"/>
        <v>4.6755725190839703E-2</v>
      </c>
      <c r="Q153" s="1">
        <f t="shared" si="70"/>
        <v>0.37637637637637633</v>
      </c>
      <c r="R153" s="1">
        <f t="shared" si="71"/>
        <v>0.88737637637637634</v>
      </c>
      <c r="S153" s="1"/>
      <c r="T153" s="17">
        <f t="shared" si="72"/>
        <v>126.9175364838142</v>
      </c>
      <c r="U153" s="18">
        <f t="shared" si="73"/>
        <v>5771.7422617421498</v>
      </c>
      <c r="V153" s="2">
        <f t="shared" si="74"/>
        <v>120.57165965962349</v>
      </c>
      <c r="W153" s="18">
        <f t="shared" si="75"/>
        <v>5483.1551486550425</v>
      </c>
      <c r="X153" s="2">
        <f t="shared" si="76"/>
        <v>-829.38229665497056</v>
      </c>
      <c r="Y153" s="2">
        <f t="shared" si="77"/>
        <v>548.31551486550427</v>
      </c>
      <c r="Z153" s="2">
        <f t="shared" si="78"/>
        <v>120.57165965962349</v>
      </c>
      <c r="AA153" s="2">
        <f t="shared" si="79"/>
        <v>-1000</v>
      </c>
      <c r="AB153" s="5">
        <f t="shared" si="80"/>
        <v>0.1100000000000001</v>
      </c>
      <c r="AC153" s="5">
        <f t="shared" si="81"/>
        <v>-1</v>
      </c>
      <c r="AD153" s="3">
        <f t="shared" si="82"/>
        <v>202211</v>
      </c>
      <c r="AE153" s="21">
        <v>1.18</v>
      </c>
      <c r="AF153" s="21">
        <v>5.25</v>
      </c>
      <c r="AG153" s="21">
        <v>1.1100000000000001</v>
      </c>
      <c r="AH153" s="21">
        <v>6.75</v>
      </c>
      <c r="AI153">
        <v>20</v>
      </c>
      <c r="AJ153">
        <v>17</v>
      </c>
      <c r="AK153">
        <f t="shared" si="83"/>
        <v>-1000</v>
      </c>
      <c r="AL153">
        <f t="shared" si="84"/>
        <v>20</v>
      </c>
      <c r="AM153">
        <f t="shared" si="85"/>
        <v>17</v>
      </c>
    </row>
    <row r="154" spans="2:39" x14ac:dyDescent="0.25">
      <c r="B154" s="24">
        <v>44871</v>
      </c>
      <c r="C154" s="20" t="s">
        <v>30</v>
      </c>
      <c r="D154" s="20" t="s">
        <v>50</v>
      </c>
      <c r="E154" s="2">
        <v>-156.25000000000003</v>
      </c>
      <c r="F154" s="2">
        <v>135</v>
      </c>
      <c r="G154" s="9">
        <f t="shared" si="86"/>
        <v>45035.249999999636</v>
      </c>
      <c r="H154" s="2" t="str">
        <f t="shared" si="87"/>
        <v>Tampa Bay Buccaneers</v>
      </c>
      <c r="I154" s="2" t="str">
        <f t="shared" si="88"/>
        <v>Los Angeles Rams</v>
      </c>
      <c r="J154" s="17">
        <f t="shared" si="89"/>
        <v>-156.25000000000003</v>
      </c>
      <c r="K154" s="18">
        <f t="shared" si="90"/>
        <v>135</v>
      </c>
      <c r="L154" s="4">
        <f t="shared" si="65"/>
        <v>1.6399999999999997</v>
      </c>
      <c r="M154" s="4">
        <f t="shared" si="66"/>
        <v>2.35</v>
      </c>
      <c r="N154" s="1">
        <f t="shared" si="67"/>
        <v>0.60975609756097571</v>
      </c>
      <c r="O154" s="1">
        <f t="shared" si="68"/>
        <v>0.42553191489361702</v>
      </c>
      <c r="P154" s="1">
        <f t="shared" si="69"/>
        <v>3.4085213032581607E-2</v>
      </c>
      <c r="Q154" s="1">
        <f t="shared" si="70"/>
        <v>9.2112091333679341E-2</v>
      </c>
      <c r="R154" s="1">
        <f t="shared" si="71"/>
        <v>0.60311209133367938</v>
      </c>
      <c r="S154" s="1"/>
      <c r="T154" s="17">
        <f t="shared" si="72"/>
        <v>658.06657563218596</v>
      </c>
      <c r="U154" s="18">
        <f t="shared" si="73"/>
        <v>1377.3404079490144</v>
      </c>
      <c r="V154" s="2">
        <f t="shared" si="74"/>
        <v>625.16324685057668</v>
      </c>
      <c r="W154" s="18">
        <f t="shared" si="75"/>
        <v>1308.4733875515637</v>
      </c>
      <c r="X154" s="2">
        <f t="shared" si="76"/>
        <v>-159.95821971905121</v>
      </c>
      <c r="Y154" s="2">
        <f t="shared" si="77"/>
        <v>130.84733875515639</v>
      </c>
      <c r="Z154" s="2">
        <f t="shared" si="78"/>
        <v>625.16324685057668</v>
      </c>
      <c r="AA154" s="2">
        <f t="shared" si="79"/>
        <v>-1000</v>
      </c>
      <c r="AB154" s="5">
        <f t="shared" si="80"/>
        <v>0.63999999999999968</v>
      </c>
      <c r="AC154" s="5">
        <f t="shared" si="81"/>
        <v>-1</v>
      </c>
      <c r="AD154" s="3">
        <f t="shared" si="82"/>
        <v>202211</v>
      </c>
      <c r="AE154" s="21">
        <v>1.8</v>
      </c>
      <c r="AF154" s="21">
        <v>2.0499999999999998</v>
      </c>
      <c r="AG154" s="21">
        <v>1.64</v>
      </c>
      <c r="AH154" s="21">
        <v>2.35</v>
      </c>
      <c r="AI154">
        <v>16</v>
      </c>
      <c r="AJ154">
        <v>13</v>
      </c>
      <c r="AK154">
        <f t="shared" si="83"/>
        <v>-160</v>
      </c>
      <c r="AL154">
        <f t="shared" si="84"/>
        <v>16</v>
      </c>
      <c r="AM154">
        <f t="shared" si="85"/>
        <v>13</v>
      </c>
    </row>
    <row r="155" spans="2:39" x14ac:dyDescent="0.25">
      <c r="B155" s="24">
        <v>44871</v>
      </c>
      <c r="C155" s="20" t="s">
        <v>51</v>
      </c>
      <c r="D155" s="20" t="s">
        <v>35</v>
      </c>
      <c r="E155" s="2">
        <v>-131.57894736842104</v>
      </c>
      <c r="F155" s="2">
        <v>110.00000000000001</v>
      </c>
      <c r="G155" s="9">
        <f t="shared" si="86"/>
        <v>45035.2916666663</v>
      </c>
      <c r="H155" s="2" t="str">
        <f t="shared" si="87"/>
        <v>Arizona Cardinals</v>
      </c>
      <c r="I155" s="2" t="str">
        <f t="shared" si="88"/>
        <v>Seattle Seahawks</v>
      </c>
      <c r="J155" s="17">
        <f t="shared" si="89"/>
        <v>-131.57894736842104</v>
      </c>
      <c r="K155" s="18">
        <f t="shared" si="90"/>
        <v>110.00000000000001</v>
      </c>
      <c r="L155" s="4">
        <f t="shared" si="65"/>
        <v>1.76</v>
      </c>
      <c r="M155" s="4">
        <f t="shared" si="66"/>
        <v>2.1</v>
      </c>
      <c r="N155" s="1">
        <f t="shared" si="67"/>
        <v>0.56818181818181823</v>
      </c>
      <c r="O155" s="1">
        <f t="shared" si="68"/>
        <v>0.47619047619047616</v>
      </c>
      <c r="P155" s="1">
        <f t="shared" si="69"/>
        <v>4.2487046632124437E-2</v>
      </c>
      <c r="Q155" s="1">
        <f t="shared" si="70"/>
        <v>4.5995670995671034E-2</v>
      </c>
      <c r="R155" s="1">
        <f t="shared" si="71"/>
        <v>0.55699567099567104</v>
      </c>
      <c r="S155" s="1"/>
      <c r="T155" s="17">
        <f t="shared" si="72"/>
        <v>795.34608987611307</v>
      </c>
      <c r="U155" s="18">
        <f t="shared" si="73"/>
        <v>1144.9859022934511</v>
      </c>
      <c r="V155" s="2">
        <f t="shared" si="74"/>
        <v>755.57878538230739</v>
      </c>
      <c r="W155" s="18">
        <f t="shared" si="75"/>
        <v>1087.7366071787785</v>
      </c>
      <c r="X155" s="2">
        <f t="shared" si="76"/>
        <v>-132.3488720628942</v>
      </c>
      <c r="Y155" s="2">
        <f t="shared" si="77"/>
        <v>108.77366071787785</v>
      </c>
      <c r="Z155" s="2">
        <f t="shared" si="78"/>
        <v>-1000</v>
      </c>
      <c r="AA155" s="2">
        <f t="shared" si="79"/>
        <v>1087.7366071787785</v>
      </c>
      <c r="AB155" s="5">
        <f t="shared" si="80"/>
        <v>-1</v>
      </c>
      <c r="AC155" s="5">
        <f t="shared" si="81"/>
        <v>1.1000000000000001</v>
      </c>
      <c r="AD155" s="3">
        <f t="shared" si="82"/>
        <v>202211</v>
      </c>
      <c r="AE155" s="21">
        <v>1.52</v>
      </c>
      <c r="AF155" s="21">
        <v>2.67</v>
      </c>
      <c r="AG155" s="21">
        <v>1.76</v>
      </c>
      <c r="AH155" s="21">
        <v>2.1</v>
      </c>
      <c r="AI155">
        <v>21</v>
      </c>
      <c r="AJ155">
        <v>31</v>
      </c>
      <c r="AK155">
        <f t="shared" si="83"/>
        <v>-140</v>
      </c>
      <c r="AL155">
        <f t="shared" si="84"/>
        <v>21</v>
      </c>
      <c r="AM155">
        <f t="shared" si="85"/>
        <v>31</v>
      </c>
    </row>
    <row r="156" spans="2:39" x14ac:dyDescent="0.25">
      <c r="B156" s="24">
        <v>44871</v>
      </c>
      <c r="C156" s="20" t="s">
        <v>38</v>
      </c>
      <c r="D156" s="20" t="s">
        <v>34</v>
      </c>
      <c r="E156" s="2">
        <v>125</v>
      </c>
      <c r="F156" s="2">
        <v>-147.05882352941177</v>
      </c>
      <c r="G156" s="9">
        <f t="shared" si="86"/>
        <v>45035.333333332965</v>
      </c>
      <c r="H156" s="2" t="str">
        <f t="shared" si="87"/>
        <v>Los Angeles Chargers</v>
      </c>
      <c r="I156" s="2" t="str">
        <f t="shared" si="88"/>
        <v>Atlanta Falcons</v>
      </c>
      <c r="J156" s="17">
        <f t="shared" si="89"/>
        <v>-147.05882352941177</v>
      </c>
      <c r="K156" s="18">
        <f t="shared" si="90"/>
        <v>125</v>
      </c>
      <c r="L156" s="4">
        <f t="shared" si="65"/>
        <v>1.68</v>
      </c>
      <c r="M156" s="4">
        <f t="shared" si="66"/>
        <v>2.25</v>
      </c>
      <c r="N156" s="1">
        <f t="shared" si="67"/>
        <v>0.59523809523809523</v>
      </c>
      <c r="O156" s="1">
        <f t="shared" si="68"/>
        <v>0.44444444444444442</v>
      </c>
      <c r="P156" s="1">
        <f t="shared" si="69"/>
        <v>3.8167938931297662E-2</v>
      </c>
      <c r="Q156" s="1">
        <f t="shared" si="70"/>
        <v>7.5396825396825407E-2</v>
      </c>
      <c r="R156" s="1">
        <f t="shared" si="71"/>
        <v>0.58639682539682547</v>
      </c>
      <c r="S156" s="1"/>
      <c r="T156" s="17">
        <f t="shared" si="72"/>
        <v>705.32983244457648</v>
      </c>
      <c r="U156" s="18">
        <f t="shared" si="73"/>
        <v>1287.7472223008879</v>
      </c>
      <c r="V156" s="2">
        <f t="shared" si="74"/>
        <v>670.06334082234764</v>
      </c>
      <c r="W156" s="18">
        <f t="shared" si="75"/>
        <v>1223.3598611858433</v>
      </c>
      <c r="X156" s="2">
        <f t="shared" si="76"/>
        <v>-149.23962244714528</v>
      </c>
      <c r="Y156" s="2">
        <f t="shared" si="77"/>
        <v>122.33598611858433</v>
      </c>
      <c r="Z156" s="2">
        <f t="shared" si="78"/>
        <v>670.06334082234764</v>
      </c>
      <c r="AA156" s="2">
        <f t="shared" si="79"/>
        <v>-1000</v>
      </c>
      <c r="AB156" s="5">
        <f t="shared" si="80"/>
        <v>0.67999999999999994</v>
      </c>
      <c r="AC156" s="5">
        <f t="shared" si="81"/>
        <v>-1</v>
      </c>
      <c r="AD156" s="3">
        <f t="shared" si="82"/>
        <v>202211</v>
      </c>
      <c r="AE156" s="21">
        <v>2.4</v>
      </c>
      <c r="AF156" s="21">
        <v>1.62</v>
      </c>
      <c r="AG156" s="21">
        <v>2.25</v>
      </c>
      <c r="AH156" s="21">
        <v>1.68</v>
      </c>
      <c r="AI156">
        <v>17</v>
      </c>
      <c r="AJ156">
        <v>20</v>
      </c>
      <c r="AK156">
        <f t="shared" si="83"/>
        <v>-150</v>
      </c>
      <c r="AL156">
        <f t="shared" si="84"/>
        <v>20</v>
      </c>
      <c r="AM156">
        <f t="shared" si="85"/>
        <v>17</v>
      </c>
    </row>
    <row r="157" spans="2:39" x14ac:dyDescent="0.25">
      <c r="B157" s="24">
        <v>44871</v>
      </c>
      <c r="C157" s="20" t="s">
        <v>40</v>
      </c>
      <c r="D157" s="20" t="s">
        <v>33</v>
      </c>
      <c r="E157" s="2">
        <v>165</v>
      </c>
      <c r="F157" s="2">
        <v>-185.18518518518516</v>
      </c>
      <c r="G157" s="9">
        <f t="shared" si="86"/>
        <v>45035.374999999629</v>
      </c>
      <c r="H157" s="2" t="str">
        <f t="shared" si="87"/>
        <v>Miami Dolphins</v>
      </c>
      <c r="I157" s="2" t="str">
        <f t="shared" si="88"/>
        <v>Chicago Bears</v>
      </c>
      <c r="J157" s="17">
        <f t="shared" si="89"/>
        <v>-185.18518518518516</v>
      </c>
      <c r="K157" s="18">
        <f t="shared" si="90"/>
        <v>165</v>
      </c>
      <c r="L157" s="4">
        <f t="shared" si="65"/>
        <v>1.54</v>
      </c>
      <c r="M157" s="4">
        <f t="shared" si="66"/>
        <v>2.65</v>
      </c>
      <c r="N157" s="1">
        <f t="shared" si="67"/>
        <v>0.64935064935064934</v>
      </c>
      <c r="O157" s="1">
        <f t="shared" si="68"/>
        <v>0.37735849056603776</v>
      </c>
      <c r="P157" s="1">
        <f t="shared" si="69"/>
        <v>2.6014319809069208E-2</v>
      </c>
      <c r="Q157" s="1">
        <f t="shared" si="70"/>
        <v>0.13599607939230579</v>
      </c>
      <c r="R157" s="1">
        <f t="shared" si="71"/>
        <v>0.64699607939230575</v>
      </c>
      <c r="S157" s="1"/>
      <c r="T157" s="17">
        <f t="shared" si="72"/>
        <v>545.60441995143913</v>
      </c>
      <c r="U157" s="18">
        <f t="shared" si="73"/>
        <v>1648.1806912014345</v>
      </c>
      <c r="V157" s="2">
        <f t="shared" si="74"/>
        <v>518.32419895386715</v>
      </c>
      <c r="W157" s="18">
        <f t="shared" si="75"/>
        <v>1565.7716566413626</v>
      </c>
      <c r="X157" s="2">
        <f t="shared" si="76"/>
        <v>-192.92944493394256</v>
      </c>
      <c r="Y157" s="2">
        <f t="shared" si="77"/>
        <v>156.57716566413626</v>
      </c>
      <c r="Z157" s="2">
        <f t="shared" si="78"/>
        <v>518.32419895386715</v>
      </c>
      <c r="AA157" s="2">
        <f t="shared" si="79"/>
        <v>-1000</v>
      </c>
      <c r="AB157" s="5">
        <f t="shared" si="80"/>
        <v>0.54</v>
      </c>
      <c r="AC157" s="5">
        <f t="shared" si="81"/>
        <v>-1</v>
      </c>
      <c r="AD157" s="3">
        <f t="shared" si="82"/>
        <v>202211</v>
      </c>
      <c r="AE157" s="21">
        <v>2.5499999999999998</v>
      </c>
      <c r="AF157" s="21">
        <v>1.57</v>
      </c>
      <c r="AG157" s="21">
        <v>2.65</v>
      </c>
      <c r="AH157" s="21">
        <v>1.54</v>
      </c>
      <c r="AI157">
        <v>32</v>
      </c>
      <c r="AJ157">
        <v>35</v>
      </c>
      <c r="AK157">
        <f t="shared" si="83"/>
        <v>-190</v>
      </c>
      <c r="AL157">
        <f t="shared" si="84"/>
        <v>35</v>
      </c>
      <c r="AM157">
        <f t="shared" si="85"/>
        <v>32</v>
      </c>
    </row>
    <row r="158" spans="2:39" x14ac:dyDescent="0.25">
      <c r="B158" s="24">
        <v>44871</v>
      </c>
      <c r="C158" s="20" t="s">
        <v>24</v>
      </c>
      <c r="D158" s="20" t="s">
        <v>47</v>
      </c>
      <c r="E158" s="2">
        <v>-344.82758620689651</v>
      </c>
      <c r="F158" s="2">
        <v>270</v>
      </c>
      <c r="G158" s="9">
        <f t="shared" si="86"/>
        <v>45035.416666666293</v>
      </c>
      <c r="H158" s="2" t="str">
        <f t="shared" si="87"/>
        <v>Cincinnati Bengals</v>
      </c>
      <c r="I158" s="2" t="str">
        <f t="shared" si="88"/>
        <v>Carolina Panthers</v>
      </c>
      <c r="J158" s="17">
        <f t="shared" si="89"/>
        <v>-344.82758620689651</v>
      </c>
      <c r="K158" s="18">
        <f t="shared" si="90"/>
        <v>270</v>
      </c>
      <c r="L158" s="4">
        <f t="shared" si="65"/>
        <v>1.29</v>
      </c>
      <c r="M158" s="4">
        <f t="shared" si="66"/>
        <v>3.7</v>
      </c>
      <c r="N158" s="1">
        <f t="shared" si="67"/>
        <v>0.77519379844961234</v>
      </c>
      <c r="O158" s="1">
        <f t="shared" si="68"/>
        <v>0.27027027027027023</v>
      </c>
      <c r="P158" s="1">
        <f t="shared" si="69"/>
        <v>4.3486973947895691E-2</v>
      </c>
      <c r="Q158" s="1">
        <f t="shared" si="70"/>
        <v>0.25246176408967103</v>
      </c>
      <c r="R158" s="1">
        <f t="shared" si="71"/>
        <v>0.76346176408967104</v>
      </c>
      <c r="S158" s="1"/>
      <c r="T158" s="17">
        <f t="shared" si="72"/>
        <v>309.82329048576543</v>
      </c>
      <c r="U158" s="18">
        <f t="shared" si="73"/>
        <v>2773.304285017382</v>
      </c>
      <c r="V158" s="2">
        <f t="shared" si="74"/>
        <v>294.33212596147712</v>
      </c>
      <c r="W158" s="18">
        <f t="shared" si="75"/>
        <v>2634.6390707665128</v>
      </c>
      <c r="X158" s="2">
        <f t="shared" si="76"/>
        <v>-339.75224305989701</v>
      </c>
      <c r="Y158" s="2">
        <f t="shared" si="77"/>
        <v>263.46390707665125</v>
      </c>
      <c r="Z158" s="2">
        <f t="shared" si="78"/>
        <v>294.33212596147712</v>
      </c>
      <c r="AA158" s="2">
        <f t="shared" si="79"/>
        <v>-1000</v>
      </c>
      <c r="AB158" s="5">
        <f t="shared" si="80"/>
        <v>0.29000000000000004</v>
      </c>
      <c r="AC158" s="5">
        <f t="shared" si="81"/>
        <v>-1</v>
      </c>
      <c r="AD158" s="3">
        <f t="shared" si="82"/>
        <v>202211</v>
      </c>
      <c r="AE158" s="21">
        <v>1.22</v>
      </c>
      <c r="AF158" s="21">
        <v>4.5</v>
      </c>
      <c r="AG158" s="21">
        <v>1.29</v>
      </c>
      <c r="AH158" s="21">
        <v>3.7</v>
      </c>
      <c r="AI158">
        <v>42</v>
      </c>
      <c r="AJ158">
        <v>21</v>
      </c>
      <c r="AK158">
        <f t="shared" si="83"/>
        <v>-400</v>
      </c>
      <c r="AL158">
        <f t="shared" si="84"/>
        <v>42</v>
      </c>
      <c r="AM158">
        <f t="shared" si="85"/>
        <v>21</v>
      </c>
    </row>
    <row r="159" spans="2:39" x14ac:dyDescent="0.25">
      <c r="B159" s="24">
        <v>44871</v>
      </c>
      <c r="C159" s="20" t="s">
        <v>37</v>
      </c>
      <c r="D159" s="20" t="s">
        <v>36</v>
      </c>
      <c r="E159" s="2">
        <v>167</v>
      </c>
      <c r="F159" s="2">
        <v>-192.30769230769229</v>
      </c>
      <c r="G159" s="9">
        <f t="shared" si="86"/>
        <v>45035.458333332957</v>
      </c>
      <c r="H159" s="2" t="str">
        <f t="shared" si="87"/>
        <v>Green Bay Packers</v>
      </c>
      <c r="I159" s="2" t="str">
        <f t="shared" si="88"/>
        <v>Detroit Lions</v>
      </c>
      <c r="J159" s="17">
        <f t="shared" si="89"/>
        <v>-192.30769230769229</v>
      </c>
      <c r="K159" s="18">
        <f t="shared" si="90"/>
        <v>167</v>
      </c>
      <c r="L159" s="4">
        <f t="shared" si="65"/>
        <v>1.5199999999999998</v>
      </c>
      <c r="M159" s="4">
        <f t="shared" si="66"/>
        <v>2.67</v>
      </c>
      <c r="N159" s="1">
        <f t="shared" si="67"/>
        <v>0.65789473684210531</v>
      </c>
      <c r="O159" s="1">
        <f t="shared" si="68"/>
        <v>0.37453183520599254</v>
      </c>
      <c r="P159" s="1">
        <f t="shared" si="69"/>
        <v>3.1408114558472477E-2</v>
      </c>
      <c r="Q159" s="1">
        <f t="shared" si="70"/>
        <v>0.14168145081805639</v>
      </c>
      <c r="R159" s="1">
        <f t="shared" si="71"/>
        <v>0.6526814508180564</v>
      </c>
      <c r="S159" s="1"/>
      <c r="T159" s="17">
        <f t="shared" si="72"/>
        <v>532.14098354813416</v>
      </c>
      <c r="U159" s="18">
        <f t="shared" si="73"/>
        <v>1687.6788921698521</v>
      </c>
      <c r="V159" s="2">
        <f t="shared" si="74"/>
        <v>505.53393437072742</v>
      </c>
      <c r="W159" s="18">
        <f t="shared" si="75"/>
        <v>1603.2949475613595</v>
      </c>
      <c r="X159" s="2">
        <f t="shared" si="76"/>
        <v>-197.81065760595641</v>
      </c>
      <c r="Y159" s="2">
        <f t="shared" si="77"/>
        <v>160.32949475613594</v>
      </c>
      <c r="Z159" s="2">
        <f t="shared" si="78"/>
        <v>-1000</v>
      </c>
      <c r="AA159" s="2">
        <f t="shared" si="79"/>
        <v>1603.2949475613595</v>
      </c>
      <c r="AB159" s="5">
        <f t="shared" si="80"/>
        <v>-1</v>
      </c>
      <c r="AC159" s="5">
        <f t="shared" si="81"/>
        <v>1.67</v>
      </c>
      <c r="AD159" s="3">
        <f t="shared" si="82"/>
        <v>202211</v>
      </c>
      <c r="AE159" s="21">
        <v>2.5499999999999998</v>
      </c>
      <c r="AF159" s="21">
        <v>1.57</v>
      </c>
      <c r="AG159" s="21">
        <v>2.67</v>
      </c>
      <c r="AH159" s="21">
        <v>1.52</v>
      </c>
      <c r="AI159">
        <v>15</v>
      </c>
      <c r="AJ159">
        <v>9</v>
      </c>
      <c r="AK159">
        <f t="shared" si="83"/>
        <v>-200</v>
      </c>
      <c r="AL159">
        <f t="shared" si="84"/>
        <v>9</v>
      </c>
      <c r="AM159">
        <f t="shared" si="85"/>
        <v>15</v>
      </c>
    </row>
    <row r="160" spans="2:39" x14ac:dyDescent="0.25">
      <c r="B160" s="24">
        <v>44871</v>
      </c>
      <c r="C160" s="20" t="s">
        <v>29</v>
      </c>
      <c r="D160" s="20" t="s">
        <v>53</v>
      </c>
      <c r="E160" s="2">
        <v>120.00000000000001</v>
      </c>
      <c r="F160" s="2">
        <v>-140.84507042253523</v>
      </c>
      <c r="G160" s="9">
        <f t="shared" si="86"/>
        <v>45035.499999999622</v>
      </c>
      <c r="H160" s="2" t="str">
        <f t="shared" si="87"/>
        <v>Las Vegas Raiders</v>
      </c>
      <c r="I160" s="2" t="str">
        <f t="shared" si="88"/>
        <v>Jacksonville Jaguars</v>
      </c>
      <c r="J160" s="17">
        <f t="shared" si="89"/>
        <v>-140.84507042253523</v>
      </c>
      <c r="K160" s="18">
        <f t="shared" si="90"/>
        <v>120.00000000000001</v>
      </c>
      <c r="L160" s="4">
        <f t="shared" si="65"/>
        <v>1.71</v>
      </c>
      <c r="M160" s="4">
        <f t="shared" si="66"/>
        <v>2.2000000000000002</v>
      </c>
      <c r="N160" s="1">
        <f t="shared" si="67"/>
        <v>0.58479532163742687</v>
      </c>
      <c r="O160" s="1">
        <f t="shared" si="68"/>
        <v>0.45454545454545453</v>
      </c>
      <c r="P160" s="1">
        <f t="shared" si="69"/>
        <v>3.7851662404092101E-2</v>
      </c>
      <c r="Q160" s="1">
        <f t="shared" si="70"/>
        <v>6.5124933545986169E-2</v>
      </c>
      <c r="R160" s="1">
        <f t="shared" si="71"/>
        <v>0.57612493354598615</v>
      </c>
      <c r="S160" s="1"/>
      <c r="T160" s="17">
        <f t="shared" si="72"/>
        <v>735.73463284275692</v>
      </c>
      <c r="U160" s="18">
        <f t="shared" si="73"/>
        <v>1235.8449349286186</v>
      </c>
      <c r="V160" s="2">
        <f t="shared" si="74"/>
        <v>698.94790120061907</v>
      </c>
      <c r="W160" s="18">
        <f t="shared" si="75"/>
        <v>1174.0526881821877</v>
      </c>
      <c r="X160" s="2">
        <f t="shared" si="76"/>
        <v>-143.07218009843768</v>
      </c>
      <c r="Y160" s="2">
        <f t="shared" si="77"/>
        <v>117.40526881821877</v>
      </c>
      <c r="Z160" s="2">
        <f t="shared" si="78"/>
        <v>-1000</v>
      </c>
      <c r="AA160" s="2">
        <f t="shared" si="79"/>
        <v>1174.0526881821877</v>
      </c>
      <c r="AB160" s="5">
        <f t="shared" si="80"/>
        <v>-1</v>
      </c>
      <c r="AC160" s="5">
        <f t="shared" si="81"/>
        <v>1.2000000000000002</v>
      </c>
      <c r="AD160" s="3">
        <f t="shared" si="82"/>
        <v>202211</v>
      </c>
      <c r="AE160" s="21">
        <v>2.0499999999999998</v>
      </c>
      <c r="AF160" s="21">
        <v>1.8</v>
      </c>
      <c r="AG160" s="21">
        <v>2.2000000000000002</v>
      </c>
      <c r="AH160" s="21">
        <v>1.71</v>
      </c>
      <c r="AI160">
        <v>27</v>
      </c>
      <c r="AJ160">
        <v>20</v>
      </c>
      <c r="AK160">
        <f t="shared" si="83"/>
        <v>-150</v>
      </c>
      <c r="AL160">
        <f t="shared" si="84"/>
        <v>20</v>
      </c>
      <c r="AM160">
        <f t="shared" si="85"/>
        <v>27</v>
      </c>
    </row>
    <row r="161" spans="2:39" x14ac:dyDescent="0.25">
      <c r="B161" s="24">
        <v>44871</v>
      </c>
      <c r="C161" s="20" t="s">
        <v>39</v>
      </c>
      <c r="D161" s="20" t="s">
        <v>42</v>
      </c>
      <c r="E161" s="2">
        <v>-232.55813953488376</v>
      </c>
      <c r="F161" s="2">
        <v>190</v>
      </c>
      <c r="G161" s="9">
        <f t="shared" si="86"/>
        <v>45035.541666666286</v>
      </c>
      <c r="H161" s="2" t="str">
        <f t="shared" si="87"/>
        <v>New England Patriots</v>
      </c>
      <c r="I161" s="2" t="str">
        <f t="shared" si="88"/>
        <v>Indianapolis Colts</v>
      </c>
      <c r="J161" s="17">
        <f t="shared" si="89"/>
        <v>-232.55813953488376</v>
      </c>
      <c r="K161" s="18">
        <f t="shared" si="90"/>
        <v>190</v>
      </c>
      <c r="L161" s="4">
        <f t="shared" si="65"/>
        <v>1.43</v>
      </c>
      <c r="M161" s="4">
        <f t="shared" si="66"/>
        <v>2.9</v>
      </c>
      <c r="N161" s="1">
        <f t="shared" si="67"/>
        <v>0.69930069930069938</v>
      </c>
      <c r="O161" s="1">
        <f t="shared" si="68"/>
        <v>0.34482758620689657</v>
      </c>
      <c r="P161" s="1">
        <f t="shared" si="69"/>
        <v>4.2263279445727608E-2</v>
      </c>
      <c r="Q161" s="1">
        <f t="shared" si="70"/>
        <v>0.1772365565469014</v>
      </c>
      <c r="R161" s="1">
        <f t="shared" si="71"/>
        <v>0.68823655654690141</v>
      </c>
      <c r="S161" s="1"/>
      <c r="T161" s="17">
        <f t="shared" si="72"/>
        <v>452.98878777569371</v>
      </c>
      <c r="U161" s="18">
        <f t="shared" si="73"/>
        <v>1963.0773393846457</v>
      </c>
      <c r="V161" s="2">
        <f t="shared" si="74"/>
        <v>430.33934838690902</v>
      </c>
      <c r="W161" s="18">
        <f t="shared" si="75"/>
        <v>1864.9234724154132</v>
      </c>
      <c r="X161" s="2">
        <f t="shared" si="76"/>
        <v>-232.37475349358971</v>
      </c>
      <c r="Y161" s="2">
        <f t="shared" si="77"/>
        <v>186.49234724154132</v>
      </c>
      <c r="Z161" s="2">
        <f t="shared" si="78"/>
        <v>430.33934838690902</v>
      </c>
      <c r="AA161" s="2">
        <f t="shared" si="79"/>
        <v>-1000</v>
      </c>
      <c r="AB161" s="5">
        <f t="shared" si="80"/>
        <v>0.42999999999999994</v>
      </c>
      <c r="AC161" s="5">
        <f t="shared" si="81"/>
        <v>-1</v>
      </c>
      <c r="AD161" s="3">
        <f t="shared" si="82"/>
        <v>202211</v>
      </c>
      <c r="AE161" s="21">
        <v>1.36</v>
      </c>
      <c r="AF161" s="21">
        <v>3.25</v>
      </c>
      <c r="AG161" s="21">
        <v>1.43</v>
      </c>
      <c r="AH161" s="21">
        <v>2.9</v>
      </c>
      <c r="AI161">
        <v>26</v>
      </c>
      <c r="AJ161">
        <v>3</v>
      </c>
      <c r="AK161">
        <f t="shared" si="83"/>
        <v>-300</v>
      </c>
      <c r="AL161">
        <f t="shared" si="84"/>
        <v>26</v>
      </c>
      <c r="AM161">
        <f t="shared" si="85"/>
        <v>3</v>
      </c>
    </row>
    <row r="162" spans="2:39" x14ac:dyDescent="0.25">
      <c r="B162" s="24">
        <v>44871</v>
      </c>
      <c r="C162" s="20" t="s">
        <v>45</v>
      </c>
      <c r="D162" s="20" t="s">
        <v>27</v>
      </c>
      <c r="E162" s="2">
        <v>425</v>
      </c>
      <c r="F162" s="2">
        <v>-555.55555555555577</v>
      </c>
      <c r="G162" s="9">
        <f t="shared" si="86"/>
        <v>45035.58333333295</v>
      </c>
      <c r="H162" s="2" t="str">
        <f t="shared" si="87"/>
        <v>Buffalo Bills</v>
      </c>
      <c r="I162" s="2" t="str">
        <f t="shared" si="88"/>
        <v>New York Jets</v>
      </c>
      <c r="J162" s="17">
        <f t="shared" si="89"/>
        <v>-555.55555555555577</v>
      </c>
      <c r="K162" s="18">
        <f t="shared" si="90"/>
        <v>425</v>
      </c>
      <c r="L162" s="4">
        <f t="shared" si="65"/>
        <v>1.18</v>
      </c>
      <c r="M162" s="4">
        <f t="shared" si="66"/>
        <v>5.25</v>
      </c>
      <c r="N162" s="1">
        <f t="shared" si="67"/>
        <v>0.84745762711864414</v>
      </c>
      <c r="O162" s="1">
        <f t="shared" si="68"/>
        <v>0.19047619047619047</v>
      </c>
      <c r="P162" s="1">
        <f t="shared" si="69"/>
        <v>3.6547433903577065E-2</v>
      </c>
      <c r="Q162" s="1">
        <f t="shared" si="70"/>
        <v>0.32849071832122684</v>
      </c>
      <c r="R162" s="1">
        <f t="shared" si="71"/>
        <v>0.83949071832122679</v>
      </c>
      <c r="S162" s="1"/>
      <c r="T162" s="17">
        <f t="shared" si="72"/>
        <v>191.19839942930162</v>
      </c>
      <c r="U162" s="18">
        <f t="shared" si="73"/>
        <v>4188.72894319429</v>
      </c>
      <c r="V162" s="2">
        <f t="shared" si="74"/>
        <v>181.63847945783652</v>
      </c>
      <c r="W162" s="18">
        <f t="shared" si="75"/>
        <v>3979.2924960345754</v>
      </c>
      <c r="X162" s="2">
        <f t="shared" si="76"/>
        <v>-550.54413744535259</v>
      </c>
      <c r="Y162" s="2">
        <f t="shared" si="77"/>
        <v>397.92924960345755</v>
      </c>
      <c r="Z162" s="2">
        <f t="shared" si="78"/>
        <v>-1000</v>
      </c>
      <c r="AA162" s="2">
        <f t="shared" si="79"/>
        <v>3979.2924960345754</v>
      </c>
      <c r="AB162" s="5">
        <f t="shared" si="80"/>
        <v>-1</v>
      </c>
      <c r="AC162" s="5">
        <f t="shared" si="81"/>
        <v>4.25</v>
      </c>
      <c r="AD162" s="3">
        <f t="shared" si="82"/>
        <v>202211</v>
      </c>
      <c r="AE162" s="21">
        <v>5</v>
      </c>
      <c r="AF162" s="21">
        <v>1.19</v>
      </c>
      <c r="AG162" s="21">
        <v>5.25</v>
      </c>
      <c r="AH162" s="21">
        <v>1.18</v>
      </c>
      <c r="AI162">
        <v>20</v>
      </c>
      <c r="AJ162">
        <v>17</v>
      </c>
      <c r="AK162">
        <f t="shared" si="83"/>
        <v>-600</v>
      </c>
      <c r="AL162">
        <f t="shared" si="84"/>
        <v>17</v>
      </c>
      <c r="AM162">
        <f t="shared" si="85"/>
        <v>20</v>
      </c>
    </row>
    <row r="163" spans="2:39" x14ac:dyDescent="0.25">
      <c r="B163" s="24">
        <v>44871</v>
      </c>
      <c r="C163" s="20" t="s">
        <v>52</v>
      </c>
      <c r="D163" s="20" t="s">
        <v>32</v>
      </c>
      <c r="E163" s="2">
        <v>145.00000000000003</v>
      </c>
      <c r="F163" s="2">
        <v>-166.66666666666663</v>
      </c>
      <c r="G163" s="9">
        <f t="shared" si="86"/>
        <v>45035.624999999614</v>
      </c>
      <c r="H163" s="2" t="str">
        <f t="shared" si="87"/>
        <v>Minnesota Vikings</v>
      </c>
      <c r="I163" s="2" t="str">
        <f t="shared" si="88"/>
        <v>Washington Commanders</v>
      </c>
      <c r="J163" s="17">
        <f t="shared" si="89"/>
        <v>-166.66666666666663</v>
      </c>
      <c r="K163" s="18">
        <f t="shared" si="90"/>
        <v>145.00000000000003</v>
      </c>
      <c r="L163" s="4">
        <f t="shared" si="65"/>
        <v>1.6</v>
      </c>
      <c r="M163" s="4">
        <f t="shared" si="66"/>
        <v>2.4500000000000002</v>
      </c>
      <c r="N163" s="1">
        <f t="shared" si="67"/>
        <v>0.625</v>
      </c>
      <c r="O163" s="1">
        <f t="shared" si="68"/>
        <v>0.4081632653061224</v>
      </c>
      <c r="P163" s="1">
        <f t="shared" si="69"/>
        <v>3.2098765432098886E-2</v>
      </c>
      <c r="Q163" s="1">
        <f t="shared" si="70"/>
        <v>0.1084183673469388</v>
      </c>
      <c r="R163" s="1">
        <f t="shared" si="71"/>
        <v>0.61941836734693878</v>
      </c>
      <c r="S163" s="1"/>
      <c r="T163" s="17">
        <f t="shared" si="72"/>
        <v>614.4177388267467</v>
      </c>
      <c r="U163" s="18">
        <f t="shared" si="73"/>
        <v>1471.4893831628281</v>
      </c>
      <c r="V163" s="2">
        <f t="shared" si="74"/>
        <v>583.69685188540939</v>
      </c>
      <c r="W163" s="18">
        <f t="shared" si="75"/>
        <v>1397.9149140046866</v>
      </c>
      <c r="X163" s="2">
        <f t="shared" si="76"/>
        <v>-171.32180801898838</v>
      </c>
      <c r="Y163" s="2">
        <f t="shared" si="77"/>
        <v>139.79149140046866</v>
      </c>
      <c r="Z163" s="2">
        <f t="shared" si="78"/>
        <v>583.69685188540939</v>
      </c>
      <c r="AA163" s="2">
        <f t="shared" si="79"/>
        <v>-1000</v>
      </c>
      <c r="AB163" s="5">
        <f t="shared" si="80"/>
        <v>0.60000000000000009</v>
      </c>
      <c r="AC163" s="5">
        <f t="shared" si="81"/>
        <v>-1</v>
      </c>
      <c r="AD163" s="3">
        <f t="shared" si="82"/>
        <v>202211</v>
      </c>
      <c r="AE163" s="21">
        <v>2.25</v>
      </c>
      <c r="AF163" s="21">
        <v>1.68</v>
      </c>
      <c r="AG163" s="21">
        <v>2.4500000000000002</v>
      </c>
      <c r="AH163" s="21">
        <v>1.6</v>
      </c>
      <c r="AI163">
        <v>17</v>
      </c>
      <c r="AJ163">
        <v>20</v>
      </c>
      <c r="AK163">
        <f t="shared" si="83"/>
        <v>-170</v>
      </c>
      <c r="AL163">
        <f t="shared" si="84"/>
        <v>20</v>
      </c>
      <c r="AM163">
        <f t="shared" si="85"/>
        <v>17</v>
      </c>
    </row>
    <row r="164" spans="2:39" x14ac:dyDescent="0.25">
      <c r="B164" s="24">
        <v>44868</v>
      </c>
      <c r="C164" s="20" t="s">
        <v>43</v>
      </c>
      <c r="D164" s="20" t="s">
        <v>22</v>
      </c>
      <c r="E164" s="2">
        <v>550</v>
      </c>
      <c r="F164" s="2">
        <v>-833.33333333333258</v>
      </c>
      <c r="G164" s="9">
        <f t="shared" si="86"/>
        <v>45035.666666666279</v>
      </c>
      <c r="H164" s="2" t="str">
        <f t="shared" si="87"/>
        <v>Philadelphia Eagles</v>
      </c>
      <c r="I164" s="2" t="str">
        <f t="shared" si="88"/>
        <v>Houston Texans</v>
      </c>
      <c r="J164" s="17">
        <f t="shared" si="89"/>
        <v>-833.33333333333258</v>
      </c>
      <c r="K164" s="18">
        <f t="shared" si="90"/>
        <v>550</v>
      </c>
      <c r="L164" s="4">
        <f t="shared" si="65"/>
        <v>1.1200000000000001</v>
      </c>
      <c r="M164" s="4">
        <f t="shared" si="66"/>
        <v>6.5</v>
      </c>
      <c r="N164" s="1">
        <f t="shared" si="67"/>
        <v>0.89285714285714279</v>
      </c>
      <c r="O164" s="1">
        <f t="shared" si="68"/>
        <v>0.15384615384615385</v>
      </c>
      <c r="P164" s="1">
        <f t="shared" si="69"/>
        <v>4.4619422572178324E-2</v>
      </c>
      <c r="Q164" s="1">
        <f t="shared" si="70"/>
        <v>0.36950549450549447</v>
      </c>
      <c r="R164" s="1">
        <f t="shared" si="71"/>
        <v>0.88050549450549442</v>
      </c>
      <c r="S164" s="1"/>
      <c r="T164" s="17">
        <f t="shared" si="72"/>
        <v>135.71125477373158</v>
      </c>
      <c r="U164" s="18">
        <f t="shared" si="73"/>
        <v>5488.6896490044255</v>
      </c>
      <c r="V164" s="2">
        <f t="shared" si="74"/>
        <v>128.92569203504499</v>
      </c>
      <c r="W164" s="18">
        <f t="shared" si="75"/>
        <v>5214.2551665542042</v>
      </c>
      <c r="X164" s="2">
        <f t="shared" si="76"/>
        <v>-775.64059127033954</v>
      </c>
      <c r="Y164" s="2">
        <f t="shared" si="77"/>
        <v>521.42551665542044</v>
      </c>
      <c r="Z164" s="2">
        <f t="shared" si="78"/>
        <v>128.92569203504499</v>
      </c>
      <c r="AA164" s="2">
        <f t="shared" si="79"/>
        <v>-1000</v>
      </c>
      <c r="AB164" s="5">
        <f t="shared" si="80"/>
        <v>0.12000000000000011</v>
      </c>
      <c r="AC164" s="5">
        <f t="shared" si="81"/>
        <v>-1</v>
      </c>
      <c r="AD164" s="3">
        <f t="shared" si="82"/>
        <v>202211</v>
      </c>
      <c r="AE164" s="21">
        <v>4.5</v>
      </c>
      <c r="AF164" s="21">
        <v>1.22</v>
      </c>
      <c r="AG164" s="21">
        <v>6.5</v>
      </c>
      <c r="AH164" s="21">
        <v>1.1200000000000001</v>
      </c>
      <c r="AI164">
        <v>17</v>
      </c>
      <c r="AJ164">
        <v>29</v>
      </c>
      <c r="AK164">
        <f t="shared" si="83"/>
        <v>-900</v>
      </c>
      <c r="AL164">
        <f t="shared" si="84"/>
        <v>29</v>
      </c>
      <c r="AM164">
        <f t="shared" si="85"/>
        <v>17</v>
      </c>
    </row>
    <row r="165" spans="2:39" x14ac:dyDescent="0.25">
      <c r="B165" s="24">
        <v>44865</v>
      </c>
      <c r="C165" s="20" t="s">
        <v>49</v>
      </c>
      <c r="D165" s="20" t="s">
        <v>24</v>
      </c>
      <c r="E165" s="2">
        <v>150</v>
      </c>
      <c r="F165" s="2">
        <v>-172.41379310344826</v>
      </c>
      <c r="G165" s="9">
        <f t="shared" si="86"/>
        <v>45035.708333332943</v>
      </c>
      <c r="H165" s="2" t="str">
        <f t="shared" si="87"/>
        <v>Cincinnati Bengals</v>
      </c>
      <c r="I165" s="2" t="str">
        <f t="shared" si="88"/>
        <v>Cleveland Browns</v>
      </c>
      <c r="J165" s="17">
        <f t="shared" si="89"/>
        <v>-172.41379310344826</v>
      </c>
      <c r="K165" s="18">
        <f t="shared" si="90"/>
        <v>150</v>
      </c>
      <c r="L165" s="4">
        <f t="shared" si="65"/>
        <v>1.58</v>
      </c>
      <c r="M165" s="4">
        <f t="shared" si="66"/>
        <v>2.5</v>
      </c>
      <c r="N165" s="1">
        <f t="shared" si="67"/>
        <v>0.63291139240506322</v>
      </c>
      <c r="O165" s="1">
        <f t="shared" si="68"/>
        <v>0.4</v>
      </c>
      <c r="P165" s="1">
        <f t="shared" si="69"/>
        <v>3.1862745098039214E-2</v>
      </c>
      <c r="Q165" s="1">
        <f t="shared" si="70"/>
        <v>0.1164556962025316</v>
      </c>
      <c r="R165" s="1">
        <f t="shared" si="71"/>
        <v>0.62745569620253161</v>
      </c>
      <c r="S165" s="1"/>
      <c r="T165" s="17">
        <f t="shared" si="72"/>
        <v>593.73802174746322</v>
      </c>
      <c r="U165" s="18">
        <f t="shared" si="73"/>
        <v>1520.5870888415161</v>
      </c>
      <c r="V165" s="2">
        <f t="shared" si="74"/>
        <v>564.05112066009008</v>
      </c>
      <c r="W165" s="18">
        <f t="shared" si="75"/>
        <v>1444.5577343994403</v>
      </c>
      <c r="X165" s="2">
        <f t="shared" si="76"/>
        <v>-177.28889516782337</v>
      </c>
      <c r="Y165" s="2">
        <f t="shared" si="77"/>
        <v>144.45577343994404</v>
      </c>
      <c r="Z165" s="2">
        <f t="shared" si="78"/>
        <v>-1000</v>
      </c>
      <c r="AA165" s="2">
        <f t="shared" si="79"/>
        <v>1444.5577343994403</v>
      </c>
      <c r="AB165" s="5">
        <f t="shared" si="80"/>
        <v>-1</v>
      </c>
      <c r="AC165" s="5">
        <f t="shared" si="81"/>
        <v>1.5</v>
      </c>
      <c r="AD165" s="3">
        <f t="shared" si="82"/>
        <v>202210</v>
      </c>
      <c r="AE165" s="21">
        <v>2.25</v>
      </c>
      <c r="AF165" s="21">
        <v>1.68</v>
      </c>
      <c r="AG165" s="21">
        <v>2.5</v>
      </c>
      <c r="AH165" s="21">
        <v>1.58</v>
      </c>
      <c r="AI165">
        <v>32</v>
      </c>
      <c r="AJ165">
        <v>13</v>
      </c>
      <c r="AK165">
        <f t="shared" si="83"/>
        <v>-180</v>
      </c>
      <c r="AL165">
        <f t="shared" si="84"/>
        <v>13</v>
      </c>
      <c r="AM165">
        <f t="shared" si="85"/>
        <v>32</v>
      </c>
    </row>
    <row r="166" spans="2:39" x14ac:dyDescent="0.25">
      <c r="B166" s="24">
        <v>44864</v>
      </c>
      <c r="C166" s="20" t="s">
        <v>27</v>
      </c>
      <c r="D166" s="20" t="s">
        <v>36</v>
      </c>
      <c r="E166" s="2">
        <v>-526.31578947368439</v>
      </c>
      <c r="F166" s="2">
        <v>400</v>
      </c>
      <c r="G166" s="9">
        <f t="shared" si="86"/>
        <v>45035.749999999607</v>
      </c>
      <c r="H166" s="2" t="str">
        <f t="shared" si="87"/>
        <v>Buffalo Bills</v>
      </c>
      <c r="I166" s="2" t="str">
        <f t="shared" si="88"/>
        <v>Green Bay Packers</v>
      </c>
      <c r="J166" s="17">
        <f t="shared" si="89"/>
        <v>-526.31578947368439</v>
      </c>
      <c r="K166" s="18">
        <f t="shared" si="90"/>
        <v>400</v>
      </c>
      <c r="L166" s="4">
        <f t="shared" si="65"/>
        <v>1.19</v>
      </c>
      <c r="M166" s="4">
        <f t="shared" si="66"/>
        <v>5</v>
      </c>
      <c r="N166" s="1">
        <f t="shared" si="67"/>
        <v>0.84033613445378152</v>
      </c>
      <c r="O166" s="1">
        <f t="shared" si="68"/>
        <v>0.2</v>
      </c>
      <c r="P166" s="1">
        <f t="shared" si="69"/>
        <v>3.8772213247172949E-2</v>
      </c>
      <c r="Q166" s="1">
        <f t="shared" si="70"/>
        <v>0.32016806722689073</v>
      </c>
      <c r="R166" s="1">
        <f t="shared" si="71"/>
        <v>0.83116806722689074</v>
      </c>
      <c r="S166" s="1"/>
      <c r="T166" s="17">
        <f t="shared" si="72"/>
        <v>203.12610581443556</v>
      </c>
      <c r="U166" s="18">
        <f t="shared" si="73"/>
        <v>3985.2087388896653</v>
      </c>
      <c r="V166" s="2">
        <f t="shared" si="74"/>
        <v>192.96980052371379</v>
      </c>
      <c r="W166" s="18">
        <f t="shared" si="75"/>
        <v>3785.9483019451818</v>
      </c>
      <c r="X166" s="2">
        <f t="shared" si="76"/>
        <v>-518.21580231001553</v>
      </c>
      <c r="Y166" s="2">
        <f t="shared" si="77"/>
        <v>378.59483019451818</v>
      </c>
      <c r="Z166" s="2">
        <f t="shared" si="78"/>
        <v>192.96980052371379</v>
      </c>
      <c r="AA166" s="2">
        <f t="shared" si="79"/>
        <v>-1000</v>
      </c>
      <c r="AB166" s="5">
        <f t="shared" si="80"/>
        <v>0.18999999999999995</v>
      </c>
      <c r="AC166" s="5">
        <f t="shared" si="81"/>
        <v>-1</v>
      </c>
      <c r="AD166" s="3">
        <f t="shared" si="82"/>
        <v>202210</v>
      </c>
      <c r="AE166" s="21">
        <v>1.23</v>
      </c>
      <c r="AF166" s="21">
        <v>4.25</v>
      </c>
      <c r="AG166" s="21">
        <v>1.19</v>
      </c>
      <c r="AH166" s="21">
        <v>5</v>
      </c>
      <c r="AI166">
        <v>27</v>
      </c>
      <c r="AJ166">
        <v>17</v>
      </c>
      <c r="AK166">
        <f t="shared" si="83"/>
        <v>-600</v>
      </c>
      <c r="AL166">
        <f t="shared" si="84"/>
        <v>27</v>
      </c>
      <c r="AM166">
        <f t="shared" si="85"/>
        <v>17</v>
      </c>
    </row>
    <row r="167" spans="2:39" x14ac:dyDescent="0.25">
      <c r="B167" s="24">
        <v>44864</v>
      </c>
      <c r="C167" s="20" t="s">
        <v>42</v>
      </c>
      <c r="D167" s="20" t="s">
        <v>52</v>
      </c>
      <c r="E167" s="2">
        <v>-151.51515151515153</v>
      </c>
      <c r="F167" s="2">
        <v>129.99999999999997</v>
      </c>
      <c r="G167" s="9">
        <f t="shared" si="86"/>
        <v>45035.791666666271</v>
      </c>
      <c r="H167" s="2" t="str">
        <f t="shared" si="87"/>
        <v>Indianapolis Colts</v>
      </c>
      <c r="I167" s="2" t="str">
        <f t="shared" si="88"/>
        <v>Washington Commanders</v>
      </c>
      <c r="J167" s="17">
        <f t="shared" si="89"/>
        <v>-151.51515151515153</v>
      </c>
      <c r="K167" s="18">
        <f t="shared" si="90"/>
        <v>129.99999999999997</v>
      </c>
      <c r="L167" s="4">
        <f t="shared" si="65"/>
        <v>1.66</v>
      </c>
      <c r="M167" s="4">
        <f t="shared" si="66"/>
        <v>2.2999999999999998</v>
      </c>
      <c r="N167" s="1">
        <f t="shared" si="67"/>
        <v>0.60240963855421692</v>
      </c>
      <c r="O167" s="1">
        <f t="shared" si="68"/>
        <v>0.43478260869565222</v>
      </c>
      <c r="P167" s="1">
        <f t="shared" si="69"/>
        <v>3.5858585858585923E-2</v>
      </c>
      <c r="Q167" s="1">
        <f t="shared" si="70"/>
        <v>8.3813514929282351E-2</v>
      </c>
      <c r="R167" s="1">
        <f t="shared" si="71"/>
        <v>0.59481351492928236</v>
      </c>
      <c r="S167" s="1"/>
      <c r="T167" s="17">
        <f t="shared" si="72"/>
        <v>681.19919084032654</v>
      </c>
      <c r="U167" s="18">
        <f t="shared" si="73"/>
        <v>1332.032655245516</v>
      </c>
      <c r="V167" s="2">
        <f t="shared" si="74"/>
        <v>647.13923129831016</v>
      </c>
      <c r="W167" s="18">
        <f t="shared" si="75"/>
        <v>1265.4310224832402</v>
      </c>
      <c r="X167" s="2">
        <f t="shared" si="76"/>
        <v>-154.5262521009227</v>
      </c>
      <c r="Y167" s="2">
        <f t="shared" si="77"/>
        <v>126.54310224832402</v>
      </c>
      <c r="Z167" s="2">
        <f t="shared" si="78"/>
        <v>-1000</v>
      </c>
      <c r="AA167" s="2">
        <f t="shared" si="79"/>
        <v>1265.4310224832402</v>
      </c>
      <c r="AB167" s="5">
        <f t="shared" si="80"/>
        <v>-1</v>
      </c>
      <c r="AC167" s="5">
        <f t="shared" si="81"/>
        <v>1.2999999999999998</v>
      </c>
      <c r="AD167" s="3">
        <f t="shared" si="82"/>
        <v>202210</v>
      </c>
      <c r="AE167" s="21">
        <v>1.38</v>
      </c>
      <c r="AF167" s="21">
        <v>3.15</v>
      </c>
      <c r="AG167" s="21">
        <v>1.66</v>
      </c>
      <c r="AH167" s="21">
        <v>2.2999999999999998</v>
      </c>
      <c r="AI167">
        <v>16</v>
      </c>
      <c r="AJ167">
        <v>17</v>
      </c>
      <c r="AK167">
        <f t="shared" si="83"/>
        <v>-160</v>
      </c>
      <c r="AL167">
        <f t="shared" si="84"/>
        <v>16</v>
      </c>
      <c r="AM167">
        <f t="shared" si="85"/>
        <v>17</v>
      </c>
    </row>
    <row r="168" spans="2:39" x14ac:dyDescent="0.25">
      <c r="B168" s="24">
        <v>44864</v>
      </c>
      <c r="C168" s="20" t="s">
        <v>50</v>
      </c>
      <c r="D168" s="20" t="s">
        <v>25</v>
      </c>
      <c r="E168" s="2">
        <v>-116.27906976744185</v>
      </c>
      <c r="F168" s="2">
        <v>-105.26315789473685</v>
      </c>
      <c r="G168" s="9">
        <f t="shared" si="86"/>
        <v>45035.833333332936</v>
      </c>
      <c r="H168" s="2" t="str">
        <f t="shared" si="87"/>
        <v>Los Angeles Rams</v>
      </c>
      <c r="I168" s="2" t="str">
        <f t="shared" si="88"/>
        <v>San Francisco 49ers</v>
      </c>
      <c r="J168" s="17">
        <f t="shared" si="89"/>
        <v>-116.27906976744185</v>
      </c>
      <c r="K168" s="18">
        <f t="shared" si="90"/>
        <v>-105.26315789473685</v>
      </c>
      <c r="L168" s="4">
        <f t="shared" si="65"/>
        <v>1.86</v>
      </c>
      <c r="M168" s="4">
        <f t="shared" si="66"/>
        <v>1.95</v>
      </c>
      <c r="N168" s="1">
        <f t="shared" si="67"/>
        <v>0.5376344086021505</v>
      </c>
      <c r="O168" s="1">
        <f t="shared" si="68"/>
        <v>0.51282051282051289</v>
      </c>
      <c r="P168" s="1">
        <f t="shared" si="69"/>
        <v>4.8031496062992063E-2</v>
      </c>
      <c r="Q168" s="1">
        <f t="shared" si="70"/>
        <v>1.2406947890818809E-2</v>
      </c>
      <c r="R168" s="1">
        <f t="shared" si="71"/>
        <v>0.52340694789081876</v>
      </c>
      <c r="S168" s="1"/>
      <c r="T168" s="17">
        <f t="shared" si="72"/>
        <v>910.55927711643062</v>
      </c>
      <c r="U168" s="18">
        <f t="shared" si="73"/>
        <v>1001.5075521192962</v>
      </c>
      <c r="V168" s="2">
        <f t="shared" si="74"/>
        <v>865.03131326060907</v>
      </c>
      <c r="W168" s="18">
        <f t="shared" si="75"/>
        <v>951.43217451333135</v>
      </c>
      <c r="X168" s="2">
        <f t="shared" si="76"/>
        <v>-115.60275156174939</v>
      </c>
      <c r="Y168" s="2">
        <f t="shared" si="77"/>
        <v>-105.10470707084419</v>
      </c>
      <c r="Z168" s="2">
        <f t="shared" si="78"/>
        <v>-1000</v>
      </c>
      <c r="AA168" s="2">
        <f t="shared" si="79"/>
        <v>951.43217451333135</v>
      </c>
      <c r="AB168" s="5">
        <f t="shared" si="80"/>
        <v>-1</v>
      </c>
      <c r="AC168" s="5">
        <f t="shared" si="81"/>
        <v>0.95</v>
      </c>
      <c r="AD168" s="3">
        <f t="shared" si="82"/>
        <v>202210</v>
      </c>
      <c r="AE168" s="21">
        <v>1.71</v>
      </c>
      <c r="AF168" s="21">
        <v>2.2000000000000002</v>
      </c>
      <c r="AG168" s="21">
        <v>1.86</v>
      </c>
      <c r="AH168" s="21">
        <v>1.95</v>
      </c>
      <c r="AI168">
        <v>14</v>
      </c>
      <c r="AJ168">
        <v>31</v>
      </c>
      <c r="AK168">
        <f t="shared" si="83"/>
        <v>-120</v>
      </c>
      <c r="AL168">
        <f t="shared" si="84"/>
        <v>14</v>
      </c>
      <c r="AM168">
        <f t="shared" si="85"/>
        <v>31</v>
      </c>
    </row>
    <row r="169" spans="2:39" x14ac:dyDescent="0.25">
      <c r="B169" s="24">
        <v>44864</v>
      </c>
      <c r="C169" s="20" t="s">
        <v>35</v>
      </c>
      <c r="D169" s="20" t="s">
        <v>28</v>
      </c>
      <c r="E169" s="2">
        <v>-172.41379310344826</v>
      </c>
      <c r="F169" s="2">
        <v>150</v>
      </c>
      <c r="G169" s="9">
        <f t="shared" si="86"/>
        <v>45035.8749999996</v>
      </c>
      <c r="H169" s="2" t="str">
        <f t="shared" si="87"/>
        <v>Seattle Seahawks</v>
      </c>
      <c r="I169" s="2" t="str">
        <f t="shared" si="88"/>
        <v>New York Giants</v>
      </c>
      <c r="J169" s="17">
        <f t="shared" si="89"/>
        <v>-172.41379310344826</v>
      </c>
      <c r="K169" s="18">
        <f t="shared" si="90"/>
        <v>150</v>
      </c>
      <c r="L169" s="4">
        <f t="shared" si="65"/>
        <v>1.58</v>
      </c>
      <c r="M169" s="4">
        <f t="shared" si="66"/>
        <v>2.5</v>
      </c>
      <c r="N169" s="1">
        <f t="shared" si="67"/>
        <v>0.63291139240506322</v>
      </c>
      <c r="O169" s="1">
        <f t="shared" si="68"/>
        <v>0.4</v>
      </c>
      <c r="P169" s="1">
        <f t="shared" si="69"/>
        <v>3.1862745098039214E-2</v>
      </c>
      <c r="Q169" s="1">
        <f t="shared" si="70"/>
        <v>0.1164556962025316</v>
      </c>
      <c r="R169" s="1">
        <f t="shared" si="71"/>
        <v>0.62745569620253161</v>
      </c>
      <c r="S169" s="1"/>
      <c r="T169" s="17">
        <f t="shared" si="72"/>
        <v>593.73802174746322</v>
      </c>
      <c r="U169" s="18">
        <f t="shared" si="73"/>
        <v>1520.5870888415161</v>
      </c>
      <c r="V169" s="2">
        <f t="shared" si="74"/>
        <v>564.05112066009008</v>
      </c>
      <c r="W169" s="18">
        <f t="shared" si="75"/>
        <v>1444.5577343994403</v>
      </c>
      <c r="X169" s="2">
        <f t="shared" si="76"/>
        <v>-177.28889516782337</v>
      </c>
      <c r="Y169" s="2">
        <f t="shared" si="77"/>
        <v>144.45577343994404</v>
      </c>
      <c r="Z169" s="2">
        <f t="shared" si="78"/>
        <v>564.05112066009008</v>
      </c>
      <c r="AA169" s="2">
        <f t="shared" si="79"/>
        <v>-1000</v>
      </c>
      <c r="AB169" s="5">
        <f t="shared" si="80"/>
        <v>0.58000000000000007</v>
      </c>
      <c r="AC169" s="5">
        <f t="shared" si="81"/>
        <v>-1</v>
      </c>
      <c r="AD169" s="3">
        <f t="shared" si="82"/>
        <v>202210</v>
      </c>
      <c r="AE169" s="21">
        <v>1.83</v>
      </c>
      <c r="AF169" s="21">
        <v>2</v>
      </c>
      <c r="AG169" s="21">
        <v>1.58</v>
      </c>
      <c r="AH169" s="21">
        <v>2.5</v>
      </c>
      <c r="AI169">
        <v>27</v>
      </c>
      <c r="AJ169">
        <v>13</v>
      </c>
      <c r="AK169">
        <f t="shared" si="83"/>
        <v>-180</v>
      </c>
      <c r="AL169">
        <f t="shared" si="84"/>
        <v>27</v>
      </c>
      <c r="AM169">
        <f t="shared" si="85"/>
        <v>13</v>
      </c>
    </row>
    <row r="170" spans="2:39" x14ac:dyDescent="0.25">
      <c r="B170" s="24">
        <v>44864</v>
      </c>
      <c r="C170" s="20" t="s">
        <v>43</v>
      </c>
      <c r="D170" s="20" t="s">
        <v>44</v>
      </c>
      <c r="E170" s="2">
        <v>100</v>
      </c>
      <c r="F170" s="2">
        <v>-120.48192771084337</v>
      </c>
      <c r="G170" s="9">
        <f t="shared" si="86"/>
        <v>45035.916666666264</v>
      </c>
      <c r="H170" s="2" t="str">
        <f t="shared" si="87"/>
        <v>Tennessee Titans</v>
      </c>
      <c r="I170" s="2" t="str">
        <f t="shared" si="88"/>
        <v>Houston Texans</v>
      </c>
      <c r="J170" s="17">
        <f t="shared" si="89"/>
        <v>-120.48192771084337</v>
      </c>
      <c r="K170" s="18">
        <f t="shared" si="90"/>
        <v>100</v>
      </c>
      <c r="L170" s="4">
        <f t="shared" si="65"/>
        <v>1.83</v>
      </c>
      <c r="M170" s="4">
        <f t="shared" si="66"/>
        <v>2</v>
      </c>
      <c r="N170" s="1">
        <f t="shared" si="67"/>
        <v>0.54644808743169393</v>
      </c>
      <c r="O170" s="1">
        <f t="shared" si="68"/>
        <v>0.5</v>
      </c>
      <c r="P170" s="1">
        <f t="shared" si="69"/>
        <v>4.4386422976501305E-2</v>
      </c>
      <c r="Q170" s="1">
        <f t="shared" si="70"/>
        <v>2.3224043715846965E-2</v>
      </c>
      <c r="R170" s="1">
        <f t="shared" si="71"/>
        <v>0.53422404371584697</v>
      </c>
      <c r="S170" s="1"/>
      <c r="T170" s="17">
        <f t="shared" si="72"/>
        <v>871.87381729284084</v>
      </c>
      <c r="U170" s="18">
        <f t="shared" si="73"/>
        <v>1045.6626202421151</v>
      </c>
      <c r="V170" s="2">
        <f t="shared" si="74"/>
        <v>828.28012642819874</v>
      </c>
      <c r="W170" s="18">
        <f t="shared" si="75"/>
        <v>993.3794892300092</v>
      </c>
      <c r="X170" s="2">
        <f t="shared" si="76"/>
        <v>-120.73210114461043</v>
      </c>
      <c r="Y170" s="2">
        <f t="shared" si="77"/>
        <v>-100.66646340515068</v>
      </c>
      <c r="Z170" s="2">
        <f t="shared" si="78"/>
        <v>828.28012642819874</v>
      </c>
      <c r="AA170" s="2">
        <f t="shared" si="79"/>
        <v>-1000</v>
      </c>
      <c r="AB170" s="5">
        <f t="shared" si="80"/>
        <v>0.83000000000000007</v>
      </c>
      <c r="AC170" s="5">
        <f t="shared" si="81"/>
        <v>-1</v>
      </c>
      <c r="AD170" s="3">
        <f t="shared" si="82"/>
        <v>202210</v>
      </c>
      <c r="AE170" s="21">
        <v>2.6</v>
      </c>
      <c r="AF170" s="21">
        <v>1.55</v>
      </c>
      <c r="AG170" s="21">
        <v>2</v>
      </c>
      <c r="AH170" s="21">
        <v>1.83</v>
      </c>
      <c r="AI170">
        <v>10</v>
      </c>
      <c r="AJ170">
        <v>17</v>
      </c>
      <c r="AK170">
        <f t="shared" si="83"/>
        <v>-130</v>
      </c>
      <c r="AL170">
        <f t="shared" si="84"/>
        <v>17</v>
      </c>
      <c r="AM170">
        <f t="shared" si="85"/>
        <v>10</v>
      </c>
    </row>
    <row r="171" spans="2:39" x14ac:dyDescent="0.25">
      <c r="B171" s="24">
        <v>44864</v>
      </c>
      <c r="C171" s="20" t="s">
        <v>38</v>
      </c>
      <c r="D171" s="20" t="s">
        <v>47</v>
      </c>
      <c r="E171" s="2">
        <v>-200</v>
      </c>
      <c r="F171" s="2">
        <v>170.00000000000003</v>
      </c>
      <c r="G171" s="9">
        <f t="shared" si="86"/>
        <v>45035.958333332928</v>
      </c>
      <c r="H171" s="2" t="str">
        <f t="shared" si="87"/>
        <v>Atlanta Falcons</v>
      </c>
      <c r="I171" s="2" t="str">
        <f t="shared" si="88"/>
        <v>Carolina Panthers</v>
      </c>
      <c r="J171" s="17">
        <f t="shared" si="89"/>
        <v>-200</v>
      </c>
      <c r="K171" s="18">
        <f t="shared" si="90"/>
        <v>170.00000000000003</v>
      </c>
      <c r="L171" s="4">
        <f t="shared" si="65"/>
        <v>1.5</v>
      </c>
      <c r="M171" s="4">
        <f t="shared" si="66"/>
        <v>2.7</v>
      </c>
      <c r="N171" s="1">
        <f t="shared" si="67"/>
        <v>0.66666666666666663</v>
      </c>
      <c r="O171" s="1">
        <f t="shared" si="68"/>
        <v>0.37037037037037035</v>
      </c>
      <c r="P171" s="1">
        <f t="shared" si="69"/>
        <v>3.5714285714285587E-2</v>
      </c>
      <c r="Q171" s="1">
        <f t="shared" si="70"/>
        <v>0.14814814814814814</v>
      </c>
      <c r="R171" s="1">
        <f t="shared" si="71"/>
        <v>0.65914814814814815</v>
      </c>
      <c r="S171" s="1"/>
      <c r="T171" s="17">
        <f t="shared" si="72"/>
        <v>517.10962521773342</v>
      </c>
      <c r="U171" s="18">
        <f t="shared" si="73"/>
        <v>1734.0124117028765</v>
      </c>
      <c r="V171" s="2">
        <f t="shared" si="74"/>
        <v>491.25414395684675</v>
      </c>
      <c r="W171" s="18">
        <f t="shared" si="75"/>
        <v>1647.3117911177326</v>
      </c>
      <c r="X171" s="2">
        <f t="shared" si="76"/>
        <v>-203.56062382403903</v>
      </c>
      <c r="Y171" s="2">
        <f t="shared" si="77"/>
        <v>164.73117911177326</v>
      </c>
      <c r="Z171" s="2">
        <f t="shared" si="78"/>
        <v>491.25414395684675</v>
      </c>
      <c r="AA171" s="2">
        <f t="shared" si="79"/>
        <v>-1000</v>
      </c>
      <c r="AB171" s="5">
        <f t="shared" si="80"/>
        <v>0.5</v>
      </c>
      <c r="AC171" s="5">
        <f t="shared" si="81"/>
        <v>-1</v>
      </c>
      <c r="AD171" s="3">
        <f t="shared" si="82"/>
        <v>202210</v>
      </c>
      <c r="AE171" s="21">
        <v>1.37</v>
      </c>
      <c r="AF171" s="21">
        <v>3.2</v>
      </c>
      <c r="AG171" s="21">
        <v>1.5</v>
      </c>
      <c r="AH171" s="21">
        <v>2.7</v>
      </c>
      <c r="AI171">
        <v>37</v>
      </c>
      <c r="AJ171">
        <v>34</v>
      </c>
      <c r="AK171">
        <f t="shared" si="83"/>
        <v>-200</v>
      </c>
      <c r="AL171">
        <f t="shared" si="84"/>
        <v>37</v>
      </c>
      <c r="AM171">
        <f t="shared" si="85"/>
        <v>34</v>
      </c>
    </row>
    <row r="172" spans="2:39" x14ac:dyDescent="0.25">
      <c r="B172" s="24">
        <v>44864</v>
      </c>
      <c r="C172" s="20" t="s">
        <v>26</v>
      </c>
      <c r="D172" s="20" t="s">
        <v>40</v>
      </c>
      <c r="E172" s="2">
        <v>-454.54545454545462</v>
      </c>
      <c r="F172" s="2">
        <v>350</v>
      </c>
      <c r="G172" s="9">
        <f t="shared" si="86"/>
        <v>45035.999999999593</v>
      </c>
      <c r="H172" s="2" t="str">
        <f t="shared" si="87"/>
        <v>Dallas Cowboys</v>
      </c>
      <c r="I172" s="2" t="str">
        <f t="shared" si="88"/>
        <v>Chicago Bears</v>
      </c>
      <c r="J172" s="17">
        <f t="shared" si="89"/>
        <v>-454.54545454545462</v>
      </c>
      <c r="K172" s="18">
        <f t="shared" si="90"/>
        <v>350</v>
      </c>
      <c r="L172" s="4">
        <f t="shared" si="65"/>
        <v>1.22</v>
      </c>
      <c r="M172" s="4">
        <f t="shared" si="66"/>
        <v>4.5</v>
      </c>
      <c r="N172" s="1">
        <f t="shared" si="67"/>
        <v>0.81967213114754101</v>
      </c>
      <c r="O172" s="1">
        <f t="shared" si="68"/>
        <v>0.22222222222222221</v>
      </c>
      <c r="P172" s="1">
        <f t="shared" si="69"/>
        <v>4.0209790209790097E-2</v>
      </c>
      <c r="Q172" s="1">
        <f t="shared" si="70"/>
        <v>0.2987249544626594</v>
      </c>
      <c r="R172" s="1">
        <f t="shared" si="71"/>
        <v>0.80972495446265946</v>
      </c>
      <c r="S172" s="1"/>
      <c r="T172" s="17">
        <f t="shared" si="72"/>
        <v>234.98725646118768</v>
      </c>
      <c r="U172" s="18">
        <f t="shared" si="73"/>
        <v>3526.591123964678</v>
      </c>
      <c r="V172" s="2">
        <f t="shared" si="74"/>
        <v>223.2378936381283</v>
      </c>
      <c r="W172" s="18">
        <f t="shared" si="75"/>
        <v>3350.2615677664439</v>
      </c>
      <c r="X172" s="2">
        <f t="shared" si="76"/>
        <v>-447.95262296329213</v>
      </c>
      <c r="Y172" s="2">
        <f t="shared" si="77"/>
        <v>335.02615677664437</v>
      </c>
      <c r="Z172" s="2">
        <f t="shared" si="78"/>
        <v>223.2378936381283</v>
      </c>
      <c r="AA172" s="2">
        <f t="shared" si="79"/>
        <v>-1000</v>
      </c>
      <c r="AB172" s="5">
        <f t="shared" si="80"/>
        <v>0.21999999999999997</v>
      </c>
      <c r="AC172" s="5">
        <f t="shared" si="81"/>
        <v>-1</v>
      </c>
      <c r="AD172" s="3">
        <f t="shared" si="82"/>
        <v>202210</v>
      </c>
      <c r="AE172" s="21">
        <v>1.19</v>
      </c>
      <c r="AF172" s="21">
        <v>5</v>
      </c>
      <c r="AG172" s="21">
        <v>1.22</v>
      </c>
      <c r="AH172" s="21">
        <v>4.5</v>
      </c>
      <c r="AI172">
        <v>49</v>
      </c>
      <c r="AJ172">
        <v>29</v>
      </c>
      <c r="AK172">
        <f t="shared" si="83"/>
        <v>-500</v>
      </c>
      <c r="AL172">
        <f t="shared" si="84"/>
        <v>49</v>
      </c>
      <c r="AM172">
        <f t="shared" si="85"/>
        <v>29</v>
      </c>
    </row>
    <row r="173" spans="2:39" x14ac:dyDescent="0.25">
      <c r="B173" s="24">
        <v>44864</v>
      </c>
      <c r="C173" s="20" t="s">
        <v>37</v>
      </c>
      <c r="D173" s="20" t="s">
        <v>33</v>
      </c>
      <c r="E173" s="2">
        <v>165</v>
      </c>
      <c r="F173" s="2">
        <v>-185.18518518518516</v>
      </c>
      <c r="G173" s="9">
        <f t="shared" si="86"/>
        <v>45036.041666666257</v>
      </c>
      <c r="H173" s="2" t="str">
        <f t="shared" si="87"/>
        <v>Miami Dolphins</v>
      </c>
      <c r="I173" s="2" t="str">
        <f t="shared" si="88"/>
        <v>Detroit Lions</v>
      </c>
      <c r="J173" s="17">
        <f t="shared" si="89"/>
        <v>-185.18518518518516</v>
      </c>
      <c r="K173" s="18">
        <f t="shared" si="90"/>
        <v>165</v>
      </c>
      <c r="L173" s="4">
        <f t="shared" si="65"/>
        <v>1.54</v>
      </c>
      <c r="M173" s="4">
        <f t="shared" si="66"/>
        <v>2.65</v>
      </c>
      <c r="N173" s="1">
        <f t="shared" si="67"/>
        <v>0.64935064935064934</v>
      </c>
      <c r="O173" s="1">
        <f t="shared" si="68"/>
        <v>0.37735849056603776</v>
      </c>
      <c r="P173" s="1">
        <f t="shared" si="69"/>
        <v>2.6014319809069208E-2</v>
      </c>
      <c r="Q173" s="1">
        <f t="shared" si="70"/>
        <v>0.13599607939230579</v>
      </c>
      <c r="R173" s="1">
        <f t="shared" si="71"/>
        <v>0.64699607939230575</v>
      </c>
      <c r="S173" s="1"/>
      <c r="T173" s="17">
        <f t="shared" si="72"/>
        <v>545.60441995143913</v>
      </c>
      <c r="U173" s="18">
        <f t="shared" si="73"/>
        <v>1648.1806912014345</v>
      </c>
      <c r="V173" s="2">
        <f t="shared" si="74"/>
        <v>518.32419895386715</v>
      </c>
      <c r="W173" s="18">
        <f t="shared" si="75"/>
        <v>1565.7716566413626</v>
      </c>
      <c r="X173" s="2">
        <f t="shared" si="76"/>
        <v>-192.92944493394256</v>
      </c>
      <c r="Y173" s="2">
        <f t="shared" si="77"/>
        <v>156.57716566413626</v>
      </c>
      <c r="Z173" s="2">
        <f t="shared" si="78"/>
        <v>518.32419895386715</v>
      </c>
      <c r="AA173" s="2">
        <f t="shared" si="79"/>
        <v>-1000</v>
      </c>
      <c r="AB173" s="5">
        <f t="shared" si="80"/>
        <v>0.54</v>
      </c>
      <c r="AC173" s="5">
        <f t="shared" si="81"/>
        <v>-1</v>
      </c>
      <c r="AD173" s="3">
        <f t="shared" si="82"/>
        <v>202210</v>
      </c>
      <c r="AE173" s="21">
        <v>2.4500000000000002</v>
      </c>
      <c r="AF173" s="21">
        <v>1.6</v>
      </c>
      <c r="AG173" s="21">
        <v>2.65</v>
      </c>
      <c r="AH173" s="21">
        <v>1.54</v>
      </c>
      <c r="AI173">
        <v>27</v>
      </c>
      <c r="AJ173">
        <v>31</v>
      </c>
      <c r="AK173">
        <f t="shared" si="83"/>
        <v>-190</v>
      </c>
      <c r="AL173">
        <f t="shared" si="84"/>
        <v>31</v>
      </c>
      <c r="AM173">
        <f t="shared" si="85"/>
        <v>27</v>
      </c>
    </row>
    <row r="174" spans="2:39" x14ac:dyDescent="0.25">
      <c r="B174" s="24">
        <v>44864</v>
      </c>
      <c r="C174" s="20" t="s">
        <v>32</v>
      </c>
      <c r="D174" s="20" t="s">
        <v>51</v>
      </c>
      <c r="E174" s="2">
        <v>-200</v>
      </c>
      <c r="F174" s="2">
        <v>170.00000000000003</v>
      </c>
      <c r="G174" s="9">
        <f t="shared" si="86"/>
        <v>45036.083333332921</v>
      </c>
      <c r="H174" s="2" t="str">
        <f t="shared" si="87"/>
        <v>Minnesota Vikings</v>
      </c>
      <c r="I174" s="2" t="str">
        <f t="shared" si="88"/>
        <v>Arizona Cardinals</v>
      </c>
      <c r="J174" s="17">
        <f t="shared" si="89"/>
        <v>-200</v>
      </c>
      <c r="K174" s="18">
        <f t="shared" si="90"/>
        <v>170.00000000000003</v>
      </c>
      <c r="L174" s="4">
        <f t="shared" si="65"/>
        <v>1.5</v>
      </c>
      <c r="M174" s="4">
        <f t="shared" si="66"/>
        <v>2.7</v>
      </c>
      <c r="N174" s="1">
        <f t="shared" si="67"/>
        <v>0.66666666666666663</v>
      </c>
      <c r="O174" s="1">
        <f t="shared" si="68"/>
        <v>0.37037037037037035</v>
      </c>
      <c r="P174" s="1">
        <f t="shared" si="69"/>
        <v>3.5714285714285587E-2</v>
      </c>
      <c r="Q174" s="1">
        <f t="shared" si="70"/>
        <v>0.14814814814814814</v>
      </c>
      <c r="R174" s="1">
        <f t="shared" si="71"/>
        <v>0.65914814814814815</v>
      </c>
      <c r="S174" s="1"/>
      <c r="T174" s="17">
        <f t="shared" si="72"/>
        <v>517.10962521773342</v>
      </c>
      <c r="U174" s="18">
        <f t="shared" si="73"/>
        <v>1734.0124117028765</v>
      </c>
      <c r="V174" s="2">
        <f t="shared" si="74"/>
        <v>491.25414395684675</v>
      </c>
      <c r="W174" s="18">
        <f t="shared" si="75"/>
        <v>1647.3117911177326</v>
      </c>
      <c r="X174" s="2">
        <f t="shared" si="76"/>
        <v>-203.56062382403903</v>
      </c>
      <c r="Y174" s="2">
        <f t="shared" si="77"/>
        <v>164.73117911177326</v>
      </c>
      <c r="Z174" s="2">
        <f t="shared" si="78"/>
        <v>491.25414395684675</v>
      </c>
      <c r="AA174" s="2">
        <f t="shared" si="79"/>
        <v>-1000</v>
      </c>
      <c r="AB174" s="5">
        <f t="shared" si="80"/>
        <v>0.5</v>
      </c>
      <c r="AC174" s="5">
        <f t="shared" si="81"/>
        <v>-1</v>
      </c>
      <c r="AD174" s="3">
        <f t="shared" si="82"/>
        <v>202210</v>
      </c>
      <c r="AE174" s="21">
        <v>1.37</v>
      </c>
      <c r="AF174" s="21">
        <v>3.2</v>
      </c>
      <c r="AG174" s="21">
        <v>1.5</v>
      </c>
      <c r="AH174" s="21">
        <v>2.7</v>
      </c>
      <c r="AI174">
        <v>34</v>
      </c>
      <c r="AJ174">
        <v>26</v>
      </c>
      <c r="AK174">
        <f t="shared" si="83"/>
        <v>-200</v>
      </c>
      <c r="AL174">
        <f t="shared" si="84"/>
        <v>34</v>
      </c>
      <c r="AM174">
        <f t="shared" si="85"/>
        <v>26</v>
      </c>
    </row>
    <row r="175" spans="2:39" x14ac:dyDescent="0.25">
      <c r="B175" s="24">
        <v>44864</v>
      </c>
      <c r="C175" s="20" t="s">
        <v>46</v>
      </c>
      <c r="D175" s="20" t="s">
        <v>53</v>
      </c>
      <c r="E175" s="2">
        <v>100</v>
      </c>
      <c r="F175" s="2">
        <v>-120.48192771084337</v>
      </c>
      <c r="G175" s="9">
        <f t="shared" si="86"/>
        <v>45036.124999999585</v>
      </c>
      <c r="H175" s="2" t="str">
        <f t="shared" si="87"/>
        <v>Las Vegas Raiders</v>
      </c>
      <c r="I175" s="2" t="str">
        <f t="shared" si="88"/>
        <v>New Orleans Saints</v>
      </c>
      <c r="J175" s="17">
        <f t="shared" si="89"/>
        <v>-120.48192771084337</v>
      </c>
      <c r="K175" s="18">
        <f t="shared" si="90"/>
        <v>100</v>
      </c>
      <c r="L175" s="4">
        <f t="shared" si="65"/>
        <v>1.83</v>
      </c>
      <c r="M175" s="4">
        <f t="shared" si="66"/>
        <v>2</v>
      </c>
      <c r="N175" s="1">
        <f t="shared" si="67"/>
        <v>0.54644808743169393</v>
      </c>
      <c r="O175" s="1">
        <f t="shared" si="68"/>
        <v>0.5</v>
      </c>
      <c r="P175" s="1">
        <f t="shared" si="69"/>
        <v>4.4386422976501305E-2</v>
      </c>
      <c r="Q175" s="1">
        <f t="shared" si="70"/>
        <v>2.3224043715846965E-2</v>
      </c>
      <c r="R175" s="1">
        <f t="shared" si="71"/>
        <v>0.53422404371584697</v>
      </c>
      <c r="S175" s="1"/>
      <c r="T175" s="17">
        <f t="shared" si="72"/>
        <v>871.87381729284084</v>
      </c>
      <c r="U175" s="18">
        <f t="shared" si="73"/>
        <v>1045.6626202421151</v>
      </c>
      <c r="V175" s="2">
        <f t="shared" si="74"/>
        <v>828.28012642819874</v>
      </c>
      <c r="W175" s="18">
        <f t="shared" si="75"/>
        <v>993.3794892300092</v>
      </c>
      <c r="X175" s="2">
        <f t="shared" si="76"/>
        <v>-120.73210114461043</v>
      </c>
      <c r="Y175" s="2">
        <f t="shared" si="77"/>
        <v>-100.66646340515068</v>
      </c>
      <c r="Z175" s="2">
        <f t="shared" si="78"/>
        <v>-1000</v>
      </c>
      <c r="AA175" s="2">
        <f t="shared" si="79"/>
        <v>993.3794892300092</v>
      </c>
      <c r="AB175" s="5">
        <f t="shared" si="80"/>
        <v>-1</v>
      </c>
      <c r="AC175" s="5">
        <f t="shared" si="81"/>
        <v>1</v>
      </c>
      <c r="AD175" s="3">
        <f t="shared" si="82"/>
        <v>202210</v>
      </c>
      <c r="AE175" s="21">
        <v>1.9</v>
      </c>
      <c r="AF175" s="21">
        <v>1.9</v>
      </c>
      <c r="AG175" s="21">
        <v>2</v>
      </c>
      <c r="AH175" s="21">
        <v>1.83</v>
      </c>
      <c r="AI175">
        <v>24</v>
      </c>
      <c r="AJ175">
        <v>0</v>
      </c>
      <c r="AK175">
        <f t="shared" si="83"/>
        <v>-130</v>
      </c>
      <c r="AL175">
        <f t="shared" si="84"/>
        <v>0</v>
      </c>
      <c r="AM175">
        <f t="shared" si="85"/>
        <v>24</v>
      </c>
    </row>
    <row r="176" spans="2:39" x14ac:dyDescent="0.25">
      <c r="B176" s="24">
        <v>44864</v>
      </c>
      <c r="C176" s="20" t="s">
        <v>45</v>
      </c>
      <c r="D176" s="20" t="s">
        <v>39</v>
      </c>
      <c r="E176" s="2">
        <v>140</v>
      </c>
      <c r="F176" s="2">
        <v>-161.29032258064512</v>
      </c>
      <c r="G176" s="9">
        <f t="shared" si="86"/>
        <v>45036.16666666625</v>
      </c>
      <c r="H176" s="2" t="str">
        <f t="shared" si="87"/>
        <v>New England Patriots</v>
      </c>
      <c r="I176" s="2" t="str">
        <f t="shared" si="88"/>
        <v>New York Jets</v>
      </c>
      <c r="J176" s="17">
        <f t="shared" si="89"/>
        <v>-161.29032258064512</v>
      </c>
      <c r="K176" s="18">
        <f t="shared" si="90"/>
        <v>140</v>
      </c>
      <c r="L176" s="4">
        <f t="shared" si="65"/>
        <v>1.62</v>
      </c>
      <c r="M176" s="4">
        <f t="shared" si="66"/>
        <v>2.4</v>
      </c>
      <c r="N176" s="1">
        <f t="shared" si="67"/>
        <v>0.61728395061728392</v>
      </c>
      <c r="O176" s="1">
        <f t="shared" si="68"/>
        <v>0.41666666666666669</v>
      </c>
      <c r="P176" s="1">
        <f t="shared" si="69"/>
        <v>3.2835820895522283E-2</v>
      </c>
      <c r="Q176" s="1">
        <f t="shared" si="70"/>
        <v>0.10030864197530862</v>
      </c>
      <c r="R176" s="1">
        <f t="shared" si="71"/>
        <v>0.61130864197530865</v>
      </c>
      <c r="S176" s="1"/>
      <c r="T176" s="17">
        <f t="shared" si="72"/>
        <v>635.83488165441463</v>
      </c>
      <c r="U176" s="18">
        <f t="shared" si="73"/>
        <v>1423.7849094482656</v>
      </c>
      <c r="V176" s="2">
        <f t="shared" si="74"/>
        <v>604.04313757169382</v>
      </c>
      <c r="W176" s="18">
        <f t="shared" si="75"/>
        <v>1352.5956639758522</v>
      </c>
      <c r="X176" s="2">
        <f t="shared" si="76"/>
        <v>-165.55109027810289</v>
      </c>
      <c r="Y176" s="2">
        <f t="shared" si="77"/>
        <v>135.25956639758522</v>
      </c>
      <c r="Z176" s="2">
        <f t="shared" si="78"/>
        <v>604.04313757169382</v>
      </c>
      <c r="AA176" s="2">
        <f t="shared" si="79"/>
        <v>-1000</v>
      </c>
      <c r="AB176" s="5">
        <f t="shared" si="80"/>
        <v>0.62000000000000011</v>
      </c>
      <c r="AC176" s="5">
        <f t="shared" si="81"/>
        <v>-1</v>
      </c>
      <c r="AD176" s="3">
        <f t="shared" si="82"/>
        <v>202210</v>
      </c>
      <c r="AE176" s="21">
        <v>1.95</v>
      </c>
      <c r="AF176" s="21">
        <v>1.86</v>
      </c>
      <c r="AG176" s="21">
        <v>2.4</v>
      </c>
      <c r="AH176" s="21">
        <v>1.62</v>
      </c>
      <c r="AI176">
        <v>17</v>
      </c>
      <c r="AJ176">
        <v>22</v>
      </c>
      <c r="AK176">
        <f t="shared" si="83"/>
        <v>-170</v>
      </c>
      <c r="AL176">
        <f t="shared" si="84"/>
        <v>22</v>
      </c>
      <c r="AM176">
        <f t="shared" si="85"/>
        <v>17</v>
      </c>
    </row>
    <row r="177" spans="2:39" x14ac:dyDescent="0.25">
      <c r="B177" s="24">
        <v>44864</v>
      </c>
      <c r="C177" s="20" t="s">
        <v>22</v>
      </c>
      <c r="D177" s="20" t="s">
        <v>48</v>
      </c>
      <c r="E177" s="2">
        <v>-625.00000000000034</v>
      </c>
      <c r="F177" s="2">
        <v>450</v>
      </c>
      <c r="G177" s="9">
        <f t="shared" si="86"/>
        <v>45036.208333332914</v>
      </c>
      <c r="H177" s="2" t="str">
        <f t="shared" si="87"/>
        <v>Philadelphia Eagles</v>
      </c>
      <c r="I177" s="2" t="str">
        <f t="shared" si="88"/>
        <v>Pittsburgh Steelers</v>
      </c>
      <c r="J177" s="17">
        <f t="shared" si="89"/>
        <v>-625.00000000000034</v>
      </c>
      <c r="K177" s="18">
        <f t="shared" si="90"/>
        <v>450</v>
      </c>
      <c r="L177" s="4">
        <f t="shared" si="65"/>
        <v>1.1599999999999999</v>
      </c>
      <c r="M177" s="4">
        <f t="shared" si="66"/>
        <v>5.5</v>
      </c>
      <c r="N177" s="1">
        <f t="shared" si="67"/>
        <v>0.86206896551724144</v>
      </c>
      <c r="O177" s="1">
        <f t="shared" si="68"/>
        <v>0.18181818181818182</v>
      </c>
      <c r="P177" s="1">
        <f t="shared" si="69"/>
        <v>4.2042042042042094E-2</v>
      </c>
      <c r="Q177" s="1">
        <f t="shared" si="70"/>
        <v>0.34012539184952983</v>
      </c>
      <c r="R177" s="1">
        <f t="shared" si="71"/>
        <v>0.85112539184952984</v>
      </c>
      <c r="S177" s="1"/>
      <c r="T177" s="17">
        <f t="shared" si="72"/>
        <v>174.91501202538396</v>
      </c>
      <c r="U177" s="18">
        <f t="shared" si="73"/>
        <v>4502.2111739446591</v>
      </c>
      <c r="V177" s="2">
        <f t="shared" si="74"/>
        <v>166.16926142411475</v>
      </c>
      <c r="W177" s="18">
        <f t="shared" si="75"/>
        <v>4277.1006152474256</v>
      </c>
      <c r="X177" s="2">
        <f t="shared" si="76"/>
        <v>-601.79601896869144</v>
      </c>
      <c r="Y177" s="2">
        <f t="shared" si="77"/>
        <v>427.71006152474257</v>
      </c>
      <c r="Z177" s="2">
        <f t="shared" si="78"/>
        <v>166.16926142411475</v>
      </c>
      <c r="AA177" s="2">
        <f t="shared" si="79"/>
        <v>-1000</v>
      </c>
      <c r="AB177" s="5">
        <f t="shared" si="80"/>
        <v>0.15999999999999992</v>
      </c>
      <c r="AC177" s="5">
        <f t="shared" si="81"/>
        <v>-1</v>
      </c>
      <c r="AD177" s="3">
        <f t="shared" si="82"/>
        <v>202210</v>
      </c>
      <c r="AE177" s="21">
        <v>1.22</v>
      </c>
      <c r="AF177" s="21">
        <v>4.5</v>
      </c>
      <c r="AG177" s="21">
        <v>1.1599999999999999</v>
      </c>
      <c r="AH177" s="21">
        <v>5.5</v>
      </c>
      <c r="AI177">
        <v>35</v>
      </c>
      <c r="AJ177">
        <v>13</v>
      </c>
      <c r="AK177">
        <f t="shared" si="83"/>
        <v>-700</v>
      </c>
      <c r="AL177">
        <f t="shared" si="84"/>
        <v>35</v>
      </c>
      <c r="AM177">
        <f t="shared" si="85"/>
        <v>13</v>
      </c>
    </row>
    <row r="178" spans="2:39" x14ac:dyDescent="0.25">
      <c r="B178" s="24">
        <v>44864</v>
      </c>
      <c r="C178" s="20" t="s">
        <v>29</v>
      </c>
      <c r="D178" s="20" t="s">
        <v>41</v>
      </c>
      <c r="E178" s="2">
        <v>-120.48192771084337</v>
      </c>
      <c r="F178" s="2">
        <v>100</v>
      </c>
      <c r="G178" s="9">
        <f t="shared" si="86"/>
        <v>45036.249999999578</v>
      </c>
      <c r="H178" s="2" t="str">
        <f t="shared" si="87"/>
        <v>Jacksonville Jaguars</v>
      </c>
      <c r="I178" s="2" t="str">
        <f t="shared" si="88"/>
        <v>Denver Broncos</v>
      </c>
      <c r="J178" s="17">
        <f t="shared" si="89"/>
        <v>-120.48192771084337</v>
      </c>
      <c r="K178" s="18">
        <f t="shared" si="90"/>
        <v>100</v>
      </c>
      <c r="L178" s="4">
        <f t="shared" si="65"/>
        <v>1.83</v>
      </c>
      <c r="M178" s="4">
        <f t="shared" si="66"/>
        <v>2</v>
      </c>
      <c r="N178" s="1">
        <f t="shared" si="67"/>
        <v>0.54644808743169393</v>
      </c>
      <c r="O178" s="1">
        <f t="shared" si="68"/>
        <v>0.5</v>
      </c>
      <c r="P178" s="1">
        <f t="shared" si="69"/>
        <v>4.4386422976501305E-2</v>
      </c>
      <c r="Q178" s="1">
        <f t="shared" si="70"/>
        <v>2.3224043715846965E-2</v>
      </c>
      <c r="R178" s="1">
        <f t="shared" si="71"/>
        <v>0.53422404371584697</v>
      </c>
      <c r="S178" s="1"/>
      <c r="T178" s="17">
        <f t="shared" si="72"/>
        <v>871.87381729284084</v>
      </c>
      <c r="U178" s="18">
        <f t="shared" si="73"/>
        <v>1045.6626202421151</v>
      </c>
      <c r="V178" s="2">
        <f t="shared" si="74"/>
        <v>828.28012642819874</v>
      </c>
      <c r="W178" s="18">
        <f t="shared" si="75"/>
        <v>993.3794892300092</v>
      </c>
      <c r="X178" s="2">
        <f t="shared" si="76"/>
        <v>-120.73210114461043</v>
      </c>
      <c r="Y178" s="2">
        <f t="shared" si="77"/>
        <v>-100.66646340515068</v>
      </c>
      <c r="Z178" s="2">
        <f t="shared" si="78"/>
        <v>-1000</v>
      </c>
      <c r="AA178" s="2">
        <f t="shared" si="79"/>
        <v>993.3794892300092</v>
      </c>
      <c r="AB178" s="5">
        <f t="shared" si="80"/>
        <v>-1</v>
      </c>
      <c r="AC178" s="5">
        <f t="shared" si="81"/>
        <v>1</v>
      </c>
      <c r="AD178" s="3">
        <f t="shared" si="82"/>
        <v>202210</v>
      </c>
      <c r="AE178" s="21">
        <v>1.6</v>
      </c>
      <c r="AF178" s="21">
        <v>2.4500000000000002</v>
      </c>
      <c r="AG178" s="21">
        <v>1.83</v>
      </c>
      <c r="AH178" s="21">
        <v>2</v>
      </c>
      <c r="AI178">
        <v>17</v>
      </c>
      <c r="AJ178">
        <v>21</v>
      </c>
      <c r="AK178">
        <f t="shared" si="83"/>
        <v>-130</v>
      </c>
      <c r="AL178">
        <f t="shared" si="84"/>
        <v>17</v>
      </c>
      <c r="AM178">
        <f t="shared" si="85"/>
        <v>21</v>
      </c>
    </row>
    <row r="179" spans="2:39" x14ac:dyDescent="0.25">
      <c r="B179" s="24">
        <v>44861</v>
      </c>
      <c r="C179" s="20" t="s">
        <v>30</v>
      </c>
      <c r="D179" s="20" t="s">
        <v>31</v>
      </c>
      <c r="E179" s="2">
        <v>-131.57894736842104</v>
      </c>
      <c r="F179" s="2">
        <v>110.00000000000001</v>
      </c>
      <c r="G179" s="9">
        <f t="shared" si="86"/>
        <v>45036.291666666242</v>
      </c>
      <c r="H179" s="2" t="str">
        <f t="shared" si="87"/>
        <v>Tampa Bay Buccaneers</v>
      </c>
      <c r="I179" s="2" t="str">
        <f t="shared" si="88"/>
        <v>Baltimore Ravens</v>
      </c>
      <c r="J179" s="17">
        <f t="shared" si="89"/>
        <v>-131.57894736842104</v>
      </c>
      <c r="K179" s="18">
        <f t="shared" si="90"/>
        <v>110.00000000000001</v>
      </c>
      <c r="L179" s="4">
        <f t="shared" si="65"/>
        <v>1.76</v>
      </c>
      <c r="M179" s="4">
        <f t="shared" si="66"/>
        <v>2.1</v>
      </c>
      <c r="N179" s="1">
        <f t="shared" si="67"/>
        <v>0.56818181818181823</v>
      </c>
      <c r="O179" s="1">
        <f t="shared" si="68"/>
        <v>0.47619047619047616</v>
      </c>
      <c r="P179" s="1">
        <f t="shared" si="69"/>
        <v>4.2487046632124437E-2</v>
      </c>
      <c r="Q179" s="1">
        <f t="shared" si="70"/>
        <v>4.5995670995671034E-2</v>
      </c>
      <c r="R179" s="1">
        <f t="shared" si="71"/>
        <v>0.55699567099567104</v>
      </c>
      <c r="S179" s="1"/>
      <c r="T179" s="17">
        <f t="shared" si="72"/>
        <v>795.34608987611307</v>
      </c>
      <c r="U179" s="18">
        <f t="shared" si="73"/>
        <v>1144.9859022934511</v>
      </c>
      <c r="V179" s="2">
        <f t="shared" si="74"/>
        <v>755.57878538230739</v>
      </c>
      <c r="W179" s="18">
        <f t="shared" si="75"/>
        <v>1087.7366071787785</v>
      </c>
      <c r="X179" s="2">
        <f t="shared" si="76"/>
        <v>-132.3488720628942</v>
      </c>
      <c r="Y179" s="2">
        <f t="shared" si="77"/>
        <v>108.77366071787785</v>
      </c>
      <c r="Z179" s="2">
        <f t="shared" si="78"/>
        <v>-1000</v>
      </c>
      <c r="AA179" s="2">
        <f t="shared" si="79"/>
        <v>1087.7366071787785</v>
      </c>
      <c r="AB179" s="5">
        <f t="shared" si="80"/>
        <v>-1</v>
      </c>
      <c r="AC179" s="5">
        <f t="shared" si="81"/>
        <v>1.1000000000000001</v>
      </c>
      <c r="AD179" s="3">
        <f t="shared" si="82"/>
        <v>202210</v>
      </c>
      <c r="AE179" s="21">
        <v>1.6</v>
      </c>
      <c r="AF179" s="21">
        <v>2.4500000000000002</v>
      </c>
      <c r="AG179" s="21">
        <v>1.76</v>
      </c>
      <c r="AH179" s="21">
        <v>2.1</v>
      </c>
      <c r="AI179">
        <v>22</v>
      </c>
      <c r="AJ179">
        <v>27</v>
      </c>
      <c r="AK179">
        <f t="shared" si="83"/>
        <v>-140</v>
      </c>
      <c r="AL179">
        <f t="shared" si="84"/>
        <v>22</v>
      </c>
      <c r="AM179">
        <f t="shared" si="85"/>
        <v>27</v>
      </c>
    </row>
    <row r="180" spans="2:39" x14ac:dyDescent="0.25">
      <c r="B180" s="24">
        <v>44858</v>
      </c>
      <c r="C180" s="20" t="s">
        <v>39</v>
      </c>
      <c r="D180" s="20" t="s">
        <v>40</v>
      </c>
      <c r="E180" s="2">
        <v>-400</v>
      </c>
      <c r="F180" s="2">
        <v>320</v>
      </c>
      <c r="G180" s="9">
        <f t="shared" si="86"/>
        <v>45036.333333332906</v>
      </c>
      <c r="H180" s="2" t="str">
        <f t="shared" si="87"/>
        <v>New England Patriots</v>
      </c>
      <c r="I180" s="2" t="str">
        <f t="shared" si="88"/>
        <v>Chicago Bears</v>
      </c>
      <c r="J180" s="17">
        <f t="shared" si="89"/>
        <v>-400</v>
      </c>
      <c r="K180" s="18">
        <f t="shared" si="90"/>
        <v>320</v>
      </c>
      <c r="L180" s="4">
        <f t="shared" si="65"/>
        <v>1.25</v>
      </c>
      <c r="M180" s="4">
        <f t="shared" si="66"/>
        <v>4.2</v>
      </c>
      <c r="N180" s="1">
        <f t="shared" si="67"/>
        <v>0.8</v>
      </c>
      <c r="O180" s="1">
        <f t="shared" si="68"/>
        <v>0.23809523809523808</v>
      </c>
      <c r="P180" s="1">
        <f t="shared" si="69"/>
        <v>3.669724770642202E-2</v>
      </c>
      <c r="Q180" s="1">
        <f t="shared" si="70"/>
        <v>0.28095238095238095</v>
      </c>
      <c r="R180" s="1">
        <f t="shared" si="71"/>
        <v>0.79195238095238096</v>
      </c>
      <c r="S180" s="1"/>
      <c r="T180" s="17">
        <f t="shared" si="72"/>
        <v>262.7021826709157</v>
      </c>
      <c r="U180" s="18">
        <f t="shared" si="73"/>
        <v>3204.8956988858595</v>
      </c>
      <c r="V180" s="2">
        <f t="shared" si="74"/>
        <v>249.56707353736991</v>
      </c>
      <c r="W180" s="18">
        <f t="shared" si="75"/>
        <v>3044.6509139415662</v>
      </c>
      <c r="X180" s="2">
        <f t="shared" si="76"/>
        <v>-400.69388394309198</v>
      </c>
      <c r="Y180" s="2">
        <f t="shared" si="77"/>
        <v>304.46509139415662</v>
      </c>
      <c r="Z180" s="2">
        <f t="shared" si="78"/>
        <v>-1000</v>
      </c>
      <c r="AA180" s="2">
        <f t="shared" si="79"/>
        <v>3044.6509139415662</v>
      </c>
      <c r="AB180" s="5">
        <f t="shared" si="80"/>
        <v>-1</v>
      </c>
      <c r="AC180" s="5">
        <f t="shared" si="81"/>
        <v>3.2</v>
      </c>
      <c r="AD180" s="3">
        <f t="shared" si="82"/>
        <v>202210</v>
      </c>
      <c r="AE180" s="21">
        <v>1.38</v>
      </c>
      <c r="AF180" s="21">
        <v>3.15</v>
      </c>
      <c r="AG180" s="21">
        <v>1.25</v>
      </c>
      <c r="AH180" s="21">
        <v>4.2</v>
      </c>
      <c r="AI180">
        <v>14</v>
      </c>
      <c r="AJ180">
        <v>33</v>
      </c>
      <c r="AK180">
        <f t="shared" si="83"/>
        <v>-400</v>
      </c>
      <c r="AL180">
        <f t="shared" si="84"/>
        <v>14</v>
      </c>
      <c r="AM180">
        <f t="shared" si="85"/>
        <v>33</v>
      </c>
    </row>
    <row r="181" spans="2:39" x14ac:dyDescent="0.25">
      <c r="B181" s="24">
        <v>44857</v>
      </c>
      <c r="C181" s="20" t="s">
        <v>33</v>
      </c>
      <c r="D181" s="20" t="s">
        <v>48</v>
      </c>
      <c r="E181" s="2">
        <v>-344.82758620689651</v>
      </c>
      <c r="F181" s="2">
        <v>270</v>
      </c>
      <c r="G181" s="9">
        <f t="shared" si="86"/>
        <v>45036.374999999571</v>
      </c>
      <c r="H181" s="2" t="str">
        <f t="shared" si="87"/>
        <v>Miami Dolphins</v>
      </c>
      <c r="I181" s="2" t="str">
        <f t="shared" si="88"/>
        <v>Pittsburgh Steelers</v>
      </c>
      <c r="J181" s="17">
        <f t="shared" si="89"/>
        <v>-344.82758620689651</v>
      </c>
      <c r="K181" s="18">
        <f t="shared" si="90"/>
        <v>270</v>
      </c>
      <c r="L181" s="4">
        <f t="shared" si="65"/>
        <v>1.29</v>
      </c>
      <c r="M181" s="4">
        <f t="shared" si="66"/>
        <v>3.7</v>
      </c>
      <c r="N181" s="1">
        <f t="shared" si="67"/>
        <v>0.77519379844961234</v>
      </c>
      <c r="O181" s="1">
        <f t="shared" si="68"/>
        <v>0.27027027027027023</v>
      </c>
      <c r="P181" s="1">
        <f t="shared" si="69"/>
        <v>4.3486973947895691E-2</v>
      </c>
      <c r="Q181" s="1">
        <f t="shared" si="70"/>
        <v>0.25246176408967103</v>
      </c>
      <c r="R181" s="1">
        <f t="shared" si="71"/>
        <v>0.76346176408967104</v>
      </c>
      <c r="S181" s="1"/>
      <c r="T181" s="17">
        <f t="shared" si="72"/>
        <v>309.82329048576543</v>
      </c>
      <c r="U181" s="18">
        <f t="shared" si="73"/>
        <v>2773.304285017382</v>
      </c>
      <c r="V181" s="2">
        <f t="shared" si="74"/>
        <v>294.33212596147712</v>
      </c>
      <c r="W181" s="18">
        <f t="shared" si="75"/>
        <v>2634.6390707665128</v>
      </c>
      <c r="X181" s="2">
        <f t="shared" si="76"/>
        <v>-339.75224305989701</v>
      </c>
      <c r="Y181" s="2">
        <f t="shared" si="77"/>
        <v>263.46390707665125</v>
      </c>
      <c r="Z181" s="2">
        <f t="shared" si="78"/>
        <v>294.33212596147712</v>
      </c>
      <c r="AA181" s="2">
        <f t="shared" si="79"/>
        <v>-1000</v>
      </c>
      <c r="AB181" s="5">
        <f t="shared" si="80"/>
        <v>0.29000000000000004</v>
      </c>
      <c r="AC181" s="5">
        <f t="shared" si="81"/>
        <v>-1</v>
      </c>
      <c r="AD181" s="3">
        <f t="shared" si="82"/>
        <v>202210</v>
      </c>
      <c r="AE181" s="21">
        <v>1.38</v>
      </c>
      <c r="AF181" s="21">
        <v>3.15</v>
      </c>
      <c r="AG181" s="21">
        <v>1.29</v>
      </c>
      <c r="AH181" s="21">
        <v>3.7</v>
      </c>
      <c r="AI181">
        <v>16</v>
      </c>
      <c r="AJ181">
        <v>10</v>
      </c>
      <c r="AK181">
        <f t="shared" si="83"/>
        <v>-400</v>
      </c>
      <c r="AL181">
        <f t="shared" si="84"/>
        <v>16</v>
      </c>
      <c r="AM181">
        <f t="shared" si="85"/>
        <v>10</v>
      </c>
    </row>
    <row r="182" spans="2:39" x14ac:dyDescent="0.25">
      <c r="B182" s="24">
        <v>44857</v>
      </c>
      <c r="C182" s="20" t="s">
        <v>34</v>
      </c>
      <c r="D182" s="20" t="s">
        <v>35</v>
      </c>
      <c r="E182" s="2">
        <v>-227.27272727272731</v>
      </c>
      <c r="F182" s="2">
        <v>185</v>
      </c>
      <c r="G182" s="9">
        <f t="shared" si="86"/>
        <v>45036.416666666235</v>
      </c>
      <c r="H182" s="2" t="str">
        <f t="shared" si="87"/>
        <v>Los Angeles Chargers</v>
      </c>
      <c r="I182" s="2" t="str">
        <f t="shared" si="88"/>
        <v>Seattle Seahawks</v>
      </c>
      <c r="J182" s="17">
        <f t="shared" si="89"/>
        <v>-227.27272727272731</v>
      </c>
      <c r="K182" s="18">
        <f t="shared" si="90"/>
        <v>185</v>
      </c>
      <c r="L182" s="4">
        <f t="shared" si="65"/>
        <v>1.44</v>
      </c>
      <c r="M182" s="4">
        <f t="shared" si="66"/>
        <v>2.85</v>
      </c>
      <c r="N182" s="1">
        <f t="shared" si="67"/>
        <v>0.69444444444444442</v>
      </c>
      <c r="O182" s="1">
        <f t="shared" si="68"/>
        <v>0.35087719298245612</v>
      </c>
      <c r="P182" s="1">
        <f t="shared" si="69"/>
        <v>4.3356643356643354E-2</v>
      </c>
      <c r="Q182" s="1">
        <f t="shared" si="70"/>
        <v>0.17178362573099415</v>
      </c>
      <c r="R182" s="1">
        <f t="shared" si="71"/>
        <v>0.68278362573099416</v>
      </c>
      <c r="S182" s="1"/>
      <c r="T182" s="17">
        <f t="shared" si="72"/>
        <v>464.59282606461329</v>
      </c>
      <c r="U182" s="18">
        <f t="shared" si="73"/>
        <v>1917.3510160506185</v>
      </c>
      <c r="V182" s="2">
        <f t="shared" si="74"/>
        <v>441.36318476138263</v>
      </c>
      <c r="W182" s="18">
        <f t="shared" si="75"/>
        <v>1821.4834652480874</v>
      </c>
      <c r="X182" s="2">
        <f t="shared" si="76"/>
        <v>-226.57077765573882</v>
      </c>
      <c r="Y182" s="2">
        <f t="shared" si="77"/>
        <v>182.14834652480874</v>
      </c>
      <c r="Z182" s="2">
        <f t="shared" si="78"/>
        <v>-1000</v>
      </c>
      <c r="AA182" s="2">
        <f t="shared" si="79"/>
        <v>1821.4834652480874</v>
      </c>
      <c r="AB182" s="5">
        <f t="shared" si="80"/>
        <v>-1</v>
      </c>
      <c r="AC182" s="5">
        <f t="shared" si="81"/>
        <v>1.85</v>
      </c>
      <c r="AD182" s="3">
        <f t="shared" si="82"/>
        <v>202210</v>
      </c>
      <c r="AE182" s="21">
        <v>1.27</v>
      </c>
      <c r="AF182" s="21">
        <v>3.8</v>
      </c>
      <c r="AG182" s="21">
        <v>1.44</v>
      </c>
      <c r="AH182" s="21">
        <v>2.85</v>
      </c>
      <c r="AI182">
        <v>23</v>
      </c>
      <c r="AJ182">
        <v>37</v>
      </c>
      <c r="AK182">
        <f t="shared" si="83"/>
        <v>-300</v>
      </c>
      <c r="AL182">
        <f t="shared" si="84"/>
        <v>23</v>
      </c>
      <c r="AM182">
        <f t="shared" si="85"/>
        <v>37</v>
      </c>
    </row>
    <row r="183" spans="2:39" x14ac:dyDescent="0.25">
      <c r="B183" s="24">
        <v>44857</v>
      </c>
      <c r="C183" s="20" t="s">
        <v>25</v>
      </c>
      <c r="D183" s="20" t="s">
        <v>23</v>
      </c>
      <c r="E183" s="2">
        <v>-105.26315789473685</v>
      </c>
      <c r="F183" s="2">
        <v>-116.27906976744185</v>
      </c>
      <c r="G183" s="9">
        <f t="shared" si="86"/>
        <v>45036.458333332899</v>
      </c>
      <c r="H183" s="2" t="str">
        <f t="shared" si="87"/>
        <v>Kansas City Chiefs</v>
      </c>
      <c r="I183" s="2" t="str">
        <f t="shared" si="88"/>
        <v>San Francisco 49ers</v>
      </c>
      <c r="J183" s="17">
        <f t="shared" si="89"/>
        <v>-116.27906976744185</v>
      </c>
      <c r="K183" s="18">
        <f t="shared" si="90"/>
        <v>-105.26315789473685</v>
      </c>
      <c r="L183" s="4">
        <f t="shared" si="65"/>
        <v>1.86</v>
      </c>
      <c r="M183" s="4">
        <f t="shared" si="66"/>
        <v>1.95</v>
      </c>
      <c r="N183" s="1">
        <f t="shared" si="67"/>
        <v>0.5376344086021505</v>
      </c>
      <c r="O183" s="1">
        <f t="shared" si="68"/>
        <v>0.51282051282051289</v>
      </c>
      <c r="P183" s="1">
        <f t="shared" si="69"/>
        <v>4.8031496062992063E-2</v>
      </c>
      <c r="Q183" s="1">
        <f t="shared" si="70"/>
        <v>1.2406947890818809E-2</v>
      </c>
      <c r="R183" s="1">
        <f t="shared" si="71"/>
        <v>0.52340694789081876</v>
      </c>
      <c r="S183" s="1"/>
      <c r="T183" s="17">
        <f t="shared" si="72"/>
        <v>910.55927711643062</v>
      </c>
      <c r="U183" s="18">
        <f t="shared" si="73"/>
        <v>1001.5075521192962</v>
      </c>
      <c r="V183" s="2">
        <f t="shared" si="74"/>
        <v>865.03131326060907</v>
      </c>
      <c r="W183" s="18">
        <f t="shared" si="75"/>
        <v>951.43217451333135</v>
      </c>
      <c r="X183" s="2">
        <f t="shared" si="76"/>
        <v>-115.60275156174939</v>
      </c>
      <c r="Y183" s="2">
        <f t="shared" si="77"/>
        <v>-105.10470707084419</v>
      </c>
      <c r="Z183" s="2">
        <f t="shared" si="78"/>
        <v>865.03131326060907</v>
      </c>
      <c r="AA183" s="2">
        <f t="shared" si="79"/>
        <v>-1000</v>
      </c>
      <c r="AB183" s="5">
        <f t="shared" si="80"/>
        <v>0.8600000000000001</v>
      </c>
      <c r="AC183" s="5">
        <f t="shared" si="81"/>
        <v>-1</v>
      </c>
      <c r="AD183" s="3">
        <f t="shared" si="82"/>
        <v>202210</v>
      </c>
      <c r="AE183" s="21">
        <v>2.0499999999999998</v>
      </c>
      <c r="AF183" s="21">
        <v>1.8</v>
      </c>
      <c r="AG183" s="21">
        <v>1.95</v>
      </c>
      <c r="AH183" s="21">
        <v>1.86</v>
      </c>
      <c r="AI183">
        <v>23</v>
      </c>
      <c r="AJ183">
        <v>44</v>
      </c>
      <c r="AK183">
        <f t="shared" si="83"/>
        <v>-120</v>
      </c>
      <c r="AL183">
        <f t="shared" si="84"/>
        <v>44</v>
      </c>
      <c r="AM183">
        <f t="shared" si="85"/>
        <v>23</v>
      </c>
    </row>
    <row r="184" spans="2:39" x14ac:dyDescent="0.25">
      <c r="B184" s="24">
        <v>44857</v>
      </c>
      <c r="C184" s="20" t="s">
        <v>41</v>
      </c>
      <c r="D184" s="20" t="s">
        <v>45</v>
      </c>
      <c r="E184" s="2">
        <v>110.00000000000001</v>
      </c>
      <c r="F184" s="2">
        <v>-131.57894736842104</v>
      </c>
      <c r="G184" s="9">
        <f t="shared" si="86"/>
        <v>45036.499999999563</v>
      </c>
      <c r="H184" s="2" t="str">
        <f t="shared" si="87"/>
        <v>New York Jets</v>
      </c>
      <c r="I184" s="2" t="str">
        <f t="shared" si="88"/>
        <v>Denver Broncos</v>
      </c>
      <c r="J184" s="17">
        <f t="shared" si="89"/>
        <v>-131.57894736842104</v>
      </c>
      <c r="K184" s="18">
        <f t="shared" si="90"/>
        <v>110.00000000000001</v>
      </c>
      <c r="L184" s="4">
        <f t="shared" si="65"/>
        <v>1.76</v>
      </c>
      <c r="M184" s="4">
        <f t="shared" si="66"/>
        <v>2.1</v>
      </c>
      <c r="N184" s="1">
        <f t="shared" si="67"/>
        <v>0.56818181818181823</v>
      </c>
      <c r="O184" s="1">
        <f t="shared" si="68"/>
        <v>0.47619047619047616</v>
      </c>
      <c r="P184" s="1">
        <f t="shared" si="69"/>
        <v>4.2487046632124437E-2</v>
      </c>
      <c r="Q184" s="1">
        <f t="shared" si="70"/>
        <v>4.5995670995671034E-2</v>
      </c>
      <c r="R184" s="1">
        <f t="shared" si="71"/>
        <v>0.55699567099567104</v>
      </c>
      <c r="S184" s="1"/>
      <c r="T184" s="17">
        <f t="shared" si="72"/>
        <v>795.34608987611307</v>
      </c>
      <c r="U184" s="18">
        <f t="shared" si="73"/>
        <v>1144.9859022934511</v>
      </c>
      <c r="V184" s="2">
        <f t="shared" si="74"/>
        <v>755.57878538230739</v>
      </c>
      <c r="W184" s="18">
        <f t="shared" si="75"/>
        <v>1087.7366071787785</v>
      </c>
      <c r="X184" s="2">
        <f t="shared" si="76"/>
        <v>-132.3488720628942</v>
      </c>
      <c r="Y184" s="2">
        <f t="shared" si="77"/>
        <v>108.77366071787785</v>
      </c>
      <c r="Z184" s="2">
        <f t="shared" si="78"/>
        <v>755.57878538230739</v>
      </c>
      <c r="AA184" s="2">
        <f t="shared" si="79"/>
        <v>-1000</v>
      </c>
      <c r="AB184" s="5">
        <f t="shared" si="80"/>
        <v>0.76</v>
      </c>
      <c r="AC184" s="5">
        <f t="shared" si="81"/>
        <v>-1</v>
      </c>
      <c r="AD184" s="3">
        <f t="shared" si="82"/>
        <v>202210</v>
      </c>
      <c r="AE184" s="21">
        <v>1.52</v>
      </c>
      <c r="AF184" s="21">
        <v>2.67</v>
      </c>
      <c r="AG184" s="21">
        <v>2.1</v>
      </c>
      <c r="AH184" s="21">
        <v>1.76</v>
      </c>
      <c r="AI184">
        <v>9</v>
      </c>
      <c r="AJ184">
        <v>16</v>
      </c>
      <c r="AK184">
        <f t="shared" si="83"/>
        <v>-140</v>
      </c>
      <c r="AL184">
        <f t="shared" si="84"/>
        <v>16</v>
      </c>
      <c r="AM184">
        <f t="shared" si="85"/>
        <v>9</v>
      </c>
    </row>
    <row r="185" spans="2:39" x14ac:dyDescent="0.25">
      <c r="B185" s="24">
        <v>44857</v>
      </c>
      <c r="C185" s="20" t="s">
        <v>53</v>
      </c>
      <c r="D185" s="20" t="s">
        <v>43</v>
      </c>
      <c r="E185" s="2">
        <v>-322.58064516129025</v>
      </c>
      <c r="F185" s="2">
        <v>254.99999999999997</v>
      </c>
      <c r="G185" s="9">
        <f t="shared" si="86"/>
        <v>45036.541666666228</v>
      </c>
      <c r="H185" s="2" t="str">
        <f t="shared" si="87"/>
        <v>Las Vegas Raiders</v>
      </c>
      <c r="I185" s="2" t="str">
        <f t="shared" si="88"/>
        <v>Houston Texans</v>
      </c>
      <c r="J185" s="17">
        <f t="shared" si="89"/>
        <v>-322.58064516129025</v>
      </c>
      <c r="K185" s="18">
        <f t="shared" si="90"/>
        <v>254.99999999999997</v>
      </c>
      <c r="L185" s="4">
        <f t="shared" si="65"/>
        <v>1.31</v>
      </c>
      <c r="M185" s="4">
        <f t="shared" si="66"/>
        <v>3.55</v>
      </c>
      <c r="N185" s="1">
        <f t="shared" si="67"/>
        <v>0.76335877862595414</v>
      </c>
      <c r="O185" s="1">
        <f t="shared" si="68"/>
        <v>0.28169014084507044</v>
      </c>
      <c r="P185" s="1">
        <f t="shared" si="69"/>
        <v>4.3106995884773514E-2</v>
      </c>
      <c r="Q185" s="1">
        <f t="shared" si="70"/>
        <v>0.24083431889044185</v>
      </c>
      <c r="R185" s="1">
        <f t="shared" si="71"/>
        <v>0.75183431889044183</v>
      </c>
      <c r="S185" s="1"/>
      <c r="T185" s="17">
        <f t="shared" si="72"/>
        <v>330.08027815995609</v>
      </c>
      <c r="U185" s="18">
        <f t="shared" si="73"/>
        <v>2621.0959219336551</v>
      </c>
      <c r="V185" s="2">
        <f t="shared" si="74"/>
        <v>313.57626425195826</v>
      </c>
      <c r="W185" s="18">
        <f t="shared" si="75"/>
        <v>2490.0411258369722</v>
      </c>
      <c r="X185" s="2">
        <f t="shared" si="76"/>
        <v>-318.90168804246639</v>
      </c>
      <c r="Y185" s="2">
        <f t="shared" si="77"/>
        <v>249.00411258369724</v>
      </c>
      <c r="Z185" s="2">
        <f t="shared" si="78"/>
        <v>313.57626425195826</v>
      </c>
      <c r="AA185" s="2">
        <f t="shared" si="79"/>
        <v>-1000</v>
      </c>
      <c r="AB185" s="5">
        <f t="shared" si="80"/>
        <v>0.31000000000000005</v>
      </c>
      <c r="AC185" s="5">
        <f t="shared" si="81"/>
        <v>-1</v>
      </c>
      <c r="AD185" s="3">
        <f t="shared" si="82"/>
        <v>202210</v>
      </c>
      <c r="AE185" s="21">
        <v>1.34</v>
      </c>
      <c r="AF185" s="21">
        <v>3.35</v>
      </c>
      <c r="AG185" s="21">
        <v>1.31</v>
      </c>
      <c r="AH185" s="21">
        <v>3.55</v>
      </c>
      <c r="AI185">
        <v>38</v>
      </c>
      <c r="AJ185">
        <v>20</v>
      </c>
      <c r="AK185">
        <f t="shared" si="83"/>
        <v>-400</v>
      </c>
      <c r="AL185">
        <f t="shared" si="84"/>
        <v>38</v>
      </c>
      <c r="AM185">
        <f t="shared" si="85"/>
        <v>20</v>
      </c>
    </row>
    <row r="186" spans="2:39" x14ac:dyDescent="0.25">
      <c r="B186" s="24">
        <v>44857</v>
      </c>
      <c r="C186" s="20" t="s">
        <v>31</v>
      </c>
      <c r="D186" s="20" t="s">
        <v>49</v>
      </c>
      <c r="E186" s="2">
        <v>-285.71428571428567</v>
      </c>
      <c r="F186" s="2">
        <v>229.99999999999997</v>
      </c>
      <c r="G186" s="9">
        <f t="shared" si="86"/>
        <v>45036.583333332892</v>
      </c>
      <c r="H186" s="2" t="str">
        <f t="shared" si="87"/>
        <v>Baltimore Ravens</v>
      </c>
      <c r="I186" s="2" t="str">
        <f t="shared" si="88"/>
        <v>Cleveland Browns</v>
      </c>
      <c r="J186" s="17">
        <f t="shared" si="89"/>
        <v>-285.71428571428567</v>
      </c>
      <c r="K186" s="18">
        <f t="shared" si="90"/>
        <v>229.99999999999997</v>
      </c>
      <c r="L186" s="4">
        <f t="shared" si="65"/>
        <v>1.35</v>
      </c>
      <c r="M186" s="4">
        <f t="shared" si="66"/>
        <v>3.3</v>
      </c>
      <c r="N186" s="1">
        <f t="shared" si="67"/>
        <v>0.7407407407407407</v>
      </c>
      <c r="O186" s="1">
        <f t="shared" si="68"/>
        <v>0.30303030303030304</v>
      </c>
      <c r="P186" s="1">
        <f t="shared" si="69"/>
        <v>4.1935483870967794E-2</v>
      </c>
      <c r="Q186" s="1">
        <f t="shared" si="70"/>
        <v>0.21885521885521883</v>
      </c>
      <c r="R186" s="1">
        <f t="shared" si="71"/>
        <v>0.72985521885521887</v>
      </c>
      <c r="S186" s="1"/>
      <c r="T186" s="17">
        <f t="shared" si="72"/>
        <v>370.13475298361828</v>
      </c>
      <c r="U186" s="18">
        <f t="shared" si="73"/>
        <v>2363.8563841328437</v>
      </c>
      <c r="V186" s="2">
        <f t="shared" si="74"/>
        <v>351.62801533443735</v>
      </c>
      <c r="W186" s="18">
        <f t="shared" si="75"/>
        <v>2245.6635649262016</v>
      </c>
      <c r="X186" s="2">
        <f t="shared" si="76"/>
        <v>-284.39144675343596</v>
      </c>
      <c r="Y186" s="2">
        <f t="shared" si="77"/>
        <v>224.56635649262017</v>
      </c>
      <c r="Z186" s="2">
        <f t="shared" si="78"/>
        <v>351.62801533443735</v>
      </c>
      <c r="AA186" s="2">
        <f t="shared" si="79"/>
        <v>-1000</v>
      </c>
      <c r="AB186" s="5">
        <f t="shared" si="80"/>
        <v>0.35000000000000009</v>
      </c>
      <c r="AC186" s="5">
        <f t="shared" si="81"/>
        <v>-1</v>
      </c>
      <c r="AD186" s="3">
        <f t="shared" si="82"/>
        <v>202210</v>
      </c>
      <c r="AE186" s="21">
        <v>1.38</v>
      </c>
      <c r="AF186" s="21">
        <v>3.15</v>
      </c>
      <c r="AG186" s="21">
        <v>1.35</v>
      </c>
      <c r="AH186" s="21">
        <v>3.3</v>
      </c>
      <c r="AI186">
        <v>23</v>
      </c>
      <c r="AJ186">
        <v>20</v>
      </c>
      <c r="AK186">
        <f t="shared" si="83"/>
        <v>-300</v>
      </c>
      <c r="AL186">
        <f t="shared" si="84"/>
        <v>23</v>
      </c>
      <c r="AM186">
        <f t="shared" si="85"/>
        <v>20</v>
      </c>
    </row>
    <row r="187" spans="2:39" x14ac:dyDescent="0.25">
      <c r="B187" s="24">
        <v>44857</v>
      </c>
      <c r="C187" s="20" t="s">
        <v>47</v>
      </c>
      <c r="D187" s="20" t="s">
        <v>30</v>
      </c>
      <c r="E187" s="2">
        <v>525</v>
      </c>
      <c r="F187" s="2">
        <v>-769.23076923076985</v>
      </c>
      <c r="G187" s="9">
        <f t="shared" si="86"/>
        <v>45036.624999999556</v>
      </c>
      <c r="H187" s="2" t="str">
        <f t="shared" si="87"/>
        <v>Tampa Bay Buccaneers</v>
      </c>
      <c r="I187" s="2" t="str">
        <f t="shared" si="88"/>
        <v>Carolina Panthers</v>
      </c>
      <c r="J187" s="17">
        <f t="shared" si="89"/>
        <v>-769.23076923076985</v>
      </c>
      <c r="K187" s="18">
        <f t="shared" si="90"/>
        <v>525</v>
      </c>
      <c r="L187" s="4">
        <f t="shared" si="65"/>
        <v>1.1299999999999999</v>
      </c>
      <c r="M187" s="4">
        <f t="shared" si="66"/>
        <v>6.25</v>
      </c>
      <c r="N187" s="1">
        <f t="shared" si="67"/>
        <v>0.88495575221238942</v>
      </c>
      <c r="O187" s="1">
        <f t="shared" si="68"/>
        <v>0.16</v>
      </c>
      <c r="P187" s="1">
        <f t="shared" si="69"/>
        <v>4.3021680216802305E-2</v>
      </c>
      <c r="Q187" s="1">
        <f t="shared" si="70"/>
        <v>0.3624778761061947</v>
      </c>
      <c r="R187" s="1">
        <f t="shared" si="71"/>
        <v>0.87347787610619476</v>
      </c>
      <c r="S187" s="1"/>
      <c r="T187" s="17">
        <f t="shared" si="72"/>
        <v>144.84868747657109</v>
      </c>
      <c r="U187" s="18">
        <f t="shared" si="73"/>
        <v>5222.3527180608417</v>
      </c>
      <c r="V187" s="2">
        <f t="shared" si="74"/>
        <v>137.60625310274253</v>
      </c>
      <c r="W187" s="18">
        <f t="shared" si="75"/>
        <v>4961.2350821577993</v>
      </c>
      <c r="X187" s="2">
        <f t="shared" si="76"/>
        <v>-726.71116134043598</v>
      </c>
      <c r="Y187" s="2">
        <f t="shared" si="77"/>
        <v>496.12350821577991</v>
      </c>
      <c r="Z187" s="2">
        <f t="shared" si="78"/>
        <v>-1000</v>
      </c>
      <c r="AA187" s="2">
        <f t="shared" si="79"/>
        <v>4961.2350821577993</v>
      </c>
      <c r="AB187" s="5">
        <f t="shared" si="80"/>
        <v>-1</v>
      </c>
      <c r="AC187" s="5">
        <f t="shared" si="81"/>
        <v>5.25</v>
      </c>
      <c r="AD187" s="3">
        <f t="shared" si="82"/>
        <v>202210</v>
      </c>
      <c r="AE187" s="21">
        <v>4.5</v>
      </c>
      <c r="AF187" s="21">
        <v>1.22</v>
      </c>
      <c r="AG187" s="21">
        <v>6.25</v>
      </c>
      <c r="AH187" s="21">
        <v>1.1299999999999999</v>
      </c>
      <c r="AI187">
        <v>21</v>
      </c>
      <c r="AJ187">
        <v>3</v>
      </c>
      <c r="AK187">
        <f t="shared" si="83"/>
        <v>-800</v>
      </c>
      <c r="AL187">
        <f t="shared" si="84"/>
        <v>3</v>
      </c>
      <c r="AM187">
        <f t="shared" si="85"/>
        <v>21</v>
      </c>
    </row>
    <row r="188" spans="2:39" x14ac:dyDescent="0.25">
      <c r="B188" s="24">
        <v>44857</v>
      </c>
      <c r="C188" s="20" t="s">
        <v>24</v>
      </c>
      <c r="D188" s="20" t="s">
        <v>38</v>
      </c>
      <c r="E188" s="2">
        <v>-303.03030303030295</v>
      </c>
      <c r="F188" s="2">
        <v>240</v>
      </c>
      <c r="G188" s="9">
        <f t="shared" si="86"/>
        <v>45036.66666666622</v>
      </c>
      <c r="H188" s="2" t="str">
        <f t="shared" si="87"/>
        <v>Cincinnati Bengals</v>
      </c>
      <c r="I188" s="2" t="str">
        <f t="shared" si="88"/>
        <v>Atlanta Falcons</v>
      </c>
      <c r="J188" s="17">
        <f t="shared" si="89"/>
        <v>-303.03030303030295</v>
      </c>
      <c r="K188" s="18">
        <f t="shared" si="90"/>
        <v>240</v>
      </c>
      <c r="L188" s="4">
        <f t="shared" si="65"/>
        <v>1.33</v>
      </c>
      <c r="M188" s="4">
        <f t="shared" si="66"/>
        <v>3.4</v>
      </c>
      <c r="N188" s="1">
        <f t="shared" si="67"/>
        <v>0.75187969924812026</v>
      </c>
      <c r="O188" s="1">
        <f t="shared" si="68"/>
        <v>0.29411764705882354</v>
      </c>
      <c r="P188" s="1">
        <f t="shared" si="69"/>
        <v>4.3974630021141659E-2</v>
      </c>
      <c r="Q188" s="1">
        <f t="shared" si="70"/>
        <v>0.22888102609464836</v>
      </c>
      <c r="R188" s="1">
        <f t="shared" si="71"/>
        <v>0.73988102609464834</v>
      </c>
      <c r="S188" s="1"/>
      <c r="T188" s="17">
        <f t="shared" si="72"/>
        <v>351.56865054149432</v>
      </c>
      <c r="U188" s="18">
        <f t="shared" si="73"/>
        <v>2476.6314971810075</v>
      </c>
      <c r="V188" s="2">
        <f t="shared" si="74"/>
        <v>333.99021801441961</v>
      </c>
      <c r="W188" s="18">
        <f t="shared" si="75"/>
        <v>2352.7999223219572</v>
      </c>
      <c r="X188" s="2">
        <f t="shared" si="76"/>
        <v>-299.40996653884821</v>
      </c>
      <c r="Y188" s="2">
        <f t="shared" si="77"/>
        <v>235.27999223219572</v>
      </c>
      <c r="Z188" s="2">
        <f t="shared" si="78"/>
        <v>333.99021801441961</v>
      </c>
      <c r="AA188" s="2">
        <f t="shared" si="79"/>
        <v>-1000</v>
      </c>
      <c r="AB188" s="5">
        <f t="shared" si="80"/>
        <v>0.33000000000000007</v>
      </c>
      <c r="AC188" s="5">
        <f t="shared" si="81"/>
        <v>-1</v>
      </c>
      <c r="AD188" s="3">
        <f t="shared" si="82"/>
        <v>202210</v>
      </c>
      <c r="AE188" s="21">
        <v>1.32</v>
      </c>
      <c r="AF188" s="21">
        <v>3.45</v>
      </c>
      <c r="AG188" s="21">
        <v>1.33</v>
      </c>
      <c r="AH188" s="21">
        <v>3.4</v>
      </c>
      <c r="AI188">
        <v>35</v>
      </c>
      <c r="AJ188">
        <v>17</v>
      </c>
      <c r="AK188">
        <f t="shared" si="83"/>
        <v>-400</v>
      </c>
      <c r="AL188">
        <f t="shared" si="84"/>
        <v>35</v>
      </c>
      <c r="AM188">
        <f t="shared" si="85"/>
        <v>17</v>
      </c>
    </row>
    <row r="189" spans="2:39" x14ac:dyDescent="0.25">
      <c r="B189" s="24">
        <v>44857</v>
      </c>
      <c r="C189" s="20" t="s">
        <v>26</v>
      </c>
      <c r="D189" s="20" t="s">
        <v>37</v>
      </c>
      <c r="E189" s="2">
        <v>-312.49999999999994</v>
      </c>
      <c r="F189" s="2">
        <v>245.00000000000003</v>
      </c>
      <c r="G189" s="9">
        <f t="shared" si="86"/>
        <v>45036.708333332885</v>
      </c>
      <c r="H189" s="2" t="str">
        <f t="shared" si="87"/>
        <v>Dallas Cowboys</v>
      </c>
      <c r="I189" s="2" t="str">
        <f t="shared" si="88"/>
        <v>Detroit Lions</v>
      </c>
      <c r="J189" s="17">
        <f t="shared" si="89"/>
        <v>-312.49999999999994</v>
      </c>
      <c r="K189" s="18">
        <f t="shared" si="90"/>
        <v>245.00000000000003</v>
      </c>
      <c r="L189" s="4">
        <f t="shared" si="65"/>
        <v>1.32</v>
      </c>
      <c r="M189" s="4">
        <f t="shared" si="66"/>
        <v>3.45</v>
      </c>
      <c r="N189" s="1">
        <f t="shared" si="67"/>
        <v>0.75757575757575757</v>
      </c>
      <c r="O189" s="1">
        <f t="shared" si="68"/>
        <v>0.28985507246376813</v>
      </c>
      <c r="P189" s="1">
        <f t="shared" si="69"/>
        <v>4.5283018867924518E-2</v>
      </c>
      <c r="Q189" s="1">
        <f t="shared" si="70"/>
        <v>0.23386034255599472</v>
      </c>
      <c r="R189" s="1">
        <f t="shared" si="71"/>
        <v>0.74486034255599476</v>
      </c>
      <c r="S189" s="1"/>
      <c r="T189" s="17">
        <f t="shared" si="72"/>
        <v>342.5335500726099</v>
      </c>
      <c r="U189" s="18">
        <f t="shared" si="73"/>
        <v>2535.4217462272254</v>
      </c>
      <c r="V189" s="2">
        <f t="shared" si="74"/>
        <v>325.4068725689794</v>
      </c>
      <c r="W189" s="18">
        <f t="shared" si="75"/>
        <v>2408.6506589158639</v>
      </c>
      <c r="X189" s="2">
        <f t="shared" si="76"/>
        <v>-307.30758453419605</v>
      </c>
      <c r="Y189" s="2">
        <f t="shared" si="77"/>
        <v>240.8650658915864</v>
      </c>
      <c r="Z189" s="2">
        <f t="shared" si="78"/>
        <v>325.4068725689794</v>
      </c>
      <c r="AA189" s="2">
        <f t="shared" si="79"/>
        <v>-1000</v>
      </c>
      <c r="AB189" s="5">
        <f t="shared" si="80"/>
        <v>0.32000000000000006</v>
      </c>
      <c r="AC189" s="5">
        <f t="shared" si="81"/>
        <v>-1</v>
      </c>
      <c r="AD189" s="3">
        <f t="shared" si="82"/>
        <v>202210</v>
      </c>
      <c r="AE189" s="21">
        <v>1.33</v>
      </c>
      <c r="AF189" s="21">
        <v>3.4</v>
      </c>
      <c r="AG189" s="21">
        <v>1.32</v>
      </c>
      <c r="AH189" s="21">
        <v>3.45</v>
      </c>
      <c r="AI189">
        <v>24</v>
      </c>
      <c r="AJ189">
        <v>6</v>
      </c>
      <c r="AK189">
        <f t="shared" si="83"/>
        <v>-400</v>
      </c>
      <c r="AL189">
        <f t="shared" si="84"/>
        <v>24</v>
      </c>
      <c r="AM189">
        <f t="shared" si="85"/>
        <v>6</v>
      </c>
    </row>
    <row r="190" spans="2:39" x14ac:dyDescent="0.25">
      <c r="B190" s="24">
        <v>44857</v>
      </c>
      <c r="C190" s="20" t="s">
        <v>29</v>
      </c>
      <c r="D190" s="20" t="s">
        <v>28</v>
      </c>
      <c r="E190" s="2">
        <v>-166.66666666666663</v>
      </c>
      <c r="F190" s="2">
        <v>145.00000000000003</v>
      </c>
      <c r="G190" s="9">
        <f t="shared" si="86"/>
        <v>45036.749999999549</v>
      </c>
      <c r="H190" s="2" t="str">
        <f t="shared" si="87"/>
        <v>Jacksonville Jaguars</v>
      </c>
      <c r="I190" s="2" t="str">
        <f t="shared" si="88"/>
        <v>New York Giants</v>
      </c>
      <c r="J190" s="17">
        <f t="shared" si="89"/>
        <v>-166.66666666666663</v>
      </c>
      <c r="K190" s="18">
        <f t="shared" si="90"/>
        <v>145.00000000000003</v>
      </c>
      <c r="L190" s="4">
        <f t="shared" si="65"/>
        <v>1.6</v>
      </c>
      <c r="M190" s="4">
        <f t="shared" si="66"/>
        <v>2.4500000000000002</v>
      </c>
      <c r="N190" s="1">
        <f t="shared" si="67"/>
        <v>0.625</v>
      </c>
      <c r="O190" s="1">
        <f t="shared" si="68"/>
        <v>0.4081632653061224</v>
      </c>
      <c r="P190" s="1">
        <f t="shared" si="69"/>
        <v>3.2098765432098886E-2</v>
      </c>
      <c r="Q190" s="1">
        <f t="shared" si="70"/>
        <v>0.1084183673469388</v>
      </c>
      <c r="R190" s="1">
        <f t="shared" si="71"/>
        <v>0.61941836734693878</v>
      </c>
      <c r="S190" s="1"/>
      <c r="T190" s="17">
        <f t="shared" si="72"/>
        <v>614.4177388267467</v>
      </c>
      <c r="U190" s="18">
        <f t="shared" si="73"/>
        <v>1471.4893831628281</v>
      </c>
      <c r="V190" s="2">
        <f t="shared" si="74"/>
        <v>583.69685188540939</v>
      </c>
      <c r="W190" s="18">
        <f t="shared" si="75"/>
        <v>1397.9149140046866</v>
      </c>
      <c r="X190" s="2">
        <f t="shared" si="76"/>
        <v>-171.32180801898838</v>
      </c>
      <c r="Y190" s="2">
        <f t="shared" si="77"/>
        <v>139.79149140046866</v>
      </c>
      <c r="Z190" s="2">
        <f t="shared" si="78"/>
        <v>-1000</v>
      </c>
      <c r="AA190" s="2">
        <f t="shared" si="79"/>
        <v>1397.9149140046866</v>
      </c>
      <c r="AB190" s="5">
        <f t="shared" si="80"/>
        <v>-1</v>
      </c>
      <c r="AC190" s="5">
        <f t="shared" si="81"/>
        <v>1.4500000000000002</v>
      </c>
      <c r="AD190" s="3">
        <f t="shared" si="82"/>
        <v>202210</v>
      </c>
      <c r="AE190" s="21">
        <v>1.66</v>
      </c>
      <c r="AF190" s="21">
        <v>2.2999999999999998</v>
      </c>
      <c r="AG190" s="21">
        <v>1.6</v>
      </c>
      <c r="AH190" s="21">
        <v>2.4500000000000002</v>
      </c>
      <c r="AI190">
        <v>17</v>
      </c>
      <c r="AJ190">
        <v>23</v>
      </c>
      <c r="AK190">
        <f t="shared" si="83"/>
        <v>-170</v>
      </c>
      <c r="AL190">
        <f t="shared" si="84"/>
        <v>17</v>
      </c>
      <c r="AM190">
        <f t="shared" si="85"/>
        <v>23</v>
      </c>
    </row>
    <row r="191" spans="2:39" x14ac:dyDescent="0.25">
      <c r="B191" s="24">
        <v>44857</v>
      </c>
      <c r="C191" s="20" t="s">
        <v>44</v>
      </c>
      <c r="D191" s="20" t="s">
        <v>42</v>
      </c>
      <c r="E191" s="2">
        <v>-147.05882352941177</v>
      </c>
      <c r="F191" s="2">
        <v>125</v>
      </c>
      <c r="G191" s="9">
        <f t="shared" si="86"/>
        <v>45036.791666666213</v>
      </c>
      <c r="H191" s="2" t="str">
        <f t="shared" si="87"/>
        <v>Tennessee Titans</v>
      </c>
      <c r="I191" s="2" t="str">
        <f t="shared" si="88"/>
        <v>Indianapolis Colts</v>
      </c>
      <c r="J191" s="17">
        <f t="shared" si="89"/>
        <v>-147.05882352941177</v>
      </c>
      <c r="K191" s="18">
        <f t="shared" si="90"/>
        <v>125</v>
      </c>
      <c r="L191" s="4">
        <f t="shared" si="65"/>
        <v>1.68</v>
      </c>
      <c r="M191" s="4">
        <f t="shared" si="66"/>
        <v>2.25</v>
      </c>
      <c r="N191" s="1">
        <f t="shared" si="67"/>
        <v>0.59523809523809523</v>
      </c>
      <c r="O191" s="1">
        <f t="shared" si="68"/>
        <v>0.44444444444444442</v>
      </c>
      <c r="P191" s="1">
        <f t="shared" si="69"/>
        <v>3.8167938931297662E-2</v>
      </c>
      <c r="Q191" s="1">
        <f t="shared" si="70"/>
        <v>7.5396825396825407E-2</v>
      </c>
      <c r="R191" s="1">
        <f t="shared" si="71"/>
        <v>0.58639682539682547</v>
      </c>
      <c r="S191" s="1"/>
      <c r="T191" s="17">
        <f t="shared" si="72"/>
        <v>705.32983244457648</v>
      </c>
      <c r="U191" s="18">
        <f t="shared" si="73"/>
        <v>1287.7472223008879</v>
      </c>
      <c r="V191" s="2">
        <f t="shared" si="74"/>
        <v>670.06334082234764</v>
      </c>
      <c r="W191" s="18">
        <f t="shared" si="75"/>
        <v>1223.3598611858433</v>
      </c>
      <c r="X191" s="2">
        <f t="shared" si="76"/>
        <v>-149.23962244714528</v>
      </c>
      <c r="Y191" s="2">
        <f t="shared" si="77"/>
        <v>122.33598611858433</v>
      </c>
      <c r="Z191" s="2">
        <f t="shared" si="78"/>
        <v>670.06334082234764</v>
      </c>
      <c r="AA191" s="2">
        <f t="shared" si="79"/>
        <v>-1000</v>
      </c>
      <c r="AB191" s="5">
        <f t="shared" si="80"/>
        <v>0.67999999999999994</v>
      </c>
      <c r="AC191" s="5">
        <f t="shared" si="81"/>
        <v>-1</v>
      </c>
      <c r="AD191" s="3">
        <f t="shared" si="82"/>
        <v>202210</v>
      </c>
      <c r="AE191" s="21">
        <v>1.8</v>
      </c>
      <c r="AF191" s="21">
        <v>2.0499999999999998</v>
      </c>
      <c r="AG191" s="21">
        <v>1.68</v>
      </c>
      <c r="AH191" s="21">
        <v>2.25</v>
      </c>
      <c r="AI191">
        <v>19</v>
      </c>
      <c r="AJ191">
        <v>10</v>
      </c>
      <c r="AK191">
        <f t="shared" si="83"/>
        <v>-150</v>
      </c>
      <c r="AL191">
        <f t="shared" si="84"/>
        <v>19</v>
      </c>
      <c r="AM191">
        <f t="shared" si="85"/>
        <v>10</v>
      </c>
    </row>
    <row r="192" spans="2:39" x14ac:dyDescent="0.25">
      <c r="B192" s="24">
        <v>44857</v>
      </c>
      <c r="C192" s="20" t="s">
        <v>52</v>
      </c>
      <c r="D192" s="20" t="s">
        <v>36</v>
      </c>
      <c r="E192" s="2">
        <v>175</v>
      </c>
      <c r="F192" s="2">
        <v>-212.76595744680853</v>
      </c>
      <c r="G192" s="9">
        <f t="shared" si="86"/>
        <v>45036.833333332877</v>
      </c>
      <c r="H192" s="2" t="str">
        <f t="shared" si="87"/>
        <v>Green Bay Packers</v>
      </c>
      <c r="I192" s="2" t="str">
        <f t="shared" si="88"/>
        <v>Washington Commanders</v>
      </c>
      <c r="J192" s="17">
        <f t="shared" si="89"/>
        <v>-212.76595744680853</v>
      </c>
      <c r="K192" s="18">
        <f t="shared" si="90"/>
        <v>175</v>
      </c>
      <c r="L192" s="4">
        <f t="shared" si="65"/>
        <v>1.4700000000000002</v>
      </c>
      <c r="M192" s="4">
        <f t="shared" si="66"/>
        <v>2.75</v>
      </c>
      <c r="N192" s="1">
        <f t="shared" si="67"/>
        <v>0.68027210884353728</v>
      </c>
      <c r="O192" s="1">
        <f t="shared" si="68"/>
        <v>0.36363636363636365</v>
      </c>
      <c r="P192" s="1">
        <f t="shared" si="69"/>
        <v>4.206161137440767E-2</v>
      </c>
      <c r="Q192" s="1">
        <f t="shared" si="70"/>
        <v>0.15831787260358682</v>
      </c>
      <c r="R192" s="1">
        <f t="shared" si="71"/>
        <v>0.66931787260358688</v>
      </c>
      <c r="S192" s="1"/>
      <c r="T192" s="17">
        <f t="shared" si="72"/>
        <v>494.0584151893168</v>
      </c>
      <c r="U192" s="18">
        <f t="shared" si="73"/>
        <v>1810.0865209085014</v>
      </c>
      <c r="V192" s="2">
        <f t="shared" si="74"/>
        <v>469.35549442985092</v>
      </c>
      <c r="W192" s="18">
        <f t="shared" si="75"/>
        <v>1719.5821948630762</v>
      </c>
      <c r="X192" s="2">
        <f t="shared" si="76"/>
        <v>-213.05812158750777</v>
      </c>
      <c r="Y192" s="2">
        <f t="shared" si="77"/>
        <v>171.95821948630763</v>
      </c>
      <c r="Z192" s="2">
        <f t="shared" si="78"/>
        <v>-1000</v>
      </c>
      <c r="AA192" s="2">
        <f t="shared" si="79"/>
        <v>1719.5821948630762</v>
      </c>
      <c r="AB192" s="5">
        <f t="shared" si="80"/>
        <v>-1</v>
      </c>
      <c r="AC192" s="5">
        <f t="shared" si="81"/>
        <v>1.75</v>
      </c>
      <c r="AD192" s="3">
        <f t="shared" si="82"/>
        <v>202210</v>
      </c>
      <c r="AE192" s="21">
        <v>2.85</v>
      </c>
      <c r="AF192" s="21">
        <v>1.44</v>
      </c>
      <c r="AG192" s="21">
        <v>2.75</v>
      </c>
      <c r="AH192" s="21">
        <v>1.47</v>
      </c>
      <c r="AI192">
        <v>23</v>
      </c>
      <c r="AJ192">
        <v>21</v>
      </c>
      <c r="AK192">
        <f t="shared" si="83"/>
        <v>-300</v>
      </c>
      <c r="AL192">
        <f t="shared" si="84"/>
        <v>21</v>
      </c>
      <c r="AM192">
        <f t="shared" si="85"/>
        <v>23</v>
      </c>
    </row>
    <row r="193" spans="2:39" x14ac:dyDescent="0.25">
      <c r="B193" s="24">
        <v>44854</v>
      </c>
      <c r="C193" s="20" t="s">
        <v>51</v>
      </c>
      <c r="D193" s="20" t="s">
        <v>46</v>
      </c>
      <c r="E193" s="2">
        <v>-140.84507042253523</v>
      </c>
      <c r="F193" s="2">
        <v>120.00000000000001</v>
      </c>
      <c r="G193" s="9">
        <f t="shared" si="86"/>
        <v>45036.874999999542</v>
      </c>
      <c r="H193" s="2" t="str">
        <f t="shared" si="87"/>
        <v>Arizona Cardinals</v>
      </c>
      <c r="I193" s="2" t="str">
        <f t="shared" si="88"/>
        <v>New Orleans Saints</v>
      </c>
      <c r="J193" s="17">
        <f t="shared" si="89"/>
        <v>-140.84507042253523</v>
      </c>
      <c r="K193" s="18">
        <f t="shared" si="90"/>
        <v>120.00000000000001</v>
      </c>
      <c r="L193" s="4">
        <f t="shared" si="65"/>
        <v>1.71</v>
      </c>
      <c r="M193" s="4">
        <f t="shared" si="66"/>
        <v>2.2000000000000002</v>
      </c>
      <c r="N193" s="1">
        <f t="shared" si="67"/>
        <v>0.58479532163742687</v>
      </c>
      <c r="O193" s="1">
        <f t="shared" si="68"/>
        <v>0.45454545454545453</v>
      </c>
      <c r="P193" s="1">
        <f t="shared" si="69"/>
        <v>3.7851662404092101E-2</v>
      </c>
      <c r="Q193" s="1">
        <f t="shared" si="70"/>
        <v>6.5124933545986169E-2</v>
      </c>
      <c r="R193" s="1">
        <f t="shared" si="71"/>
        <v>0.57612493354598615</v>
      </c>
      <c r="S193" s="1"/>
      <c r="T193" s="17">
        <f t="shared" si="72"/>
        <v>735.73463284275692</v>
      </c>
      <c r="U193" s="18">
        <f t="shared" si="73"/>
        <v>1235.8449349286186</v>
      </c>
      <c r="V193" s="2">
        <f t="shared" si="74"/>
        <v>698.94790120061907</v>
      </c>
      <c r="W193" s="18">
        <f t="shared" si="75"/>
        <v>1174.0526881821877</v>
      </c>
      <c r="X193" s="2">
        <f t="shared" si="76"/>
        <v>-143.07218009843768</v>
      </c>
      <c r="Y193" s="2">
        <f t="shared" si="77"/>
        <v>117.40526881821877</v>
      </c>
      <c r="Z193" s="2">
        <f t="shared" si="78"/>
        <v>698.94790120061907</v>
      </c>
      <c r="AA193" s="2">
        <f t="shared" si="79"/>
        <v>-1000</v>
      </c>
      <c r="AB193" s="5">
        <f t="shared" si="80"/>
        <v>0.71</v>
      </c>
      <c r="AC193" s="5">
        <f t="shared" si="81"/>
        <v>-1</v>
      </c>
      <c r="AD193" s="3">
        <f t="shared" si="82"/>
        <v>202210</v>
      </c>
      <c r="AE193" s="21">
        <v>1.74</v>
      </c>
      <c r="AF193" s="21">
        <v>2.15</v>
      </c>
      <c r="AG193" s="21">
        <v>1.71</v>
      </c>
      <c r="AH193" s="21">
        <v>2.2000000000000002</v>
      </c>
      <c r="AI193">
        <v>42</v>
      </c>
      <c r="AJ193">
        <v>34</v>
      </c>
      <c r="AK193">
        <f t="shared" si="83"/>
        <v>-150</v>
      </c>
      <c r="AL193">
        <f t="shared" si="84"/>
        <v>42</v>
      </c>
      <c r="AM193">
        <f t="shared" si="85"/>
        <v>34</v>
      </c>
    </row>
    <row r="194" spans="2:39" x14ac:dyDescent="0.25">
      <c r="B194" s="24">
        <v>44851</v>
      </c>
      <c r="C194" s="20" t="s">
        <v>34</v>
      </c>
      <c r="D194" s="20" t="s">
        <v>41</v>
      </c>
      <c r="E194" s="2">
        <v>-200</v>
      </c>
      <c r="F194" s="2">
        <v>170.00000000000003</v>
      </c>
      <c r="G194" s="9">
        <f t="shared" si="86"/>
        <v>45036.916666666206</v>
      </c>
      <c r="H194" s="2" t="str">
        <f t="shared" si="87"/>
        <v>Los Angeles Chargers</v>
      </c>
      <c r="I194" s="2" t="str">
        <f t="shared" si="88"/>
        <v>Denver Broncos</v>
      </c>
      <c r="J194" s="17">
        <f t="shared" si="89"/>
        <v>-200</v>
      </c>
      <c r="K194" s="18">
        <f t="shared" si="90"/>
        <v>170.00000000000003</v>
      </c>
      <c r="L194" s="4">
        <f t="shared" si="65"/>
        <v>1.5</v>
      </c>
      <c r="M194" s="4">
        <f t="shared" si="66"/>
        <v>2.7</v>
      </c>
      <c r="N194" s="1">
        <f t="shared" si="67"/>
        <v>0.66666666666666663</v>
      </c>
      <c r="O194" s="1">
        <f t="shared" si="68"/>
        <v>0.37037037037037035</v>
      </c>
      <c r="P194" s="1">
        <f t="shared" si="69"/>
        <v>3.5714285714285587E-2</v>
      </c>
      <c r="Q194" s="1">
        <f t="shared" si="70"/>
        <v>0.14814814814814814</v>
      </c>
      <c r="R194" s="1">
        <f t="shared" si="71"/>
        <v>0.65914814814814815</v>
      </c>
      <c r="S194" s="1"/>
      <c r="T194" s="17">
        <f t="shared" si="72"/>
        <v>517.10962521773342</v>
      </c>
      <c r="U194" s="18">
        <f t="shared" si="73"/>
        <v>1734.0124117028765</v>
      </c>
      <c r="V194" s="2">
        <f t="shared" si="74"/>
        <v>491.25414395684675</v>
      </c>
      <c r="W194" s="18">
        <f t="shared" si="75"/>
        <v>1647.3117911177326</v>
      </c>
      <c r="X194" s="2">
        <f t="shared" si="76"/>
        <v>-203.56062382403903</v>
      </c>
      <c r="Y194" s="2">
        <f t="shared" si="77"/>
        <v>164.73117911177326</v>
      </c>
      <c r="Z194" s="2">
        <f t="shared" si="78"/>
        <v>491.25414395684675</v>
      </c>
      <c r="AA194" s="2">
        <f t="shared" si="79"/>
        <v>-1000</v>
      </c>
      <c r="AB194" s="5">
        <f t="shared" si="80"/>
        <v>0.5</v>
      </c>
      <c r="AC194" s="5">
        <f t="shared" si="81"/>
        <v>-1</v>
      </c>
      <c r="AD194" s="3">
        <f t="shared" si="82"/>
        <v>202210</v>
      </c>
      <c r="AE194" s="21">
        <v>1.5</v>
      </c>
      <c r="AF194" s="21">
        <v>2.7</v>
      </c>
      <c r="AG194" s="21">
        <v>1.5</v>
      </c>
      <c r="AH194" s="21">
        <v>2.7</v>
      </c>
      <c r="AI194">
        <v>19</v>
      </c>
      <c r="AJ194">
        <v>16</v>
      </c>
      <c r="AK194">
        <f t="shared" si="83"/>
        <v>-200</v>
      </c>
      <c r="AL194">
        <f t="shared" si="84"/>
        <v>19</v>
      </c>
      <c r="AM194">
        <f t="shared" si="85"/>
        <v>16</v>
      </c>
    </row>
    <row r="195" spans="2:39" x14ac:dyDescent="0.25">
      <c r="B195" s="24">
        <v>44850</v>
      </c>
      <c r="C195" s="20" t="s">
        <v>22</v>
      </c>
      <c r="D195" s="20" t="s">
        <v>26</v>
      </c>
      <c r="E195" s="2">
        <v>-294.11764705882348</v>
      </c>
      <c r="F195" s="2">
        <v>235</v>
      </c>
      <c r="G195" s="9">
        <f t="shared" si="86"/>
        <v>45036.95833333287</v>
      </c>
      <c r="H195" s="2" t="str">
        <f t="shared" si="87"/>
        <v>Philadelphia Eagles</v>
      </c>
      <c r="I195" s="2" t="str">
        <f t="shared" si="88"/>
        <v>Dallas Cowboys</v>
      </c>
      <c r="J195" s="17">
        <f t="shared" si="89"/>
        <v>-294.11764705882348</v>
      </c>
      <c r="K195" s="18">
        <f t="shared" si="90"/>
        <v>235</v>
      </c>
      <c r="L195" s="4">
        <f t="shared" si="65"/>
        <v>1.34</v>
      </c>
      <c r="M195" s="4">
        <f t="shared" si="66"/>
        <v>3.35</v>
      </c>
      <c r="N195" s="1">
        <f t="shared" si="67"/>
        <v>0.74626865671641784</v>
      </c>
      <c r="O195" s="1">
        <f t="shared" si="68"/>
        <v>0.29850746268656714</v>
      </c>
      <c r="P195" s="1">
        <f t="shared" si="69"/>
        <v>4.2857142857142816E-2</v>
      </c>
      <c r="Q195" s="1">
        <f t="shared" si="70"/>
        <v>0.22388059701492535</v>
      </c>
      <c r="R195" s="1">
        <f t="shared" si="71"/>
        <v>0.73488059701492536</v>
      </c>
      <c r="S195" s="1"/>
      <c r="T195" s="17">
        <f t="shared" si="72"/>
        <v>360.7652781444848</v>
      </c>
      <c r="U195" s="18">
        <f t="shared" si="73"/>
        <v>2419.4789829550677</v>
      </c>
      <c r="V195" s="2">
        <f t="shared" si="74"/>
        <v>342.72701423726056</v>
      </c>
      <c r="W195" s="18">
        <f t="shared" si="75"/>
        <v>2298.5050338073142</v>
      </c>
      <c r="X195" s="2">
        <f t="shared" si="76"/>
        <v>-291.77740839177835</v>
      </c>
      <c r="Y195" s="2">
        <f t="shared" si="77"/>
        <v>229.85050338073142</v>
      </c>
      <c r="Z195" s="2">
        <f t="shared" si="78"/>
        <v>342.72701423726056</v>
      </c>
      <c r="AA195" s="2">
        <f t="shared" si="79"/>
        <v>-1000</v>
      </c>
      <c r="AB195" s="5">
        <f t="shared" si="80"/>
        <v>0.34000000000000008</v>
      </c>
      <c r="AC195" s="5">
        <f t="shared" si="81"/>
        <v>-1</v>
      </c>
      <c r="AD195" s="3">
        <f t="shared" si="82"/>
        <v>202210</v>
      </c>
      <c r="AE195" s="21">
        <v>1.44</v>
      </c>
      <c r="AF195" s="21">
        <v>2.85</v>
      </c>
      <c r="AG195" s="21">
        <v>1.34</v>
      </c>
      <c r="AH195" s="21">
        <v>3.35</v>
      </c>
      <c r="AI195">
        <v>26</v>
      </c>
      <c r="AJ195">
        <v>17</v>
      </c>
      <c r="AK195">
        <f t="shared" si="83"/>
        <v>-300</v>
      </c>
      <c r="AL195">
        <f t="shared" si="84"/>
        <v>26</v>
      </c>
      <c r="AM195">
        <f t="shared" si="85"/>
        <v>17</v>
      </c>
    </row>
    <row r="196" spans="2:39" x14ac:dyDescent="0.25">
      <c r="B196" s="24">
        <v>44850</v>
      </c>
      <c r="C196" s="20" t="s">
        <v>23</v>
      </c>
      <c r="D196" s="20" t="s">
        <v>27</v>
      </c>
      <c r="E196" s="2">
        <v>129.99999999999997</v>
      </c>
      <c r="F196" s="2">
        <v>-151.51515151515153</v>
      </c>
      <c r="G196" s="9">
        <f t="shared" si="86"/>
        <v>45036.999999999534</v>
      </c>
      <c r="H196" s="2" t="str">
        <f t="shared" si="87"/>
        <v>Buffalo Bills</v>
      </c>
      <c r="I196" s="2" t="str">
        <f t="shared" si="88"/>
        <v>Kansas City Chiefs</v>
      </c>
      <c r="J196" s="17">
        <f t="shared" si="89"/>
        <v>-151.51515151515153</v>
      </c>
      <c r="K196" s="18">
        <f t="shared" si="90"/>
        <v>129.99999999999997</v>
      </c>
      <c r="L196" s="4">
        <f t="shared" ref="L196:L259" si="91">IF(J196&lt;0,-(100-J196)/J196,J196/100+1)</f>
        <v>1.66</v>
      </c>
      <c r="M196" s="4">
        <f t="shared" ref="M196:M259" si="92">IF(K196&lt;0,-(100-K196)/K196,K196/100+1)</f>
        <v>2.2999999999999998</v>
      </c>
      <c r="N196" s="1">
        <f t="shared" si="67"/>
        <v>0.60240963855421692</v>
      </c>
      <c r="O196" s="1">
        <f t="shared" si="68"/>
        <v>0.43478260869565222</v>
      </c>
      <c r="P196" s="1">
        <f t="shared" si="69"/>
        <v>3.5858585858585923E-2</v>
      </c>
      <c r="Q196" s="1">
        <f t="shared" si="70"/>
        <v>8.3813514929282351E-2</v>
      </c>
      <c r="R196" s="1">
        <f t="shared" si="71"/>
        <v>0.59481351492928236</v>
      </c>
      <c r="S196" s="1"/>
      <c r="T196" s="17">
        <f t="shared" si="72"/>
        <v>681.19919084032654</v>
      </c>
      <c r="U196" s="18">
        <f t="shared" si="73"/>
        <v>1332.032655245516</v>
      </c>
      <c r="V196" s="2">
        <f t="shared" si="74"/>
        <v>647.13923129831016</v>
      </c>
      <c r="W196" s="18">
        <f t="shared" si="75"/>
        <v>1265.4310224832402</v>
      </c>
      <c r="X196" s="2">
        <f t="shared" si="76"/>
        <v>-154.5262521009227</v>
      </c>
      <c r="Y196" s="2">
        <f t="shared" si="77"/>
        <v>126.54310224832402</v>
      </c>
      <c r="Z196" s="2">
        <f t="shared" si="78"/>
        <v>647.13923129831016</v>
      </c>
      <c r="AA196" s="2">
        <f t="shared" si="79"/>
        <v>-1000</v>
      </c>
      <c r="AB196" s="5">
        <f t="shared" si="80"/>
        <v>0.65999999999999992</v>
      </c>
      <c r="AC196" s="5">
        <f t="shared" si="81"/>
        <v>-1</v>
      </c>
      <c r="AD196" s="3">
        <f t="shared" si="82"/>
        <v>202210</v>
      </c>
      <c r="AE196" s="21">
        <v>1.9</v>
      </c>
      <c r="AF196" s="21">
        <v>1.9</v>
      </c>
      <c r="AG196" s="21">
        <v>2.2999999999999998</v>
      </c>
      <c r="AH196" s="21">
        <v>1.66</v>
      </c>
      <c r="AI196">
        <v>20</v>
      </c>
      <c r="AJ196">
        <v>24</v>
      </c>
      <c r="AK196">
        <f t="shared" si="83"/>
        <v>-160</v>
      </c>
      <c r="AL196">
        <f t="shared" si="84"/>
        <v>24</v>
      </c>
      <c r="AM196">
        <f t="shared" si="85"/>
        <v>20</v>
      </c>
    </row>
    <row r="197" spans="2:39" x14ac:dyDescent="0.25">
      <c r="B197" s="24">
        <v>44850</v>
      </c>
      <c r="C197" s="20" t="s">
        <v>50</v>
      </c>
      <c r="D197" s="20" t="s">
        <v>47</v>
      </c>
      <c r="E197" s="2">
        <v>-454.54545454545462</v>
      </c>
      <c r="F197" s="2">
        <v>350</v>
      </c>
      <c r="G197" s="9">
        <f t="shared" si="86"/>
        <v>45037.041666666199</v>
      </c>
      <c r="H197" s="2" t="str">
        <f t="shared" si="87"/>
        <v>Los Angeles Rams</v>
      </c>
      <c r="I197" s="2" t="str">
        <f t="shared" si="88"/>
        <v>Carolina Panthers</v>
      </c>
      <c r="J197" s="17">
        <f t="shared" si="89"/>
        <v>-454.54545454545462</v>
      </c>
      <c r="K197" s="18">
        <f t="shared" si="90"/>
        <v>350</v>
      </c>
      <c r="L197" s="4">
        <f t="shared" si="91"/>
        <v>1.22</v>
      </c>
      <c r="M197" s="4">
        <f t="shared" si="92"/>
        <v>4.5</v>
      </c>
      <c r="N197" s="1">
        <f t="shared" ref="N197:N260" si="93">1/L197</f>
        <v>0.81967213114754101</v>
      </c>
      <c r="O197" s="1">
        <f t="shared" ref="O197:O260" si="94">1/M197</f>
        <v>0.22222222222222221</v>
      </c>
      <c r="P197" s="1">
        <f t="shared" ref="P197:P260" si="95">1-L197*M197/(L197+M197)</f>
        <v>4.0209790209790097E-2</v>
      </c>
      <c r="Q197" s="1">
        <f t="shared" ref="Q197:Q260" si="96">ABS(N197-O197)/2</f>
        <v>0.2987249544626594</v>
      </c>
      <c r="R197" s="1">
        <f t="shared" ref="R197:R260" si="97">R$1+IF(L197&lt;=M197,Q197,-Q197)</f>
        <v>0.80972495446265946</v>
      </c>
      <c r="S197" s="1"/>
      <c r="T197" s="17">
        <f t="shared" ref="T197:T260" si="98">(1/R197-1)*1000</f>
        <v>234.98725646118768</v>
      </c>
      <c r="U197" s="18">
        <f t="shared" ref="U197:U260" si="99">1000000/(T197+S$1)-T$1</f>
        <v>3526.591123964678</v>
      </c>
      <c r="V197" s="2">
        <f t="shared" ref="V197:V260" si="100">T197*0.95</f>
        <v>223.2378936381283</v>
      </c>
      <c r="W197" s="18">
        <f t="shared" ref="W197:W260" si="101">U197*0.95</f>
        <v>3350.2615677664439</v>
      </c>
      <c r="X197" s="2">
        <f t="shared" ref="X197:X260" si="102">IF(V197&lt;1000,-100000/V197,V197/10)</f>
        <v>-447.95262296329213</v>
      </c>
      <c r="Y197" s="2">
        <f t="shared" ref="Y197:Y260" si="103">IF(W197&lt;1000,-100000/W197,W197/10)</f>
        <v>335.02615677664437</v>
      </c>
      <c r="Z197" s="2">
        <f t="shared" ref="Z197:Z260" si="104">IF(AL197&gt;AM197,V197,-1000)</f>
        <v>223.2378936381283</v>
      </c>
      <c r="AA197" s="2">
        <f t="shared" ref="AA197:AA260" si="105">IF(AM197&gt;AL197,W197,-1000)</f>
        <v>-1000</v>
      </c>
      <c r="AB197" s="5">
        <f t="shared" ref="AB197:AB260" si="106">IF(AL197&gt;AM197,L197-1,-1)</f>
        <v>0.21999999999999997</v>
      </c>
      <c r="AC197" s="5">
        <f t="shared" ref="AC197:AC260" si="107">IF(AM197&gt;AL197,M197-1,-1)</f>
        <v>-1</v>
      </c>
      <c r="AD197" s="3">
        <f t="shared" ref="AD197:AD260" si="108">YEAR(B197)*100+MONTH(B197)</f>
        <v>202210</v>
      </c>
      <c r="AE197" s="21">
        <v>1.22</v>
      </c>
      <c r="AF197" s="21">
        <v>4.5</v>
      </c>
      <c r="AG197" s="21">
        <v>1.22</v>
      </c>
      <c r="AH197" s="21">
        <v>4.5</v>
      </c>
      <c r="AI197">
        <v>24</v>
      </c>
      <c r="AJ197">
        <v>10</v>
      </c>
      <c r="AK197">
        <f t="shared" ref="AK197:AK260" si="109">IF(J197&lt;-200,INT(J197/100)*100,INT(J197/10)*10)</f>
        <v>-500</v>
      </c>
      <c r="AL197">
        <f t="shared" ref="AL197:AL260" si="110">IF(E197&lt;F197,AI197,AJ197)</f>
        <v>24</v>
      </c>
      <c r="AM197">
        <f t="shared" ref="AM197:AM260" si="111">IF(E197&lt;F197,AJ197,AI197)</f>
        <v>10</v>
      </c>
    </row>
    <row r="198" spans="2:39" x14ac:dyDescent="0.25">
      <c r="B198" s="24">
        <v>44850</v>
      </c>
      <c r="C198" s="20" t="s">
        <v>35</v>
      </c>
      <c r="D198" s="20" t="s">
        <v>51</v>
      </c>
      <c r="E198" s="2">
        <v>114.99999999999999</v>
      </c>
      <c r="F198" s="2">
        <v>-135.13513513513513</v>
      </c>
      <c r="G198" s="9">
        <f t="shared" ref="G198:G261" si="112">G197+1/24</f>
        <v>45037.083333332863</v>
      </c>
      <c r="H198" s="2" t="str">
        <f t="shared" si="87"/>
        <v>Arizona Cardinals</v>
      </c>
      <c r="I198" s="2" t="str">
        <f t="shared" si="88"/>
        <v>Seattle Seahawks</v>
      </c>
      <c r="J198" s="17">
        <f t="shared" si="89"/>
        <v>-135.13513513513513</v>
      </c>
      <c r="K198" s="18">
        <f t="shared" si="90"/>
        <v>114.99999999999999</v>
      </c>
      <c r="L198" s="4">
        <f t="shared" si="91"/>
        <v>1.74</v>
      </c>
      <c r="M198" s="4">
        <f t="shared" si="92"/>
        <v>2.15</v>
      </c>
      <c r="N198" s="1">
        <f t="shared" si="93"/>
        <v>0.57471264367816088</v>
      </c>
      <c r="O198" s="1">
        <f t="shared" si="94"/>
        <v>0.46511627906976744</v>
      </c>
      <c r="P198" s="1">
        <f t="shared" si="95"/>
        <v>3.8303341902313659E-2</v>
      </c>
      <c r="Q198" s="1">
        <f t="shared" si="96"/>
        <v>5.4798182304196724E-2</v>
      </c>
      <c r="R198" s="1">
        <f t="shared" si="97"/>
        <v>0.56579818230419676</v>
      </c>
      <c r="S198" s="1"/>
      <c r="T198" s="17">
        <f t="shared" si="98"/>
        <v>767.41465645493759</v>
      </c>
      <c r="U198" s="18">
        <f t="shared" si="99"/>
        <v>1185.8985221458363</v>
      </c>
      <c r="V198" s="2">
        <f t="shared" si="100"/>
        <v>729.04392363219063</v>
      </c>
      <c r="W198" s="18">
        <f t="shared" si="101"/>
        <v>1126.6035960385445</v>
      </c>
      <c r="X198" s="2">
        <f t="shared" si="102"/>
        <v>-137.16594673992637</v>
      </c>
      <c r="Y198" s="2">
        <f t="shared" si="103"/>
        <v>112.66035960385446</v>
      </c>
      <c r="Z198" s="2">
        <f t="shared" si="104"/>
        <v>-1000</v>
      </c>
      <c r="AA198" s="2">
        <f t="shared" si="105"/>
        <v>1126.6035960385445</v>
      </c>
      <c r="AB198" s="5">
        <f t="shared" si="106"/>
        <v>-1</v>
      </c>
      <c r="AC198" s="5">
        <f t="shared" si="107"/>
        <v>1.1499999999999999</v>
      </c>
      <c r="AD198" s="3">
        <f t="shared" si="108"/>
        <v>202210</v>
      </c>
      <c r="AE198" s="21">
        <v>2.15</v>
      </c>
      <c r="AF198" s="21">
        <v>1.74</v>
      </c>
      <c r="AG198" s="21">
        <v>2.15</v>
      </c>
      <c r="AH198" s="21">
        <v>1.74</v>
      </c>
      <c r="AI198">
        <v>19</v>
      </c>
      <c r="AJ198">
        <v>9</v>
      </c>
      <c r="AK198">
        <f t="shared" si="109"/>
        <v>-140</v>
      </c>
      <c r="AL198">
        <f t="shared" si="110"/>
        <v>9</v>
      </c>
      <c r="AM198">
        <f t="shared" si="111"/>
        <v>19</v>
      </c>
    </row>
    <row r="199" spans="2:39" x14ac:dyDescent="0.25">
      <c r="B199" s="24">
        <v>44850</v>
      </c>
      <c r="C199" s="20" t="s">
        <v>38</v>
      </c>
      <c r="D199" s="20" t="s">
        <v>25</v>
      </c>
      <c r="E199" s="2">
        <v>175</v>
      </c>
      <c r="F199" s="2">
        <v>-212.76595744680853</v>
      </c>
      <c r="G199" s="9">
        <f t="shared" si="112"/>
        <v>45037.124999999527</v>
      </c>
      <c r="H199" s="2" t="str">
        <f t="shared" ref="H199:H262" si="113">IF(E199&lt;=F199,C199,D199)</f>
        <v>San Francisco 49ers</v>
      </c>
      <c r="I199" s="2" t="str">
        <f t="shared" ref="I199:I262" si="114">IF(E199&gt;F199,C199,D199)</f>
        <v>Atlanta Falcons</v>
      </c>
      <c r="J199" s="17">
        <f t="shared" ref="J199:J262" si="115">IF(E199&lt;=F199,E199,F199)</f>
        <v>-212.76595744680853</v>
      </c>
      <c r="K199" s="18">
        <f t="shared" ref="K199:K262" si="116">IF(E199&gt;F199,E199,F199)</f>
        <v>175</v>
      </c>
      <c r="L199" s="4">
        <f t="shared" si="91"/>
        <v>1.4700000000000002</v>
      </c>
      <c r="M199" s="4">
        <f t="shared" si="92"/>
        <v>2.75</v>
      </c>
      <c r="N199" s="1">
        <f t="shared" si="93"/>
        <v>0.68027210884353728</v>
      </c>
      <c r="O199" s="1">
        <f t="shared" si="94"/>
        <v>0.36363636363636365</v>
      </c>
      <c r="P199" s="1">
        <f t="shared" si="95"/>
        <v>4.206161137440767E-2</v>
      </c>
      <c r="Q199" s="1">
        <f t="shared" si="96"/>
        <v>0.15831787260358682</v>
      </c>
      <c r="R199" s="1">
        <f t="shared" si="97"/>
        <v>0.66931787260358688</v>
      </c>
      <c r="S199" s="1"/>
      <c r="T199" s="17">
        <f t="shared" si="98"/>
        <v>494.0584151893168</v>
      </c>
      <c r="U199" s="18">
        <f t="shared" si="99"/>
        <v>1810.0865209085014</v>
      </c>
      <c r="V199" s="2">
        <f t="shared" si="100"/>
        <v>469.35549442985092</v>
      </c>
      <c r="W199" s="18">
        <f t="shared" si="101"/>
        <v>1719.5821948630762</v>
      </c>
      <c r="X199" s="2">
        <f t="shared" si="102"/>
        <v>-213.05812158750777</v>
      </c>
      <c r="Y199" s="2">
        <f t="shared" si="103"/>
        <v>171.95821948630763</v>
      </c>
      <c r="Z199" s="2">
        <f t="shared" si="104"/>
        <v>-1000</v>
      </c>
      <c r="AA199" s="2">
        <f t="shared" si="105"/>
        <v>1719.5821948630762</v>
      </c>
      <c r="AB199" s="5">
        <f t="shared" si="106"/>
        <v>-1</v>
      </c>
      <c r="AC199" s="5">
        <f t="shared" si="107"/>
        <v>1.75</v>
      </c>
      <c r="AD199" s="3">
        <f t="shared" si="108"/>
        <v>202210</v>
      </c>
      <c r="AE199" s="21">
        <v>3.35</v>
      </c>
      <c r="AF199" s="21">
        <v>1.34</v>
      </c>
      <c r="AG199" s="21">
        <v>2.75</v>
      </c>
      <c r="AH199" s="21">
        <v>1.47</v>
      </c>
      <c r="AI199">
        <v>28</v>
      </c>
      <c r="AJ199">
        <v>14</v>
      </c>
      <c r="AK199">
        <f t="shared" si="109"/>
        <v>-300</v>
      </c>
      <c r="AL199">
        <f t="shared" si="110"/>
        <v>14</v>
      </c>
      <c r="AM199">
        <f t="shared" si="111"/>
        <v>28</v>
      </c>
    </row>
    <row r="200" spans="2:39" x14ac:dyDescent="0.25">
      <c r="B200" s="24">
        <v>44850</v>
      </c>
      <c r="C200" s="20" t="s">
        <v>49</v>
      </c>
      <c r="D200" s="20" t="s">
        <v>39</v>
      </c>
      <c r="E200" s="2">
        <v>-151.51515151515153</v>
      </c>
      <c r="F200" s="2">
        <v>129.99999999999997</v>
      </c>
      <c r="G200" s="9">
        <f t="shared" si="112"/>
        <v>45037.166666666191</v>
      </c>
      <c r="H200" s="2" t="str">
        <f t="shared" si="113"/>
        <v>Cleveland Browns</v>
      </c>
      <c r="I200" s="2" t="str">
        <f t="shared" si="114"/>
        <v>New England Patriots</v>
      </c>
      <c r="J200" s="17">
        <f t="shared" si="115"/>
        <v>-151.51515151515153</v>
      </c>
      <c r="K200" s="18">
        <f t="shared" si="116"/>
        <v>129.99999999999997</v>
      </c>
      <c r="L200" s="4">
        <f t="shared" si="91"/>
        <v>1.66</v>
      </c>
      <c r="M200" s="4">
        <f t="shared" si="92"/>
        <v>2.2999999999999998</v>
      </c>
      <c r="N200" s="1">
        <f t="shared" si="93"/>
        <v>0.60240963855421692</v>
      </c>
      <c r="O200" s="1">
        <f t="shared" si="94"/>
        <v>0.43478260869565222</v>
      </c>
      <c r="P200" s="1">
        <f t="shared" si="95"/>
        <v>3.5858585858585923E-2</v>
      </c>
      <c r="Q200" s="1">
        <f t="shared" si="96"/>
        <v>8.3813514929282351E-2</v>
      </c>
      <c r="R200" s="1">
        <f t="shared" si="97"/>
        <v>0.59481351492928236</v>
      </c>
      <c r="S200" s="1"/>
      <c r="T200" s="17">
        <f t="shared" si="98"/>
        <v>681.19919084032654</v>
      </c>
      <c r="U200" s="18">
        <f t="shared" si="99"/>
        <v>1332.032655245516</v>
      </c>
      <c r="V200" s="2">
        <f t="shared" si="100"/>
        <v>647.13923129831016</v>
      </c>
      <c r="W200" s="18">
        <f t="shared" si="101"/>
        <v>1265.4310224832402</v>
      </c>
      <c r="X200" s="2">
        <f t="shared" si="102"/>
        <v>-154.5262521009227</v>
      </c>
      <c r="Y200" s="2">
        <f t="shared" si="103"/>
        <v>126.54310224832402</v>
      </c>
      <c r="Z200" s="2">
        <f t="shared" si="104"/>
        <v>-1000</v>
      </c>
      <c r="AA200" s="2">
        <f t="shared" si="105"/>
        <v>1265.4310224832402</v>
      </c>
      <c r="AB200" s="5">
        <f t="shared" si="106"/>
        <v>-1</v>
      </c>
      <c r="AC200" s="5">
        <f t="shared" si="107"/>
        <v>1.2999999999999998</v>
      </c>
      <c r="AD200" s="3">
        <f t="shared" si="108"/>
        <v>202210</v>
      </c>
      <c r="AE200" s="21">
        <v>1.57</v>
      </c>
      <c r="AF200" s="21">
        <v>2.5499999999999998</v>
      </c>
      <c r="AG200" s="21">
        <v>1.66</v>
      </c>
      <c r="AH200" s="21">
        <v>2.2999999999999998</v>
      </c>
      <c r="AI200">
        <v>15</v>
      </c>
      <c r="AJ200">
        <v>38</v>
      </c>
      <c r="AK200">
        <f t="shared" si="109"/>
        <v>-160</v>
      </c>
      <c r="AL200">
        <f t="shared" si="110"/>
        <v>15</v>
      </c>
      <c r="AM200">
        <f t="shared" si="111"/>
        <v>38</v>
      </c>
    </row>
    <row r="201" spans="2:39" x14ac:dyDescent="0.25">
      <c r="B201" s="24">
        <v>44850</v>
      </c>
      <c r="C201" s="20" t="s">
        <v>36</v>
      </c>
      <c r="D201" s="20" t="s">
        <v>45</v>
      </c>
      <c r="E201" s="2">
        <v>-370.37037037037032</v>
      </c>
      <c r="F201" s="2">
        <v>290</v>
      </c>
      <c r="G201" s="9">
        <f t="shared" si="112"/>
        <v>45037.208333332856</v>
      </c>
      <c r="H201" s="2" t="str">
        <f t="shared" si="113"/>
        <v>Green Bay Packers</v>
      </c>
      <c r="I201" s="2" t="str">
        <f t="shared" si="114"/>
        <v>New York Jets</v>
      </c>
      <c r="J201" s="17">
        <f t="shared" si="115"/>
        <v>-370.37037037037032</v>
      </c>
      <c r="K201" s="18">
        <f t="shared" si="116"/>
        <v>290</v>
      </c>
      <c r="L201" s="4">
        <f t="shared" si="91"/>
        <v>1.27</v>
      </c>
      <c r="M201" s="4">
        <f t="shared" si="92"/>
        <v>3.9</v>
      </c>
      <c r="N201" s="1">
        <f t="shared" si="93"/>
        <v>0.78740157480314954</v>
      </c>
      <c r="O201" s="1">
        <f t="shared" si="94"/>
        <v>0.25641025641025644</v>
      </c>
      <c r="P201" s="1">
        <f t="shared" si="95"/>
        <v>4.1972920696324856E-2</v>
      </c>
      <c r="Q201" s="1">
        <f t="shared" si="96"/>
        <v>0.26549565919644658</v>
      </c>
      <c r="R201" s="1">
        <f t="shared" si="97"/>
        <v>0.77649565919644659</v>
      </c>
      <c r="S201" s="1"/>
      <c r="T201" s="17">
        <f t="shared" si="98"/>
        <v>287.83720572867844</v>
      </c>
      <c r="U201" s="18">
        <f t="shared" si="99"/>
        <v>2959.4718041984102</v>
      </c>
      <c r="V201" s="2">
        <f t="shared" si="100"/>
        <v>273.4453454422445</v>
      </c>
      <c r="W201" s="18">
        <f t="shared" si="101"/>
        <v>2811.4982139884896</v>
      </c>
      <c r="X201" s="2">
        <f t="shared" si="102"/>
        <v>-365.70379297650692</v>
      </c>
      <c r="Y201" s="2">
        <f t="shared" si="103"/>
        <v>281.14982139884899</v>
      </c>
      <c r="Z201" s="2">
        <f t="shared" si="104"/>
        <v>-1000</v>
      </c>
      <c r="AA201" s="2">
        <f t="shared" si="105"/>
        <v>2811.4982139884896</v>
      </c>
      <c r="AB201" s="5">
        <f t="shared" si="106"/>
        <v>-1</v>
      </c>
      <c r="AC201" s="5">
        <f t="shared" si="107"/>
        <v>2.9</v>
      </c>
      <c r="AD201" s="3">
        <f t="shared" si="108"/>
        <v>202210</v>
      </c>
      <c r="AE201" s="21">
        <v>1.22</v>
      </c>
      <c r="AF201" s="21">
        <v>4.5</v>
      </c>
      <c r="AG201" s="21">
        <v>1.27</v>
      </c>
      <c r="AH201" s="21">
        <v>3.9</v>
      </c>
      <c r="AI201">
        <v>10</v>
      </c>
      <c r="AJ201">
        <v>27</v>
      </c>
      <c r="AK201">
        <f t="shared" si="109"/>
        <v>-400</v>
      </c>
      <c r="AL201">
        <f t="shared" si="110"/>
        <v>10</v>
      </c>
      <c r="AM201">
        <f t="shared" si="111"/>
        <v>27</v>
      </c>
    </row>
    <row r="202" spans="2:39" x14ac:dyDescent="0.25">
      <c r="B202" s="24">
        <v>44850</v>
      </c>
      <c r="C202" s="20" t="s">
        <v>42</v>
      </c>
      <c r="D202" s="20" t="s">
        <v>29</v>
      </c>
      <c r="E202" s="2">
        <v>-125</v>
      </c>
      <c r="F202" s="2">
        <v>104.99999999999999</v>
      </c>
      <c r="G202" s="9">
        <f t="shared" si="112"/>
        <v>45037.24999999952</v>
      </c>
      <c r="H202" s="2" t="str">
        <f t="shared" si="113"/>
        <v>Indianapolis Colts</v>
      </c>
      <c r="I202" s="2" t="str">
        <f t="shared" si="114"/>
        <v>Jacksonville Jaguars</v>
      </c>
      <c r="J202" s="17">
        <f t="shared" si="115"/>
        <v>-125</v>
      </c>
      <c r="K202" s="18">
        <f t="shared" si="116"/>
        <v>104.99999999999999</v>
      </c>
      <c r="L202" s="4">
        <f t="shared" si="91"/>
        <v>1.8</v>
      </c>
      <c r="M202" s="4">
        <f t="shared" si="92"/>
        <v>2.0499999999999998</v>
      </c>
      <c r="N202" s="1">
        <f t="shared" si="93"/>
        <v>0.55555555555555558</v>
      </c>
      <c r="O202" s="1">
        <f t="shared" si="94"/>
        <v>0.48780487804878053</v>
      </c>
      <c r="P202" s="1">
        <f t="shared" si="95"/>
        <v>4.1558441558441461E-2</v>
      </c>
      <c r="Q202" s="1">
        <f t="shared" si="96"/>
        <v>3.3875338753387524E-2</v>
      </c>
      <c r="R202" s="1">
        <f t="shared" si="97"/>
        <v>0.54487533875338756</v>
      </c>
      <c r="S202" s="1"/>
      <c r="T202" s="17">
        <f t="shared" si="98"/>
        <v>835.28218085238643</v>
      </c>
      <c r="U202" s="18">
        <f t="shared" si="99"/>
        <v>1090.9993667390718</v>
      </c>
      <c r="V202" s="2">
        <f t="shared" si="100"/>
        <v>793.51807180976709</v>
      </c>
      <c r="W202" s="18">
        <f t="shared" si="101"/>
        <v>1036.449398402118</v>
      </c>
      <c r="X202" s="2">
        <f t="shared" si="102"/>
        <v>-126.02107444375048</v>
      </c>
      <c r="Y202" s="2">
        <f t="shared" si="103"/>
        <v>103.6449398402118</v>
      </c>
      <c r="Z202" s="2">
        <f t="shared" si="104"/>
        <v>793.51807180976709</v>
      </c>
      <c r="AA202" s="2">
        <f t="shared" si="105"/>
        <v>-1000</v>
      </c>
      <c r="AB202" s="5">
        <f t="shared" si="106"/>
        <v>0.8</v>
      </c>
      <c r="AC202" s="5">
        <f t="shared" si="107"/>
        <v>-1</v>
      </c>
      <c r="AD202" s="3">
        <f t="shared" si="108"/>
        <v>202210</v>
      </c>
      <c r="AE202" s="21">
        <v>1.74</v>
      </c>
      <c r="AF202" s="21">
        <v>2.15</v>
      </c>
      <c r="AG202" s="21">
        <v>1.8</v>
      </c>
      <c r="AH202" s="21">
        <v>2.0499999999999998</v>
      </c>
      <c r="AI202">
        <v>34</v>
      </c>
      <c r="AJ202">
        <v>27</v>
      </c>
      <c r="AK202">
        <f t="shared" si="109"/>
        <v>-130</v>
      </c>
      <c r="AL202">
        <f t="shared" si="110"/>
        <v>34</v>
      </c>
      <c r="AM202">
        <f t="shared" si="111"/>
        <v>27</v>
      </c>
    </row>
    <row r="203" spans="2:39" x14ac:dyDescent="0.25">
      <c r="B203" s="24">
        <v>44850</v>
      </c>
      <c r="C203" s="20" t="s">
        <v>33</v>
      </c>
      <c r="D203" s="20" t="s">
        <v>32</v>
      </c>
      <c r="E203" s="2">
        <v>150</v>
      </c>
      <c r="F203" s="2">
        <v>-172.41379310344826</v>
      </c>
      <c r="G203" s="9">
        <f t="shared" si="112"/>
        <v>45037.291666666184</v>
      </c>
      <c r="H203" s="2" t="str">
        <f t="shared" si="113"/>
        <v>Minnesota Vikings</v>
      </c>
      <c r="I203" s="2" t="str">
        <f t="shared" si="114"/>
        <v>Miami Dolphins</v>
      </c>
      <c r="J203" s="17">
        <f t="shared" si="115"/>
        <v>-172.41379310344826</v>
      </c>
      <c r="K203" s="18">
        <f t="shared" si="116"/>
        <v>150</v>
      </c>
      <c r="L203" s="4">
        <f t="shared" si="91"/>
        <v>1.58</v>
      </c>
      <c r="M203" s="4">
        <f t="shared" si="92"/>
        <v>2.5</v>
      </c>
      <c r="N203" s="1">
        <f t="shared" si="93"/>
        <v>0.63291139240506322</v>
      </c>
      <c r="O203" s="1">
        <f t="shared" si="94"/>
        <v>0.4</v>
      </c>
      <c r="P203" s="1">
        <f t="shared" si="95"/>
        <v>3.1862745098039214E-2</v>
      </c>
      <c r="Q203" s="1">
        <f t="shared" si="96"/>
        <v>0.1164556962025316</v>
      </c>
      <c r="R203" s="1">
        <f t="shared" si="97"/>
        <v>0.62745569620253161</v>
      </c>
      <c r="S203" s="1"/>
      <c r="T203" s="17">
        <f t="shared" si="98"/>
        <v>593.73802174746322</v>
      </c>
      <c r="U203" s="18">
        <f t="shared" si="99"/>
        <v>1520.5870888415161</v>
      </c>
      <c r="V203" s="2">
        <f t="shared" si="100"/>
        <v>564.05112066009008</v>
      </c>
      <c r="W203" s="18">
        <f t="shared" si="101"/>
        <v>1444.5577343994403</v>
      </c>
      <c r="X203" s="2">
        <f t="shared" si="102"/>
        <v>-177.28889516782337</v>
      </c>
      <c r="Y203" s="2">
        <f t="shared" si="103"/>
        <v>144.45577343994404</v>
      </c>
      <c r="Z203" s="2">
        <f t="shared" si="104"/>
        <v>564.05112066009008</v>
      </c>
      <c r="AA203" s="2">
        <f t="shared" si="105"/>
        <v>-1000</v>
      </c>
      <c r="AB203" s="5">
        <f t="shared" si="106"/>
        <v>0.58000000000000007</v>
      </c>
      <c r="AC203" s="5">
        <f t="shared" si="107"/>
        <v>-1</v>
      </c>
      <c r="AD203" s="3">
        <f t="shared" si="108"/>
        <v>202210</v>
      </c>
      <c r="AE203" s="21">
        <v>1.83</v>
      </c>
      <c r="AF203" s="21">
        <v>2</v>
      </c>
      <c r="AG203" s="21">
        <v>2.5</v>
      </c>
      <c r="AH203" s="21">
        <v>1.58</v>
      </c>
      <c r="AI203">
        <v>16</v>
      </c>
      <c r="AJ203">
        <v>24</v>
      </c>
      <c r="AK203">
        <f t="shared" si="109"/>
        <v>-180</v>
      </c>
      <c r="AL203">
        <f t="shared" si="110"/>
        <v>24</v>
      </c>
      <c r="AM203">
        <f t="shared" si="111"/>
        <v>16</v>
      </c>
    </row>
    <row r="204" spans="2:39" x14ac:dyDescent="0.25">
      <c r="B204" s="24">
        <v>44850</v>
      </c>
      <c r="C204" s="20" t="s">
        <v>46</v>
      </c>
      <c r="D204" s="20" t="s">
        <v>24</v>
      </c>
      <c r="E204" s="2">
        <v>145.00000000000003</v>
      </c>
      <c r="F204" s="2">
        <v>-166.66666666666663</v>
      </c>
      <c r="G204" s="9">
        <f t="shared" si="112"/>
        <v>45037.333333332848</v>
      </c>
      <c r="H204" s="2" t="str">
        <f t="shared" si="113"/>
        <v>Cincinnati Bengals</v>
      </c>
      <c r="I204" s="2" t="str">
        <f t="shared" si="114"/>
        <v>New Orleans Saints</v>
      </c>
      <c r="J204" s="17">
        <f t="shared" si="115"/>
        <v>-166.66666666666663</v>
      </c>
      <c r="K204" s="18">
        <f t="shared" si="116"/>
        <v>145.00000000000003</v>
      </c>
      <c r="L204" s="4">
        <f t="shared" si="91"/>
        <v>1.6</v>
      </c>
      <c r="M204" s="4">
        <f t="shared" si="92"/>
        <v>2.4500000000000002</v>
      </c>
      <c r="N204" s="1">
        <f t="shared" si="93"/>
        <v>0.625</v>
      </c>
      <c r="O204" s="1">
        <f t="shared" si="94"/>
        <v>0.4081632653061224</v>
      </c>
      <c r="P204" s="1">
        <f t="shared" si="95"/>
        <v>3.2098765432098886E-2</v>
      </c>
      <c r="Q204" s="1">
        <f t="shared" si="96"/>
        <v>0.1084183673469388</v>
      </c>
      <c r="R204" s="1">
        <f t="shared" si="97"/>
        <v>0.61941836734693878</v>
      </c>
      <c r="S204" s="1"/>
      <c r="T204" s="17">
        <f t="shared" si="98"/>
        <v>614.4177388267467</v>
      </c>
      <c r="U204" s="18">
        <f t="shared" si="99"/>
        <v>1471.4893831628281</v>
      </c>
      <c r="V204" s="2">
        <f t="shared" si="100"/>
        <v>583.69685188540939</v>
      </c>
      <c r="W204" s="18">
        <f t="shared" si="101"/>
        <v>1397.9149140046866</v>
      </c>
      <c r="X204" s="2">
        <f t="shared" si="102"/>
        <v>-171.32180801898838</v>
      </c>
      <c r="Y204" s="2">
        <f t="shared" si="103"/>
        <v>139.79149140046866</v>
      </c>
      <c r="Z204" s="2">
        <f t="shared" si="104"/>
        <v>583.69685188540939</v>
      </c>
      <c r="AA204" s="2">
        <f t="shared" si="105"/>
        <v>-1000</v>
      </c>
      <c r="AB204" s="5">
        <f t="shared" si="106"/>
        <v>0.60000000000000009</v>
      </c>
      <c r="AC204" s="5">
        <f t="shared" si="107"/>
        <v>-1</v>
      </c>
      <c r="AD204" s="3">
        <f t="shared" si="108"/>
        <v>202210</v>
      </c>
      <c r="AE204" s="21">
        <v>2</v>
      </c>
      <c r="AF204" s="21">
        <v>1.83</v>
      </c>
      <c r="AG204" s="21">
        <v>2.4500000000000002</v>
      </c>
      <c r="AH204" s="21">
        <v>1.6</v>
      </c>
      <c r="AI204">
        <v>26</v>
      </c>
      <c r="AJ204">
        <v>30</v>
      </c>
      <c r="AK204">
        <f t="shared" si="109"/>
        <v>-170</v>
      </c>
      <c r="AL204">
        <f t="shared" si="110"/>
        <v>30</v>
      </c>
      <c r="AM204">
        <f t="shared" si="111"/>
        <v>26</v>
      </c>
    </row>
    <row r="205" spans="2:39" x14ac:dyDescent="0.25">
      <c r="B205" s="24">
        <v>44850</v>
      </c>
      <c r="C205" s="20" t="s">
        <v>28</v>
      </c>
      <c r="D205" s="20" t="s">
        <v>31</v>
      </c>
      <c r="E205" s="2">
        <v>200</v>
      </c>
      <c r="F205" s="2">
        <v>-243.9024390243903</v>
      </c>
      <c r="G205" s="9">
        <f t="shared" si="112"/>
        <v>45037.374999999513</v>
      </c>
      <c r="H205" s="2" t="str">
        <f t="shared" si="113"/>
        <v>Baltimore Ravens</v>
      </c>
      <c r="I205" s="2" t="str">
        <f t="shared" si="114"/>
        <v>New York Giants</v>
      </c>
      <c r="J205" s="17">
        <f t="shared" si="115"/>
        <v>-243.9024390243903</v>
      </c>
      <c r="K205" s="18">
        <f t="shared" si="116"/>
        <v>200</v>
      </c>
      <c r="L205" s="4">
        <f t="shared" si="91"/>
        <v>1.41</v>
      </c>
      <c r="M205" s="4">
        <f t="shared" si="92"/>
        <v>3</v>
      </c>
      <c r="N205" s="1">
        <f t="shared" si="93"/>
        <v>0.70921985815602839</v>
      </c>
      <c r="O205" s="1">
        <f t="shared" si="94"/>
        <v>0.33333333333333331</v>
      </c>
      <c r="P205" s="1">
        <f t="shared" si="95"/>
        <v>4.0816326530612401E-2</v>
      </c>
      <c r="Q205" s="1">
        <f t="shared" si="96"/>
        <v>0.18794326241134754</v>
      </c>
      <c r="R205" s="1">
        <f t="shared" si="97"/>
        <v>0.69894326241134752</v>
      </c>
      <c r="S205" s="1"/>
      <c r="T205" s="17">
        <f t="shared" si="98"/>
        <v>430.73129648608347</v>
      </c>
      <c r="U205" s="18">
        <f t="shared" si="99"/>
        <v>2057.0269370258952</v>
      </c>
      <c r="V205" s="2">
        <f t="shared" si="100"/>
        <v>409.19473166177926</v>
      </c>
      <c r="W205" s="18">
        <f t="shared" si="101"/>
        <v>1954.1755901746003</v>
      </c>
      <c r="X205" s="2">
        <f t="shared" si="102"/>
        <v>-244.3824229942804</v>
      </c>
      <c r="Y205" s="2">
        <f t="shared" si="103"/>
        <v>195.41755901746004</v>
      </c>
      <c r="Z205" s="2">
        <f t="shared" si="104"/>
        <v>-1000</v>
      </c>
      <c r="AA205" s="2">
        <f t="shared" si="105"/>
        <v>1954.1755901746003</v>
      </c>
      <c r="AB205" s="5">
        <f t="shared" si="106"/>
        <v>-1</v>
      </c>
      <c r="AC205" s="5">
        <f t="shared" si="107"/>
        <v>2</v>
      </c>
      <c r="AD205" s="3">
        <f t="shared" si="108"/>
        <v>202210</v>
      </c>
      <c r="AE205" s="21">
        <v>3.1</v>
      </c>
      <c r="AF205" s="21">
        <v>1.4</v>
      </c>
      <c r="AG205" s="21">
        <v>3</v>
      </c>
      <c r="AH205" s="21">
        <v>1.41</v>
      </c>
      <c r="AI205">
        <v>24</v>
      </c>
      <c r="AJ205">
        <v>20</v>
      </c>
      <c r="AK205">
        <f t="shared" si="109"/>
        <v>-300</v>
      </c>
      <c r="AL205">
        <f t="shared" si="110"/>
        <v>20</v>
      </c>
      <c r="AM205">
        <f t="shared" si="111"/>
        <v>24</v>
      </c>
    </row>
    <row r="206" spans="2:39" x14ac:dyDescent="0.25">
      <c r="B206" s="24">
        <v>44850</v>
      </c>
      <c r="C206" s="20" t="s">
        <v>48</v>
      </c>
      <c r="D206" s="20" t="s">
        <v>30</v>
      </c>
      <c r="E206" s="2">
        <v>350</v>
      </c>
      <c r="F206" s="2">
        <v>-454.54545454545462</v>
      </c>
      <c r="G206" s="9">
        <f t="shared" si="112"/>
        <v>45037.416666666177</v>
      </c>
      <c r="H206" s="2" t="str">
        <f t="shared" si="113"/>
        <v>Tampa Bay Buccaneers</v>
      </c>
      <c r="I206" s="2" t="str">
        <f t="shared" si="114"/>
        <v>Pittsburgh Steelers</v>
      </c>
      <c r="J206" s="17">
        <f t="shared" si="115"/>
        <v>-454.54545454545462</v>
      </c>
      <c r="K206" s="18">
        <f t="shared" si="116"/>
        <v>350</v>
      </c>
      <c r="L206" s="4">
        <f t="shared" si="91"/>
        <v>1.22</v>
      </c>
      <c r="M206" s="4">
        <f t="shared" si="92"/>
        <v>4.5</v>
      </c>
      <c r="N206" s="1">
        <f t="shared" si="93"/>
        <v>0.81967213114754101</v>
      </c>
      <c r="O206" s="1">
        <f t="shared" si="94"/>
        <v>0.22222222222222221</v>
      </c>
      <c r="P206" s="1">
        <f t="shared" si="95"/>
        <v>4.0209790209790097E-2</v>
      </c>
      <c r="Q206" s="1">
        <f t="shared" si="96"/>
        <v>0.2987249544626594</v>
      </c>
      <c r="R206" s="1">
        <f t="shared" si="97"/>
        <v>0.80972495446265946</v>
      </c>
      <c r="S206" s="1"/>
      <c r="T206" s="17">
        <f t="shared" si="98"/>
        <v>234.98725646118768</v>
      </c>
      <c r="U206" s="18">
        <f t="shared" si="99"/>
        <v>3526.591123964678</v>
      </c>
      <c r="V206" s="2">
        <f t="shared" si="100"/>
        <v>223.2378936381283</v>
      </c>
      <c r="W206" s="18">
        <f t="shared" si="101"/>
        <v>3350.2615677664439</v>
      </c>
      <c r="X206" s="2">
        <f t="shared" si="102"/>
        <v>-447.95262296329213</v>
      </c>
      <c r="Y206" s="2">
        <f t="shared" si="103"/>
        <v>335.02615677664437</v>
      </c>
      <c r="Z206" s="2">
        <f t="shared" si="104"/>
        <v>-1000</v>
      </c>
      <c r="AA206" s="2">
        <f t="shared" si="105"/>
        <v>3350.2615677664439</v>
      </c>
      <c r="AB206" s="5">
        <f t="shared" si="106"/>
        <v>-1</v>
      </c>
      <c r="AC206" s="5">
        <f t="shared" si="107"/>
        <v>3.5</v>
      </c>
      <c r="AD206" s="3">
        <f t="shared" si="108"/>
        <v>202210</v>
      </c>
      <c r="AE206" s="21">
        <v>3.25</v>
      </c>
      <c r="AF206" s="21">
        <v>1.36</v>
      </c>
      <c r="AG206" s="21">
        <v>4.5</v>
      </c>
      <c r="AH206" s="21">
        <v>1.22</v>
      </c>
      <c r="AI206">
        <v>20</v>
      </c>
      <c r="AJ206">
        <v>18</v>
      </c>
      <c r="AK206">
        <f t="shared" si="109"/>
        <v>-500</v>
      </c>
      <c r="AL206">
        <f t="shared" si="110"/>
        <v>18</v>
      </c>
      <c r="AM206">
        <f t="shared" si="111"/>
        <v>20</v>
      </c>
    </row>
    <row r="207" spans="2:39" x14ac:dyDescent="0.25">
      <c r="B207" s="24">
        <v>44847</v>
      </c>
      <c r="C207" s="20" t="s">
        <v>40</v>
      </c>
      <c r="D207" s="20" t="s">
        <v>52</v>
      </c>
      <c r="E207" s="2">
        <v>100</v>
      </c>
      <c r="F207" s="2">
        <v>-120.48192771084337</v>
      </c>
      <c r="G207" s="9">
        <f t="shared" si="112"/>
        <v>45037.458333332841</v>
      </c>
      <c r="H207" s="2" t="str">
        <f t="shared" si="113"/>
        <v>Washington Commanders</v>
      </c>
      <c r="I207" s="2" t="str">
        <f t="shared" si="114"/>
        <v>Chicago Bears</v>
      </c>
      <c r="J207" s="17">
        <f t="shared" si="115"/>
        <v>-120.48192771084337</v>
      </c>
      <c r="K207" s="18">
        <f t="shared" si="116"/>
        <v>100</v>
      </c>
      <c r="L207" s="4">
        <f t="shared" si="91"/>
        <v>1.83</v>
      </c>
      <c r="M207" s="4">
        <f t="shared" si="92"/>
        <v>2</v>
      </c>
      <c r="N207" s="1">
        <f t="shared" si="93"/>
        <v>0.54644808743169393</v>
      </c>
      <c r="O207" s="1">
        <f t="shared" si="94"/>
        <v>0.5</v>
      </c>
      <c r="P207" s="1">
        <f t="shared" si="95"/>
        <v>4.4386422976501305E-2</v>
      </c>
      <c r="Q207" s="1">
        <f t="shared" si="96"/>
        <v>2.3224043715846965E-2</v>
      </c>
      <c r="R207" s="1">
        <f t="shared" si="97"/>
        <v>0.53422404371584697</v>
      </c>
      <c r="S207" s="1"/>
      <c r="T207" s="17">
        <f t="shared" si="98"/>
        <v>871.87381729284084</v>
      </c>
      <c r="U207" s="18">
        <f t="shared" si="99"/>
        <v>1045.6626202421151</v>
      </c>
      <c r="V207" s="2">
        <f t="shared" si="100"/>
        <v>828.28012642819874</v>
      </c>
      <c r="W207" s="18">
        <f t="shared" si="101"/>
        <v>993.3794892300092</v>
      </c>
      <c r="X207" s="2">
        <f t="shared" si="102"/>
        <v>-120.73210114461043</v>
      </c>
      <c r="Y207" s="2">
        <f t="shared" si="103"/>
        <v>-100.66646340515068</v>
      </c>
      <c r="Z207" s="2">
        <f t="shared" si="104"/>
        <v>828.28012642819874</v>
      </c>
      <c r="AA207" s="2">
        <f t="shared" si="105"/>
        <v>-1000</v>
      </c>
      <c r="AB207" s="5">
        <f t="shared" si="106"/>
        <v>0.83000000000000007</v>
      </c>
      <c r="AC207" s="5">
        <f t="shared" si="107"/>
        <v>-1</v>
      </c>
      <c r="AD207" s="3">
        <f t="shared" si="108"/>
        <v>202210</v>
      </c>
      <c r="AE207" s="21">
        <v>2</v>
      </c>
      <c r="AF207" s="21">
        <v>1.83</v>
      </c>
      <c r="AG207" s="21">
        <v>2</v>
      </c>
      <c r="AH207" s="21">
        <v>1.83</v>
      </c>
      <c r="AI207">
        <v>7</v>
      </c>
      <c r="AJ207">
        <v>12</v>
      </c>
      <c r="AK207">
        <f t="shared" si="109"/>
        <v>-130</v>
      </c>
      <c r="AL207">
        <f t="shared" si="110"/>
        <v>12</v>
      </c>
      <c r="AM207">
        <f t="shared" si="111"/>
        <v>7</v>
      </c>
    </row>
    <row r="208" spans="2:39" x14ac:dyDescent="0.25">
      <c r="B208" s="24">
        <v>44844</v>
      </c>
      <c r="C208" s="20" t="s">
        <v>23</v>
      </c>
      <c r="D208" s="20" t="s">
        <v>53</v>
      </c>
      <c r="E208" s="2">
        <v>-357.14285714285711</v>
      </c>
      <c r="F208" s="2">
        <v>275</v>
      </c>
      <c r="G208" s="9">
        <f t="shared" si="112"/>
        <v>45037.499999999505</v>
      </c>
      <c r="H208" s="2" t="str">
        <f t="shared" si="113"/>
        <v>Kansas City Chiefs</v>
      </c>
      <c r="I208" s="2" t="str">
        <f t="shared" si="114"/>
        <v>Las Vegas Raiders</v>
      </c>
      <c r="J208" s="17">
        <f t="shared" si="115"/>
        <v>-357.14285714285711</v>
      </c>
      <c r="K208" s="18">
        <f t="shared" si="116"/>
        <v>275</v>
      </c>
      <c r="L208" s="4">
        <f t="shared" si="91"/>
        <v>1.28</v>
      </c>
      <c r="M208" s="4">
        <f t="shared" si="92"/>
        <v>3.75</v>
      </c>
      <c r="N208" s="1">
        <f t="shared" si="93"/>
        <v>0.78125</v>
      </c>
      <c r="O208" s="1">
        <f t="shared" si="94"/>
        <v>0.26666666666666666</v>
      </c>
      <c r="P208" s="1">
        <f t="shared" si="95"/>
        <v>4.5725646123260466E-2</v>
      </c>
      <c r="Q208" s="1">
        <f t="shared" si="96"/>
        <v>0.2572916666666667</v>
      </c>
      <c r="R208" s="1">
        <f t="shared" si="97"/>
        <v>0.76829166666666671</v>
      </c>
      <c r="S208" s="1"/>
      <c r="T208" s="17">
        <f t="shared" si="98"/>
        <v>301.58902326590373</v>
      </c>
      <c r="U208" s="18">
        <f t="shared" si="99"/>
        <v>2840.2616005464147</v>
      </c>
      <c r="V208" s="2">
        <f t="shared" si="100"/>
        <v>286.50957210260856</v>
      </c>
      <c r="W208" s="18">
        <f t="shared" si="101"/>
        <v>2698.2485205190937</v>
      </c>
      <c r="X208" s="2">
        <f t="shared" si="102"/>
        <v>-349.02847840695074</v>
      </c>
      <c r="Y208" s="2">
        <f t="shared" si="103"/>
        <v>269.82485205190937</v>
      </c>
      <c r="Z208" s="2">
        <f t="shared" si="104"/>
        <v>286.50957210260856</v>
      </c>
      <c r="AA208" s="2">
        <f t="shared" si="105"/>
        <v>-1000</v>
      </c>
      <c r="AB208" s="5">
        <f t="shared" si="106"/>
        <v>0.28000000000000003</v>
      </c>
      <c r="AC208" s="5">
        <f t="shared" si="107"/>
        <v>-1</v>
      </c>
      <c r="AD208" s="3">
        <f t="shared" si="108"/>
        <v>202210</v>
      </c>
      <c r="AE208" s="21">
        <v>1.28</v>
      </c>
      <c r="AF208" s="21">
        <v>3.75</v>
      </c>
      <c r="AG208" s="21">
        <v>1.28</v>
      </c>
      <c r="AH208" s="21">
        <v>3.75</v>
      </c>
      <c r="AI208">
        <v>30</v>
      </c>
      <c r="AJ208">
        <v>29</v>
      </c>
      <c r="AK208">
        <f t="shared" si="109"/>
        <v>-400</v>
      </c>
      <c r="AL208">
        <f t="shared" si="110"/>
        <v>30</v>
      </c>
      <c r="AM208">
        <f t="shared" si="111"/>
        <v>29</v>
      </c>
    </row>
    <row r="209" spans="2:39" x14ac:dyDescent="0.25">
      <c r="B209" s="24">
        <v>44843</v>
      </c>
      <c r="C209" s="20" t="s">
        <v>31</v>
      </c>
      <c r="D209" s="20" t="s">
        <v>24</v>
      </c>
      <c r="E209" s="2">
        <v>-166.66666666666663</v>
      </c>
      <c r="F209" s="2">
        <v>145.00000000000003</v>
      </c>
      <c r="G209" s="9">
        <f t="shared" si="112"/>
        <v>45037.541666666169</v>
      </c>
      <c r="H209" s="2" t="str">
        <f t="shared" si="113"/>
        <v>Baltimore Ravens</v>
      </c>
      <c r="I209" s="2" t="str">
        <f t="shared" si="114"/>
        <v>Cincinnati Bengals</v>
      </c>
      <c r="J209" s="17">
        <f t="shared" si="115"/>
        <v>-166.66666666666663</v>
      </c>
      <c r="K209" s="18">
        <f t="shared" si="116"/>
        <v>145.00000000000003</v>
      </c>
      <c r="L209" s="4">
        <f t="shared" si="91"/>
        <v>1.6</v>
      </c>
      <c r="M209" s="4">
        <f t="shared" si="92"/>
        <v>2.4500000000000002</v>
      </c>
      <c r="N209" s="1">
        <f t="shared" si="93"/>
        <v>0.625</v>
      </c>
      <c r="O209" s="1">
        <f t="shared" si="94"/>
        <v>0.4081632653061224</v>
      </c>
      <c r="P209" s="1">
        <f t="shared" si="95"/>
        <v>3.2098765432098886E-2</v>
      </c>
      <c r="Q209" s="1">
        <f t="shared" si="96"/>
        <v>0.1084183673469388</v>
      </c>
      <c r="R209" s="1">
        <f t="shared" si="97"/>
        <v>0.61941836734693878</v>
      </c>
      <c r="S209" s="1"/>
      <c r="T209" s="17">
        <f t="shared" si="98"/>
        <v>614.4177388267467</v>
      </c>
      <c r="U209" s="18">
        <f t="shared" si="99"/>
        <v>1471.4893831628281</v>
      </c>
      <c r="V209" s="2">
        <f t="shared" si="100"/>
        <v>583.69685188540939</v>
      </c>
      <c r="W209" s="18">
        <f t="shared" si="101"/>
        <v>1397.9149140046866</v>
      </c>
      <c r="X209" s="2">
        <f t="shared" si="102"/>
        <v>-171.32180801898838</v>
      </c>
      <c r="Y209" s="2">
        <f t="shared" si="103"/>
        <v>139.79149140046866</v>
      </c>
      <c r="Z209" s="2">
        <f t="shared" si="104"/>
        <v>583.69685188540939</v>
      </c>
      <c r="AA209" s="2">
        <f t="shared" si="105"/>
        <v>-1000</v>
      </c>
      <c r="AB209" s="5">
        <f t="shared" si="106"/>
        <v>0.60000000000000009</v>
      </c>
      <c r="AC209" s="5">
        <f t="shared" si="107"/>
        <v>-1</v>
      </c>
      <c r="AD209" s="3">
        <f t="shared" si="108"/>
        <v>202210</v>
      </c>
      <c r="AE209" s="21">
        <v>1.54</v>
      </c>
      <c r="AF209" s="21">
        <v>2.65</v>
      </c>
      <c r="AG209" s="21">
        <v>1.6</v>
      </c>
      <c r="AH209" s="21">
        <v>2.4500000000000002</v>
      </c>
      <c r="AI209">
        <v>19</v>
      </c>
      <c r="AJ209">
        <v>17</v>
      </c>
      <c r="AK209">
        <f t="shared" si="109"/>
        <v>-170</v>
      </c>
      <c r="AL209">
        <f t="shared" si="110"/>
        <v>19</v>
      </c>
      <c r="AM209">
        <f t="shared" si="111"/>
        <v>17</v>
      </c>
    </row>
    <row r="210" spans="2:39" x14ac:dyDescent="0.25">
      <c r="B210" s="24">
        <v>44843</v>
      </c>
      <c r="C210" s="20" t="s">
        <v>51</v>
      </c>
      <c r="D210" s="20" t="s">
        <v>22</v>
      </c>
      <c r="E210" s="2">
        <v>195.00000000000003</v>
      </c>
      <c r="F210" s="2">
        <v>-238.09523809523813</v>
      </c>
      <c r="G210" s="9">
        <f t="shared" si="112"/>
        <v>45037.583333332834</v>
      </c>
      <c r="H210" s="2" t="str">
        <f t="shared" si="113"/>
        <v>Philadelphia Eagles</v>
      </c>
      <c r="I210" s="2" t="str">
        <f t="shared" si="114"/>
        <v>Arizona Cardinals</v>
      </c>
      <c r="J210" s="17">
        <f t="shared" si="115"/>
        <v>-238.09523809523813</v>
      </c>
      <c r="K210" s="18">
        <f t="shared" si="116"/>
        <v>195.00000000000003</v>
      </c>
      <c r="L210" s="4">
        <f t="shared" si="91"/>
        <v>1.42</v>
      </c>
      <c r="M210" s="4">
        <f t="shared" si="92"/>
        <v>2.95</v>
      </c>
      <c r="N210" s="1">
        <f t="shared" si="93"/>
        <v>0.70422535211267612</v>
      </c>
      <c r="O210" s="1">
        <f t="shared" si="94"/>
        <v>0.33898305084745761</v>
      </c>
      <c r="P210" s="1">
        <f t="shared" si="95"/>
        <v>4.1418764302059485E-2</v>
      </c>
      <c r="Q210" s="1">
        <f t="shared" si="96"/>
        <v>0.18262115063260925</v>
      </c>
      <c r="R210" s="1">
        <f t="shared" si="97"/>
        <v>0.69362115063260932</v>
      </c>
      <c r="S210" s="1"/>
      <c r="T210" s="17">
        <f t="shared" si="98"/>
        <v>441.70920838841397</v>
      </c>
      <c r="U210" s="18">
        <f t="shared" si="99"/>
        <v>2009.6149174189422</v>
      </c>
      <c r="V210" s="2">
        <f t="shared" si="100"/>
        <v>419.62374796899326</v>
      </c>
      <c r="W210" s="18">
        <f t="shared" si="101"/>
        <v>1909.134171547995</v>
      </c>
      <c r="X210" s="2">
        <f t="shared" si="102"/>
        <v>-238.30872414634925</v>
      </c>
      <c r="Y210" s="2">
        <f t="shared" si="103"/>
        <v>190.9134171547995</v>
      </c>
      <c r="Z210" s="2">
        <f t="shared" si="104"/>
        <v>419.62374796899326</v>
      </c>
      <c r="AA210" s="2">
        <f t="shared" si="105"/>
        <v>-1000</v>
      </c>
      <c r="AB210" s="5">
        <f t="shared" si="106"/>
        <v>0.41999999999999993</v>
      </c>
      <c r="AC210" s="5">
        <f t="shared" si="107"/>
        <v>-1</v>
      </c>
      <c r="AD210" s="3">
        <f t="shared" si="108"/>
        <v>202210</v>
      </c>
      <c r="AE210" s="21">
        <v>2.9</v>
      </c>
      <c r="AF210" s="21">
        <v>1.43</v>
      </c>
      <c r="AG210" s="21">
        <v>2.95</v>
      </c>
      <c r="AH210" s="21">
        <v>1.42</v>
      </c>
      <c r="AI210">
        <v>17</v>
      </c>
      <c r="AJ210">
        <v>20</v>
      </c>
      <c r="AK210">
        <f t="shared" si="109"/>
        <v>-300</v>
      </c>
      <c r="AL210">
        <f t="shared" si="110"/>
        <v>20</v>
      </c>
      <c r="AM210">
        <f t="shared" si="111"/>
        <v>17</v>
      </c>
    </row>
    <row r="211" spans="2:39" x14ac:dyDescent="0.25">
      <c r="B211" s="24">
        <v>44843</v>
      </c>
      <c r="C211" s="20" t="s">
        <v>50</v>
      </c>
      <c r="D211" s="20" t="s">
        <v>26</v>
      </c>
      <c r="E211" s="2">
        <v>-232.55813953488376</v>
      </c>
      <c r="F211" s="2">
        <v>190</v>
      </c>
      <c r="G211" s="9">
        <f t="shared" si="112"/>
        <v>45037.624999999498</v>
      </c>
      <c r="H211" s="2" t="str">
        <f t="shared" si="113"/>
        <v>Los Angeles Rams</v>
      </c>
      <c r="I211" s="2" t="str">
        <f t="shared" si="114"/>
        <v>Dallas Cowboys</v>
      </c>
      <c r="J211" s="17">
        <f t="shared" si="115"/>
        <v>-232.55813953488376</v>
      </c>
      <c r="K211" s="18">
        <f t="shared" si="116"/>
        <v>190</v>
      </c>
      <c r="L211" s="4">
        <f t="shared" si="91"/>
        <v>1.43</v>
      </c>
      <c r="M211" s="4">
        <f t="shared" si="92"/>
        <v>2.9</v>
      </c>
      <c r="N211" s="1">
        <f t="shared" si="93"/>
        <v>0.69930069930069938</v>
      </c>
      <c r="O211" s="1">
        <f t="shared" si="94"/>
        <v>0.34482758620689657</v>
      </c>
      <c r="P211" s="1">
        <f t="shared" si="95"/>
        <v>4.2263279445727608E-2</v>
      </c>
      <c r="Q211" s="1">
        <f t="shared" si="96"/>
        <v>0.1772365565469014</v>
      </c>
      <c r="R211" s="1">
        <f t="shared" si="97"/>
        <v>0.68823655654690141</v>
      </c>
      <c r="S211" s="1"/>
      <c r="T211" s="17">
        <f t="shared" si="98"/>
        <v>452.98878777569371</v>
      </c>
      <c r="U211" s="18">
        <f t="shared" si="99"/>
        <v>1963.0773393846457</v>
      </c>
      <c r="V211" s="2">
        <f t="shared" si="100"/>
        <v>430.33934838690902</v>
      </c>
      <c r="W211" s="18">
        <f t="shared" si="101"/>
        <v>1864.9234724154132</v>
      </c>
      <c r="X211" s="2">
        <f t="shared" si="102"/>
        <v>-232.37475349358971</v>
      </c>
      <c r="Y211" s="2">
        <f t="shared" si="103"/>
        <v>186.49234724154132</v>
      </c>
      <c r="Z211" s="2">
        <f t="shared" si="104"/>
        <v>-1000</v>
      </c>
      <c r="AA211" s="2">
        <f t="shared" si="105"/>
        <v>1864.9234724154132</v>
      </c>
      <c r="AB211" s="5">
        <f t="shared" si="106"/>
        <v>-1</v>
      </c>
      <c r="AC211" s="5">
        <f t="shared" si="107"/>
        <v>1.9</v>
      </c>
      <c r="AD211" s="3">
        <f t="shared" si="108"/>
        <v>202210</v>
      </c>
      <c r="AE211" s="21">
        <v>1.4</v>
      </c>
      <c r="AF211" s="21">
        <v>3.1</v>
      </c>
      <c r="AG211" s="21">
        <v>1.43</v>
      </c>
      <c r="AH211" s="21">
        <v>2.9</v>
      </c>
      <c r="AI211">
        <v>10</v>
      </c>
      <c r="AJ211">
        <v>22</v>
      </c>
      <c r="AK211">
        <f t="shared" si="109"/>
        <v>-300</v>
      </c>
      <c r="AL211">
        <f t="shared" si="110"/>
        <v>10</v>
      </c>
      <c r="AM211">
        <f t="shared" si="111"/>
        <v>22</v>
      </c>
    </row>
    <row r="212" spans="2:39" x14ac:dyDescent="0.25">
      <c r="B212" s="24">
        <v>44843</v>
      </c>
      <c r="C212" s="20" t="s">
        <v>47</v>
      </c>
      <c r="D212" s="20" t="s">
        <v>25</v>
      </c>
      <c r="E212" s="2">
        <v>215</v>
      </c>
      <c r="F212" s="2">
        <v>-263.1578947368422</v>
      </c>
      <c r="G212" s="9">
        <f t="shared" si="112"/>
        <v>45037.666666666162</v>
      </c>
      <c r="H212" s="2" t="str">
        <f t="shared" si="113"/>
        <v>San Francisco 49ers</v>
      </c>
      <c r="I212" s="2" t="str">
        <f t="shared" si="114"/>
        <v>Carolina Panthers</v>
      </c>
      <c r="J212" s="17">
        <f t="shared" si="115"/>
        <v>-263.1578947368422</v>
      </c>
      <c r="K212" s="18">
        <f t="shared" si="116"/>
        <v>215</v>
      </c>
      <c r="L212" s="4">
        <f t="shared" si="91"/>
        <v>1.38</v>
      </c>
      <c r="M212" s="4">
        <f t="shared" si="92"/>
        <v>3.15</v>
      </c>
      <c r="N212" s="1">
        <f t="shared" si="93"/>
        <v>0.7246376811594204</v>
      </c>
      <c r="O212" s="1">
        <f t="shared" si="94"/>
        <v>0.31746031746031744</v>
      </c>
      <c r="P212" s="1">
        <f t="shared" si="95"/>
        <v>4.039735099337749E-2</v>
      </c>
      <c r="Q212" s="1">
        <f t="shared" si="96"/>
        <v>0.20358868184955148</v>
      </c>
      <c r="R212" s="1">
        <f t="shared" si="97"/>
        <v>0.71458868184955149</v>
      </c>
      <c r="S212" s="1"/>
      <c r="T212" s="17">
        <f t="shared" si="98"/>
        <v>399.40643533805462</v>
      </c>
      <c r="U212" s="18">
        <f t="shared" si="99"/>
        <v>2205.1924375584526</v>
      </c>
      <c r="V212" s="2">
        <f t="shared" si="100"/>
        <v>379.43611357115185</v>
      </c>
      <c r="W212" s="18">
        <f t="shared" si="101"/>
        <v>2094.93281568053</v>
      </c>
      <c r="X212" s="2">
        <f t="shared" si="102"/>
        <v>-263.54897813712716</v>
      </c>
      <c r="Y212" s="2">
        <f t="shared" si="103"/>
        <v>209.49328156805299</v>
      </c>
      <c r="Z212" s="2">
        <f t="shared" si="104"/>
        <v>379.43611357115185</v>
      </c>
      <c r="AA212" s="2">
        <f t="shared" si="105"/>
        <v>-1000</v>
      </c>
      <c r="AB212" s="5">
        <f t="shared" si="106"/>
        <v>0.37999999999999989</v>
      </c>
      <c r="AC212" s="5">
        <f t="shared" si="107"/>
        <v>-1</v>
      </c>
      <c r="AD212" s="3">
        <f t="shared" si="108"/>
        <v>202210</v>
      </c>
      <c r="AE212" s="21">
        <v>2.75</v>
      </c>
      <c r="AF212" s="21">
        <v>1.47</v>
      </c>
      <c r="AG212" s="21">
        <v>3.15</v>
      </c>
      <c r="AH212" s="21">
        <v>1.38</v>
      </c>
      <c r="AI212">
        <v>15</v>
      </c>
      <c r="AJ212">
        <v>37</v>
      </c>
      <c r="AK212">
        <f t="shared" si="109"/>
        <v>-300</v>
      </c>
      <c r="AL212">
        <f t="shared" si="110"/>
        <v>37</v>
      </c>
      <c r="AM212">
        <f t="shared" si="111"/>
        <v>15</v>
      </c>
    </row>
    <row r="213" spans="2:39" x14ac:dyDescent="0.25">
      <c r="B213" s="24">
        <v>44843</v>
      </c>
      <c r="C213" s="20" t="s">
        <v>27</v>
      </c>
      <c r="D213" s="20" t="s">
        <v>48</v>
      </c>
      <c r="E213" s="2">
        <v>-999.99999999999909</v>
      </c>
      <c r="F213" s="2">
        <v>625</v>
      </c>
      <c r="G213" s="9">
        <f t="shared" si="112"/>
        <v>45037.708333332826</v>
      </c>
      <c r="H213" s="2" t="str">
        <f t="shared" si="113"/>
        <v>Buffalo Bills</v>
      </c>
      <c r="I213" s="2" t="str">
        <f t="shared" si="114"/>
        <v>Pittsburgh Steelers</v>
      </c>
      <c r="J213" s="17">
        <f t="shared" si="115"/>
        <v>-999.99999999999909</v>
      </c>
      <c r="K213" s="18">
        <f t="shared" si="116"/>
        <v>625</v>
      </c>
      <c r="L213" s="4">
        <f t="shared" si="91"/>
        <v>1.1000000000000001</v>
      </c>
      <c r="M213" s="4">
        <f t="shared" si="92"/>
        <v>7.25</v>
      </c>
      <c r="N213" s="1">
        <f t="shared" si="93"/>
        <v>0.90909090909090906</v>
      </c>
      <c r="O213" s="1">
        <f t="shared" si="94"/>
        <v>0.13793103448275862</v>
      </c>
      <c r="P213" s="1">
        <f t="shared" si="95"/>
        <v>4.4910179640718417E-2</v>
      </c>
      <c r="Q213" s="1">
        <f t="shared" si="96"/>
        <v>0.38557993730407525</v>
      </c>
      <c r="R213" s="1">
        <f t="shared" si="97"/>
        <v>0.89657993730407526</v>
      </c>
      <c r="S213" s="1"/>
      <c r="T213" s="17">
        <f t="shared" si="98"/>
        <v>115.34951697324215</v>
      </c>
      <c r="U213" s="18">
        <f t="shared" si="99"/>
        <v>6191.3767529581773</v>
      </c>
      <c r="V213" s="2">
        <f t="shared" si="100"/>
        <v>109.58204112458003</v>
      </c>
      <c r="W213" s="18">
        <f t="shared" si="101"/>
        <v>5881.8079153102681</v>
      </c>
      <c r="X213" s="2">
        <f t="shared" si="102"/>
        <v>-912.55828942183564</v>
      </c>
      <c r="Y213" s="2">
        <f t="shared" si="103"/>
        <v>588.18079153102678</v>
      </c>
      <c r="Z213" s="2">
        <f t="shared" si="104"/>
        <v>109.58204112458003</v>
      </c>
      <c r="AA213" s="2">
        <f t="shared" si="105"/>
        <v>-1000</v>
      </c>
      <c r="AB213" s="5">
        <f t="shared" si="106"/>
        <v>0.10000000000000009</v>
      </c>
      <c r="AC213" s="5">
        <f t="shared" si="107"/>
        <v>-1</v>
      </c>
      <c r="AD213" s="3">
        <f t="shared" si="108"/>
        <v>202210</v>
      </c>
      <c r="AE213" s="21">
        <v>1.1100000000000001</v>
      </c>
      <c r="AF213" s="21">
        <v>6.75</v>
      </c>
      <c r="AG213" s="21">
        <v>1.1000000000000001</v>
      </c>
      <c r="AH213" s="21">
        <v>7.25</v>
      </c>
      <c r="AI213">
        <v>38</v>
      </c>
      <c r="AJ213">
        <v>3</v>
      </c>
      <c r="AK213">
        <f t="shared" si="109"/>
        <v>-1000</v>
      </c>
      <c r="AL213">
        <f t="shared" si="110"/>
        <v>38</v>
      </c>
      <c r="AM213">
        <f t="shared" si="111"/>
        <v>3</v>
      </c>
    </row>
    <row r="214" spans="2:39" x14ac:dyDescent="0.25">
      <c r="B214" s="24">
        <v>44843</v>
      </c>
      <c r="C214" s="20" t="s">
        <v>49</v>
      </c>
      <c r="D214" s="20" t="s">
        <v>34</v>
      </c>
      <c r="E214" s="2">
        <v>104.99999999999999</v>
      </c>
      <c r="F214" s="2">
        <v>-125</v>
      </c>
      <c r="G214" s="9">
        <f t="shared" si="112"/>
        <v>45037.749999999491</v>
      </c>
      <c r="H214" s="2" t="str">
        <f t="shared" si="113"/>
        <v>Los Angeles Chargers</v>
      </c>
      <c r="I214" s="2" t="str">
        <f t="shared" si="114"/>
        <v>Cleveland Browns</v>
      </c>
      <c r="J214" s="17">
        <f t="shared" si="115"/>
        <v>-125</v>
      </c>
      <c r="K214" s="18">
        <f t="shared" si="116"/>
        <v>104.99999999999999</v>
      </c>
      <c r="L214" s="4">
        <f t="shared" si="91"/>
        <v>1.8</v>
      </c>
      <c r="M214" s="4">
        <f t="shared" si="92"/>
        <v>2.0499999999999998</v>
      </c>
      <c r="N214" s="1">
        <f t="shared" si="93"/>
        <v>0.55555555555555558</v>
      </c>
      <c r="O214" s="1">
        <f t="shared" si="94"/>
        <v>0.48780487804878053</v>
      </c>
      <c r="P214" s="1">
        <f t="shared" si="95"/>
        <v>4.1558441558441461E-2</v>
      </c>
      <c r="Q214" s="1">
        <f t="shared" si="96"/>
        <v>3.3875338753387524E-2</v>
      </c>
      <c r="R214" s="1">
        <f t="shared" si="97"/>
        <v>0.54487533875338756</v>
      </c>
      <c r="S214" s="1"/>
      <c r="T214" s="17">
        <f t="shared" si="98"/>
        <v>835.28218085238643</v>
      </c>
      <c r="U214" s="18">
        <f t="shared" si="99"/>
        <v>1090.9993667390718</v>
      </c>
      <c r="V214" s="2">
        <f t="shared" si="100"/>
        <v>793.51807180976709</v>
      </c>
      <c r="W214" s="18">
        <f t="shared" si="101"/>
        <v>1036.449398402118</v>
      </c>
      <c r="X214" s="2">
        <f t="shared" si="102"/>
        <v>-126.02107444375048</v>
      </c>
      <c r="Y214" s="2">
        <f t="shared" si="103"/>
        <v>103.6449398402118</v>
      </c>
      <c r="Z214" s="2">
        <f t="shared" si="104"/>
        <v>793.51807180976709</v>
      </c>
      <c r="AA214" s="2">
        <f t="shared" si="105"/>
        <v>-1000</v>
      </c>
      <c r="AB214" s="5">
        <f t="shared" si="106"/>
        <v>0.8</v>
      </c>
      <c r="AC214" s="5">
        <f t="shared" si="107"/>
        <v>-1</v>
      </c>
      <c r="AD214" s="3">
        <f t="shared" si="108"/>
        <v>202210</v>
      </c>
      <c r="AE214" s="21">
        <v>2.2999999999999998</v>
      </c>
      <c r="AF214" s="21">
        <v>1.66</v>
      </c>
      <c r="AG214" s="21">
        <v>2.0499999999999998</v>
      </c>
      <c r="AH214" s="21">
        <v>1.8</v>
      </c>
      <c r="AI214">
        <v>28</v>
      </c>
      <c r="AJ214">
        <v>30</v>
      </c>
      <c r="AK214">
        <f t="shared" si="109"/>
        <v>-130</v>
      </c>
      <c r="AL214">
        <f t="shared" si="110"/>
        <v>30</v>
      </c>
      <c r="AM214">
        <f t="shared" si="111"/>
        <v>28</v>
      </c>
    </row>
    <row r="215" spans="2:39" x14ac:dyDescent="0.25">
      <c r="B215" s="24">
        <v>44843</v>
      </c>
      <c r="C215" s="20" t="s">
        <v>29</v>
      </c>
      <c r="D215" s="20" t="s">
        <v>43</v>
      </c>
      <c r="E215" s="2">
        <v>-312.49999999999994</v>
      </c>
      <c r="F215" s="2">
        <v>250</v>
      </c>
      <c r="G215" s="9">
        <f t="shared" si="112"/>
        <v>45037.791666666155</v>
      </c>
      <c r="H215" s="2" t="str">
        <f t="shared" si="113"/>
        <v>Jacksonville Jaguars</v>
      </c>
      <c r="I215" s="2" t="str">
        <f t="shared" si="114"/>
        <v>Houston Texans</v>
      </c>
      <c r="J215" s="17">
        <f t="shared" si="115"/>
        <v>-312.49999999999994</v>
      </c>
      <c r="K215" s="18">
        <f t="shared" si="116"/>
        <v>250</v>
      </c>
      <c r="L215" s="4">
        <f t="shared" si="91"/>
        <v>1.32</v>
      </c>
      <c r="M215" s="4">
        <f t="shared" si="92"/>
        <v>3.5</v>
      </c>
      <c r="N215" s="1">
        <f t="shared" si="93"/>
        <v>0.75757575757575757</v>
      </c>
      <c r="O215" s="1">
        <f t="shared" si="94"/>
        <v>0.2857142857142857</v>
      </c>
      <c r="P215" s="1">
        <f t="shared" si="95"/>
        <v>4.1493775933610033E-2</v>
      </c>
      <c r="Q215" s="1">
        <f t="shared" si="96"/>
        <v>0.23593073593073594</v>
      </c>
      <c r="R215" s="1">
        <f t="shared" si="97"/>
        <v>0.746930735930736</v>
      </c>
      <c r="S215" s="1"/>
      <c r="T215" s="17">
        <f t="shared" si="98"/>
        <v>338.81222434088107</v>
      </c>
      <c r="U215" s="18">
        <f t="shared" si="99"/>
        <v>2560.4407248682487</v>
      </c>
      <c r="V215" s="2">
        <f t="shared" si="100"/>
        <v>321.87161312383699</v>
      </c>
      <c r="W215" s="18">
        <f t="shared" si="101"/>
        <v>2432.4186886248362</v>
      </c>
      <c r="X215" s="2">
        <f t="shared" si="102"/>
        <v>-310.68288075943485</v>
      </c>
      <c r="Y215" s="2">
        <f t="shared" si="103"/>
        <v>243.24186886248361</v>
      </c>
      <c r="Z215" s="2">
        <f t="shared" si="104"/>
        <v>-1000</v>
      </c>
      <c r="AA215" s="2">
        <f t="shared" si="105"/>
        <v>2432.4186886248362</v>
      </c>
      <c r="AB215" s="5">
        <f t="shared" si="106"/>
        <v>-1</v>
      </c>
      <c r="AC215" s="5">
        <f t="shared" si="107"/>
        <v>2.5</v>
      </c>
      <c r="AD215" s="3">
        <f t="shared" si="108"/>
        <v>202210</v>
      </c>
      <c r="AE215" s="21">
        <v>1.31</v>
      </c>
      <c r="AF215" s="21">
        <v>3.6</v>
      </c>
      <c r="AG215" s="21">
        <v>1.32</v>
      </c>
      <c r="AH215" s="21">
        <v>3.5</v>
      </c>
      <c r="AI215">
        <v>6</v>
      </c>
      <c r="AJ215">
        <v>13</v>
      </c>
      <c r="AK215">
        <f t="shared" si="109"/>
        <v>-400</v>
      </c>
      <c r="AL215">
        <f t="shared" si="110"/>
        <v>6</v>
      </c>
      <c r="AM215">
        <f t="shared" si="111"/>
        <v>13</v>
      </c>
    </row>
    <row r="216" spans="2:39" x14ac:dyDescent="0.25">
      <c r="B216" s="24">
        <v>44843</v>
      </c>
      <c r="C216" s="20" t="s">
        <v>32</v>
      </c>
      <c r="D216" s="20" t="s">
        <v>40</v>
      </c>
      <c r="E216" s="2">
        <v>-400</v>
      </c>
      <c r="F216" s="2">
        <v>309.99999999999994</v>
      </c>
      <c r="G216" s="9">
        <f t="shared" si="112"/>
        <v>45037.833333332819</v>
      </c>
      <c r="H216" s="2" t="str">
        <f t="shared" si="113"/>
        <v>Minnesota Vikings</v>
      </c>
      <c r="I216" s="2" t="str">
        <f t="shared" si="114"/>
        <v>Chicago Bears</v>
      </c>
      <c r="J216" s="17">
        <f t="shared" si="115"/>
        <v>-400</v>
      </c>
      <c r="K216" s="18">
        <f t="shared" si="116"/>
        <v>309.99999999999994</v>
      </c>
      <c r="L216" s="4">
        <f t="shared" si="91"/>
        <v>1.25</v>
      </c>
      <c r="M216" s="4">
        <f t="shared" si="92"/>
        <v>4.0999999999999996</v>
      </c>
      <c r="N216" s="1">
        <f t="shared" si="93"/>
        <v>0.8</v>
      </c>
      <c r="O216" s="1">
        <f t="shared" si="94"/>
        <v>0.24390243902439027</v>
      </c>
      <c r="P216" s="1">
        <f t="shared" si="95"/>
        <v>4.2056074766355089E-2</v>
      </c>
      <c r="Q216" s="1">
        <f t="shared" si="96"/>
        <v>0.2780487804878049</v>
      </c>
      <c r="R216" s="1">
        <f t="shared" si="97"/>
        <v>0.78904878048780491</v>
      </c>
      <c r="S216" s="1"/>
      <c r="T216" s="17">
        <f t="shared" si="98"/>
        <v>267.34876819881913</v>
      </c>
      <c r="U216" s="18">
        <f t="shared" si="99"/>
        <v>3156.5493634457707</v>
      </c>
      <c r="V216" s="2">
        <f t="shared" si="100"/>
        <v>253.98132978887816</v>
      </c>
      <c r="W216" s="18">
        <f t="shared" si="101"/>
        <v>2998.721895273482</v>
      </c>
      <c r="X216" s="2">
        <f t="shared" si="102"/>
        <v>-393.72972841399383</v>
      </c>
      <c r="Y216" s="2">
        <f t="shared" si="103"/>
        <v>299.87218952734821</v>
      </c>
      <c r="Z216" s="2">
        <f t="shared" si="104"/>
        <v>253.98132978887816</v>
      </c>
      <c r="AA216" s="2">
        <f t="shared" si="105"/>
        <v>-1000</v>
      </c>
      <c r="AB216" s="5">
        <f t="shared" si="106"/>
        <v>0.25</v>
      </c>
      <c r="AC216" s="5">
        <f t="shared" si="107"/>
        <v>-1</v>
      </c>
      <c r="AD216" s="3">
        <f t="shared" si="108"/>
        <v>202210</v>
      </c>
      <c r="AE216" s="21">
        <v>1.31</v>
      </c>
      <c r="AF216" s="21">
        <v>3.55</v>
      </c>
      <c r="AG216" s="21">
        <v>1.25</v>
      </c>
      <c r="AH216" s="21">
        <v>4.0999999999999996</v>
      </c>
      <c r="AI216">
        <v>29</v>
      </c>
      <c r="AJ216">
        <v>22</v>
      </c>
      <c r="AK216">
        <f t="shared" si="109"/>
        <v>-400</v>
      </c>
      <c r="AL216">
        <f t="shared" si="110"/>
        <v>29</v>
      </c>
      <c r="AM216">
        <f t="shared" si="111"/>
        <v>22</v>
      </c>
    </row>
    <row r="217" spans="2:39" x14ac:dyDescent="0.25">
      <c r="B217" s="24">
        <v>44843</v>
      </c>
      <c r="C217" s="20" t="s">
        <v>39</v>
      </c>
      <c r="D217" s="20" t="s">
        <v>37</v>
      </c>
      <c r="E217" s="2">
        <v>-156.25000000000003</v>
      </c>
      <c r="F217" s="2">
        <v>135</v>
      </c>
      <c r="G217" s="9">
        <f t="shared" si="112"/>
        <v>45037.874999999483</v>
      </c>
      <c r="H217" s="2" t="str">
        <f t="shared" si="113"/>
        <v>New England Patriots</v>
      </c>
      <c r="I217" s="2" t="str">
        <f t="shared" si="114"/>
        <v>Detroit Lions</v>
      </c>
      <c r="J217" s="17">
        <f t="shared" si="115"/>
        <v>-156.25000000000003</v>
      </c>
      <c r="K217" s="18">
        <f t="shared" si="116"/>
        <v>135</v>
      </c>
      <c r="L217" s="4">
        <f t="shared" si="91"/>
        <v>1.6399999999999997</v>
      </c>
      <c r="M217" s="4">
        <f t="shared" si="92"/>
        <v>2.35</v>
      </c>
      <c r="N217" s="1">
        <f t="shared" si="93"/>
        <v>0.60975609756097571</v>
      </c>
      <c r="O217" s="1">
        <f t="shared" si="94"/>
        <v>0.42553191489361702</v>
      </c>
      <c r="P217" s="1">
        <f t="shared" si="95"/>
        <v>3.4085213032581607E-2</v>
      </c>
      <c r="Q217" s="1">
        <f t="shared" si="96"/>
        <v>9.2112091333679341E-2</v>
      </c>
      <c r="R217" s="1">
        <f t="shared" si="97"/>
        <v>0.60311209133367938</v>
      </c>
      <c r="S217" s="1"/>
      <c r="T217" s="17">
        <f t="shared" si="98"/>
        <v>658.06657563218596</v>
      </c>
      <c r="U217" s="18">
        <f t="shared" si="99"/>
        <v>1377.3404079490144</v>
      </c>
      <c r="V217" s="2">
        <f t="shared" si="100"/>
        <v>625.16324685057668</v>
      </c>
      <c r="W217" s="18">
        <f t="shared" si="101"/>
        <v>1308.4733875515637</v>
      </c>
      <c r="X217" s="2">
        <f t="shared" si="102"/>
        <v>-159.95821971905121</v>
      </c>
      <c r="Y217" s="2">
        <f t="shared" si="103"/>
        <v>130.84733875515639</v>
      </c>
      <c r="Z217" s="2">
        <f t="shared" si="104"/>
        <v>625.16324685057668</v>
      </c>
      <c r="AA217" s="2">
        <f t="shared" si="105"/>
        <v>-1000</v>
      </c>
      <c r="AB217" s="5">
        <f t="shared" si="106"/>
        <v>0.63999999999999968</v>
      </c>
      <c r="AC217" s="5">
        <f t="shared" si="107"/>
        <v>-1</v>
      </c>
      <c r="AD217" s="3">
        <f t="shared" si="108"/>
        <v>202210</v>
      </c>
      <c r="AE217" s="21">
        <v>1.68</v>
      </c>
      <c r="AF217" s="21">
        <v>2.25</v>
      </c>
      <c r="AG217" s="21">
        <v>1.64</v>
      </c>
      <c r="AH217" s="21">
        <v>2.35</v>
      </c>
      <c r="AI217">
        <v>29</v>
      </c>
      <c r="AJ217">
        <v>0</v>
      </c>
      <c r="AK217">
        <f t="shared" si="109"/>
        <v>-160</v>
      </c>
      <c r="AL217">
        <f t="shared" si="110"/>
        <v>29</v>
      </c>
      <c r="AM217">
        <f t="shared" si="111"/>
        <v>0</v>
      </c>
    </row>
    <row r="218" spans="2:39" x14ac:dyDescent="0.25">
      <c r="B218" s="24">
        <v>44843</v>
      </c>
      <c r="C218" s="20" t="s">
        <v>46</v>
      </c>
      <c r="D218" s="20" t="s">
        <v>35</v>
      </c>
      <c r="E218" s="2">
        <v>-238.09523809523813</v>
      </c>
      <c r="F218" s="2">
        <v>195.00000000000003</v>
      </c>
      <c r="G218" s="9">
        <f t="shared" si="112"/>
        <v>45037.916666666148</v>
      </c>
      <c r="H218" s="2" t="str">
        <f t="shared" si="113"/>
        <v>New Orleans Saints</v>
      </c>
      <c r="I218" s="2" t="str">
        <f t="shared" si="114"/>
        <v>Seattle Seahawks</v>
      </c>
      <c r="J218" s="17">
        <f t="shared" si="115"/>
        <v>-238.09523809523813</v>
      </c>
      <c r="K218" s="18">
        <f t="shared" si="116"/>
        <v>195.00000000000003</v>
      </c>
      <c r="L218" s="4">
        <f t="shared" si="91"/>
        <v>1.42</v>
      </c>
      <c r="M218" s="4">
        <f t="shared" si="92"/>
        <v>2.95</v>
      </c>
      <c r="N218" s="1">
        <f t="shared" si="93"/>
        <v>0.70422535211267612</v>
      </c>
      <c r="O218" s="1">
        <f t="shared" si="94"/>
        <v>0.33898305084745761</v>
      </c>
      <c r="P218" s="1">
        <f t="shared" si="95"/>
        <v>4.1418764302059485E-2</v>
      </c>
      <c r="Q218" s="1">
        <f t="shared" si="96"/>
        <v>0.18262115063260925</v>
      </c>
      <c r="R218" s="1">
        <f t="shared" si="97"/>
        <v>0.69362115063260932</v>
      </c>
      <c r="S218" s="1"/>
      <c r="T218" s="17">
        <f t="shared" si="98"/>
        <v>441.70920838841397</v>
      </c>
      <c r="U218" s="18">
        <f t="shared" si="99"/>
        <v>2009.6149174189422</v>
      </c>
      <c r="V218" s="2">
        <f t="shared" si="100"/>
        <v>419.62374796899326</v>
      </c>
      <c r="W218" s="18">
        <f t="shared" si="101"/>
        <v>1909.134171547995</v>
      </c>
      <c r="X218" s="2">
        <f t="shared" si="102"/>
        <v>-238.30872414634925</v>
      </c>
      <c r="Y218" s="2">
        <f t="shared" si="103"/>
        <v>190.9134171547995</v>
      </c>
      <c r="Z218" s="2">
        <f t="shared" si="104"/>
        <v>419.62374796899326</v>
      </c>
      <c r="AA218" s="2">
        <f t="shared" si="105"/>
        <v>-1000</v>
      </c>
      <c r="AB218" s="5">
        <f t="shared" si="106"/>
        <v>0.41999999999999993</v>
      </c>
      <c r="AC218" s="5">
        <f t="shared" si="107"/>
        <v>-1</v>
      </c>
      <c r="AD218" s="3">
        <f t="shared" si="108"/>
        <v>202210</v>
      </c>
      <c r="AE218" s="21">
        <v>1.5</v>
      </c>
      <c r="AF218" s="21">
        <v>2.7</v>
      </c>
      <c r="AG218" s="21">
        <v>1.42</v>
      </c>
      <c r="AH218" s="21">
        <v>2.95</v>
      </c>
      <c r="AI218">
        <v>39</v>
      </c>
      <c r="AJ218">
        <v>32</v>
      </c>
      <c r="AK218">
        <f t="shared" si="109"/>
        <v>-300</v>
      </c>
      <c r="AL218">
        <f t="shared" si="110"/>
        <v>39</v>
      </c>
      <c r="AM218">
        <f t="shared" si="111"/>
        <v>32</v>
      </c>
    </row>
    <row r="219" spans="2:39" x14ac:dyDescent="0.25">
      <c r="B219" s="24">
        <v>44843</v>
      </c>
      <c r="C219" s="20" t="s">
        <v>45</v>
      </c>
      <c r="D219" s="20" t="s">
        <v>33</v>
      </c>
      <c r="E219" s="2">
        <v>150</v>
      </c>
      <c r="F219" s="2">
        <v>-172.41379310344826</v>
      </c>
      <c r="G219" s="9">
        <f t="shared" si="112"/>
        <v>45037.958333332812</v>
      </c>
      <c r="H219" s="2" t="str">
        <f t="shared" si="113"/>
        <v>Miami Dolphins</v>
      </c>
      <c r="I219" s="2" t="str">
        <f t="shared" si="114"/>
        <v>New York Jets</v>
      </c>
      <c r="J219" s="17">
        <f t="shared" si="115"/>
        <v>-172.41379310344826</v>
      </c>
      <c r="K219" s="18">
        <f t="shared" si="116"/>
        <v>150</v>
      </c>
      <c r="L219" s="4">
        <f t="shared" si="91"/>
        <v>1.58</v>
      </c>
      <c r="M219" s="4">
        <f t="shared" si="92"/>
        <v>2.5</v>
      </c>
      <c r="N219" s="1">
        <f t="shared" si="93"/>
        <v>0.63291139240506322</v>
      </c>
      <c r="O219" s="1">
        <f t="shared" si="94"/>
        <v>0.4</v>
      </c>
      <c r="P219" s="1">
        <f t="shared" si="95"/>
        <v>3.1862745098039214E-2</v>
      </c>
      <c r="Q219" s="1">
        <f t="shared" si="96"/>
        <v>0.1164556962025316</v>
      </c>
      <c r="R219" s="1">
        <f t="shared" si="97"/>
        <v>0.62745569620253161</v>
      </c>
      <c r="S219" s="1"/>
      <c r="T219" s="17">
        <f t="shared" si="98"/>
        <v>593.73802174746322</v>
      </c>
      <c r="U219" s="18">
        <f t="shared" si="99"/>
        <v>1520.5870888415161</v>
      </c>
      <c r="V219" s="2">
        <f t="shared" si="100"/>
        <v>564.05112066009008</v>
      </c>
      <c r="W219" s="18">
        <f t="shared" si="101"/>
        <v>1444.5577343994403</v>
      </c>
      <c r="X219" s="2">
        <f t="shared" si="102"/>
        <v>-177.28889516782337</v>
      </c>
      <c r="Y219" s="2">
        <f t="shared" si="103"/>
        <v>144.45577343994404</v>
      </c>
      <c r="Z219" s="2">
        <f t="shared" si="104"/>
        <v>-1000</v>
      </c>
      <c r="AA219" s="2">
        <f t="shared" si="105"/>
        <v>1444.5577343994403</v>
      </c>
      <c r="AB219" s="5">
        <f t="shared" si="106"/>
        <v>-1</v>
      </c>
      <c r="AC219" s="5">
        <f t="shared" si="107"/>
        <v>1.5</v>
      </c>
      <c r="AD219" s="3">
        <f t="shared" si="108"/>
        <v>202210</v>
      </c>
      <c r="AE219" s="21">
        <v>2.35</v>
      </c>
      <c r="AF219" s="21">
        <v>1.64</v>
      </c>
      <c r="AG219" s="21">
        <v>2.5</v>
      </c>
      <c r="AH219" s="21">
        <v>1.58</v>
      </c>
      <c r="AI219">
        <v>40</v>
      </c>
      <c r="AJ219">
        <v>17</v>
      </c>
      <c r="AK219">
        <f t="shared" si="109"/>
        <v>-180</v>
      </c>
      <c r="AL219">
        <f t="shared" si="110"/>
        <v>17</v>
      </c>
      <c r="AM219">
        <f t="shared" si="111"/>
        <v>40</v>
      </c>
    </row>
    <row r="220" spans="2:39" x14ac:dyDescent="0.25">
      <c r="B220" s="24">
        <v>44843</v>
      </c>
      <c r="C220" s="20" t="s">
        <v>30</v>
      </c>
      <c r="D220" s="20" t="s">
        <v>38</v>
      </c>
      <c r="E220" s="2">
        <v>-526.31578947368439</v>
      </c>
      <c r="F220" s="2">
        <v>400</v>
      </c>
      <c r="G220" s="9">
        <f t="shared" si="112"/>
        <v>45037.999999999476</v>
      </c>
      <c r="H220" s="2" t="str">
        <f t="shared" si="113"/>
        <v>Tampa Bay Buccaneers</v>
      </c>
      <c r="I220" s="2" t="str">
        <f t="shared" si="114"/>
        <v>Atlanta Falcons</v>
      </c>
      <c r="J220" s="17">
        <f t="shared" si="115"/>
        <v>-526.31578947368439</v>
      </c>
      <c r="K220" s="18">
        <f t="shared" si="116"/>
        <v>400</v>
      </c>
      <c r="L220" s="4">
        <f t="shared" si="91"/>
        <v>1.19</v>
      </c>
      <c r="M220" s="4">
        <f t="shared" si="92"/>
        <v>5</v>
      </c>
      <c r="N220" s="1">
        <f t="shared" si="93"/>
        <v>0.84033613445378152</v>
      </c>
      <c r="O220" s="1">
        <f t="shared" si="94"/>
        <v>0.2</v>
      </c>
      <c r="P220" s="1">
        <f t="shared" si="95"/>
        <v>3.8772213247172949E-2</v>
      </c>
      <c r="Q220" s="1">
        <f t="shared" si="96"/>
        <v>0.32016806722689073</v>
      </c>
      <c r="R220" s="1">
        <f t="shared" si="97"/>
        <v>0.83116806722689074</v>
      </c>
      <c r="S220" s="1"/>
      <c r="T220" s="17">
        <f t="shared" si="98"/>
        <v>203.12610581443556</v>
      </c>
      <c r="U220" s="18">
        <f t="shared" si="99"/>
        <v>3985.2087388896653</v>
      </c>
      <c r="V220" s="2">
        <f t="shared" si="100"/>
        <v>192.96980052371379</v>
      </c>
      <c r="W220" s="18">
        <f t="shared" si="101"/>
        <v>3785.9483019451818</v>
      </c>
      <c r="X220" s="2">
        <f t="shared" si="102"/>
        <v>-518.21580231001553</v>
      </c>
      <c r="Y220" s="2">
        <f t="shared" si="103"/>
        <v>378.59483019451818</v>
      </c>
      <c r="Z220" s="2">
        <f t="shared" si="104"/>
        <v>192.96980052371379</v>
      </c>
      <c r="AA220" s="2">
        <f t="shared" si="105"/>
        <v>-1000</v>
      </c>
      <c r="AB220" s="5">
        <f t="shared" si="106"/>
        <v>0.18999999999999995</v>
      </c>
      <c r="AC220" s="5">
        <f t="shared" si="107"/>
        <v>-1</v>
      </c>
      <c r="AD220" s="3">
        <f t="shared" si="108"/>
        <v>202210</v>
      </c>
      <c r="AE220" s="21">
        <v>1.27</v>
      </c>
      <c r="AF220" s="21">
        <v>3.8</v>
      </c>
      <c r="AG220" s="21">
        <v>1.19</v>
      </c>
      <c r="AH220" s="21">
        <v>5</v>
      </c>
      <c r="AI220">
        <v>21</v>
      </c>
      <c r="AJ220">
        <v>15</v>
      </c>
      <c r="AK220">
        <f t="shared" si="109"/>
        <v>-600</v>
      </c>
      <c r="AL220">
        <f t="shared" si="110"/>
        <v>21</v>
      </c>
      <c r="AM220">
        <f t="shared" si="111"/>
        <v>15</v>
      </c>
    </row>
    <row r="221" spans="2:39" x14ac:dyDescent="0.25">
      <c r="B221" s="24">
        <v>44843</v>
      </c>
      <c r="C221" s="20" t="s">
        <v>52</v>
      </c>
      <c r="D221" s="20" t="s">
        <v>44</v>
      </c>
      <c r="E221" s="2">
        <v>-105.26315789473685</v>
      </c>
      <c r="F221" s="2">
        <v>-116.27906976744185</v>
      </c>
      <c r="G221" s="9">
        <f t="shared" si="112"/>
        <v>45038.04166666614</v>
      </c>
      <c r="H221" s="2" t="str">
        <f t="shared" si="113"/>
        <v>Tennessee Titans</v>
      </c>
      <c r="I221" s="2" t="str">
        <f t="shared" si="114"/>
        <v>Washington Commanders</v>
      </c>
      <c r="J221" s="17">
        <f t="shared" si="115"/>
        <v>-116.27906976744185</v>
      </c>
      <c r="K221" s="18">
        <f t="shared" si="116"/>
        <v>-105.26315789473685</v>
      </c>
      <c r="L221" s="4">
        <f t="shared" si="91"/>
        <v>1.86</v>
      </c>
      <c r="M221" s="4">
        <f t="shared" si="92"/>
        <v>1.95</v>
      </c>
      <c r="N221" s="1">
        <f t="shared" si="93"/>
        <v>0.5376344086021505</v>
      </c>
      <c r="O221" s="1">
        <f t="shared" si="94"/>
        <v>0.51282051282051289</v>
      </c>
      <c r="P221" s="1">
        <f t="shared" si="95"/>
        <v>4.8031496062992063E-2</v>
      </c>
      <c r="Q221" s="1">
        <f t="shared" si="96"/>
        <v>1.2406947890818809E-2</v>
      </c>
      <c r="R221" s="1">
        <f t="shared" si="97"/>
        <v>0.52340694789081876</v>
      </c>
      <c r="S221" s="1"/>
      <c r="T221" s="17">
        <f t="shared" si="98"/>
        <v>910.55927711643062</v>
      </c>
      <c r="U221" s="18">
        <f t="shared" si="99"/>
        <v>1001.5075521192962</v>
      </c>
      <c r="V221" s="2">
        <f t="shared" si="100"/>
        <v>865.03131326060907</v>
      </c>
      <c r="W221" s="18">
        <f t="shared" si="101"/>
        <v>951.43217451333135</v>
      </c>
      <c r="X221" s="2">
        <f t="shared" si="102"/>
        <v>-115.60275156174939</v>
      </c>
      <c r="Y221" s="2">
        <f t="shared" si="103"/>
        <v>-105.10470707084419</v>
      </c>
      <c r="Z221" s="2">
        <f t="shared" si="104"/>
        <v>865.03131326060907</v>
      </c>
      <c r="AA221" s="2">
        <f t="shared" si="105"/>
        <v>-1000</v>
      </c>
      <c r="AB221" s="5">
        <f t="shared" si="106"/>
        <v>0.8600000000000001</v>
      </c>
      <c r="AC221" s="5">
        <f t="shared" si="107"/>
        <v>-1</v>
      </c>
      <c r="AD221" s="3">
        <f t="shared" si="108"/>
        <v>202210</v>
      </c>
      <c r="AE221" s="21">
        <v>2.25</v>
      </c>
      <c r="AF221" s="21">
        <v>1.68</v>
      </c>
      <c r="AG221" s="21">
        <v>1.95</v>
      </c>
      <c r="AH221" s="21">
        <v>1.86</v>
      </c>
      <c r="AI221">
        <v>17</v>
      </c>
      <c r="AJ221">
        <v>21</v>
      </c>
      <c r="AK221">
        <f t="shared" si="109"/>
        <v>-120</v>
      </c>
      <c r="AL221">
        <f t="shared" si="110"/>
        <v>21</v>
      </c>
      <c r="AM221">
        <f t="shared" si="111"/>
        <v>17</v>
      </c>
    </row>
    <row r="222" spans="2:39" x14ac:dyDescent="0.25">
      <c r="B222" s="24">
        <v>44843</v>
      </c>
      <c r="C222" s="20" t="s">
        <v>36</v>
      </c>
      <c r="D222" s="20" t="s">
        <v>28</v>
      </c>
      <c r="E222" s="2">
        <v>-434.78260869565219</v>
      </c>
      <c r="F222" s="2">
        <v>325</v>
      </c>
      <c r="G222" s="9">
        <f t="shared" si="112"/>
        <v>45038.083333332805</v>
      </c>
      <c r="H222" s="2" t="str">
        <f t="shared" si="113"/>
        <v>Green Bay Packers</v>
      </c>
      <c r="I222" s="2" t="str">
        <f t="shared" si="114"/>
        <v>New York Giants</v>
      </c>
      <c r="J222" s="17">
        <f t="shared" si="115"/>
        <v>-434.78260869565219</v>
      </c>
      <c r="K222" s="18">
        <f t="shared" si="116"/>
        <v>325</v>
      </c>
      <c r="L222" s="4">
        <f t="shared" si="91"/>
        <v>1.2300000000000002</v>
      </c>
      <c r="M222" s="4">
        <f t="shared" si="92"/>
        <v>4.25</v>
      </c>
      <c r="N222" s="1">
        <f t="shared" si="93"/>
        <v>0.81300813008130068</v>
      </c>
      <c r="O222" s="1">
        <f t="shared" si="94"/>
        <v>0.23529411764705882</v>
      </c>
      <c r="P222" s="1">
        <f t="shared" si="95"/>
        <v>4.607664233576636E-2</v>
      </c>
      <c r="Q222" s="1">
        <f t="shared" si="96"/>
        <v>0.28885700621712096</v>
      </c>
      <c r="R222" s="1">
        <f t="shared" si="97"/>
        <v>0.79985700621712097</v>
      </c>
      <c r="S222" s="1"/>
      <c r="T222" s="17">
        <f t="shared" si="98"/>
        <v>250.2234677288684</v>
      </c>
      <c r="U222" s="18">
        <f t="shared" si="99"/>
        <v>3342.2645955042926</v>
      </c>
      <c r="V222" s="2">
        <f t="shared" si="100"/>
        <v>237.71229434242497</v>
      </c>
      <c r="W222" s="18">
        <f t="shared" si="101"/>
        <v>3175.151365729078</v>
      </c>
      <c r="X222" s="2">
        <f t="shared" si="102"/>
        <v>-420.67660100049278</v>
      </c>
      <c r="Y222" s="2">
        <f t="shared" si="103"/>
        <v>317.51513657290781</v>
      </c>
      <c r="Z222" s="2">
        <f t="shared" si="104"/>
        <v>-1000</v>
      </c>
      <c r="AA222" s="2">
        <f t="shared" si="105"/>
        <v>3175.151365729078</v>
      </c>
      <c r="AB222" s="5">
        <f t="shared" si="106"/>
        <v>-1</v>
      </c>
      <c r="AC222" s="5">
        <f t="shared" si="107"/>
        <v>3.25</v>
      </c>
      <c r="AD222" s="3">
        <f t="shared" si="108"/>
        <v>202210</v>
      </c>
      <c r="AE222" s="21">
        <v>1.27</v>
      </c>
      <c r="AF222" s="21">
        <v>3.8</v>
      </c>
      <c r="AG222" s="21">
        <v>1.23</v>
      </c>
      <c r="AH222" s="21">
        <v>4.25</v>
      </c>
      <c r="AI222">
        <v>22</v>
      </c>
      <c r="AJ222">
        <v>27</v>
      </c>
      <c r="AK222">
        <f t="shared" si="109"/>
        <v>-500</v>
      </c>
      <c r="AL222">
        <f t="shared" si="110"/>
        <v>22</v>
      </c>
      <c r="AM222">
        <f t="shared" si="111"/>
        <v>27</v>
      </c>
    </row>
    <row r="223" spans="2:39" x14ac:dyDescent="0.25">
      <c r="B223" s="24">
        <v>44840</v>
      </c>
      <c r="C223" s="20" t="s">
        <v>41</v>
      </c>
      <c r="D223" s="20" t="s">
        <v>42</v>
      </c>
      <c r="E223" s="2">
        <v>-175.43859649122805</v>
      </c>
      <c r="F223" s="2">
        <v>154.99999999999997</v>
      </c>
      <c r="G223" s="9">
        <f t="shared" si="112"/>
        <v>45038.124999999469</v>
      </c>
      <c r="H223" s="2" t="str">
        <f t="shared" si="113"/>
        <v>Denver Broncos</v>
      </c>
      <c r="I223" s="2" t="str">
        <f t="shared" si="114"/>
        <v>Indianapolis Colts</v>
      </c>
      <c r="J223" s="17">
        <f t="shared" si="115"/>
        <v>-175.43859649122805</v>
      </c>
      <c r="K223" s="18">
        <f t="shared" si="116"/>
        <v>154.99999999999997</v>
      </c>
      <c r="L223" s="4">
        <f t="shared" si="91"/>
        <v>1.57</v>
      </c>
      <c r="M223" s="4">
        <f t="shared" si="92"/>
        <v>2.5499999999999998</v>
      </c>
      <c r="N223" s="1">
        <f t="shared" si="93"/>
        <v>0.63694267515923564</v>
      </c>
      <c r="O223" s="1">
        <f t="shared" si="94"/>
        <v>0.39215686274509809</v>
      </c>
      <c r="P223" s="1">
        <f t="shared" si="95"/>
        <v>2.8276699029126329E-2</v>
      </c>
      <c r="Q223" s="1">
        <f t="shared" si="96"/>
        <v>0.12239290620706877</v>
      </c>
      <c r="R223" s="1">
        <f t="shared" si="97"/>
        <v>0.63339290620706878</v>
      </c>
      <c r="S223" s="1"/>
      <c r="T223" s="17">
        <f t="shared" si="98"/>
        <v>578.79886276004493</v>
      </c>
      <c r="U223" s="18">
        <f t="shared" si="99"/>
        <v>1558.0808321378222</v>
      </c>
      <c r="V223" s="2">
        <f t="shared" si="100"/>
        <v>549.85891962204266</v>
      </c>
      <c r="W223" s="18">
        <f t="shared" si="101"/>
        <v>1480.1767905309309</v>
      </c>
      <c r="X223" s="2">
        <f t="shared" si="102"/>
        <v>-181.86483192586408</v>
      </c>
      <c r="Y223" s="2">
        <f t="shared" si="103"/>
        <v>148.0176790530931</v>
      </c>
      <c r="Z223" s="2">
        <f t="shared" si="104"/>
        <v>-1000</v>
      </c>
      <c r="AA223" s="2">
        <f t="shared" si="105"/>
        <v>1480.1767905309309</v>
      </c>
      <c r="AB223" s="5">
        <f t="shared" si="106"/>
        <v>-1</v>
      </c>
      <c r="AC223" s="5">
        <f t="shared" si="107"/>
        <v>1.5499999999999998</v>
      </c>
      <c r="AD223" s="3">
        <f t="shared" si="108"/>
        <v>202210</v>
      </c>
      <c r="AE223" s="21">
        <v>1.58</v>
      </c>
      <c r="AF223" s="21">
        <v>2.5</v>
      </c>
      <c r="AG223" s="21">
        <v>1.57</v>
      </c>
      <c r="AH223" s="21">
        <v>2.5499999999999998</v>
      </c>
      <c r="AI223">
        <v>9</v>
      </c>
      <c r="AJ223">
        <v>12</v>
      </c>
      <c r="AK223">
        <f t="shared" si="109"/>
        <v>-180</v>
      </c>
      <c r="AL223">
        <f t="shared" si="110"/>
        <v>9</v>
      </c>
      <c r="AM223">
        <f t="shared" si="111"/>
        <v>12</v>
      </c>
    </row>
    <row r="224" spans="2:39" x14ac:dyDescent="0.25">
      <c r="B224" s="24">
        <v>44837</v>
      </c>
      <c r="C224" s="20" t="s">
        <v>25</v>
      </c>
      <c r="D224" s="20" t="s">
        <v>50</v>
      </c>
      <c r="E224" s="2">
        <v>-125</v>
      </c>
      <c r="F224" s="2">
        <v>104.99999999999999</v>
      </c>
      <c r="G224" s="9">
        <f t="shared" si="112"/>
        <v>45038.166666666133</v>
      </c>
      <c r="H224" s="2" t="str">
        <f t="shared" si="113"/>
        <v>San Francisco 49ers</v>
      </c>
      <c r="I224" s="2" t="str">
        <f t="shared" si="114"/>
        <v>Los Angeles Rams</v>
      </c>
      <c r="J224" s="17">
        <f t="shared" si="115"/>
        <v>-125</v>
      </c>
      <c r="K224" s="18">
        <f t="shared" si="116"/>
        <v>104.99999999999999</v>
      </c>
      <c r="L224" s="4">
        <f t="shared" si="91"/>
        <v>1.8</v>
      </c>
      <c r="M224" s="4">
        <f t="shared" si="92"/>
        <v>2.0499999999999998</v>
      </c>
      <c r="N224" s="1">
        <f t="shared" si="93"/>
        <v>0.55555555555555558</v>
      </c>
      <c r="O224" s="1">
        <f t="shared" si="94"/>
        <v>0.48780487804878053</v>
      </c>
      <c r="P224" s="1">
        <f t="shared" si="95"/>
        <v>4.1558441558441461E-2</v>
      </c>
      <c r="Q224" s="1">
        <f t="shared" si="96"/>
        <v>3.3875338753387524E-2</v>
      </c>
      <c r="R224" s="1">
        <f t="shared" si="97"/>
        <v>0.54487533875338756</v>
      </c>
      <c r="S224" s="1"/>
      <c r="T224" s="17">
        <f t="shared" si="98"/>
        <v>835.28218085238643</v>
      </c>
      <c r="U224" s="18">
        <f t="shared" si="99"/>
        <v>1090.9993667390718</v>
      </c>
      <c r="V224" s="2">
        <f t="shared" si="100"/>
        <v>793.51807180976709</v>
      </c>
      <c r="W224" s="18">
        <f t="shared" si="101"/>
        <v>1036.449398402118</v>
      </c>
      <c r="X224" s="2">
        <f t="shared" si="102"/>
        <v>-126.02107444375048</v>
      </c>
      <c r="Y224" s="2">
        <f t="shared" si="103"/>
        <v>103.6449398402118</v>
      </c>
      <c r="Z224" s="2">
        <f t="shared" si="104"/>
        <v>793.51807180976709</v>
      </c>
      <c r="AA224" s="2">
        <f t="shared" si="105"/>
        <v>-1000</v>
      </c>
      <c r="AB224" s="5">
        <f t="shared" si="106"/>
        <v>0.8</v>
      </c>
      <c r="AC224" s="5">
        <f t="shared" si="107"/>
        <v>-1</v>
      </c>
      <c r="AD224" s="3">
        <f t="shared" si="108"/>
        <v>202210</v>
      </c>
      <c r="AE224" s="21">
        <v>1.86</v>
      </c>
      <c r="AF224" s="21">
        <v>1.95</v>
      </c>
      <c r="AG224" s="21">
        <v>1.8</v>
      </c>
      <c r="AH224" s="21">
        <v>2.0499999999999998</v>
      </c>
      <c r="AI224">
        <v>24</v>
      </c>
      <c r="AJ224">
        <v>9</v>
      </c>
      <c r="AK224">
        <f t="shared" si="109"/>
        <v>-130</v>
      </c>
      <c r="AL224">
        <f t="shared" si="110"/>
        <v>24</v>
      </c>
      <c r="AM224">
        <f t="shared" si="111"/>
        <v>9</v>
      </c>
    </row>
    <row r="225" spans="2:39" x14ac:dyDescent="0.25">
      <c r="B225" s="24">
        <v>44836</v>
      </c>
      <c r="C225" s="20" t="s">
        <v>30</v>
      </c>
      <c r="D225" s="20" t="s">
        <v>23</v>
      </c>
      <c r="E225" s="2">
        <v>-131.57894736842104</v>
      </c>
      <c r="F225" s="2">
        <v>110.00000000000001</v>
      </c>
      <c r="G225" s="9">
        <f t="shared" si="112"/>
        <v>45038.208333332797</v>
      </c>
      <c r="H225" s="2" t="str">
        <f t="shared" si="113"/>
        <v>Tampa Bay Buccaneers</v>
      </c>
      <c r="I225" s="2" t="str">
        <f t="shared" si="114"/>
        <v>Kansas City Chiefs</v>
      </c>
      <c r="J225" s="17">
        <f t="shared" si="115"/>
        <v>-131.57894736842104</v>
      </c>
      <c r="K225" s="18">
        <f t="shared" si="116"/>
        <v>110.00000000000001</v>
      </c>
      <c r="L225" s="4">
        <f t="shared" si="91"/>
        <v>1.76</v>
      </c>
      <c r="M225" s="4">
        <f t="shared" si="92"/>
        <v>2.1</v>
      </c>
      <c r="N225" s="1">
        <f t="shared" si="93"/>
        <v>0.56818181818181823</v>
      </c>
      <c r="O225" s="1">
        <f t="shared" si="94"/>
        <v>0.47619047619047616</v>
      </c>
      <c r="P225" s="1">
        <f t="shared" si="95"/>
        <v>4.2487046632124437E-2</v>
      </c>
      <c r="Q225" s="1">
        <f t="shared" si="96"/>
        <v>4.5995670995671034E-2</v>
      </c>
      <c r="R225" s="1">
        <f t="shared" si="97"/>
        <v>0.55699567099567104</v>
      </c>
      <c r="S225" s="1"/>
      <c r="T225" s="17">
        <f t="shared" si="98"/>
        <v>795.34608987611307</v>
      </c>
      <c r="U225" s="18">
        <f t="shared" si="99"/>
        <v>1144.9859022934511</v>
      </c>
      <c r="V225" s="2">
        <f t="shared" si="100"/>
        <v>755.57878538230739</v>
      </c>
      <c r="W225" s="18">
        <f t="shared" si="101"/>
        <v>1087.7366071787785</v>
      </c>
      <c r="X225" s="2">
        <f t="shared" si="102"/>
        <v>-132.3488720628942</v>
      </c>
      <c r="Y225" s="2">
        <f t="shared" si="103"/>
        <v>108.77366071787785</v>
      </c>
      <c r="Z225" s="2">
        <f t="shared" si="104"/>
        <v>-1000</v>
      </c>
      <c r="AA225" s="2">
        <f t="shared" si="105"/>
        <v>1087.7366071787785</v>
      </c>
      <c r="AB225" s="5">
        <f t="shared" si="106"/>
        <v>-1</v>
      </c>
      <c r="AC225" s="5">
        <f t="shared" si="107"/>
        <v>1.1000000000000001</v>
      </c>
      <c r="AD225" s="3">
        <f t="shared" si="108"/>
        <v>202210</v>
      </c>
      <c r="AE225" s="21">
        <v>2.0499999999999998</v>
      </c>
      <c r="AF225" s="21">
        <v>1.8</v>
      </c>
      <c r="AG225" s="21">
        <v>1.76</v>
      </c>
      <c r="AH225" s="21">
        <v>2.1</v>
      </c>
      <c r="AI225">
        <v>31</v>
      </c>
      <c r="AJ225">
        <v>41</v>
      </c>
      <c r="AK225">
        <f t="shared" si="109"/>
        <v>-140</v>
      </c>
      <c r="AL225">
        <f t="shared" si="110"/>
        <v>31</v>
      </c>
      <c r="AM225">
        <f t="shared" si="111"/>
        <v>41</v>
      </c>
    </row>
    <row r="226" spans="2:39" x14ac:dyDescent="0.25">
      <c r="B226" s="24">
        <v>44836</v>
      </c>
      <c r="C226" s="20" t="s">
        <v>36</v>
      </c>
      <c r="D226" s="20" t="s">
        <v>39</v>
      </c>
      <c r="E226" s="2">
        <v>-454.54545454545462</v>
      </c>
      <c r="F226" s="2">
        <v>350</v>
      </c>
      <c r="G226" s="9">
        <f t="shared" si="112"/>
        <v>45038.249999999462</v>
      </c>
      <c r="H226" s="2" t="str">
        <f t="shared" si="113"/>
        <v>Green Bay Packers</v>
      </c>
      <c r="I226" s="2" t="str">
        <f t="shared" si="114"/>
        <v>New England Patriots</v>
      </c>
      <c r="J226" s="17">
        <f t="shared" si="115"/>
        <v>-454.54545454545462</v>
      </c>
      <c r="K226" s="18">
        <f t="shared" si="116"/>
        <v>350</v>
      </c>
      <c r="L226" s="4">
        <f t="shared" si="91"/>
        <v>1.22</v>
      </c>
      <c r="M226" s="4">
        <f t="shared" si="92"/>
        <v>4.5</v>
      </c>
      <c r="N226" s="1">
        <f t="shared" si="93"/>
        <v>0.81967213114754101</v>
      </c>
      <c r="O226" s="1">
        <f t="shared" si="94"/>
        <v>0.22222222222222221</v>
      </c>
      <c r="P226" s="1">
        <f t="shared" si="95"/>
        <v>4.0209790209790097E-2</v>
      </c>
      <c r="Q226" s="1">
        <f t="shared" si="96"/>
        <v>0.2987249544626594</v>
      </c>
      <c r="R226" s="1">
        <f t="shared" si="97"/>
        <v>0.80972495446265946</v>
      </c>
      <c r="S226" s="1"/>
      <c r="T226" s="17">
        <f t="shared" si="98"/>
        <v>234.98725646118768</v>
      </c>
      <c r="U226" s="18">
        <f t="shared" si="99"/>
        <v>3526.591123964678</v>
      </c>
      <c r="V226" s="2">
        <f t="shared" si="100"/>
        <v>223.2378936381283</v>
      </c>
      <c r="W226" s="18">
        <f t="shared" si="101"/>
        <v>3350.2615677664439</v>
      </c>
      <c r="X226" s="2">
        <f t="shared" si="102"/>
        <v>-447.95262296329213</v>
      </c>
      <c r="Y226" s="2">
        <f t="shared" si="103"/>
        <v>335.02615677664437</v>
      </c>
      <c r="Z226" s="2">
        <f t="shared" si="104"/>
        <v>223.2378936381283</v>
      </c>
      <c r="AA226" s="2">
        <f t="shared" si="105"/>
        <v>-1000</v>
      </c>
      <c r="AB226" s="5">
        <f t="shared" si="106"/>
        <v>0.21999999999999997</v>
      </c>
      <c r="AC226" s="5">
        <f t="shared" si="107"/>
        <v>-1</v>
      </c>
      <c r="AD226" s="3">
        <f t="shared" si="108"/>
        <v>202210</v>
      </c>
      <c r="AE226" s="21">
        <v>1.35</v>
      </c>
      <c r="AF226" s="21">
        <v>3.3</v>
      </c>
      <c r="AG226" s="21">
        <v>1.22</v>
      </c>
      <c r="AH226" s="21">
        <v>4.5</v>
      </c>
      <c r="AI226">
        <v>27</v>
      </c>
      <c r="AJ226">
        <v>24</v>
      </c>
      <c r="AK226">
        <f t="shared" si="109"/>
        <v>-500</v>
      </c>
      <c r="AL226">
        <f t="shared" si="110"/>
        <v>27</v>
      </c>
      <c r="AM226">
        <f t="shared" si="111"/>
        <v>24</v>
      </c>
    </row>
    <row r="227" spans="2:39" x14ac:dyDescent="0.25">
      <c r="B227" s="24">
        <v>44836</v>
      </c>
      <c r="C227" s="20" t="s">
        <v>53</v>
      </c>
      <c r="D227" s="20" t="s">
        <v>41</v>
      </c>
      <c r="E227" s="2">
        <v>-151.51515151515153</v>
      </c>
      <c r="F227" s="2">
        <v>129.99999999999997</v>
      </c>
      <c r="G227" s="9">
        <f t="shared" si="112"/>
        <v>45038.291666666126</v>
      </c>
      <c r="H227" s="2" t="str">
        <f t="shared" si="113"/>
        <v>Las Vegas Raiders</v>
      </c>
      <c r="I227" s="2" t="str">
        <f t="shared" si="114"/>
        <v>Denver Broncos</v>
      </c>
      <c r="J227" s="17">
        <f t="shared" si="115"/>
        <v>-151.51515151515153</v>
      </c>
      <c r="K227" s="18">
        <f t="shared" si="116"/>
        <v>129.99999999999997</v>
      </c>
      <c r="L227" s="4">
        <f t="shared" si="91"/>
        <v>1.66</v>
      </c>
      <c r="M227" s="4">
        <f t="shared" si="92"/>
        <v>2.2999999999999998</v>
      </c>
      <c r="N227" s="1">
        <f t="shared" si="93"/>
        <v>0.60240963855421692</v>
      </c>
      <c r="O227" s="1">
        <f t="shared" si="94"/>
        <v>0.43478260869565222</v>
      </c>
      <c r="P227" s="1">
        <f t="shared" si="95"/>
        <v>3.5858585858585923E-2</v>
      </c>
      <c r="Q227" s="1">
        <f t="shared" si="96"/>
        <v>8.3813514929282351E-2</v>
      </c>
      <c r="R227" s="1">
        <f t="shared" si="97"/>
        <v>0.59481351492928236</v>
      </c>
      <c r="S227" s="1"/>
      <c r="T227" s="17">
        <f t="shared" si="98"/>
        <v>681.19919084032654</v>
      </c>
      <c r="U227" s="18">
        <f t="shared" si="99"/>
        <v>1332.032655245516</v>
      </c>
      <c r="V227" s="2">
        <f t="shared" si="100"/>
        <v>647.13923129831016</v>
      </c>
      <c r="W227" s="18">
        <f t="shared" si="101"/>
        <v>1265.4310224832402</v>
      </c>
      <c r="X227" s="2">
        <f t="shared" si="102"/>
        <v>-154.5262521009227</v>
      </c>
      <c r="Y227" s="2">
        <f t="shared" si="103"/>
        <v>126.54310224832402</v>
      </c>
      <c r="Z227" s="2">
        <f t="shared" si="104"/>
        <v>647.13923129831016</v>
      </c>
      <c r="AA227" s="2">
        <f t="shared" si="105"/>
        <v>-1000</v>
      </c>
      <c r="AB227" s="5">
        <f t="shared" si="106"/>
        <v>0.65999999999999992</v>
      </c>
      <c r="AC227" s="5">
        <f t="shared" si="107"/>
        <v>-1</v>
      </c>
      <c r="AD227" s="3">
        <f t="shared" si="108"/>
        <v>202210</v>
      </c>
      <c r="AE227" s="21">
        <v>1.8</v>
      </c>
      <c r="AF227" s="21">
        <v>2.0499999999999998</v>
      </c>
      <c r="AG227" s="21">
        <v>1.66</v>
      </c>
      <c r="AH227" s="21">
        <v>2.2999999999999998</v>
      </c>
      <c r="AI227">
        <v>32</v>
      </c>
      <c r="AJ227">
        <v>23</v>
      </c>
      <c r="AK227">
        <f t="shared" si="109"/>
        <v>-160</v>
      </c>
      <c r="AL227">
        <f t="shared" si="110"/>
        <v>32</v>
      </c>
      <c r="AM227">
        <f t="shared" si="111"/>
        <v>23</v>
      </c>
    </row>
    <row r="228" spans="2:39" x14ac:dyDescent="0.25">
      <c r="B228" s="24">
        <v>44836</v>
      </c>
      <c r="C228" s="20" t="s">
        <v>47</v>
      </c>
      <c r="D228" s="20" t="s">
        <v>51</v>
      </c>
      <c r="E228" s="2">
        <v>-116.27906976744185</v>
      </c>
      <c r="F228" s="2">
        <v>-105.26315789473685</v>
      </c>
      <c r="G228" s="9">
        <f t="shared" si="112"/>
        <v>45038.33333333279</v>
      </c>
      <c r="H228" s="2" t="str">
        <f t="shared" si="113"/>
        <v>Carolina Panthers</v>
      </c>
      <c r="I228" s="2" t="str">
        <f t="shared" si="114"/>
        <v>Arizona Cardinals</v>
      </c>
      <c r="J228" s="17">
        <f t="shared" si="115"/>
        <v>-116.27906976744185</v>
      </c>
      <c r="K228" s="18">
        <f t="shared" si="116"/>
        <v>-105.26315789473685</v>
      </c>
      <c r="L228" s="4">
        <f t="shared" si="91"/>
        <v>1.86</v>
      </c>
      <c r="M228" s="4">
        <f t="shared" si="92"/>
        <v>1.95</v>
      </c>
      <c r="N228" s="1">
        <f t="shared" si="93"/>
        <v>0.5376344086021505</v>
      </c>
      <c r="O228" s="1">
        <f t="shared" si="94"/>
        <v>0.51282051282051289</v>
      </c>
      <c r="P228" s="1">
        <f t="shared" si="95"/>
        <v>4.8031496062992063E-2</v>
      </c>
      <c r="Q228" s="1">
        <f t="shared" si="96"/>
        <v>1.2406947890818809E-2</v>
      </c>
      <c r="R228" s="1">
        <f t="shared" si="97"/>
        <v>0.52340694789081876</v>
      </c>
      <c r="S228" s="1"/>
      <c r="T228" s="17">
        <f t="shared" si="98"/>
        <v>910.55927711643062</v>
      </c>
      <c r="U228" s="18">
        <f t="shared" si="99"/>
        <v>1001.5075521192962</v>
      </c>
      <c r="V228" s="2">
        <f t="shared" si="100"/>
        <v>865.03131326060907</v>
      </c>
      <c r="W228" s="18">
        <f t="shared" si="101"/>
        <v>951.43217451333135</v>
      </c>
      <c r="X228" s="2">
        <f t="shared" si="102"/>
        <v>-115.60275156174939</v>
      </c>
      <c r="Y228" s="2">
        <f t="shared" si="103"/>
        <v>-105.10470707084419</v>
      </c>
      <c r="Z228" s="2">
        <f t="shared" si="104"/>
        <v>-1000</v>
      </c>
      <c r="AA228" s="2">
        <f t="shared" si="105"/>
        <v>951.43217451333135</v>
      </c>
      <c r="AB228" s="5">
        <f t="shared" si="106"/>
        <v>-1</v>
      </c>
      <c r="AC228" s="5">
        <f t="shared" si="107"/>
        <v>0.95</v>
      </c>
      <c r="AD228" s="3">
        <f t="shared" si="108"/>
        <v>202210</v>
      </c>
      <c r="AE228" s="21">
        <v>2.25</v>
      </c>
      <c r="AF228" s="21">
        <v>1.68</v>
      </c>
      <c r="AG228" s="21">
        <v>1.86</v>
      </c>
      <c r="AH228" s="21">
        <v>1.95</v>
      </c>
      <c r="AI228">
        <v>16</v>
      </c>
      <c r="AJ228">
        <v>26</v>
      </c>
      <c r="AK228">
        <f t="shared" si="109"/>
        <v>-120</v>
      </c>
      <c r="AL228">
        <f t="shared" si="110"/>
        <v>16</v>
      </c>
      <c r="AM228">
        <f t="shared" si="111"/>
        <v>26</v>
      </c>
    </row>
    <row r="229" spans="2:39" x14ac:dyDescent="0.25">
      <c r="B229" s="24">
        <v>44836</v>
      </c>
      <c r="C229" s="20" t="s">
        <v>38</v>
      </c>
      <c r="D229" s="20" t="s">
        <v>49</v>
      </c>
      <c r="E229" s="2">
        <v>100</v>
      </c>
      <c r="F229" s="2">
        <v>-120.48192771084337</v>
      </c>
      <c r="G229" s="9">
        <f t="shared" si="112"/>
        <v>45038.374999999454</v>
      </c>
      <c r="H229" s="2" t="str">
        <f t="shared" si="113"/>
        <v>Cleveland Browns</v>
      </c>
      <c r="I229" s="2" t="str">
        <f t="shared" si="114"/>
        <v>Atlanta Falcons</v>
      </c>
      <c r="J229" s="17">
        <f t="shared" si="115"/>
        <v>-120.48192771084337</v>
      </c>
      <c r="K229" s="18">
        <f t="shared" si="116"/>
        <v>100</v>
      </c>
      <c r="L229" s="4">
        <f t="shared" si="91"/>
        <v>1.83</v>
      </c>
      <c r="M229" s="4">
        <f t="shared" si="92"/>
        <v>2</v>
      </c>
      <c r="N229" s="1">
        <f t="shared" si="93"/>
        <v>0.54644808743169393</v>
      </c>
      <c r="O229" s="1">
        <f t="shared" si="94"/>
        <v>0.5</v>
      </c>
      <c r="P229" s="1">
        <f t="shared" si="95"/>
        <v>4.4386422976501305E-2</v>
      </c>
      <c r="Q229" s="1">
        <f t="shared" si="96"/>
        <v>2.3224043715846965E-2</v>
      </c>
      <c r="R229" s="1">
        <f t="shared" si="97"/>
        <v>0.53422404371584697</v>
      </c>
      <c r="S229" s="1"/>
      <c r="T229" s="17">
        <f t="shared" si="98"/>
        <v>871.87381729284084</v>
      </c>
      <c r="U229" s="18">
        <f t="shared" si="99"/>
        <v>1045.6626202421151</v>
      </c>
      <c r="V229" s="2">
        <f t="shared" si="100"/>
        <v>828.28012642819874</v>
      </c>
      <c r="W229" s="18">
        <f t="shared" si="101"/>
        <v>993.3794892300092</v>
      </c>
      <c r="X229" s="2">
        <f t="shared" si="102"/>
        <v>-120.73210114461043</v>
      </c>
      <c r="Y229" s="2">
        <f t="shared" si="103"/>
        <v>-100.66646340515068</v>
      </c>
      <c r="Z229" s="2">
        <f t="shared" si="104"/>
        <v>-1000</v>
      </c>
      <c r="AA229" s="2">
        <f t="shared" si="105"/>
        <v>993.3794892300092</v>
      </c>
      <c r="AB229" s="5">
        <f t="shared" si="106"/>
        <v>-1</v>
      </c>
      <c r="AC229" s="5">
        <f t="shared" si="107"/>
        <v>1</v>
      </c>
      <c r="AD229" s="3">
        <f t="shared" si="108"/>
        <v>202210</v>
      </c>
      <c r="AE229" s="21">
        <v>2.4500000000000002</v>
      </c>
      <c r="AF229" s="21">
        <v>1.6</v>
      </c>
      <c r="AG229" s="21">
        <v>2</v>
      </c>
      <c r="AH229" s="21">
        <v>1.83</v>
      </c>
      <c r="AI229">
        <v>23</v>
      </c>
      <c r="AJ229">
        <v>20</v>
      </c>
      <c r="AK229">
        <f t="shared" si="109"/>
        <v>-130</v>
      </c>
      <c r="AL229">
        <f t="shared" si="110"/>
        <v>20</v>
      </c>
      <c r="AM229">
        <f t="shared" si="111"/>
        <v>23</v>
      </c>
    </row>
    <row r="230" spans="2:39" x14ac:dyDescent="0.25">
      <c r="B230" s="24">
        <v>44836</v>
      </c>
      <c r="C230" s="20" t="s">
        <v>31</v>
      </c>
      <c r="D230" s="20" t="s">
        <v>27</v>
      </c>
      <c r="E230" s="2">
        <v>150</v>
      </c>
      <c r="F230" s="2">
        <v>-172.41379310344826</v>
      </c>
      <c r="G230" s="9">
        <f t="shared" si="112"/>
        <v>45038.416666666119</v>
      </c>
      <c r="H230" s="2" t="str">
        <f t="shared" si="113"/>
        <v>Buffalo Bills</v>
      </c>
      <c r="I230" s="2" t="str">
        <f t="shared" si="114"/>
        <v>Baltimore Ravens</v>
      </c>
      <c r="J230" s="17">
        <f t="shared" si="115"/>
        <v>-172.41379310344826</v>
      </c>
      <c r="K230" s="18">
        <f t="shared" si="116"/>
        <v>150</v>
      </c>
      <c r="L230" s="4">
        <f t="shared" si="91"/>
        <v>1.58</v>
      </c>
      <c r="M230" s="4">
        <f t="shared" si="92"/>
        <v>2.5</v>
      </c>
      <c r="N230" s="1">
        <f t="shared" si="93"/>
        <v>0.63291139240506322</v>
      </c>
      <c r="O230" s="1">
        <f t="shared" si="94"/>
        <v>0.4</v>
      </c>
      <c r="P230" s="1">
        <f t="shared" si="95"/>
        <v>3.1862745098039214E-2</v>
      </c>
      <c r="Q230" s="1">
        <f t="shared" si="96"/>
        <v>0.1164556962025316</v>
      </c>
      <c r="R230" s="1">
        <f t="shared" si="97"/>
        <v>0.62745569620253161</v>
      </c>
      <c r="S230" s="1"/>
      <c r="T230" s="17">
        <f t="shared" si="98"/>
        <v>593.73802174746322</v>
      </c>
      <c r="U230" s="18">
        <f t="shared" si="99"/>
        <v>1520.5870888415161</v>
      </c>
      <c r="V230" s="2">
        <f t="shared" si="100"/>
        <v>564.05112066009008</v>
      </c>
      <c r="W230" s="18">
        <f t="shared" si="101"/>
        <v>1444.5577343994403</v>
      </c>
      <c r="X230" s="2">
        <f t="shared" si="102"/>
        <v>-177.28889516782337</v>
      </c>
      <c r="Y230" s="2">
        <f t="shared" si="103"/>
        <v>144.45577343994404</v>
      </c>
      <c r="Z230" s="2">
        <f t="shared" si="104"/>
        <v>564.05112066009008</v>
      </c>
      <c r="AA230" s="2">
        <f t="shared" si="105"/>
        <v>-1000</v>
      </c>
      <c r="AB230" s="5">
        <f t="shared" si="106"/>
        <v>0.58000000000000007</v>
      </c>
      <c r="AC230" s="5">
        <f t="shared" si="107"/>
        <v>-1</v>
      </c>
      <c r="AD230" s="3">
        <f t="shared" si="108"/>
        <v>202210</v>
      </c>
      <c r="AE230" s="21">
        <v>2.6</v>
      </c>
      <c r="AF230" s="21">
        <v>1.55</v>
      </c>
      <c r="AG230" s="21">
        <v>2.5</v>
      </c>
      <c r="AH230" s="21">
        <v>1.58</v>
      </c>
      <c r="AI230">
        <v>20</v>
      </c>
      <c r="AJ230">
        <v>23</v>
      </c>
      <c r="AK230">
        <f t="shared" si="109"/>
        <v>-180</v>
      </c>
      <c r="AL230">
        <f t="shared" si="110"/>
        <v>23</v>
      </c>
      <c r="AM230">
        <f t="shared" si="111"/>
        <v>20</v>
      </c>
    </row>
    <row r="231" spans="2:39" x14ac:dyDescent="0.25">
      <c r="B231" s="24">
        <v>44836</v>
      </c>
      <c r="C231" s="20" t="s">
        <v>26</v>
      </c>
      <c r="D231" s="20" t="s">
        <v>52</v>
      </c>
      <c r="E231" s="2">
        <v>-161.29032258064512</v>
      </c>
      <c r="F231" s="2">
        <v>140</v>
      </c>
      <c r="G231" s="9">
        <f t="shared" si="112"/>
        <v>45038.458333332783</v>
      </c>
      <c r="H231" s="2" t="str">
        <f t="shared" si="113"/>
        <v>Dallas Cowboys</v>
      </c>
      <c r="I231" s="2" t="str">
        <f t="shared" si="114"/>
        <v>Washington Commanders</v>
      </c>
      <c r="J231" s="17">
        <f t="shared" si="115"/>
        <v>-161.29032258064512</v>
      </c>
      <c r="K231" s="18">
        <f t="shared" si="116"/>
        <v>140</v>
      </c>
      <c r="L231" s="4">
        <f t="shared" si="91"/>
        <v>1.62</v>
      </c>
      <c r="M231" s="4">
        <f t="shared" si="92"/>
        <v>2.4</v>
      </c>
      <c r="N231" s="1">
        <f t="shared" si="93"/>
        <v>0.61728395061728392</v>
      </c>
      <c r="O231" s="1">
        <f t="shared" si="94"/>
        <v>0.41666666666666669</v>
      </c>
      <c r="P231" s="1">
        <f t="shared" si="95"/>
        <v>3.2835820895522283E-2</v>
      </c>
      <c r="Q231" s="1">
        <f t="shared" si="96"/>
        <v>0.10030864197530862</v>
      </c>
      <c r="R231" s="1">
        <f t="shared" si="97"/>
        <v>0.61130864197530865</v>
      </c>
      <c r="S231" s="1"/>
      <c r="T231" s="17">
        <f t="shared" si="98"/>
        <v>635.83488165441463</v>
      </c>
      <c r="U231" s="18">
        <f t="shared" si="99"/>
        <v>1423.7849094482656</v>
      </c>
      <c r="V231" s="2">
        <f t="shared" si="100"/>
        <v>604.04313757169382</v>
      </c>
      <c r="W231" s="18">
        <f t="shared" si="101"/>
        <v>1352.5956639758522</v>
      </c>
      <c r="X231" s="2">
        <f t="shared" si="102"/>
        <v>-165.55109027810289</v>
      </c>
      <c r="Y231" s="2">
        <f t="shared" si="103"/>
        <v>135.25956639758522</v>
      </c>
      <c r="Z231" s="2">
        <f t="shared" si="104"/>
        <v>604.04313757169382</v>
      </c>
      <c r="AA231" s="2">
        <f t="shared" si="105"/>
        <v>-1000</v>
      </c>
      <c r="AB231" s="5">
        <f t="shared" si="106"/>
        <v>0.62000000000000011</v>
      </c>
      <c r="AC231" s="5">
        <f t="shared" si="107"/>
        <v>-1</v>
      </c>
      <c r="AD231" s="3">
        <f t="shared" si="108"/>
        <v>202210</v>
      </c>
      <c r="AE231" s="21">
        <v>1.66</v>
      </c>
      <c r="AF231" s="21">
        <v>2.2999999999999998</v>
      </c>
      <c r="AG231" s="21">
        <v>1.62</v>
      </c>
      <c r="AH231" s="21">
        <v>2.4</v>
      </c>
      <c r="AI231">
        <v>25</v>
      </c>
      <c r="AJ231">
        <v>10</v>
      </c>
      <c r="AK231">
        <f t="shared" si="109"/>
        <v>-170</v>
      </c>
      <c r="AL231">
        <f t="shared" si="110"/>
        <v>25</v>
      </c>
      <c r="AM231">
        <f t="shared" si="111"/>
        <v>10</v>
      </c>
    </row>
    <row r="232" spans="2:39" x14ac:dyDescent="0.25">
      <c r="B232" s="24">
        <v>44836</v>
      </c>
      <c r="C232" s="20" t="s">
        <v>37</v>
      </c>
      <c r="D232" s="20" t="s">
        <v>35</v>
      </c>
      <c r="E232" s="2">
        <v>-181.81818181818181</v>
      </c>
      <c r="F232" s="2">
        <v>160</v>
      </c>
      <c r="G232" s="9">
        <f t="shared" si="112"/>
        <v>45038.499999999447</v>
      </c>
      <c r="H232" s="2" t="str">
        <f t="shared" si="113"/>
        <v>Detroit Lions</v>
      </c>
      <c r="I232" s="2" t="str">
        <f t="shared" si="114"/>
        <v>Seattle Seahawks</v>
      </c>
      <c r="J232" s="17">
        <f t="shared" si="115"/>
        <v>-181.81818181818181</v>
      </c>
      <c r="K232" s="18">
        <f t="shared" si="116"/>
        <v>160</v>
      </c>
      <c r="L232" s="4">
        <f t="shared" si="91"/>
        <v>1.55</v>
      </c>
      <c r="M232" s="4">
        <f t="shared" si="92"/>
        <v>2.6</v>
      </c>
      <c r="N232" s="1">
        <f t="shared" si="93"/>
        <v>0.64516129032258063</v>
      </c>
      <c r="O232" s="1">
        <f t="shared" si="94"/>
        <v>0.38461538461538458</v>
      </c>
      <c r="P232" s="1">
        <f t="shared" si="95"/>
        <v>2.8915662650602414E-2</v>
      </c>
      <c r="Q232" s="1">
        <f t="shared" si="96"/>
        <v>0.13027295285359802</v>
      </c>
      <c r="R232" s="1">
        <f t="shared" si="97"/>
        <v>0.64127295285359809</v>
      </c>
      <c r="S232" s="1"/>
      <c r="T232" s="17">
        <f t="shared" si="98"/>
        <v>559.39837404665798</v>
      </c>
      <c r="U232" s="18">
        <f t="shared" si="99"/>
        <v>1609.5378726032154</v>
      </c>
      <c r="V232" s="2">
        <f t="shared" si="100"/>
        <v>531.42845534432502</v>
      </c>
      <c r="W232" s="18">
        <f t="shared" si="101"/>
        <v>1529.0609789730545</v>
      </c>
      <c r="X232" s="2">
        <f t="shared" si="102"/>
        <v>-188.17208411470486</v>
      </c>
      <c r="Y232" s="2">
        <f t="shared" si="103"/>
        <v>152.90609789730544</v>
      </c>
      <c r="Z232" s="2">
        <f t="shared" si="104"/>
        <v>-1000</v>
      </c>
      <c r="AA232" s="2">
        <f t="shared" si="105"/>
        <v>1529.0609789730545</v>
      </c>
      <c r="AB232" s="5">
        <f t="shared" si="106"/>
        <v>-1</v>
      </c>
      <c r="AC232" s="5">
        <f t="shared" si="107"/>
        <v>1.6</v>
      </c>
      <c r="AD232" s="3">
        <f t="shared" si="108"/>
        <v>202210</v>
      </c>
      <c r="AE232" s="21">
        <v>1.44</v>
      </c>
      <c r="AF232" s="21">
        <v>2.85</v>
      </c>
      <c r="AG232" s="21">
        <v>1.55</v>
      </c>
      <c r="AH232" s="21">
        <v>2.6</v>
      </c>
      <c r="AI232">
        <v>45</v>
      </c>
      <c r="AJ232">
        <v>48</v>
      </c>
      <c r="AK232">
        <f t="shared" si="109"/>
        <v>-190</v>
      </c>
      <c r="AL232">
        <f t="shared" si="110"/>
        <v>45</v>
      </c>
      <c r="AM232">
        <f t="shared" si="111"/>
        <v>48</v>
      </c>
    </row>
    <row r="233" spans="2:39" x14ac:dyDescent="0.25">
      <c r="B233" s="24">
        <v>44836</v>
      </c>
      <c r="C233" s="20" t="s">
        <v>43</v>
      </c>
      <c r="D233" s="20" t="s">
        <v>34</v>
      </c>
      <c r="E233" s="2">
        <v>204.99999999999997</v>
      </c>
      <c r="F233" s="2">
        <v>-250.00000000000006</v>
      </c>
      <c r="G233" s="9">
        <f t="shared" si="112"/>
        <v>45038.541666666111</v>
      </c>
      <c r="H233" s="2" t="str">
        <f t="shared" si="113"/>
        <v>Los Angeles Chargers</v>
      </c>
      <c r="I233" s="2" t="str">
        <f t="shared" si="114"/>
        <v>Houston Texans</v>
      </c>
      <c r="J233" s="17">
        <f t="shared" si="115"/>
        <v>-250.00000000000006</v>
      </c>
      <c r="K233" s="18">
        <f t="shared" si="116"/>
        <v>204.99999999999997</v>
      </c>
      <c r="L233" s="4">
        <f t="shared" si="91"/>
        <v>1.4</v>
      </c>
      <c r="M233" s="4">
        <f t="shared" si="92"/>
        <v>3.05</v>
      </c>
      <c r="N233" s="1">
        <f t="shared" si="93"/>
        <v>0.7142857142857143</v>
      </c>
      <c r="O233" s="1">
        <f t="shared" si="94"/>
        <v>0.32786885245901642</v>
      </c>
      <c r="P233" s="1">
        <f t="shared" si="95"/>
        <v>4.0449438202247112E-2</v>
      </c>
      <c r="Q233" s="1">
        <f t="shared" si="96"/>
        <v>0.19320843091334894</v>
      </c>
      <c r="R233" s="1">
        <f t="shared" si="97"/>
        <v>0.70420843091334895</v>
      </c>
      <c r="S233" s="1"/>
      <c r="T233" s="17">
        <f t="shared" si="98"/>
        <v>420.03412072617954</v>
      </c>
      <c r="U233" s="18">
        <f t="shared" si="99"/>
        <v>2105.3798440390528</v>
      </c>
      <c r="V233" s="2">
        <f t="shared" si="100"/>
        <v>399.03241468987056</v>
      </c>
      <c r="W233" s="18">
        <f t="shared" si="101"/>
        <v>2000.1108518371002</v>
      </c>
      <c r="X233" s="2">
        <f t="shared" si="102"/>
        <v>-250.60620721181351</v>
      </c>
      <c r="Y233" s="2">
        <f t="shared" si="103"/>
        <v>200.01108518371001</v>
      </c>
      <c r="Z233" s="2">
        <f t="shared" si="104"/>
        <v>399.03241468987056</v>
      </c>
      <c r="AA233" s="2">
        <f t="shared" si="105"/>
        <v>-1000</v>
      </c>
      <c r="AB233" s="5">
        <f t="shared" si="106"/>
        <v>0.39999999999999991</v>
      </c>
      <c r="AC233" s="5">
        <f t="shared" si="107"/>
        <v>-1</v>
      </c>
      <c r="AD233" s="3">
        <f t="shared" si="108"/>
        <v>202210</v>
      </c>
      <c r="AE233" s="21">
        <v>3.6</v>
      </c>
      <c r="AF233" s="21">
        <v>1.31</v>
      </c>
      <c r="AG233" s="21">
        <v>3.05</v>
      </c>
      <c r="AH233" s="21">
        <v>1.4</v>
      </c>
      <c r="AI233">
        <v>24</v>
      </c>
      <c r="AJ233">
        <v>34</v>
      </c>
      <c r="AK233">
        <f t="shared" si="109"/>
        <v>-300</v>
      </c>
      <c r="AL233">
        <f t="shared" si="110"/>
        <v>34</v>
      </c>
      <c r="AM233">
        <f t="shared" si="111"/>
        <v>24</v>
      </c>
    </row>
    <row r="234" spans="2:39" x14ac:dyDescent="0.25">
      <c r="B234" s="24">
        <v>44836</v>
      </c>
      <c r="C234" s="20" t="s">
        <v>42</v>
      </c>
      <c r="D234" s="20" t="s">
        <v>44</v>
      </c>
      <c r="E234" s="2">
        <v>-192.30769230769229</v>
      </c>
      <c r="F234" s="2">
        <v>167</v>
      </c>
      <c r="G234" s="9">
        <f t="shared" si="112"/>
        <v>45038.583333332776</v>
      </c>
      <c r="H234" s="2" t="str">
        <f t="shared" si="113"/>
        <v>Indianapolis Colts</v>
      </c>
      <c r="I234" s="2" t="str">
        <f t="shared" si="114"/>
        <v>Tennessee Titans</v>
      </c>
      <c r="J234" s="17">
        <f t="shared" si="115"/>
        <v>-192.30769230769229</v>
      </c>
      <c r="K234" s="18">
        <f t="shared" si="116"/>
        <v>167</v>
      </c>
      <c r="L234" s="4">
        <f t="shared" si="91"/>
        <v>1.5199999999999998</v>
      </c>
      <c r="M234" s="4">
        <f t="shared" si="92"/>
        <v>2.67</v>
      </c>
      <c r="N234" s="1">
        <f t="shared" si="93"/>
        <v>0.65789473684210531</v>
      </c>
      <c r="O234" s="1">
        <f t="shared" si="94"/>
        <v>0.37453183520599254</v>
      </c>
      <c r="P234" s="1">
        <f t="shared" si="95"/>
        <v>3.1408114558472477E-2</v>
      </c>
      <c r="Q234" s="1">
        <f t="shared" si="96"/>
        <v>0.14168145081805639</v>
      </c>
      <c r="R234" s="1">
        <f t="shared" si="97"/>
        <v>0.6526814508180564</v>
      </c>
      <c r="S234" s="1"/>
      <c r="T234" s="17">
        <f t="shared" si="98"/>
        <v>532.14098354813416</v>
      </c>
      <c r="U234" s="18">
        <f t="shared" si="99"/>
        <v>1687.6788921698521</v>
      </c>
      <c r="V234" s="2">
        <f t="shared" si="100"/>
        <v>505.53393437072742</v>
      </c>
      <c r="W234" s="18">
        <f t="shared" si="101"/>
        <v>1603.2949475613595</v>
      </c>
      <c r="X234" s="2">
        <f t="shared" si="102"/>
        <v>-197.81065760595641</v>
      </c>
      <c r="Y234" s="2">
        <f t="shared" si="103"/>
        <v>160.32949475613594</v>
      </c>
      <c r="Z234" s="2">
        <f t="shared" si="104"/>
        <v>-1000</v>
      </c>
      <c r="AA234" s="2">
        <f t="shared" si="105"/>
        <v>1603.2949475613595</v>
      </c>
      <c r="AB234" s="5">
        <f t="shared" si="106"/>
        <v>-1</v>
      </c>
      <c r="AC234" s="5">
        <f t="shared" si="107"/>
        <v>1.67</v>
      </c>
      <c r="AD234" s="3">
        <f t="shared" si="108"/>
        <v>202210</v>
      </c>
      <c r="AE234" s="21">
        <v>1.54</v>
      </c>
      <c r="AF234" s="21">
        <v>2.65</v>
      </c>
      <c r="AG234" s="21">
        <v>1.52</v>
      </c>
      <c r="AH234" s="21">
        <v>2.67</v>
      </c>
      <c r="AI234">
        <v>17</v>
      </c>
      <c r="AJ234">
        <v>24</v>
      </c>
      <c r="AK234">
        <f t="shared" si="109"/>
        <v>-200</v>
      </c>
      <c r="AL234">
        <f t="shared" si="110"/>
        <v>17</v>
      </c>
      <c r="AM234">
        <f t="shared" si="111"/>
        <v>24</v>
      </c>
    </row>
    <row r="235" spans="2:39" x14ac:dyDescent="0.25">
      <c r="B235" s="24">
        <v>44836</v>
      </c>
      <c r="C235" s="20" t="s">
        <v>28</v>
      </c>
      <c r="D235" s="20" t="s">
        <v>40</v>
      </c>
      <c r="E235" s="2">
        <v>-151.51515151515153</v>
      </c>
      <c r="F235" s="2">
        <v>129.99999999999997</v>
      </c>
      <c r="G235" s="9">
        <f t="shared" si="112"/>
        <v>45038.62499999944</v>
      </c>
      <c r="H235" s="2" t="str">
        <f t="shared" si="113"/>
        <v>New York Giants</v>
      </c>
      <c r="I235" s="2" t="str">
        <f t="shared" si="114"/>
        <v>Chicago Bears</v>
      </c>
      <c r="J235" s="17">
        <f t="shared" si="115"/>
        <v>-151.51515151515153</v>
      </c>
      <c r="K235" s="18">
        <f t="shared" si="116"/>
        <v>129.99999999999997</v>
      </c>
      <c r="L235" s="4">
        <f t="shared" si="91"/>
        <v>1.66</v>
      </c>
      <c r="M235" s="4">
        <f t="shared" si="92"/>
        <v>2.2999999999999998</v>
      </c>
      <c r="N235" s="1">
        <f t="shared" si="93"/>
        <v>0.60240963855421692</v>
      </c>
      <c r="O235" s="1">
        <f t="shared" si="94"/>
        <v>0.43478260869565222</v>
      </c>
      <c r="P235" s="1">
        <f t="shared" si="95"/>
        <v>3.5858585858585923E-2</v>
      </c>
      <c r="Q235" s="1">
        <f t="shared" si="96"/>
        <v>8.3813514929282351E-2</v>
      </c>
      <c r="R235" s="1">
        <f t="shared" si="97"/>
        <v>0.59481351492928236</v>
      </c>
      <c r="S235" s="1"/>
      <c r="T235" s="17">
        <f t="shared" si="98"/>
        <v>681.19919084032654</v>
      </c>
      <c r="U235" s="18">
        <f t="shared" si="99"/>
        <v>1332.032655245516</v>
      </c>
      <c r="V235" s="2">
        <f t="shared" si="100"/>
        <v>647.13923129831016</v>
      </c>
      <c r="W235" s="18">
        <f t="shared" si="101"/>
        <v>1265.4310224832402</v>
      </c>
      <c r="X235" s="2">
        <f t="shared" si="102"/>
        <v>-154.5262521009227</v>
      </c>
      <c r="Y235" s="2">
        <f t="shared" si="103"/>
        <v>126.54310224832402</v>
      </c>
      <c r="Z235" s="2">
        <f t="shared" si="104"/>
        <v>647.13923129831016</v>
      </c>
      <c r="AA235" s="2">
        <f t="shared" si="105"/>
        <v>-1000</v>
      </c>
      <c r="AB235" s="5">
        <f t="shared" si="106"/>
        <v>0.65999999999999992</v>
      </c>
      <c r="AC235" s="5">
        <f t="shared" si="107"/>
        <v>-1</v>
      </c>
      <c r="AD235" s="3">
        <f t="shared" si="108"/>
        <v>202210</v>
      </c>
      <c r="AE235" s="21">
        <v>1.6</v>
      </c>
      <c r="AF235" s="21">
        <v>2.4500000000000002</v>
      </c>
      <c r="AG235" s="21">
        <v>1.66</v>
      </c>
      <c r="AH235" s="21">
        <v>2.2999999999999998</v>
      </c>
      <c r="AI235">
        <v>20</v>
      </c>
      <c r="AJ235">
        <v>12</v>
      </c>
      <c r="AK235">
        <f t="shared" si="109"/>
        <v>-160</v>
      </c>
      <c r="AL235">
        <f t="shared" si="110"/>
        <v>20</v>
      </c>
      <c r="AM235">
        <f t="shared" si="111"/>
        <v>12</v>
      </c>
    </row>
    <row r="236" spans="2:39" x14ac:dyDescent="0.25">
      <c r="B236" s="24">
        <v>44836</v>
      </c>
      <c r="C236" s="20" t="s">
        <v>22</v>
      </c>
      <c r="D236" s="20" t="s">
        <v>29</v>
      </c>
      <c r="E236" s="2">
        <v>-294.11764705882348</v>
      </c>
      <c r="F236" s="2">
        <v>235</v>
      </c>
      <c r="G236" s="9">
        <f t="shared" si="112"/>
        <v>45038.666666666104</v>
      </c>
      <c r="H236" s="2" t="str">
        <f t="shared" si="113"/>
        <v>Philadelphia Eagles</v>
      </c>
      <c r="I236" s="2" t="str">
        <f t="shared" si="114"/>
        <v>Jacksonville Jaguars</v>
      </c>
      <c r="J236" s="17">
        <f t="shared" si="115"/>
        <v>-294.11764705882348</v>
      </c>
      <c r="K236" s="18">
        <f t="shared" si="116"/>
        <v>235</v>
      </c>
      <c r="L236" s="4">
        <f t="shared" si="91"/>
        <v>1.34</v>
      </c>
      <c r="M236" s="4">
        <f t="shared" si="92"/>
        <v>3.35</v>
      </c>
      <c r="N236" s="1">
        <f t="shared" si="93"/>
        <v>0.74626865671641784</v>
      </c>
      <c r="O236" s="1">
        <f t="shared" si="94"/>
        <v>0.29850746268656714</v>
      </c>
      <c r="P236" s="1">
        <f t="shared" si="95"/>
        <v>4.2857142857142816E-2</v>
      </c>
      <c r="Q236" s="1">
        <f t="shared" si="96"/>
        <v>0.22388059701492535</v>
      </c>
      <c r="R236" s="1">
        <f t="shared" si="97"/>
        <v>0.73488059701492536</v>
      </c>
      <c r="S236" s="1"/>
      <c r="T236" s="17">
        <f t="shared" si="98"/>
        <v>360.7652781444848</v>
      </c>
      <c r="U236" s="18">
        <f t="shared" si="99"/>
        <v>2419.4789829550677</v>
      </c>
      <c r="V236" s="2">
        <f t="shared" si="100"/>
        <v>342.72701423726056</v>
      </c>
      <c r="W236" s="18">
        <f t="shared" si="101"/>
        <v>2298.5050338073142</v>
      </c>
      <c r="X236" s="2">
        <f t="shared" si="102"/>
        <v>-291.77740839177835</v>
      </c>
      <c r="Y236" s="2">
        <f t="shared" si="103"/>
        <v>229.85050338073142</v>
      </c>
      <c r="Z236" s="2">
        <f t="shared" si="104"/>
        <v>342.72701423726056</v>
      </c>
      <c r="AA236" s="2">
        <f t="shared" si="105"/>
        <v>-1000</v>
      </c>
      <c r="AB236" s="5">
        <f t="shared" si="106"/>
        <v>0.34000000000000008</v>
      </c>
      <c r="AC236" s="5">
        <f t="shared" si="107"/>
        <v>-1</v>
      </c>
      <c r="AD236" s="3">
        <f t="shared" si="108"/>
        <v>202210</v>
      </c>
      <c r="AE236" s="21">
        <v>1.31</v>
      </c>
      <c r="AF236" s="21">
        <v>3.6</v>
      </c>
      <c r="AG236" s="21">
        <v>1.34</v>
      </c>
      <c r="AH236" s="21">
        <v>3.35</v>
      </c>
      <c r="AI236">
        <v>29</v>
      </c>
      <c r="AJ236">
        <v>21</v>
      </c>
      <c r="AK236">
        <f t="shared" si="109"/>
        <v>-300</v>
      </c>
      <c r="AL236">
        <f t="shared" si="110"/>
        <v>29</v>
      </c>
      <c r="AM236">
        <f t="shared" si="111"/>
        <v>21</v>
      </c>
    </row>
    <row r="237" spans="2:39" x14ac:dyDescent="0.25">
      <c r="B237" s="24">
        <v>44836</v>
      </c>
      <c r="C237" s="20" t="s">
        <v>48</v>
      </c>
      <c r="D237" s="20" t="s">
        <v>45</v>
      </c>
      <c r="E237" s="2">
        <v>-161.29032258064512</v>
      </c>
      <c r="F237" s="2">
        <v>140</v>
      </c>
      <c r="G237" s="9">
        <f t="shared" si="112"/>
        <v>45038.708333332768</v>
      </c>
      <c r="H237" s="2" t="str">
        <f t="shared" si="113"/>
        <v>Pittsburgh Steelers</v>
      </c>
      <c r="I237" s="2" t="str">
        <f t="shared" si="114"/>
        <v>New York Jets</v>
      </c>
      <c r="J237" s="17">
        <f t="shared" si="115"/>
        <v>-161.29032258064512</v>
      </c>
      <c r="K237" s="18">
        <f t="shared" si="116"/>
        <v>140</v>
      </c>
      <c r="L237" s="4">
        <f t="shared" si="91"/>
        <v>1.62</v>
      </c>
      <c r="M237" s="4">
        <f t="shared" si="92"/>
        <v>2.4</v>
      </c>
      <c r="N237" s="1">
        <f t="shared" si="93"/>
        <v>0.61728395061728392</v>
      </c>
      <c r="O237" s="1">
        <f t="shared" si="94"/>
        <v>0.41666666666666669</v>
      </c>
      <c r="P237" s="1">
        <f t="shared" si="95"/>
        <v>3.2835820895522283E-2</v>
      </c>
      <c r="Q237" s="1">
        <f t="shared" si="96"/>
        <v>0.10030864197530862</v>
      </c>
      <c r="R237" s="1">
        <f t="shared" si="97"/>
        <v>0.61130864197530865</v>
      </c>
      <c r="S237" s="1"/>
      <c r="T237" s="17">
        <f t="shared" si="98"/>
        <v>635.83488165441463</v>
      </c>
      <c r="U237" s="18">
        <f t="shared" si="99"/>
        <v>1423.7849094482656</v>
      </c>
      <c r="V237" s="2">
        <f t="shared" si="100"/>
        <v>604.04313757169382</v>
      </c>
      <c r="W237" s="18">
        <f t="shared" si="101"/>
        <v>1352.5956639758522</v>
      </c>
      <c r="X237" s="2">
        <f t="shared" si="102"/>
        <v>-165.55109027810289</v>
      </c>
      <c r="Y237" s="2">
        <f t="shared" si="103"/>
        <v>135.25956639758522</v>
      </c>
      <c r="Z237" s="2">
        <f t="shared" si="104"/>
        <v>-1000</v>
      </c>
      <c r="AA237" s="2">
        <f t="shared" si="105"/>
        <v>1352.5956639758522</v>
      </c>
      <c r="AB237" s="5">
        <f t="shared" si="106"/>
        <v>-1</v>
      </c>
      <c r="AC237" s="5">
        <f t="shared" si="107"/>
        <v>1.4</v>
      </c>
      <c r="AD237" s="3">
        <f t="shared" si="108"/>
        <v>202210</v>
      </c>
      <c r="AE237" s="21">
        <v>1.58</v>
      </c>
      <c r="AF237" s="21">
        <v>2.5</v>
      </c>
      <c r="AG237" s="21">
        <v>1.62</v>
      </c>
      <c r="AH237" s="21">
        <v>2.4</v>
      </c>
      <c r="AI237">
        <v>20</v>
      </c>
      <c r="AJ237">
        <v>24</v>
      </c>
      <c r="AK237">
        <f t="shared" si="109"/>
        <v>-170</v>
      </c>
      <c r="AL237">
        <f t="shared" si="110"/>
        <v>20</v>
      </c>
      <c r="AM237">
        <f t="shared" si="111"/>
        <v>24</v>
      </c>
    </row>
    <row r="238" spans="2:39" x14ac:dyDescent="0.25">
      <c r="B238" s="24">
        <v>44836</v>
      </c>
      <c r="C238" s="20" t="s">
        <v>46</v>
      </c>
      <c r="D238" s="20" t="s">
        <v>32</v>
      </c>
      <c r="E238" s="2">
        <v>175</v>
      </c>
      <c r="F238" s="2">
        <v>-212.76595744680853</v>
      </c>
      <c r="G238" s="9">
        <f t="shared" si="112"/>
        <v>45038.749999999432</v>
      </c>
      <c r="H238" s="2" t="str">
        <f t="shared" si="113"/>
        <v>Minnesota Vikings</v>
      </c>
      <c r="I238" s="2" t="str">
        <f t="shared" si="114"/>
        <v>New Orleans Saints</v>
      </c>
      <c r="J238" s="17">
        <f t="shared" si="115"/>
        <v>-212.76595744680853</v>
      </c>
      <c r="K238" s="18">
        <f t="shared" si="116"/>
        <v>175</v>
      </c>
      <c r="L238" s="4">
        <f t="shared" si="91"/>
        <v>1.4700000000000002</v>
      </c>
      <c r="M238" s="4">
        <f t="shared" si="92"/>
        <v>2.75</v>
      </c>
      <c r="N238" s="1">
        <f t="shared" si="93"/>
        <v>0.68027210884353728</v>
      </c>
      <c r="O238" s="1">
        <f t="shared" si="94"/>
        <v>0.36363636363636365</v>
      </c>
      <c r="P238" s="1">
        <f t="shared" si="95"/>
        <v>4.206161137440767E-2</v>
      </c>
      <c r="Q238" s="1">
        <f t="shared" si="96"/>
        <v>0.15831787260358682</v>
      </c>
      <c r="R238" s="1">
        <f t="shared" si="97"/>
        <v>0.66931787260358688</v>
      </c>
      <c r="S238" s="1"/>
      <c r="T238" s="17">
        <f t="shared" si="98"/>
        <v>494.0584151893168</v>
      </c>
      <c r="U238" s="18">
        <f t="shared" si="99"/>
        <v>1810.0865209085014</v>
      </c>
      <c r="V238" s="2">
        <f t="shared" si="100"/>
        <v>469.35549442985092</v>
      </c>
      <c r="W238" s="18">
        <f t="shared" si="101"/>
        <v>1719.5821948630762</v>
      </c>
      <c r="X238" s="2">
        <f t="shared" si="102"/>
        <v>-213.05812158750777</v>
      </c>
      <c r="Y238" s="2">
        <f t="shared" si="103"/>
        <v>171.95821948630763</v>
      </c>
      <c r="Z238" s="2">
        <f t="shared" si="104"/>
        <v>469.35549442985092</v>
      </c>
      <c r="AA238" s="2">
        <f t="shared" si="105"/>
        <v>-1000</v>
      </c>
      <c r="AB238" s="5">
        <f t="shared" si="106"/>
        <v>0.4700000000000002</v>
      </c>
      <c r="AC238" s="5">
        <f t="shared" si="107"/>
        <v>-1</v>
      </c>
      <c r="AD238" s="3">
        <f t="shared" si="108"/>
        <v>202210</v>
      </c>
      <c r="AE238" s="21">
        <v>1.95</v>
      </c>
      <c r="AF238" s="21">
        <v>1.86</v>
      </c>
      <c r="AG238" s="21">
        <v>2.75</v>
      </c>
      <c r="AH238" s="21">
        <v>1.47</v>
      </c>
      <c r="AI238">
        <v>25</v>
      </c>
      <c r="AJ238">
        <v>28</v>
      </c>
      <c r="AK238">
        <f t="shared" si="109"/>
        <v>-300</v>
      </c>
      <c r="AL238">
        <f t="shared" si="110"/>
        <v>28</v>
      </c>
      <c r="AM238">
        <f t="shared" si="111"/>
        <v>25</v>
      </c>
    </row>
    <row r="239" spans="2:39" x14ac:dyDescent="0.25">
      <c r="B239" s="24">
        <v>44833</v>
      </c>
      <c r="C239" s="20" t="s">
        <v>24</v>
      </c>
      <c r="D239" s="20" t="s">
        <v>33</v>
      </c>
      <c r="E239" s="2">
        <v>-200</v>
      </c>
      <c r="F239" s="2">
        <v>170.00000000000003</v>
      </c>
      <c r="G239" s="9">
        <f t="shared" si="112"/>
        <v>45038.791666666097</v>
      </c>
      <c r="H239" s="2" t="str">
        <f t="shared" si="113"/>
        <v>Cincinnati Bengals</v>
      </c>
      <c r="I239" s="2" t="str">
        <f t="shared" si="114"/>
        <v>Miami Dolphins</v>
      </c>
      <c r="J239" s="17">
        <f t="shared" si="115"/>
        <v>-200</v>
      </c>
      <c r="K239" s="18">
        <f t="shared" si="116"/>
        <v>170.00000000000003</v>
      </c>
      <c r="L239" s="4">
        <f t="shared" si="91"/>
        <v>1.5</v>
      </c>
      <c r="M239" s="4">
        <f t="shared" si="92"/>
        <v>2.7</v>
      </c>
      <c r="N239" s="1">
        <f t="shared" si="93"/>
        <v>0.66666666666666663</v>
      </c>
      <c r="O239" s="1">
        <f t="shared" si="94"/>
        <v>0.37037037037037035</v>
      </c>
      <c r="P239" s="1">
        <f t="shared" si="95"/>
        <v>3.5714285714285587E-2</v>
      </c>
      <c r="Q239" s="1">
        <f t="shared" si="96"/>
        <v>0.14814814814814814</v>
      </c>
      <c r="R239" s="1">
        <f t="shared" si="97"/>
        <v>0.65914814814814815</v>
      </c>
      <c r="S239" s="1"/>
      <c r="T239" s="17">
        <f t="shared" si="98"/>
        <v>517.10962521773342</v>
      </c>
      <c r="U239" s="18">
        <f t="shared" si="99"/>
        <v>1734.0124117028765</v>
      </c>
      <c r="V239" s="2">
        <f t="shared" si="100"/>
        <v>491.25414395684675</v>
      </c>
      <c r="W239" s="18">
        <f t="shared" si="101"/>
        <v>1647.3117911177326</v>
      </c>
      <c r="X239" s="2">
        <f t="shared" si="102"/>
        <v>-203.56062382403903</v>
      </c>
      <c r="Y239" s="2">
        <f t="shared" si="103"/>
        <v>164.73117911177326</v>
      </c>
      <c r="Z239" s="2">
        <f t="shared" si="104"/>
        <v>491.25414395684675</v>
      </c>
      <c r="AA239" s="2">
        <f t="shared" si="105"/>
        <v>-1000</v>
      </c>
      <c r="AB239" s="5">
        <f t="shared" si="106"/>
        <v>0.5</v>
      </c>
      <c r="AC239" s="5">
        <f t="shared" si="107"/>
        <v>-1</v>
      </c>
      <c r="AD239" s="3">
        <f t="shared" si="108"/>
        <v>202209</v>
      </c>
      <c r="AE239" s="21">
        <v>1.8</v>
      </c>
      <c r="AF239" s="21">
        <v>2.0499999999999998</v>
      </c>
      <c r="AG239" s="21">
        <v>1.5</v>
      </c>
      <c r="AH239" s="21">
        <v>2.7</v>
      </c>
      <c r="AI239">
        <v>27</v>
      </c>
      <c r="AJ239">
        <v>15</v>
      </c>
      <c r="AK239">
        <f t="shared" si="109"/>
        <v>-200</v>
      </c>
      <c r="AL239">
        <f t="shared" si="110"/>
        <v>27</v>
      </c>
      <c r="AM239">
        <f t="shared" si="111"/>
        <v>15</v>
      </c>
    </row>
    <row r="240" spans="2:39" x14ac:dyDescent="0.25">
      <c r="B240" s="24">
        <v>44830</v>
      </c>
      <c r="C240" s="20" t="s">
        <v>28</v>
      </c>
      <c r="D240" s="20" t="s">
        <v>26</v>
      </c>
      <c r="E240" s="2">
        <v>-116.27906976744185</v>
      </c>
      <c r="F240" s="2">
        <v>-105.26315789473685</v>
      </c>
      <c r="G240" s="9">
        <f t="shared" si="112"/>
        <v>45038.833333332761</v>
      </c>
      <c r="H240" s="2" t="str">
        <f t="shared" si="113"/>
        <v>New York Giants</v>
      </c>
      <c r="I240" s="2" t="str">
        <f t="shared" si="114"/>
        <v>Dallas Cowboys</v>
      </c>
      <c r="J240" s="17">
        <f t="shared" si="115"/>
        <v>-116.27906976744185</v>
      </c>
      <c r="K240" s="18">
        <f t="shared" si="116"/>
        <v>-105.26315789473685</v>
      </c>
      <c r="L240" s="4">
        <f t="shared" si="91"/>
        <v>1.86</v>
      </c>
      <c r="M240" s="4">
        <f t="shared" si="92"/>
        <v>1.95</v>
      </c>
      <c r="N240" s="1">
        <f t="shared" si="93"/>
        <v>0.5376344086021505</v>
      </c>
      <c r="O240" s="1">
        <f t="shared" si="94"/>
        <v>0.51282051282051289</v>
      </c>
      <c r="P240" s="1">
        <f t="shared" si="95"/>
        <v>4.8031496062992063E-2</v>
      </c>
      <c r="Q240" s="1">
        <f t="shared" si="96"/>
        <v>1.2406947890818809E-2</v>
      </c>
      <c r="R240" s="1">
        <f t="shared" si="97"/>
        <v>0.52340694789081876</v>
      </c>
      <c r="S240" s="1"/>
      <c r="T240" s="17">
        <f t="shared" si="98"/>
        <v>910.55927711643062</v>
      </c>
      <c r="U240" s="18">
        <f t="shared" si="99"/>
        <v>1001.5075521192962</v>
      </c>
      <c r="V240" s="2">
        <f t="shared" si="100"/>
        <v>865.03131326060907</v>
      </c>
      <c r="W240" s="18">
        <f t="shared" si="101"/>
        <v>951.43217451333135</v>
      </c>
      <c r="X240" s="2">
        <f t="shared" si="102"/>
        <v>-115.60275156174939</v>
      </c>
      <c r="Y240" s="2">
        <f t="shared" si="103"/>
        <v>-105.10470707084419</v>
      </c>
      <c r="Z240" s="2">
        <f t="shared" si="104"/>
        <v>-1000</v>
      </c>
      <c r="AA240" s="2">
        <f t="shared" si="105"/>
        <v>951.43217451333135</v>
      </c>
      <c r="AB240" s="5">
        <f t="shared" si="106"/>
        <v>-1</v>
      </c>
      <c r="AC240" s="5">
        <f t="shared" si="107"/>
        <v>0.95</v>
      </c>
      <c r="AD240" s="3">
        <f t="shared" si="108"/>
        <v>202209</v>
      </c>
      <c r="AE240" s="21">
        <v>1.52</v>
      </c>
      <c r="AF240" s="21">
        <v>2.67</v>
      </c>
      <c r="AG240" s="21">
        <v>1.86</v>
      </c>
      <c r="AH240" s="21">
        <v>1.95</v>
      </c>
      <c r="AI240">
        <v>16</v>
      </c>
      <c r="AJ240">
        <v>23</v>
      </c>
      <c r="AK240">
        <f t="shared" si="109"/>
        <v>-120</v>
      </c>
      <c r="AL240">
        <f t="shared" si="110"/>
        <v>16</v>
      </c>
      <c r="AM240">
        <f t="shared" si="111"/>
        <v>23</v>
      </c>
    </row>
    <row r="241" spans="2:39" x14ac:dyDescent="0.25">
      <c r="B241" s="24">
        <v>44829</v>
      </c>
      <c r="C241" s="20" t="s">
        <v>41</v>
      </c>
      <c r="D241" s="20" t="s">
        <v>25</v>
      </c>
      <c r="E241" s="2">
        <v>100</v>
      </c>
      <c r="F241" s="2">
        <v>-120.48192771084337</v>
      </c>
      <c r="G241" s="9">
        <f t="shared" si="112"/>
        <v>45038.874999999425</v>
      </c>
      <c r="H241" s="2" t="str">
        <f t="shared" si="113"/>
        <v>San Francisco 49ers</v>
      </c>
      <c r="I241" s="2" t="str">
        <f t="shared" si="114"/>
        <v>Denver Broncos</v>
      </c>
      <c r="J241" s="17">
        <f t="shared" si="115"/>
        <v>-120.48192771084337</v>
      </c>
      <c r="K241" s="18">
        <f t="shared" si="116"/>
        <v>100</v>
      </c>
      <c r="L241" s="4">
        <f t="shared" si="91"/>
        <v>1.83</v>
      </c>
      <c r="M241" s="4">
        <f t="shared" si="92"/>
        <v>2</v>
      </c>
      <c r="N241" s="1">
        <f t="shared" si="93"/>
        <v>0.54644808743169393</v>
      </c>
      <c r="O241" s="1">
        <f t="shared" si="94"/>
        <v>0.5</v>
      </c>
      <c r="P241" s="1">
        <f t="shared" si="95"/>
        <v>4.4386422976501305E-2</v>
      </c>
      <c r="Q241" s="1">
        <f t="shared" si="96"/>
        <v>2.3224043715846965E-2</v>
      </c>
      <c r="R241" s="1">
        <f t="shared" si="97"/>
        <v>0.53422404371584697</v>
      </c>
      <c r="S241" s="1"/>
      <c r="T241" s="17">
        <f t="shared" si="98"/>
        <v>871.87381729284084</v>
      </c>
      <c r="U241" s="18">
        <f t="shared" si="99"/>
        <v>1045.6626202421151</v>
      </c>
      <c r="V241" s="2">
        <f t="shared" si="100"/>
        <v>828.28012642819874</v>
      </c>
      <c r="W241" s="18">
        <f t="shared" si="101"/>
        <v>993.3794892300092</v>
      </c>
      <c r="X241" s="2">
        <f t="shared" si="102"/>
        <v>-120.73210114461043</v>
      </c>
      <c r="Y241" s="2">
        <f t="shared" si="103"/>
        <v>-100.66646340515068</v>
      </c>
      <c r="Z241" s="2">
        <f t="shared" si="104"/>
        <v>-1000</v>
      </c>
      <c r="AA241" s="2">
        <f t="shared" si="105"/>
        <v>993.3794892300092</v>
      </c>
      <c r="AB241" s="5">
        <f t="shared" si="106"/>
        <v>-1</v>
      </c>
      <c r="AC241" s="5">
        <f t="shared" si="107"/>
        <v>1</v>
      </c>
      <c r="AD241" s="3">
        <f t="shared" si="108"/>
        <v>202209</v>
      </c>
      <c r="AE241" s="21">
        <v>1.66</v>
      </c>
      <c r="AF241" s="21">
        <v>2.2999999999999998</v>
      </c>
      <c r="AG241" s="21">
        <v>2</v>
      </c>
      <c r="AH241" s="21">
        <v>1.83</v>
      </c>
      <c r="AI241">
        <v>11</v>
      </c>
      <c r="AJ241">
        <v>10</v>
      </c>
      <c r="AK241">
        <f t="shared" si="109"/>
        <v>-130</v>
      </c>
      <c r="AL241">
        <f t="shared" si="110"/>
        <v>10</v>
      </c>
      <c r="AM241">
        <f t="shared" si="111"/>
        <v>11</v>
      </c>
    </row>
    <row r="242" spans="2:39" x14ac:dyDescent="0.25">
      <c r="B242" s="24">
        <v>44829</v>
      </c>
      <c r="C242" s="20" t="s">
        <v>51</v>
      </c>
      <c r="D242" s="20" t="s">
        <v>50</v>
      </c>
      <c r="E242" s="2">
        <v>154.99999999999997</v>
      </c>
      <c r="F242" s="2">
        <v>-175.43859649122805</v>
      </c>
      <c r="G242" s="9">
        <f t="shared" si="112"/>
        <v>45038.916666666089</v>
      </c>
      <c r="H242" s="2" t="str">
        <f t="shared" si="113"/>
        <v>Los Angeles Rams</v>
      </c>
      <c r="I242" s="2" t="str">
        <f t="shared" si="114"/>
        <v>Arizona Cardinals</v>
      </c>
      <c r="J242" s="17">
        <f t="shared" si="115"/>
        <v>-175.43859649122805</v>
      </c>
      <c r="K242" s="18">
        <f t="shared" si="116"/>
        <v>154.99999999999997</v>
      </c>
      <c r="L242" s="4">
        <f t="shared" si="91"/>
        <v>1.57</v>
      </c>
      <c r="M242" s="4">
        <f t="shared" si="92"/>
        <v>2.5499999999999998</v>
      </c>
      <c r="N242" s="1">
        <f t="shared" si="93"/>
        <v>0.63694267515923564</v>
      </c>
      <c r="O242" s="1">
        <f t="shared" si="94"/>
        <v>0.39215686274509809</v>
      </c>
      <c r="P242" s="1">
        <f t="shared" si="95"/>
        <v>2.8276699029126329E-2</v>
      </c>
      <c r="Q242" s="1">
        <f t="shared" si="96"/>
        <v>0.12239290620706877</v>
      </c>
      <c r="R242" s="1">
        <f t="shared" si="97"/>
        <v>0.63339290620706878</v>
      </c>
      <c r="S242" s="1"/>
      <c r="T242" s="17">
        <f t="shared" si="98"/>
        <v>578.79886276004493</v>
      </c>
      <c r="U242" s="18">
        <f t="shared" si="99"/>
        <v>1558.0808321378222</v>
      </c>
      <c r="V242" s="2">
        <f t="shared" si="100"/>
        <v>549.85891962204266</v>
      </c>
      <c r="W242" s="18">
        <f t="shared" si="101"/>
        <v>1480.1767905309309</v>
      </c>
      <c r="X242" s="2">
        <f t="shared" si="102"/>
        <v>-181.86483192586408</v>
      </c>
      <c r="Y242" s="2">
        <f t="shared" si="103"/>
        <v>148.0176790530931</v>
      </c>
      <c r="Z242" s="2">
        <f t="shared" si="104"/>
        <v>549.85891962204266</v>
      </c>
      <c r="AA242" s="2">
        <f t="shared" si="105"/>
        <v>-1000</v>
      </c>
      <c r="AB242" s="5">
        <f t="shared" si="106"/>
        <v>0.57000000000000006</v>
      </c>
      <c r="AC242" s="5">
        <f t="shared" si="107"/>
        <v>-1</v>
      </c>
      <c r="AD242" s="3">
        <f t="shared" si="108"/>
        <v>202209</v>
      </c>
      <c r="AE242" s="21">
        <v>2.7</v>
      </c>
      <c r="AF242" s="21">
        <v>1.5</v>
      </c>
      <c r="AG242" s="21">
        <v>2.5499999999999998</v>
      </c>
      <c r="AH242" s="21">
        <v>1.57</v>
      </c>
      <c r="AI242">
        <v>12</v>
      </c>
      <c r="AJ242">
        <v>20</v>
      </c>
      <c r="AK242">
        <f t="shared" si="109"/>
        <v>-180</v>
      </c>
      <c r="AL242">
        <f t="shared" si="110"/>
        <v>20</v>
      </c>
      <c r="AM242">
        <f t="shared" si="111"/>
        <v>12</v>
      </c>
    </row>
    <row r="243" spans="2:39" x14ac:dyDescent="0.25">
      <c r="B243" s="24">
        <v>44829</v>
      </c>
      <c r="C243" s="20" t="s">
        <v>35</v>
      </c>
      <c r="D243" s="20" t="s">
        <v>38</v>
      </c>
      <c r="E243" s="2">
        <v>-116.27906976744185</v>
      </c>
      <c r="F243" s="2">
        <v>-105.26315789473685</v>
      </c>
      <c r="G243" s="9">
        <f t="shared" si="112"/>
        <v>45038.958333332754</v>
      </c>
      <c r="H243" s="2" t="str">
        <f t="shared" si="113"/>
        <v>Seattle Seahawks</v>
      </c>
      <c r="I243" s="2" t="str">
        <f t="shared" si="114"/>
        <v>Atlanta Falcons</v>
      </c>
      <c r="J243" s="17">
        <f t="shared" si="115"/>
        <v>-116.27906976744185</v>
      </c>
      <c r="K243" s="18">
        <f t="shared" si="116"/>
        <v>-105.26315789473685</v>
      </c>
      <c r="L243" s="4">
        <f t="shared" si="91"/>
        <v>1.86</v>
      </c>
      <c r="M243" s="4">
        <f t="shared" si="92"/>
        <v>1.95</v>
      </c>
      <c r="N243" s="1">
        <f t="shared" si="93"/>
        <v>0.5376344086021505</v>
      </c>
      <c r="O243" s="1">
        <f t="shared" si="94"/>
        <v>0.51282051282051289</v>
      </c>
      <c r="P243" s="1">
        <f t="shared" si="95"/>
        <v>4.8031496062992063E-2</v>
      </c>
      <c r="Q243" s="1">
        <f t="shared" si="96"/>
        <v>1.2406947890818809E-2</v>
      </c>
      <c r="R243" s="1">
        <f t="shared" si="97"/>
        <v>0.52340694789081876</v>
      </c>
      <c r="S243" s="1"/>
      <c r="T243" s="17">
        <f t="shared" si="98"/>
        <v>910.55927711643062</v>
      </c>
      <c r="U243" s="18">
        <f t="shared" si="99"/>
        <v>1001.5075521192962</v>
      </c>
      <c r="V243" s="2">
        <f t="shared" si="100"/>
        <v>865.03131326060907</v>
      </c>
      <c r="W243" s="18">
        <f t="shared" si="101"/>
        <v>951.43217451333135</v>
      </c>
      <c r="X243" s="2">
        <f t="shared" si="102"/>
        <v>-115.60275156174939</v>
      </c>
      <c r="Y243" s="2">
        <f t="shared" si="103"/>
        <v>-105.10470707084419</v>
      </c>
      <c r="Z243" s="2">
        <f t="shared" si="104"/>
        <v>-1000</v>
      </c>
      <c r="AA243" s="2">
        <f t="shared" si="105"/>
        <v>951.43217451333135</v>
      </c>
      <c r="AB243" s="5">
        <f t="shared" si="106"/>
        <v>-1</v>
      </c>
      <c r="AC243" s="5">
        <f t="shared" si="107"/>
        <v>0.95</v>
      </c>
      <c r="AD243" s="3">
        <f t="shared" si="108"/>
        <v>202209</v>
      </c>
      <c r="AE243" s="21">
        <v>1.58</v>
      </c>
      <c r="AF243" s="21">
        <v>2.5</v>
      </c>
      <c r="AG243" s="21">
        <v>1.86</v>
      </c>
      <c r="AH243" s="21">
        <v>1.95</v>
      </c>
      <c r="AI243">
        <v>23</v>
      </c>
      <c r="AJ243">
        <v>27</v>
      </c>
      <c r="AK243">
        <f t="shared" si="109"/>
        <v>-120</v>
      </c>
      <c r="AL243">
        <f t="shared" si="110"/>
        <v>23</v>
      </c>
      <c r="AM243">
        <f t="shared" si="111"/>
        <v>27</v>
      </c>
    </row>
    <row r="244" spans="2:39" x14ac:dyDescent="0.25">
      <c r="B244" s="24">
        <v>44829</v>
      </c>
      <c r="C244" s="20" t="s">
        <v>30</v>
      </c>
      <c r="D244" s="20" t="s">
        <v>36</v>
      </c>
      <c r="E244" s="2">
        <v>-125</v>
      </c>
      <c r="F244" s="2">
        <v>104.99999999999999</v>
      </c>
      <c r="G244" s="9">
        <f t="shared" si="112"/>
        <v>45038.999999999418</v>
      </c>
      <c r="H244" s="2" t="str">
        <f t="shared" si="113"/>
        <v>Tampa Bay Buccaneers</v>
      </c>
      <c r="I244" s="2" t="str">
        <f t="shared" si="114"/>
        <v>Green Bay Packers</v>
      </c>
      <c r="J244" s="17">
        <f t="shared" si="115"/>
        <v>-125</v>
      </c>
      <c r="K244" s="18">
        <f t="shared" si="116"/>
        <v>104.99999999999999</v>
      </c>
      <c r="L244" s="4">
        <f t="shared" si="91"/>
        <v>1.8</v>
      </c>
      <c r="M244" s="4">
        <f t="shared" si="92"/>
        <v>2.0499999999999998</v>
      </c>
      <c r="N244" s="1">
        <f t="shared" si="93"/>
        <v>0.55555555555555558</v>
      </c>
      <c r="O244" s="1">
        <f t="shared" si="94"/>
        <v>0.48780487804878053</v>
      </c>
      <c r="P244" s="1">
        <f t="shared" si="95"/>
        <v>4.1558441558441461E-2</v>
      </c>
      <c r="Q244" s="1">
        <f t="shared" si="96"/>
        <v>3.3875338753387524E-2</v>
      </c>
      <c r="R244" s="1">
        <f t="shared" si="97"/>
        <v>0.54487533875338756</v>
      </c>
      <c r="S244" s="1"/>
      <c r="T244" s="17">
        <f t="shared" si="98"/>
        <v>835.28218085238643</v>
      </c>
      <c r="U244" s="18">
        <f t="shared" si="99"/>
        <v>1090.9993667390718</v>
      </c>
      <c r="V244" s="2">
        <f t="shared" si="100"/>
        <v>793.51807180976709</v>
      </c>
      <c r="W244" s="18">
        <f t="shared" si="101"/>
        <v>1036.449398402118</v>
      </c>
      <c r="X244" s="2">
        <f t="shared" si="102"/>
        <v>-126.02107444375048</v>
      </c>
      <c r="Y244" s="2">
        <f t="shared" si="103"/>
        <v>103.6449398402118</v>
      </c>
      <c r="Z244" s="2">
        <f t="shared" si="104"/>
        <v>-1000</v>
      </c>
      <c r="AA244" s="2">
        <f t="shared" si="105"/>
        <v>1036.449398402118</v>
      </c>
      <c r="AB244" s="5">
        <f t="shared" si="106"/>
        <v>-1</v>
      </c>
      <c r="AC244" s="5">
        <f t="shared" si="107"/>
        <v>1.0499999999999998</v>
      </c>
      <c r="AD244" s="3">
        <f t="shared" si="108"/>
        <v>202209</v>
      </c>
      <c r="AE244" s="21">
        <v>1.58</v>
      </c>
      <c r="AF244" s="21">
        <v>2.5</v>
      </c>
      <c r="AG244" s="21">
        <v>1.8</v>
      </c>
      <c r="AH244" s="21">
        <v>2.0499999999999998</v>
      </c>
      <c r="AI244">
        <v>12</v>
      </c>
      <c r="AJ244">
        <v>14</v>
      </c>
      <c r="AK244">
        <f t="shared" si="109"/>
        <v>-130</v>
      </c>
      <c r="AL244">
        <f t="shared" si="110"/>
        <v>12</v>
      </c>
      <c r="AM244">
        <f t="shared" si="111"/>
        <v>14</v>
      </c>
    </row>
    <row r="245" spans="2:39" x14ac:dyDescent="0.25">
      <c r="B245" s="24">
        <v>44829</v>
      </c>
      <c r="C245" s="20" t="s">
        <v>34</v>
      </c>
      <c r="D245" s="20" t="s">
        <v>29</v>
      </c>
      <c r="E245" s="2">
        <v>-270.2702702702702</v>
      </c>
      <c r="F245" s="2">
        <v>220.00000000000003</v>
      </c>
      <c r="G245" s="9">
        <f t="shared" si="112"/>
        <v>45039.041666666082</v>
      </c>
      <c r="H245" s="2" t="str">
        <f t="shared" si="113"/>
        <v>Los Angeles Chargers</v>
      </c>
      <c r="I245" s="2" t="str">
        <f t="shared" si="114"/>
        <v>Jacksonville Jaguars</v>
      </c>
      <c r="J245" s="17">
        <f t="shared" si="115"/>
        <v>-270.2702702702702</v>
      </c>
      <c r="K245" s="18">
        <f t="shared" si="116"/>
        <v>220.00000000000003</v>
      </c>
      <c r="L245" s="4">
        <f t="shared" si="91"/>
        <v>1.37</v>
      </c>
      <c r="M245" s="4">
        <f t="shared" si="92"/>
        <v>3.2</v>
      </c>
      <c r="N245" s="1">
        <f t="shared" si="93"/>
        <v>0.72992700729927007</v>
      </c>
      <c r="O245" s="1">
        <f t="shared" si="94"/>
        <v>0.3125</v>
      </c>
      <c r="P245" s="1">
        <f t="shared" si="95"/>
        <v>4.0700218818380707E-2</v>
      </c>
      <c r="Q245" s="1">
        <f t="shared" si="96"/>
        <v>0.20871350364963503</v>
      </c>
      <c r="R245" s="1">
        <f t="shared" si="97"/>
        <v>0.71971350364963504</v>
      </c>
      <c r="S245" s="1"/>
      <c r="T245" s="17">
        <f t="shared" si="98"/>
        <v>389.44176388110628</v>
      </c>
      <c r="U245" s="18">
        <f t="shared" si="99"/>
        <v>2256.8044836814311</v>
      </c>
      <c r="V245" s="2">
        <f t="shared" si="100"/>
        <v>369.96967568705094</v>
      </c>
      <c r="W245" s="18">
        <f t="shared" si="101"/>
        <v>2143.9642594973593</v>
      </c>
      <c r="X245" s="2">
        <f t="shared" si="102"/>
        <v>-270.29242278923357</v>
      </c>
      <c r="Y245" s="2">
        <f t="shared" si="103"/>
        <v>214.39642594973594</v>
      </c>
      <c r="Z245" s="2">
        <f t="shared" si="104"/>
        <v>-1000</v>
      </c>
      <c r="AA245" s="2">
        <f t="shared" si="105"/>
        <v>2143.9642594973593</v>
      </c>
      <c r="AB245" s="5">
        <f t="shared" si="106"/>
        <v>-1</v>
      </c>
      <c r="AC245" s="5">
        <f t="shared" si="107"/>
        <v>2.2000000000000002</v>
      </c>
      <c r="AD245" s="3">
        <f t="shared" si="108"/>
        <v>202209</v>
      </c>
      <c r="AE245" s="21">
        <v>1.23</v>
      </c>
      <c r="AF245" s="21">
        <v>4.25</v>
      </c>
      <c r="AG245" s="21">
        <v>1.37</v>
      </c>
      <c r="AH245" s="21">
        <v>3.2</v>
      </c>
      <c r="AI245">
        <v>10</v>
      </c>
      <c r="AJ245">
        <v>38</v>
      </c>
      <c r="AK245">
        <f t="shared" si="109"/>
        <v>-300</v>
      </c>
      <c r="AL245">
        <f t="shared" si="110"/>
        <v>10</v>
      </c>
      <c r="AM245">
        <f t="shared" si="111"/>
        <v>38</v>
      </c>
    </row>
    <row r="246" spans="2:39" x14ac:dyDescent="0.25">
      <c r="B246" s="24">
        <v>44829</v>
      </c>
      <c r="C246" s="20" t="s">
        <v>47</v>
      </c>
      <c r="D246" s="20" t="s">
        <v>46</v>
      </c>
      <c r="E246" s="2">
        <v>110.00000000000001</v>
      </c>
      <c r="F246" s="2">
        <v>-131.57894736842104</v>
      </c>
      <c r="G246" s="9">
        <f t="shared" si="112"/>
        <v>45039.083333332746</v>
      </c>
      <c r="H246" s="2" t="str">
        <f t="shared" si="113"/>
        <v>New Orleans Saints</v>
      </c>
      <c r="I246" s="2" t="str">
        <f t="shared" si="114"/>
        <v>Carolina Panthers</v>
      </c>
      <c r="J246" s="17">
        <f t="shared" si="115"/>
        <v>-131.57894736842104</v>
      </c>
      <c r="K246" s="18">
        <f t="shared" si="116"/>
        <v>110.00000000000001</v>
      </c>
      <c r="L246" s="4">
        <f t="shared" si="91"/>
        <v>1.76</v>
      </c>
      <c r="M246" s="4">
        <f t="shared" si="92"/>
        <v>2.1</v>
      </c>
      <c r="N246" s="1">
        <f t="shared" si="93"/>
        <v>0.56818181818181823</v>
      </c>
      <c r="O246" s="1">
        <f t="shared" si="94"/>
        <v>0.47619047619047616</v>
      </c>
      <c r="P246" s="1">
        <f t="shared" si="95"/>
        <v>4.2487046632124437E-2</v>
      </c>
      <c r="Q246" s="1">
        <f t="shared" si="96"/>
        <v>4.5995670995671034E-2</v>
      </c>
      <c r="R246" s="1">
        <f t="shared" si="97"/>
        <v>0.55699567099567104</v>
      </c>
      <c r="S246" s="1"/>
      <c r="T246" s="17">
        <f t="shared" si="98"/>
        <v>795.34608987611307</v>
      </c>
      <c r="U246" s="18">
        <f t="shared" si="99"/>
        <v>1144.9859022934511</v>
      </c>
      <c r="V246" s="2">
        <f t="shared" si="100"/>
        <v>755.57878538230739</v>
      </c>
      <c r="W246" s="18">
        <f t="shared" si="101"/>
        <v>1087.7366071787785</v>
      </c>
      <c r="X246" s="2">
        <f t="shared" si="102"/>
        <v>-132.3488720628942</v>
      </c>
      <c r="Y246" s="2">
        <f t="shared" si="103"/>
        <v>108.77366071787785</v>
      </c>
      <c r="Z246" s="2">
        <f t="shared" si="104"/>
        <v>-1000</v>
      </c>
      <c r="AA246" s="2">
        <f t="shared" si="105"/>
        <v>1087.7366071787785</v>
      </c>
      <c r="AB246" s="5">
        <f t="shared" si="106"/>
        <v>-1</v>
      </c>
      <c r="AC246" s="5">
        <f t="shared" si="107"/>
        <v>1.1000000000000001</v>
      </c>
      <c r="AD246" s="3">
        <f t="shared" si="108"/>
        <v>202209</v>
      </c>
      <c r="AE246" s="21">
        <v>2.2000000000000002</v>
      </c>
      <c r="AF246" s="21">
        <v>1.71</v>
      </c>
      <c r="AG246" s="21">
        <v>2.1</v>
      </c>
      <c r="AH246" s="21">
        <v>1.76</v>
      </c>
      <c r="AI246">
        <v>22</v>
      </c>
      <c r="AJ246">
        <v>14</v>
      </c>
      <c r="AK246">
        <f t="shared" si="109"/>
        <v>-140</v>
      </c>
      <c r="AL246">
        <f t="shared" si="110"/>
        <v>14</v>
      </c>
      <c r="AM246">
        <f t="shared" si="111"/>
        <v>22</v>
      </c>
    </row>
    <row r="247" spans="2:39" x14ac:dyDescent="0.25">
      <c r="B247" s="24">
        <v>44829</v>
      </c>
      <c r="C247" s="20" t="s">
        <v>40</v>
      </c>
      <c r="D247" s="20" t="s">
        <v>43</v>
      </c>
      <c r="E247" s="2">
        <v>-161.29032258064512</v>
      </c>
      <c r="F247" s="2">
        <v>140</v>
      </c>
      <c r="G247" s="9">
        <f t="shared" si="112"/>
        <v>45039.124999999411</v>
      </c>
      <c r="H247" s="2" t="str">
        <f t="shared" si="113"/>
        <v>Chicago Bears</v>
      </c>
      <c r="I247" s="2" t="str">
        <f t="shared" si="114"/>
        <v>Houston Texans</v>
      </c>
      <c r="J247" s="17">
        <f t="shared" si="115"/>
        <v>-161.29032258064512</v>
      </c>
      <c r="K247" s="18">
        <f t="shared" si="116"/>
        <v>140</v>
      </c>
      <c r="L247" s="4">
        <f t="shared" si="91"/>
        <v>1.62</v>
      </c>
      <c r="M247" s="4">
        <f t="shared" si="92"/>
        <v>2.4</v>
      </c>
      <c r="N247" s="1">
        <f t="shared" si="93"/>
        <v>0.61728395061728392</v>
      </c>
      <c r="O247" s="1">
        <f t="shared" si="94"/>
        <v>0.41666666666666669</v>
      </c>
      <c r="P247" s="1">
        <f t="shared" si="95"/>
        <v>3.2835820895522283E-2</v>
      </c>
      <c r="Q247" s="1">
        <f t="shared" si="96"/>
        <v>0.10030864197530862</v>
      </c>
      <c r="R247" s="1">
        <f t="shared" si="97"/>
        <v>0.61130864197530865</v>
      </c>
      <c r="S247" s="1"/>
      <c r="T247" s="17">
        <f t="shared" si="98"/>
        <v>635.83488165441463</v>
      </c>
      <c r="U247" s="18">
        <f t="shared" si="99"/>
        <v>1423.7849094482656</v>
      </c>
      <c r="V247" s="2">
        <f t="shared" si="100"/>
        <v>604.04313757169382</v>
      </c>
      <c r="W247" s="18">
        <f t="shared" si="101"/>
        <v>1352.5956639758522</v>
      </c>
      <c r="X247" s="2">
        <f t="shared" si="102"/>
        <v>-165.55109027810289</v>
      </c>
      <c r="Y247" s="2">
        <f t="shared" si="103"/>
        <v>135.25956639758522</v>
      </c>
      <c r="Z247" s="2">
        <f t="shared" si="104"/>
        <v>604.04313757169382</v>
      </c>
      <c r="AA247" s="2">
        <f t="shared" si="105"/>
        <v>-1000</v>
      </c>
      <c r="AB247" s="5">
        <f t="shared" si="106"/>
        <v>0.62000000000000011</v>
      </c>
      <c r="AC247" s="5">
        <f t="shared" si="107"/>
        <v>-1</v>
      </c>
      <c r="AD247" s="3">
        <f t="shared" si="108"/>
        <v>202209</v>
      </c>
      <c r="AE247" s="21">
        <v>1.6</v>
      </c>
      <c r="AF247" s="21">
        <v>2.4500000000000002</v>
      </c>
      <c r="AG247" s="21">
        <v>1.62</v>
      </c>
      <c r="AH247" s="21">
        <v>2.4</v>
      </c>
      <c r="AI247">
        <v>23</v>
      </c>
      <c r="AJ247">
        <v>20</v>
      </c>
      <c r="AK247">
        <f t="shared" si="109"/>
        <v>-170</v>
      </c>
      <c r="AL247">
        <f t="shared" si="110"/>
        <v>23</v>
      </c>
      <c r="AM247">
        <f t="shared" si="111"/>
        <v>20</v>
      </c>
    </row>
    <row r="248" spans="2:39" x14ac:dyDescent="0.25">
      <c r="B248" s="24">
        <v>44829</v>
      </c>
      <c r="C248" s="20" t="s">
        <v>42</v>
      </c>
      <c r="D248" s="20" t="s">
        <v>23</v>
      </c>
      <c r="E248" s="2">
        <v>190</v>
      </c>
      <c r="F248" s="2">
        <v>-232.55813953488376</v>
      </c>
      <c r="G248" s="9">
        <f t="shared" si="112"/>
        <v>45039.166666666075</v>
      </c>
      <c r="H248" s="2" t="str">
        <f t="shared" si="113"/>
        <v>Kansas City Chiefs</v>
      </c>
      <c r="I248" s="2" t="str">
        <f t="shared" si="114"/>
        <v>Indianapolis Colts</v>
      </c>
      <c r="J248" s="17">
        <f t="shared" si="115"/>
        <v>-232.55813953488376</v>
      </c>
      <c r="K248" s="18">
        <f t="shared" si="116"/>
        <v>190</v>
      </c>
      <c r="L248" s="4">
        <f t="shared" si="91"/>
        <v>1.43</v>
      </c>
      <c r="M248" s="4">
        <f t="shared" si="92"/>
        <v>2.9</v>
      </c>
      <c r="N248" s="1">
        <f t="shared" si="93"/>
        <v>0.69930069930069938</v>
      </c>
      <c r="O248" s="1">
        <f t="shared" si="94"/>
        <v>0.34482758620689657</v>
      </c>
      <c r="P248" s="1">
        <f t="shared" si="95"/>
        <v>4.2263279445727608E-2</v>
      </c>
      <c r="Q248" s="1">
        <f t="shared" si="96"/>
        <v>0.1772365565469014</v>
      </c>
      <c r="R248" s="1">
        <f t="shared" si="97"/>
        <v>0.68823655654690141</v>
      </c>
      <c r="S248" s="1"/>
      <c r="T248" s="17">
        <f t="shared" si="98"/>
        <v>452.98878777569371</v>
      </c>
      <c r="U248" s="18">
        <f t="shared" si="99"/>
        <v>1963.0773393846457</v>
      </c>
      <c r="V248" s="2">
        <f t="shared" si="100"/>
        <v>430.33934838690902</v>
      </c>
      <c r="W248" s="18">
        <f t="shared" si="101"/>
        <v>1864.9234724154132</v>
      </c>
      <c r="X248" s="2">
        <f t="shared" si="102"/>
        <v>-232.37475349358971</v>
      </c>
      <c r="Y248" s="2">
        <f t="shared" si="103"/>
        <v>186.49234724154132</v>
      </c>
      <c r="Z248" s="2">
        <f t="shared" si="104"/>
        <v>-1000</v>
      </c>
      <c r="AA248" s="2">
        <f t="shared" si="105"/>
        <v>1864.9234724154132</v>
      </c>
      <c r="AB248" s="5">
        <f t="shared" si="106"/>
        <v>-1</v>
      </c>
      <c r="AC248" s="5">
        <f t="shared" si="107"/>
        <v>1.9</v>
      </c>
      <c r="AD248" s="3">
        <f t="shared" si="108"/>
        <v>202209</v>
      </c>
      <c r="AE248" s="21">
        <v>2.4</v>
      </c>
      <c r="AF248" s="21">
        <v>1.62</v>
      </c>
      <c r="AG248" s="21">
        <v>2.9</v>
      </c>
      <c r="AH248" s="21">
        <v>1.43</v>
      </c>
      <c r="AI248">
        <v>20</v>
      </c>
      <c r="AJ248">
        <v>17</v>
      </c>
      <c r="AK248">
        <f t="shared" si="109"/>
        <v>-300</v>
      </c>
      <c r="AL248">
        <f t="shared" si="110"/>
        <v>17</v>
      </c>
      <c r="AM248">
        <f t="shared" si="111"/>
        <v>20</v>
      </c>
    </row>
    <row r="249" spans="2:39" x14ac:dyDescent="0.25">
      <c r="B249" s="24">
        <v>44829</v>
      </c>
      <c r="C249" s="20" t="s">
        <v>33</v>
      </c>
      <c r="D249" s="20" t="s">
        <v>27</v>
      </c>
      <c r="E249" s="2">
        <v>170.00000000000003</v>
      </c>
      <c r="F249" s="2">
        <v>-200</v>
      </c>
      <c r="G249" s="9">
        <f t="shared" si="112"/>
        <v>45039.208333332739</v>
      </c>
      <c r="H249" s="2" t="str">
        <f t="shared" si="113"/>
        <v>Buffalo Bills</v>
      </c>
      <c r="I249" s="2" t="str">
        <f t="shared" si="114"/>
        <v>Miami Dolphins</v>
      </c>
      <c r="J249" s="17">
        <f t="shared" si="115"/>
        <v>-200</v>
      </c>
      <c r="K249" s="18">
        <f t="shared" si="116"/>
        <v>170.00000000000003</v>
      </c>
      <c r="L249" s="4">
        <f t="shared" si="91"/>
        <v>1.5</v>
      </c>
      <c r="M249" s="4">
        <f t="shared" si="92"/>
        <v>2.7</v>
      </c>
      <c r="N249" s="1">
        <f t="shared" si="93"/>
        <v>0.66666666666666663</v>
      </c>
      <c r="O249" s="1">
        <f t="shared" si="94"/>
        <v>0.37037037037037035</v>
      </c>
      <c r="P249" s="1">
        <f t="shared" si="95"/>
        <v>3.5714285714285587E-2</v>
      </c>
      <c r="Q249" s="1">
        <f t="shared" si="96"/>
        <v>0.14814814814814814</v>
      </c>
      <c r="R249" s="1">
        <f t="shared" si="97"/>
        <v>0.65914814814814815</v>
      </c>
      <c r="S249" s="1"/>
      <c r="T249" s="17">
        <f t="shared" si="98"/>
        <v>517.10962521773342</v>
      </c>
      <c r="U249" s="18">
        <f t="shared" si="99"/>
        <v>1734.0124117028765</v>
      </c>
      <c r="V249" s="2">
        <f t="shared" si="100"/>
        <v>491.25414395684675</v>
      </c>
      <c r="W249" s="18">
        <f t="shared" si="101"/>
        <v>1647.3117911177326</v>
      </c>
      <c r="X249" s="2">
        <f t="shared" si="102"/>
        <v>-203.56062382403903</v>
      </c>
      <c r="Y249" s="2">
        <f t="shared" si="103"/>
        <v>164.73117911177326</v>
      </c>
      <c r="Z249" s="2">
        <f t="shared" si="104"/>
        <v>-1000</v>
      </c>
      <c r="AA249" s="2">
        <f t="shared" si="105"/>
        <v>1647.3117911177326</v>
      </c>
      <c r="AB249" s="5">
        <f t="shared" si="106"/>
        <v>-1</v>
      </c>
      <c r="AC249" s="5">
        <f t="shared" si="107"/>
        <v>1.7000000000000002</v>
      </c>
      <c r="AD249" s="3">
        <f t="shared" si="108"/>
        <v>202209</v>
      </c>
      <c r="AE249" s="21">
        <v>2.7</v>
      </c>
      <c r="AF249" s="21">
        <v>1.5</v>
      </c>
      <c r="AG249" s="21">
        <v>2.7</v>
      </c>
      <c r="AH249" s="21">
        <v>1.5</v>
      </c>
      <c r="AI249">
        <v>21</v>
      </c>
      <c r="AJ249">
        <v>19</v>
      </c>
      <c r="AK249">
        <f t="shared" si="109"/>
        <v>-200</v>
      </c>
      <c r="AL249">
        <f t="shared" si="110"/>
        <v>19</v>
      </c>
      <c r="AM249">
        <f t="shared" si="111"/>
        <v>21</v>
      </c>
    </row>
    <row r="250" spans="2:39" x14ac:dyDescent="0.25">
      <c r="B250" s="24">
        <v>44829</v>
      </c>
      <c r="C250" s="20" t="s">
        <v>32</v>
      </c>
      <c r="D250" s="20" t="s">
        <v>37</v>
      </c>
      <c r="E250" s="2">
        <v>-270.2702702702702</v>
      </c>
      <c r="F250" s="2">
        <v>220.00000000000003</v>
      </c>
      <c r="G250" s="9">
        <f t="shared" si="112"/>
        <v>45039.249999999403</v>
      </c>
      <c r="H250" s="2" t="str">
        <f t="shared" si="113"/>
        <v>Minnesota Vikings</v>
      </c>
      <c r="I250" s="2" t="str">
        <f t="shared" si="114"/>
        <v>Detroit Lions</v>
      </c>
      <c r="J250" s="17">
        <f t="shared" si="115"/>
        <v>-270.2702702702702</v>
      </c>
      <c r="K250" s="18">
        <f t="shared" si="116"/>
        <v>220.00000000000003</v>
      </c>
      <c r="L250" s="4">
        <f t="shared" si="91"/>
        <v>1.37</v>
      </c>
      <c r="M250" s="4">
        <f t="shared" si="92"/>
        <v>3.2</v>
      </c>
      <c r="N250" s="1">
        <f t="shared" si="93"/>
        <v>0.72992700729927007</v>
      </c>
      <c r="O250" s="1">
        <f t="shared" si="94"/>
        <v>0.3125</v>
      </c>
      <c r="P250" s="1">
        <f t="shared" si="95"/>
        <v>4.0700218818380707E-2</v>
      </c>
      <c r="Q250" s="1">
        <f t="shared" si="96"/>
        <v>0.20871350364963503</v>
      </c>
      <c r="R250" s="1">
        <f t="shared" si="97"/>
        <v>0.71971350364963504</v>
      </c>
      <c r="S250" s="1"/>
      <c r="T250" s="17">
        <f t="shared" si="98"/>
        <v>389.44176388110628</v>
      </c>
      <c r="U250" s="18">
        <f t="shared" si="99"/>
        <v>2256.8044836814311</v>
      </c>
      <c r="V250" s="2">
        <f t="shared" si="100"/>
        <v>369.96967568705094</v>
      </c>
      <c r="W250" s="18">
        <f t="shared" si="101"/>
        <v>2143.9642594973593</v>
      </c>
      <c r="X250" s="2">
        <f t="shared" si="102"/>
        <v>-270.29242278923357</v>
      </c>
      <c r="Y250" s="2">
        <f t="shared" si="103"/>
        <v>214.39642594973594</v>
      </c>
      <c r="Z250" s="2">
        <f t="shared" si="104"/>
        <v>369.96967568705094</v>
      </c>
      <c r="AA250" s="2">
        <f t="shared" si="105"/>
        <v>-1000</v>
      </c>
      <c r="AB250" s="5">
        <f t="shared" si="106"/>
        <v>0.37000000000000011</v>
      </c>
      <c r="AC250" s="5">
        <f t="shared" si="107"/>
        <v>-1</v>
      </c>
      <c r="AD250" s="3">
        <f t="shared" si="108"/>
        <v>202209</v>
      </c>
      <c r="AE250" s="21">
        <v>1.29</v>
      </c>
      <c r="AF250" s="21">
        <v>3.7</v>
      </c>
      <c r="AG250" s="21">
        <v>1.37</v>
      </c>
      <c r="AH250" s="21">
        <v>3.2</v>
      </c>
      <c r="AI250">
        <v>28</v>
      </c>
      <c r="AJ250">
        <v>24</v>
      </c>
      <c r="AK250">
        <f t="shared" si="109"/>
        <v>-300</v>
      </c>
      <c r="AL250">
        <f t="shared" si="110"/>
        <v>28</v>
      </c>
      <c r="AM250">
        <f t="shared" si="111"/>
        <v>24</v>
      </c>
    </row>
    <row r="251" spans="2:39" x14ac:dyDescent="0.25">
      <c r="B251" s="24">
        <v>44829</v>
      </c>
      <c r="C251" s="20" t="s">
        <v>39</v>
      </c>
      <c r="D251" s="20" t="s">
        <v>31</v>
      </c>
      <c r="E251" s="2">
        <v>125</v>
      </c>
      <c r="F251" s="2">
        <v>-147.05882352941177</v>
      </c>
      <c r="G251" s="9">
        <f t="shared" si="112"/>
        <v>45039.291666666068</v>
      </c>
      <c r="H251" s="2" t="str">
        <f t="shared" si="113"/>
        <v>Baltimore Ravens</v>
      </c>
      <c r="I251" s="2" t="str">
        <f t="shared" si="114"/>
        <v>New England Patriots</v>
      </c>
      <c r="J251" s="17">
        <f t="shared" si="115"/>
        <v>-147.05882352941177</v>
      </c>
      <c r="K251" s="18">
        <f t="shared" si="116"/>
        <v>125</v>
      </c>
      <c r="L251" s="4">
        <f t="shared" si="91"/>
        <v>1.68</v>
      </c>
      <c r="M251" s="4">
        <f t="shared" si="92"/>
        <v>2.25</v>
      </c>
      <c r="N251" s="1">
        <f t="shared" si="93"/>
        <v>0.59523809523809523</v>
      </c>
      <c r="O251" s="1">
        <f t="shared" si="94"/>
        <v>0.44444444444444442</v>
      </c>
      <c r="P251" s="1">
        <f t="shared" si="95"/>
        <v>3.8167938931297662E-2</v>
      </c>
      <c r="Q251" s="1">
        <f t="shared" si="96"/>
        <v>7.5396825396825407E-2</v>
      </c>
      <c r="R251" s="1">
        <f t="shared" si="97"/>
        <v>0.58639682539682547</v>
      </c>
      <c r="S251" s="1"/>
      <c r="T251" s="17">
        <f t="shared" si="98"/>
        <v>705.32983244457648</v>
      </c>
      <c r="U251" s="18">
        <f t="shared" si="99"/>
        <v>1287.7472223008879</v>
      </c>
      <c r="V251" s="2">
        <f t="shared" si="100"/>
        <v>670.06334082234764</v>
      </c>
      <c r="W251" s="18">
        <f t="shared" si="101"/>
        <v>1223.3598611858433</v>
      </c>
      <c r="X251" s="2">
        <f t="shared" si="102"/>
        <v>-149.23962244714528</v>
      </c>
      <c r="Y251" s="2">
        <f t="shared" si="103"/>
        <v>122.33598611858433</v>
      </c>
      <c r="Z251" s="2">
        <f t="shared" si="104"/>
        <v>670.06334082234764</v>
      </c>
      <c r="AA251" s="2">
        <f t="shared" si="105"/>
        <v>-1000</v>
      </c>
      <c r="AB251" s="5">
        <f t="shared" si="106"/>
        <v>0.67999999999999994</v>
      </c>
      <c r="AC251" s="5">
        <f t="shared" si="107"/>
        <v>-1</v>
      </c>
      <c r="AD251" s="3">
        <f t="shared" si="108"/>
        <v>202209</v>
      </c>
      <c r="AE251" s="21">
        <v>2.4</v>
      </c>
      <c r="AF251" s="21">
        <v>1.62</v>
      </c>
      <c r="AG251" s="21">
        <v>2.25</v>
      </c>
      <c r="AH251" s="21">
        <v>1.68</v>
      </c>
      <c r="AI251">
        <v>26</v>
      </c>
      <c r="AJ251">
        <v>37</v>
      </c>
      <c r="AK251">
        <f t="shared" si="109"/>
        <v>-150</v>
      </c>
      <c r="AL251">
        <f t="shared" si="110"/>
        <v>37</v>
      </c>
      <c r="AM251">
        <f t="shared" si="111"/>
        <v>26</v>
      </c>
    </row>
    <row r="252" spans="2:39" x14ac:dyDescent="0.25">
      <c r="B252" s="24">
        <v>44829</v>
      </c>
      <c r="C252" s="20" t="s">
        <v>45</v>
      </c>
      <c r="D252" s="20" t="s">
        <v>24</v>
      </c>
      <c r="E252" s="2">
        <v>220.00000000000003</v>
      </c>
      <c r="F252" s="2">
        <v>-270.2702702702702</v>
      </c>
      <c r="G252" s="9">
        <f t="shared" si="112"/>
        <v>45039.333333332732</v>
      </c>
      <c r="H252" s="2" t="str">
        <f t="shared" si="113"/>
        <v>Cincinnati Bengals</v>
      </c>
      <c r="I252" s="2" t="str">
        <f t="shared" si="114"/>
        <v>New York Jets</v>
      </c>
      <c r="J252" s="17">
        <f t="shared" si="115"/>
        <v>-270.2702702702702</v>
      </c>
      <c r="K252" s="18">
        <f t="shared" si="116"/>
        <v>220.00000000000003</v>
      </c>
      <c r="L252" s="4">
        <f t="shared" si="91"/>
        <v>1.37</v>
      </c>
      <c r="M252" s="4">
        <f t="shared" si="92"/>
        <v>3.2</v>
      </c>
      <c r="N252" s="1">
        <f t="shared" si="93"/>
        <v>0.72992700729927007</v>
      </c>
      <c r="O252" s="1">
        <f t="shared" si="94"/>
        <v>0.3125</v>
      </c>
      <c r="P252" s="1">
        <f t="shared" si="95"/>
        <v>4.0700218818380707E-2</v>
      </c>
      <c r="Q252" s="1">
        <f t="shared" si="96"/>
        <v>0.20871350364963503</v>
      </c>
      <c r="R252" s="1">
        <f t="shared" si="97"/>
        <v>0.71971350364963504</v>
      </c>
      <c r="S252" s="1"/>
      <c r="T252" s="17">
        <f t="shared" si="98"/>
        <v>389.44176388110628</v>
      </c>
      <c r="U252" s="18">
        <f t="shared" si="99"/>
        <v>2256.8044836814311</v>
      </c>
      <c r="V252" s="2">
        <f t="shared" si="100"/>
        <v>369.96967568705094</v>
      </c>
      <c r="W252" s="18">
        <f t="shared" si="101"/>
        <v>2143.9642594973593</v>
      </c>
      <c r="X252" s="2">
        <f t="shared" si="102"/>
        <v>-270.29242278923357</v>
      </c>
      <c r="Y252" s="2">
        <f t="shared" si="103"/>
        <v>214.39642594973594</v>
      </c>
      <c r="Z252" s="2">
        <f t="shared" si="104"/>
        <v>369.96967568705094</v>
      </c>
      <c r="AA252" s="2">
        <f t="shared" si="105"/>
        <v>-1000</v>
      </c>
      <c r="AB252" s="5">
        <f t="shared" si="106"/>
        <v>0.37000000000000011</v>
      </c>
      <c r="AC252" s="5">
        <f t="shared" si="107"/>
        <v>-1</v>
      </c>
      <c r="AD252" s="3">
        <f t="shared" si="108"/>
        <v>202209</v>
      </c>
      <c r="AE252" s="21">
        <v>3</v>
      </c>
      <c r="AF252" s="21">
        <v>1.41</v>
      </c>
      <c r="AG252" s="21">
        <v>3.2</v>
      </c>
      <c r="AH252" s="21">
        <v>1.37</v>
      </c>
      <c r="AI252">
        <v>12</v>
      </c>
      <c r="AJ252">
        <v>27</v>
      </c>
      <c r="AK252">
        <f t="shared" si="109"/>
        <v>-300</v>
      </c>
      <c r="AL252">
        <f t="shared" si="110"/>
        <v>27</v>
      </c>
      <c r="AM252">
        <f t="shared" si="111"/>
        <v>12</v>
      </c>
    </row>
    <row r="253" spans="2:39" x14ac:dyDescent="0.25">
      <c r="B253" s="24">
        <v>44829</v>
      </c>
      <c r="C253" s="20" t="s">
        <v>44</v>
      </c>
      <c r="D253" s="20" t="s">
        <v>53</v>
      </c>
      <c r="E253" s="2">
        <v>110.00000000000001</v>
      </c>
      <c r="F253" s="2">
        <v>-131.57894736842104</v>
      </c>
      <c r="G253" s="9">
        <f t="shared" si="112"/>
        <v>45039.374999999396</v>
      </c>
      <c r="H253" s="2" t="str">
        <f t="shared" si="113"/>
        <v>Las Vegas Raiders</v>
      </c>
      <c r="I253" s="2" t="str">
        <f t="shared" si="114"/>
        <v>Tennessee Titans</v>
      </c>
      <c r="J253" s="17">
        <f t="shared" si="115"/>
        <v>-131.57894736842104</v>
      </c>
      <c r="K253" s="18">
        <f t="shared" si="116"/>
        <v>110.00000000000001</v>
      </c>
      <c r="L253" s="4">
        <f t="shared" si="91"/>
        <v>1.76</v>
      </c>
      <c r="M253" s="4">
        <f t="shared" si="92"/>
        <v>2.1</v>
      </c>
      <c r="N253" s="1">
        <f t="shared" si="93"/>
        <v>0.56818181818181823</v>
      </c>
      <c r="O253" s="1">
        <f t="shared" si="94"/>
        <v>0.47619047619047616</v>
      </c>
      <c r="P253" s="1">
        <f t="shared" si="95"/>
        <v>4.2487046632124437E-2</v>
      </c>
      <c r="Q253" s="1">
        <f t="shared" si="96"/>
        <v>4.5995670995671034E-2</v>
      </c>
      <c r="R253" s="1">
        <f t="shared" si="97"/>
        <v>0.55699567099567104</v>
      </c>
      <c r="S253" s="1"/>
      <c r="T253" s="17">
        <f t="shared" si="98"/>
        <v>795.34608987611307</v>
      </c>
      <c r="U253" s="18">
        <f t="shared" si="99"/>
        <v>1144.9859022934511</v>
      </c>
      <c r="V253" s="2">
        <f t="shared" si="100"/>
        <v>755.57878538230739</v>
      </c>
      <c r="W253" s="18">
        <f t="shared" si="101"/>
        <v>1087.7366071787785</v>
      </c>
      <c r="X253" s="2">
        <f t="shared" si="102"/>
        <v>-132.3488720628942</v>
      </c>
      <c r="Y253" s="2">
        <f t="shared" si="103"/>
        <v>108.77366071787785</v>
      </c>
      <c r="Z253" s="2">
        <f t="shared" si="104"/>
        <v>-1000</v>
      </c>
      <c r="AA253" s="2">
        <f t="shared" si="105"/>
        <v>1087.7366071787785</v>
      </c>
      <c r="AB253" s="5">
        <f t="shared" si="106"/>
        <v>-1</v>
      </c>
      <c r="AC253" s="5">
        <f t="shared" si="107"/>
        <v>1.1000000000000001</v>
      </c>
      <c r="AD253" s="3">
        <f t="shared" si="108"/>
        <v>202209</v>
      </c>
      <c r="AE253" s="21">
        <v>1.9</v>
      </c>
      <c r="AF253" s="21">
        <v>1.9</v>
      </c>
      <c r="AG253" s="21">
        <v>2.1</v>
      </c>
      <c r="AH253" s="21">
        <v>1.76</v>
      </c>
      <c r="AI253">
        <v>24</v>
      </c>
      <c r="AJ253">
        <v>22</v>
      </c>
      <c r="AK253">
        <f t="shared" si="109"/>
        <v>-140</v>
      </c>
      <c r="AL253">
        <f t="shared" si="110"/>
        <v>22</v>
      </c>
      <c r="AM253">
        <f t="shared" si="111"/>
        <v>24</v>
      </c>
    </row>
    <row r="254" spans="2:39" x14ac:dyDescent="0.25">
      <c r="B254" s="24">
        <v>44829</v>
      </c>
      <c r="C254" s="20" t="s">
        <v>52</v>
      </c>
      <c r="D254" s="20" t="s">
        <v>22</v>
      </c>
      <c r="E254" s="2">
        <v>215</v>
      </c>
      <c r="F254" s="2">
        <v>-263.1578947368422</v>
      </c>
      <c r="G254" s="9">
        <f t="shared" si="112"/>
        <v>45039.41666666606</v>
      </c>
      <c r="H254" s="2" t="str">
        <f t="shared" si="113"/>
        <v>Philadelphia Eagles</v>
      </c>
      <c r="I254" s="2" t="str">
        <f t="shared" si="114"/>
        <v>Washington Commanders</v>
      </c>
      <c r="J254" s="17">
        <f t="shared" si="115"/>
        <v>-263.1578947368422</v>
      </c>
      <c r="K254" s="18">
        <f t="shared" si="116"/>
        <v>215</v>
      </c>
      <c r="L254" s="4">
        <f t="shared" si="91"/>
        <v>1.38</v>
      </c>
      <c r="M254" s="4">
        <f t="shared" si="92"/>
        <v>3.15</v>
      </c>
      <c r="N254" s="1">
        <f t="shared" si="93"/>
        <v>0.7246376811594204</v>
      </c>
      <c r="O254" s="1">
        <f t="shared" si="94"/>
        <v>0.31746031746031744</v>
      </c>
      <c r="P254" s="1">
        <f t="shared" si="95"/>
        <v>4.039735099337749E-2</v>
      </c>
      <c r="Q254" s="1">
        <f t="shared" si="96"/>
        <v>0.20358868184955148</v>
      </c>
      <c r="R254" s="1">
        <f t="shared" si="97"/>
        <v>0.71458868184955149</v>
      </c>
      <c r="S254" s="1"/>
      <c r="T254" s="17">
        <f t="shared" si="98"/>
        <v>399.40643533805462</v>
      </c>
      <c r="U254" s="18">
        <f t="shared" si="99"/>
        <v>2205.1924375584526</v>
      </c>
      <c r="V254" s="2">
        <f t="shared" si="100"/>
        <v>379.43611357115185</v>
      </c>
      <c r="W254" s="18">
        <f t="shared" si="101"/>
        <v>2094.93281568053</v>
      </c>
      <c r="X254" s="2">
        <f t="shared" si="102"/>
        <v>-263.54897813712716</v>
      </c>
      <c r="Y254" s="2">
        <f t="shared" si="103"/>
        <v>209.49328156805299</v>
      </c>
      <c r="Z254" s="2">
        <f t="shared" si="104"/>
        <v>379.43611357115185</v>
      </c>
      <c r="AA254" s="2">
        <f t="shared" si="105"/>
        <v>-1000</v>
      </c>
      <c r="AB254" s="5">
        <f t="shared" si="106"/>
        <v>0.37999999999999989</v>
      </c>
      <c r="AC254" s="5">
        <f t="shared" si="107"/>
        <v>-1</v>
      </c>
      <c r="AD254" s="3">
        <f t="shared" si="108"/>
        <v>202209</v>
      </c>
      <c r="AE254" s="21">
        <v>2.4</v>
      </c>
      <c r="AF254" s="21">
        <v>1.62</v>
      </c>
      <c r="AG254" s="21">
        <v>3.15</v>
      </c>
      <c r="AH254" s="21">
        <v>1.38</v>
      </c>
      <c r="AI254">
        <v>8</v>
      </c>
      <c r="AJ254">
        <v>24</v>
      </c>
      <c r="AK254">
        <f t="shared" si="109"/>
        <v>-300</v>
      </c>
      <c r="AL254">
        <f t="shared" si="110"/>
        <v>24</v>
      </c>
      <c r="AM254">
        <f t="shared" si="111"/>
        <v>8</v>
      </c>
    </row>
    <row r="255" spans="2:39" x14ac:dyDescent="0.25">
      <c r="B255" s="24">
        <v>44826</v>
      </c>
      <c r="C255" s="20" t="s">
        <v>49</v>
      </c>
      <c r="D255" s="20" t="s">
        <v>48</v>
      </c>
      <c r="E255" s="2">
        <v>-222.22222222222226</v>
      </c>
      <c r="F255" s="2">
        <v>179.99999999999997</v>
      </c>
      <c r="G255" s="9">
        <f t="shared" si="112"/>
        <v>45039.458333332725</v>
      </c>
      <c r="H255" s="2" t="str">
        <f t="shared" si="113"/>
        <v>Cleveland Browns</v>
      </c>
      <c r="I255" s="2" t="str">
        <f t="shared" si="114"/>
        <v>Pittsburgh Steelers</v>
      </c>
      <c r="J255" s="17">
        <f t="shared" si="115"/>
        <v>-222.22222222222226</v>
      </c>
      <c r="K255" s="18">
        <f t="shared" si="116"/>
        <v>179.99999999999997</v>
      </c>
      <c r="L255" s="4">
        <f t="shared" si="91"/>
        <v>1.45</v>
      </c>
      <c r="M255" s="4">
        <f t="shared" si="92"/>
        <v>2.8</v>
      </c>
      <c r="N255" s="1">
        <f t="shared" si="93"/>
        <v>0.68965517241379315</v>
      </c>
      <c r="O255" s="1">
        <f t="shared" si="94"/>
        <v>0.35714285714285715</v>
      </c>
      <c r="P255" s="1">
        <f t="shared" si="95"/>
        <v>4.4705882352941262E-2</v>
      </c>
      <c r="Q255" s="1">
        <f t="shared" si="96"/>
        <v>0.166256157635468</v>
      </c>
      <c r="R255" s="1">
        <f t="shared" si="97"/>
        <v>0.67725615763546798</v>
      </c>
      <c r="S255" s="1"/>
      <c r="T255" s="17">
        <f t="shared" si="98"/>
        <v>476.54619116545314</v>
      </c>
      <c r="U255" s="18">
        <f t="shared" si="99"/>
        <v>1872.3757127156628</v>
      </c>
      <c r="V255" s="2">
        <f t="shared" si="100"/>
        <v>452.71888160718044</v>
      </c>
      <c r="W255" s="18">
        <f t="shared" si="101"/>
        <v>1778.7569270798795</v>
      </c>
      <c r="X255" s="2">
        <f t="shared" si="102"/>
        <v>-220.88762820095712</v>
      </c>
      <c r="Y255" s="2">
        <f t="shared" si="103"/>
        <v>177.87569270798795</v>
      </c>
      <c r="Z255" s="2">
        <f t="shared" si="104"/>
        <v>452.71888160718044</v>
      </c>
      <c r="AA255" s="2">
        <f t="shared" si="105"/>
        <v>-1000</v>
      </c>
      <c r="AB255" s="5">
        <f t="shared" si="106"/>
        <v>0.44999999999999996</v>
      </c>
      <c r="AC255" s="5">
        <f t="shared" si="107"/>
        <v>-1</v>
      </c>
      <c r="AD255" s="3">
        <f t="shared" si="108"/>
        <v>202209</v>
      </c>
      <c r="AE255" s="21">
        <v>1.58</v>
      </c>
      <c r="AF255" s="21">
        <v>2.5</v>
      </c>
      <c r="AG255" s="21">
        <v>1.45</v>
      </c>
      <c r="AH255" s="21">
        <v>2.8</v>
      </c>
      <c r="AI255">
        <v>29</v>
      </c>
      <c r="AJ255">
        <v>17</v>
      </c>
      <c r="AK255">
        <f t="shared" si="109"/>
        <v>-300</v>
      </c>
      <c r="AL255">
        <f t="shared" si="110"/>
        <v>29</v>
      </c>
      <c r="AM255">
        <f t="shared" si="111"/>
        <v>17</v>
      </c>
    </row>
    <row r="256" spans="2:39" x14ac:dyDescent="0.25">
      <c r="B256" s="24">
        <v>44823</v>
      </c>
      <c r="C256" s="20" t="s">
        <v>22</v>
      </c>
      <c r="D256" s="20" t="s">
        <v>32</v>
      </c>
      <c r="E256" s="2">
        <v>-147.05882352941177</v>
      </c>
      <c r="F256" s="2">
        <v>125</v>
      </c>
      <c r="G256" s="9">
        <f t="shared" si="112"/>
        <v>45039.499999999389</v>
      </c>
      <c r="H256" s="2" t="str">
        <f t="shared" si="113"/>
        <v>Philadelphia Eagles</v>
      </c>
      <c r="I256" s="2" t="str">
        <f t="shared" si="114"/>
        <v>Minnesota Vikings</v>
      </c>
      <c r="J256" s="17">
        <f t="shared" si="115"/>
        <v>-147.05882352941177</v>
      </c>
      <c r="K256" s="18">
        <f t="shared" si="116"/>
        <v>125</v>
      </c>
      <c r="L256" s="4">
        <f t="shared" si="91"/>
        <v>1.68</v>
      </c>
      <c r="M256" s="4">
        <f t="shared" si="92"/>
        <v>2.25</v>
      </c>
      <c r="N256" s="1">
        <f t="shared" si="93"/>
        <v>0.59523809523809523</v>
      </c>
      <c r="O256" s="1">
        <f t="shared" si="94"/>
        <v>0.44444444444444442</v>
      </c>
      <c r="P256" s="1">
        <f t="shared" si="95"/>
        <v>3.8167938931297662E-2</v>
      </c>
      <c r="Q256" s="1">
        <f t="shared" si="96"/>
        <v>7.5396825396825407E-2</v>
      </c>
      <c r="R256" s="1">
        <f t="shared" si="97"/>
        <v>0.58639682539682547</v>
      </c>
      <c r="S256" s="1"/>
      <c r="T256" s="17">
        <f t="shared" si="98"/>
        <v>705.32983244457648</v>
      </c>
      <c r="U256" s="18">
        <f t="shared" si="99"/>
        <v>1287.7472223008879</v>
      </c>
      <c r="V256" s="2">
        <f t="shared" si="100"/>
        <v>670.06334082234764</v>
      </c>
      <c r="W256" s="18">
        <f t="shared" si="101"/>
        <v>1223.3598611858433</v>
      </c>
      <c r="X256" s="2">
        <f t="shared" si="102"/>
        <v>-149.23962244714528</v>
      </c>
      <c r="Y256" s="2">
        <f t="shared" si="103"/>
        <v>122.33598611858433</v>
      </c>
      <c r="Z256" s="2">
        <f t="shared" si="104"/>
        <v>670.06334082234764</v>
      </c>
      <c r="AA256" s="2">
        <f t="shared" si="105"/>
        <v>-1000</v>
      </c>
      <c r="AB256" s="5">
        <f t="shared" si="106"/>
        <v>0.67999999999999994</v>
      </c>
      <c r="AC256" s="5">
        <f t="shared" si="107"/>
        <v>-1</v>
      </c>
      <c r="AD256" s="3">
        <f t="shared" si="108"/>
        <v>202209</v>
      </c>
      <c r="AE256" s="21">
        <v>1.74</v>
      </c>
      <c r="AF256" s="21">
        <v>2.15</v>
      </c>
      <c r="AG256" s="21">
        <v>1.68</v>
      </c>
      <c r="AH256" s="21">
        <v>2.25</v>
      </c>
      <c r="AI256">
        <v>24</v>
      </c>
      <c r="AJ256">
        <v>7</v>
      </c>
      <c r="AK256">
        <f t="shared" si="109"/>
        <v>-150</v>
      </c>
      <c r="AL256">
        <f t="shared" si="110"/>
        <v>24</v>
      </c>
      <c r="AM256">
        <f t="shared" si="111"/>
        <v>7</v>
      </c>
    </row>
    <row r="257" spans="2:39" x14ac:dyDescent="0.25">
      <c r="B257" s="24">
        <v>44823</v>
      </c>
      <c r="C257" s="20" t="s">
        <v>27</v>
      </c>
      <c r="D257" s="20" t="s">
        <v>44</v>
      </c>
      <c r="E257" s="2">
        <v>-454.54545454545462</v>
      </c>
      <c r="F257" s="2">
        <v>350</v>
      </c>
      <c r="G257" s="9">
        <f t="shared" si="112"/>
        <v>45039.541666666053</v>
      </c>
      <c r="H257" s="2" t="str">
        <f t="shared" si="113"/>
        <v>Buffalo Bills</v>
      </c>
      <c r="I257" s="2" t="str">
        <f t="shared" si="114"/>
        <v>Tennessee Titans</v>
      </c>
      <c r="J257" s="17">
        <f t="shared" si="115"/>
        <v>-454.54545454545462</v>
      </c>
      <c r="K257" s="18">
        <f t="shared" si="116"/>
        <v>350</v>
      </c>
      <c r="L257" s="4">
        <f t="shared" si="91"/>
        <v>1.22</v>
      </c>
      <c r="M257" s="4">
        <f t="shared" si="92"/>
        <v>4.5</v>
      </c>
      <c r="N257" s="1">
        <f t="shared" si="93"/>
        <v>0.81967213114754101</v>
      </c>
      <c r="O257" s="1">
        <f t="shared" si="94"/>
        <v>0.22222222222222221</v>
      </c>
      <c r="P257" s="1">
        <f t="shared" si="95"/>
        <v>4.0209790209790097E-2</v>
      </c>
      <c r="Q257" s="1">
        <f t="shared" si="96"/>
        <v>0.2987249544626594</v>
      </c>
      <c r="R257" s="1">
        <f t="shared" si="97"/>
        <v>0.80972495446265946</v>
      </c>
      <c r="S257" s="1"/>
      <c r="T257" s="17">
        <f t="shared" si="98"/>
        <v>234.98725646118768</v>
      </c>
      <c r="U257" s="18">
        <f t="shared" si="99"/>
        <v>3526.591123964678</v>
      </c>
      <c r="V257" s="2">
        <f t="shared" si="100"/>
        <v>223.2378936381283</v>
      </c>
      <c r="W257" s="18">
        <f t="shared" si="101"/>
        <v>3350.2615677664439</v>
      </c>
      <c r="X257" s="2">
        <f t="shared" si="102"/>
        <v>-447.95262296329213</v>
      </c>
      <c r="Y257" s="2">
        <f t="shared" si="103"/>
        <v>335.02615677664437</v>
      </c>
      <c r="Z257" s="2">
        <f t="shared" si="104"/>
        <v>223.2378936381283</v>
      </c>
      <c r="AA257" s="2">
        <f t="shared" si="105"/>
        <v>-1000</v>
      </c>
      <c r="AB257" s="5">
        <f t="shared" si="106"/>
        <v>0.21999999999999997</v>
      </c>
      <c r="AC257" s="5">
        <f t="shared" si="107"/>
        <v>-1</v>
      </c>
      <c r="AD257" s="3">
        <f t="shared" si="108"/>
        <v>202209</v>
      </c>
      <c r="AE257" s="21">
        <v>1.28</v>
      </c>
      <c r="AF257" s="21">
        <v>3.75</v>
      </c>
      <c r="AG257" s="21">
        <v>1.22</v>
      </c>
      <c r="AH257" s="21">
        <v>4.5</v>
      </c>
      <c r="AI257">
        <v>41</v>
      </c>
      <c r="AJ257">
        <v>7</v>
      </c>
      <c r="AK257">
        <f t="shared" si="109"/>
        <v>-500</v>
      </c>
      <c r="AL257">
        <f t="shared" si="110"/>
        <v>41</v>
      </c>
      <c r="AM257">
        <f t="shared" si="111"/>
        <v>7</v>
      </c>
    </row>
    <row r="258" spans="2:39" x14ac:dyDescent="0.25">
      <c r="B258" s="24">
        <v>44822</v>
      </c>
      <c r="C258" s="20" t="s">
        <v>36</v>
      </c>
      <c r="D258" s="20" t="s">
        <v>40</v>
      </c>
      <c r="E258" s="2">
        <v>-500.00000000000011</v>
      </c>
      <c r="F258" s="2">
        <v>375</v>
      </c>
      <c r="G258" s="9">
        <f t="shared" si="112"/>
        <v>45039.583333332717</v>
      </c>
      <c r="H258" s="2" t="str">
        <f t="shared" si="113"/>
        <v>Green Bay Packers</v>
      </c>
      <c r="I258" s="2" t="str">
        <f t="shared" si="114"/>
        <v>Chicago Bears</v>
      </c>
      <c r="J258" s="17">
        <f t="shared" si="115"/>
        <v>-500.00000000000011</v>
      </c>
      <c r="K258" s="18">
        <f t="shared" si="116"/>
        <v>375</v>
      </c>
      <c r="L258" s="4">
        <f t="shared" si="91"/>
        <v>1.2</v>
      </c>
      <c r="M258" s="4">
        <f t="shared" si="92"/>
        <v>4.75</v>
      </c>
      <c r="N258" s="1">
        <f t="shared" si="93"/>
        <v>0.83333333333333337</v>
      </c>
      <c r="O258" s="1">
        <f t="shared" si="94"/>
        <v>0.21052631578947367</v>
      </c>
      <c r="P258" s="1">
        <f t="shared" si="95"/>
        <v>4.2016806722689037E-2</v>
      </c>
      <c r="Q258" s="1">
        <f t="shared" si="96"/>
        <v>0.31140350877192985</v>
      </c>
      <c r="R258" s="1">
        <f t="shared" si="97"/>
        <v>0.82240350877192991</v>
      </c>
      <c r="S258" s="1"/>
      <c r="T258" s="17">
        <f t="shared" si="98"/>
        <v>215.94811954689931</v>
      </c>
      <c r="U258" s="18">
        <f t="shared" si="99"/>
        <v>3787.1793685900598</v>
      </c>
      <c r="V258" s="2">
        <f t="shared" si="100"/>
        <v>205.15071356955434</v>
      </c>
      <c r="W258" s="18">
        <f t="shared" si="101"/>
        <v>3597.8204001605568</v>
      </c>
      <c r="X258" s="2">
        <f t="shared" si="102"/>
        <v>-487.44651315139578</v>
      </c>
      <c r="Y258" s="2">
        <f t="shared" si="103"/>
        <v>359.7820400160557</v>
      </c>
      <c r="Z258" s="2">
        <f t="shared" si="104"/>
        <v>205.15071356955434</v>
      </c>
      <c r="AA258" s="2">
        <f t="shared" si="105"/>
        <v>-1000</v>
      </c>
      <c r="AB258" s="5">
        <f t="shared" si="106"/>
        <v>0.19999999999999996</v>
      </c>
      <c r="AC258" s="5">
        <f t="shared" si="107"/>
        <v>-1</v>
      </c>
      <c r="AD258" s="3">
        <f t="shared" si="108"/>
        <v>202209</v>
      </c>
      <c r="AE258" s="21">
        <v>1.2</v>
      </c>
      <c r="AF258" s="21">
        <v>4.75</v>
      </c>
      <c r="AG258" s="21">
        <v>1.2</v>
      </c>
      <c r="AH258" s="21">
        <v>4.75</v>
      </c>
      <c r="AI258">
        <v>27</v>
      </c>
      <c r="AJ258">
        <v>10</v>
      </c>
      <c r="AK258">
        <f t="shared" si="109"/>
        <v>-500</v>
      </c>
      <c r="AL258">
        <f t="shared" si="110"/>
        <v>27</v>
      </c>
      <c r="AM258">
        <f t="shared" si="111"/>
        <v>10</v>
      </c>
    </row>
    <row r="259" spans="2:39" x14ac:dyDescent="0.25">
      <c r="B259" s="24">
        <v>44822</v>
      </c>
      <c r="C259" s="20" t="s">
        <v>26</v>
      </c>
      <c r="D259" s="20" t="s">
        <v>24</v>
      </c>
      <c r="E259" s="2">
        <v>275</v>
      </c>
      <c r="F259" s="2">
        <v>-357.14285714285711</v>
      </c>
      <c r="G259" s="9">
        <f t="shared" si="112"/>
        <v>45039.624999999382</v>
      </c>
      <c r="H259" s="2" t="str">
        <f t="shared" si="113"/>
        <v>Cincinnati Bengals</v>
      </c>
      <c r="I259" s="2" t="str">
        <f t="shared" si="114"/>
        <v>Dallas Cowboys</v>
      </c>
      <c r="J259" s="17">
        <f t="shared" si="115"/>
        <v>-357.14285714285711</v>
      </c>
      <c r="K259" s="18">
        <f t="shared" si="116"/>
        <v>275</v>
      </c>
      <c r="L259" s="4">
        <f t="shared" si="91"/>
        <v>1.28</v>
      </c>
      <c r="M259" s="4">
        <f t="shared" si="92"/>
        <v>3.75</v>
      </c>
      <c r="N259" s="1">
        <f t="shared" si="93"/>
        <v>0.78125</v>
      </c>
      <c r="O259" s="1">
        <f t="shared" si="94"/>
        <v>0.26666666666666666</v>
      </c>
      <c r="P259" s="1">
        <f t="shared" si="95"/>
        <v>4.5725646123260466E-2</v>
      </c>
      <c r="Q259" s="1">
        <f t="shared" si="96"/>
        <v>0.2572916666666667</v>
      </c>
      <c r="R259" s="1">
        <f t="shared" si="97"/>
        <v>0.76829166666666671</v>
      </c>
      <c r="S259" s="1"/>
      <c r="T259" s="17">
        <f t="shared" si="98"/>
        <v>301.58902326590373</v>
      </c>
      <c r="U259" s="18">
        <f t="shared" si="99"/>
        <v>2840.2616005464147</v>
      </c>
      <c r="V259" s="2">
        <f t="shared" si="100"/>
        <v>286.50957210260856</v>
      </c>
      <c r="W259" s="18">
        <f t="shared" si="101"/>
        <v>2698.2485205190937</v>
      </c>
      <c r="X259" s="2">
        <f t="shared" si="102"/>
        <v>-349.02847840695074</v>
      </c>
      <c r="Y259" s="2">
        <f t="shared" si="103"/>
        <v>269.82485205190937</v>
      </c>
      <c r="Z259" s="2">
        <f t="shared" si="104"/>
        <v>-1000</v>
      </c>
      <c r="AA259" s="2">
        <f t="shared" si="105"/>
        <v>2698.2485205190937</v>
      </c>
      <c r="AB259" s="5">
        <f t="shared" si="106"/>
        <v>-1</v>
      </c>
      <c r="AC259" s="5">
        <f t="shared" si="107"/>
        <v>2.75</v>
      </c>
      <c r="AD259" s="3">
        <f t="shared" si="108"/>
        <v>202209</v>
      </c>
      <c r="AE259" s="21">
        <v>1.8</v>
      </c>
      <c r="AF259" s="21">
        <v>2.0499999999999998</v>
      </c>
      <c r="AG259" s="21">
        <v>3.75</v>
      </c>
      <c r="AH259" s="21">
        <v>1.28</v>
      </c>
      <c r="AI259">
        <v>20</v>
      </c>
      <c r="AJ259">
        <v>17</v>
      </c>
      <c r="AK259">
        <f t="shared" si="109"/>
        <v>-400</v>
      </c>
      <c r="AL259">
        <f t="shared" si="110"/>
        <v>17</v>
      </c>
      <c r="AM259">
        <f t="shared" si="111"/>
        <v>20</v>
      </c>
    </row>
    <row r="260" spans="2:39" x14ac:dyDescent="0.25">
      <c r="B260" s="24">
        <v>44822</v>
      </c>
      <c r="C260" s="20" t="s">
        <v>41</v>
      </c>
      <c r="D260" s="20" t="s">
        <v>43</v>
      </c>
      <c r="E260" s="2">
        <v>-500.00000000000011</v>
      </c>
      <c r="F260" s="2">
        <v>375</v>
      </c>
      <c r="G260" s="9">
        <f t="shared" si="112"/>
        <v>45039.666666666046</v>
      </c>
      <c r="H260" s="2" t="str">
        <f t="shared" si="113"/>
        <v>Denver Broncos</v>
      </c>
      <c r="I260" s="2" t="str">
        <f t="shared" si="114"/>
        <v>Houston Texans</v>
      </c>
      <c r="J260" s="17">
        <f t="shared" si="115"/>
        <v>-500.00000000000011</v>
      </c>
      <c r="K260" s="18">
        <f t="shared" si="116"/>
        <v>375</v>
      </c>
      <c r="L260" s="4">
        <f t="shared" ref="L260:L323" si="117">IF(J260&lt;0,-(100-J260)/J260,J260/100+1)</f>
        <v>1.2</v>
      </c>
      <c r="M260" s="4">
        <f t="shared" ref="M260:M323" si="118">IF(K260&lt;0,-(100-K260)/K260,K260/100+1)</f>
        <v>4.75</v>
      </c>
      <c r="N260" s="1">
        <f t="shared" si="93"/>
        <v>0.83333333333333337</v>
      </c>
      <c r="O260" s="1">
        <f t="shared" si="94"/>
        <v>0.21052631578947367</v>
      </c>
      <c r="P260" s="1">
        <f t="shared" si="95"/>
        <v>4.2016806722689037E-2</v>
      </c>
      <c r="Q260" s="1">
        <f t="shared" si="96"/>
        <v>0.31140350877192985</v>
      </c>
      <c r="R260" s="1">
        <f t="shared" si="97"/>
        <v>0.82240350877192991</v>
      </c>
      <c r="S260" s="1"/>
      <c r="T260" s="17">
        <f t="shared" si="98"/>
        <v>215.94811954689931</v>
      </c>
      <c r="U260" s="18">
        <f t="shared" si="99"/>
        <v>3787.1793685900598</v>
      </c>
      <c r="V260" s="2">
        <f t="shared" si="100"/>
        <v>205.15071356955434</v>
      </c>
      <c r="W260" s="18">
        <f t="shared" si="101"/>
        <v>3597.8204001605568</v>
      </c>
      <c r="X260" s="2">
        <f t="shared" si="102"/>
        <v>-487.44651315139578</v>
      </c>
      <c r="Y260" s="2">
        <f t="shared" si="103"/>
        <v>359.7820400160557</v>
      </c>
      <c r="Z260" s="2">
        <f t="shared" si="104"/>
        <v>205.15071356955434</v>
      </c>
      <c r="AA260" s="2">
        <f t="shared" si="105"/>
        <v>-1000</v>
      </c>
      <c r="AB260" s="5">
        <f t="shared" si="106"/>
        <v>0.19999999999999996</v>
      </c>
      <c r="AC260" s="5">
        <f t="shared" si="107"/>
        <v>-1</v>
      </c>
      <c r="AD260" s="3">
        <f t="shared" si="108"/>
        <v>202209</v>
      </c>
      <c r="AE260" s="21">
        <v>1.1599999999999999</v>
      </c>
      <c r="AF260" s="21">
        <v>5.5</v>
      </c>
      <c r="AG260" s="21">
        <v>1.2</v>
      </c>
      <c r="AH260" s="21">
        <v>4.75</v>
      </c>
      <c r="AI260">
        <v>16</v>
      </c>
      <c r="AJ260">
        <v>9</v>
      </c>
      <c r="AK260">
        <f t="shared" si="109"/>
        <v>-500</v>
      </c>
      <c r="AL260">
        <f t="shared" si="110"/>
        <v>16</v>
      </c>
      <c r="AM260">
        <f t="shared" si="111"/>
        <v>9</v>
      </c>
    </row>
    <row r="261" spans="2:39" x14ac:dyDescent="0.25">
      <c r="B261" s="24">
        <v>44822</v>
      </c>
      <c r="C261" s="20" t="s">
        <v>53</v>
      </c>
      <c r="D261" s="20" t="s">
        <v>51</v>
      </c>
      <c r="E261" s="2">
        <v>-238.09523809523813</v>
      </c>
      <c r="F261" s="2">
        <v>195.00000000000003</v>
      </c>
      <c r="G261" s="9">
        <f t="shared" si="112"/>
        <v>45039.70833333271</v>
      </c>
      <c r="H261" s="2" t="str">
        <f t="shared" si="113"/>
        <v>Las Vegas Raiders</v>
      </c>
      <c r="I261" s="2" t="str">
        <f t="shared" si="114"/>
        <v>Arizona Cardinals</v>
      </c>
      <c r="J261" s="17">
        <f t="shared" si="115"/>
        <v>-238.09523809523813</v>
      </c>
      <c r="K261" s="18">
        <f t="shared" si="116"/>
        <v>195.00000000000003</v>
      </c>
      <c r="L261" s="4">
        <f t="shared" si="117"/>
        <v>1.42</v>
      </c>
      <c r="M261" s="4">
        <f t="shared" si="118"/>
        <v>2.95</v>
      </c>
      <c r="N261" s="1">
        <f t="shared" ref="N261:N324" si="119">1/L261</f>
        <v>0.70422535211267612</v>
      </c>
      <c r="O261" s="1">
        <f t="shared" ref="O261:O324" si="120">1/M261</f>
        <v>0.33898305084745761</v>
      </c>
      <c r="P261" s="1">
        <f t="shared" ref="P261:P324" si="121">1-L261*M261/(L261+M261)</f>
        <v>4.1418764302059485E-2</v>
      </c>
      <c r="Q261" s="1">
        <f t="shared" ref="Q261:Q324" si="122">ABS(N261-O261)/2</f>
        <v>0.18262115063260925</v>
      </c>
      <c r="R261" s="1">
        <f t="shared" ref="R261:R324" si="123">R$1+IF(L261&lt;=M261,Q261,-Q261)</f>
        <v>0.69362115063260932</v>
      </c>
      <c r="S261" s="1"/>
      <c r="T261" s="17">
        <f t="shared" ref="T261:T324" si="124">(1/R261-1)*1000</f>
        <v>441.70920838841397</v>
      </c>
      <c r="U261" s="18">
        <f t="shared" ref="U261:U324" si="125">1000000/(T261+S$1)-T$1</f>
        <v>2009.6149174189422</v>
      </c>
      <c r="V261" s="2">
        <f t="shared" ref="V261:V324" si="126">T261*0.95</f>
        <v>419.62374796899326</v>
      </c>
      <c r="W261" s="18">
        <f t="shared" ref="W261:W324" si="127">U261*0.95</f>
        <v>1909.134171547995</v>
      </c>
      <c r="X261" s="2">
        <f t="shared" ref="X261:X324" si="128">IF(V261&lt;1000,-100000/V261,V261/10)</f>
        <v>-238.30872414634925</v>
      </c>
      <c r="Y261" s="2">
        <f t="shared" ref="Y261:Y324" si="129">IF(W261&lt;1000,-100000/W261,W261/10)</f>
        <v>190.9134171547995</v>
      </c>
      <c r="Z261" s="2">
        <f t="shared" ref="Z261:Z324" si="130">IF(AL261&gt;AM261,V261,-1000)</f>
        <v>-1000</v>
      </c>
      <c r="AA261" s="2">
        <f t="shared" ref="AA261:AA324" si="131">IF(AM261&gt;AL261,W261,-1000)</f>
        <v>1909.134171547995</v>
      </c>
      <c r="AB261" s="5">
        <f t="shared" ref="AB261:AB324" si="132">IF(AL261&gt;AM261,L261-1,-1)</f>
        <v>-1</v>
      </c>
      <c r="AC261" s="5">
        <f t="shared" ref="AC261:AC324" si="133">IF(AM261&gt;AL261,M261-1,-1)</f>
        <v>1.9500000000000002</v>
      </c>
      <c r="AD261" s="3">
        <f t="shared" ref="AD261:AD324" si="134">YEAR(B261)*100+MONTH(B261)</f>
        <v>202209</v>
      </c>
      <c r="AE261" s="21">
        <v>1.71</v>
      </c>
      <c r="AF261" s="21">
        <v>2.2000000000000002</v>
      </c>
      <c r="AG261" s="21">
        <v>1.42</v>
      </c>
      <c r="AH261" s="21">
        <v>2.95</v>
      </c>
      <c r="AI261">
        <v>23</v>
      </c>
      <c r="AJ261">
        <v>29</v>
      </c>
      <c r="AK261">
        <f t="shared" ref="AK261:AK324" si="135">IF(J261&lt;-200,INT(J261/100)*100,INT(J261/10)*10)</f>
        <v>-300</v>
      </c>
      <c r="AL261">
        <f t="shared" ref="AL261:AL324" si="136">IF(E261&lt;F261,AI261,AJ261)</f>
        <v>23</v>
      </c>
      <c r="AM261">
        <f t="shared" ref="AM261:AM324" si="137">IF(E261&lt;F261,AJ261,AI261)</f>
        <v>29</v>
      </c>
    </row>
    <row r="262" spans="2:39" x14ac:dyDescent="0.25">
      <c r="B262" s="24">
        <v>44822</v>
      </c>
      <c r="C262" s="20" t="s">
        <v>50</v>
      </c>
      <c r="D262" s="20" t="s">
        <v>38</v>
      </c>
      <c r="E262" s="2">
        <v>-500.00000000000011</v>
      </c>
      <c r="F262" s="2">
        <v>375</v>
      </c>
      <c r="G262" s="9">
        <f t="shared" ref="G262:G325" si="138">G261+1/24</f>
        <v>45039.749999999374</v>
      </c>
      <c r="H262" s="2" t="str">
        <f t="shared" si="113"/>
        <v>Los Angeles Rams</v>
      </c>
      <c r="I262" s="2" t="str">
        <f t="shared" si="114"/>
        <v>Atlanta Falcons</v>
      </c>
      <c r="J262" s="17">
        <f t="shared" si="115"/>
        <v>-500.00000000000011</v>
      </c>
      <c r="K262" s="18">
        <f t="shared" si="116"/>
        <v>375</v>
      </c>
      <c r="L262" s="4">
        <f t="shared" si="117"/>
        <v>1.2</v>
      </c>
      <c r="M262" s="4">
        <f t="shared" si="118"/>
        <v>4.75</v>
      </c>
      <c r="N262" s="1">
        <f t="shared" si="119"/>
        <v>0.83333333333333337</v>
      </c>
      <c r="O262" s="1">
        <f t="shared" si="120"/>
        <v>0.21052631578947367</v>
      </c>
      <c r="P262" s="1">
        <f t="shared" si="121"/>
        <v>4.2016806722689037E-2</v>
      </c>
      <c r="Q262" s="1">
        <f t="shared" si="122"/>
        <v>0.31140350877192985</v>
      </c>
      <c r="R262" s="1">
        <f t="shared" si="123"/>
        <v>0.82240350877192991</v>
      </c>
      <c r="S262" s="1"/>
      <c r="T262" s="17">
        <f t="shared" si="124"/>
        <v>215.94811954689931</v>
      </c>
      <c r="U262" s="18">
        <f t="shared" si="125"/>
        <v>3787.1793685900598</v>
      </c>
      <c r="V262" s="2">
        <f t="shared" si="126"/>
        <v>205.15071356955434</v>
      </c>
      <c r="W262" s="18">
        <f t="shared" si="127"/>
        <v>3597.8204001605568</v>
      </c>
      <c r="X262" s="2">
        <f t="shared" si="128"/>
        <v>-487.44651315139578</v>
      </c>
      <c r="Y262" s="2">
        <f t="shared" si="129"/>
        <v>359.7820400160557</v>
      </c>
      <c r="Z262" s="2">
        <f t="shared" si="130"/>
        <v>205.15071356955434</v>
      </c>
      <c r="AA262" s="2">
        <f t="shared" si="131"/>
        <v>-1000</v>
      </c>
      <c r="AB262" s="5">
        <f t="shared" si="132"/>
        <v>0.19999999999999996</v>
      </c>
      <c r="AC262" s="5">
        <f t="shared" si="133"/>
        <v>-1</v>
      </c>
      <c r="AD262" s="3">
        <f t="shared" si="134"/>
        <v>202209</v>
      </c>
      <c r="AE262" s="21">
        <v>1.1100000000000001</v>
      </c>
      <c r="AF262" s="21">
        <v>6.75</v>
      </c>
      <c r="AG262" s="21">
        <v>1.2</v>
      </c>
      <c r="AH262" s="21">
        <v>4.75</v>
      </c>
      <c r="AI262">
        <v>31</v>
      </c>
      <c r="AJ262">
        <v>27</v>
      </c>
      <c r="AK262">
        <f t="shared" si="135"/>
        <v>-500</v>
      </c>
      <c r="AL262">
        <f t="shared" si="136"/>
        <v>31</v>
      </c>
      <c r="AM262">
        <f t="shared" si="137"/>
        <v>27</v>
      </c>
    </row>
    <row r="263" spans="2:39" x14ac:dyDescent="0.25">
      <c r="B263" s="24">
        <v>44822</v>
      </c>
      <c r="C263" s="20" t="s">
        <v>25</v>
      </c>
      <c r="D263" s="20" t="s">
        <v>35</v>
      </c>
      <c r="E263" s="2">
        <v>-400</v>
      </c>
      <c r="F263" s="2">
        <v>309.99999999999994</v>
      </c>
      <c r="G263" s="9">
        <f t="shared" si="138"/>
        <v>45039.791666666039</v>
      </c>
      <c r="H263" s="2" t="str">
        <f t="shared" ref="H263:H326" si="139">IF(E263&lt;=F263,C263,D263)</f>
        <v>San Francisco 49ers</v>
      </c>
      <c r="I263" s="2" t="str">
        <f t="shared" ref="I263:I326" si="140">IF(E263&gt;F263,C263,D263)</f>
        <v>Seattle Seahawks</v>
      </c>
      <c r="J263" s="17">
        <f t="shared" ref="J263:J326" si="141">IF(E263&lt;=F263,E263,F263)</f>
        <v>-400</v>
      </c>
      <c r="K263" s="18">
        <f t="shared" ref="K263:K326" si="142">IF(E263&gt;F263,E263,F263)</f>
        <v>309.99999999999994</v>
      </c>
      <c r="L263" s="4">
        <f t="shared" si="117"/>
        <v>1.25</v>
      </c>
      <c r="M263" s="4">
        <f t="shared" si="118"/>
        <v>4.0999999999999996</v>
      </c>
      <c r="N263" s="1">
        <f t="shared" si="119"/>
        <v>0.8</v>
      </c>
      <c r="O263" s="1">
        <f t="shared" si="120"/>
        <v>0.24390243902439027</v>
      </c>
      <c r="P263" s="1">
        <f t="shared" si="121"/>
        <v>4.2056074766355089E-2</v>
      </c>
      <c r="Q263" s="1">
        <f t="shared" si="122"/>
        <v>0.2780487804878049</v>
      </c>
      <c r="R263" s="1">
        <f t="shared" si="123"/>
        <v>0.78904878048780491</v>
      </c>
      <c r="S263" s="1"/>
      <c r="T263" s="17">
        <f t="shared" si="124"/>
        <v>267.34876819881913</v>
      </c>
      <c r="U263" s="18">
        <f t="shared" si="125"/>
        <v>3156.5493634457707</v>
      </c>
      <c r="V263" s="2">
        <f t="shared" si="126"/>
        <v>253.98132978887816</v>
      </c>
      <c r="W263" s="18">
        <f t="shared" si="127"/>
        <v>2998.721895273482</v>
      </c>
      <c r="X263" s="2">
        <f t="shared" si="128"/>
        <v>-393.72972841399383</v>
      </c>
      <c r="Y263" s="2">
        <f t="shared" si="129"/>
        <v>299.87218952734821</v>
      </c>
      <c r="Z263" s="2">
        <f t="shared" si="130"/>
        <v>253.98132978887816</v>
      </c>
      <c r="AA263" s="2">
        <f t="shared" si="131"/>
        <v>-1000</v>
      </c>
      <c r="AB263" s="5">
        <f t="shared" si="132"/>
        <v>0.25</v>
      </c>
      <c r="AC263" s="5">
        <f t="shared" si="133"/>
        <v>-1</v>
      </c>
      <c r="AD263" s="3">
        <f t="shared" si="134"/>
        <v>202209</v>
      </c>
      <c r="AE263" s="21">
        <v>1.25</v>
      </c>
      <c r="AF263" s="21">
        <v>4.2</v>
      </c>
      <c r="AG263" s="21">
        <v>1.25</v>
      </c>
      <c r="AH263" s="21">
        <v>4.0999999999999996</v>
      </c>
      <c r="AI263">
        <v>27</v>
      </c>
      <c r="AJ263">
        <v>7</v>
      </c>
      <c r="AK263">
        <f t="shared" si="135"/>
        <v>-400</v>
      </c>
      <c r="AL263">
        <f t="shared" si="136"/>
        <v>27</v>
      </c>
      <c r="AM263">
        <f t="shared" si="137"/>
        <v>7</v>
      </c>
    </row>
    <row r="264" spans="2:39" x14ac:dyDescent="0.25">
      <c r="B264" s="24">
        <v>44822</v>
      </c>
      <c r="C264" s="20" t="s">
        <v>31</v>
      </c>
      <c r="D264" s="20" t="s">
        <v>33</v>
      </c>
      <c r="E264" s="2">
        <v>-175.43859649122805</v>
      </c>
      <c r="F264" s="2">
        <v>154.99999999999997</v>
      </c>
      <c r="G264" s="9">
        <f t="shared" si="138"/>
        <v>45039.833333332703</v>
      </c>
      <c r="H264" s="2" t="str">
        <f t="shared" si="139"/>
        <v>Baltimore Ravens</v>
      </c>
      <c r="I264" s="2" t="str">
        <f t="shared" si="140"/>
        <v>Miami Dolphins</v>
      </c>
      <c r="J264" s="17">
        <f t="shared" si="141"/>
        <v>-175.43859649122805</v>
      </c>
      <c r="K264" s="18">
        <f t="shared" si="142"/>
        <v>154.99999999999997</v>
      </c>
      <c r="L264" s="4">
        <f t="shared" si="117"/>
        <v>1.57</v>
      </c>
      <c r="M264" s="4">
        <f t="shared" si="118"/>
        <v>2.5499999999999998</v>
      </c>
      <c r="N264" s="1">
        <f t="shared" si="119"/>
        <v>0.63694267515923564</v>
      </c>
      <c r="O264" s="1">
        <f t="shared" si="120"/>
        <v>0.39215686274509809</v>
      </c>
      <c r="P264" s="1">
        <f t="shared" si="121"/>
        <v>2.8276699029126329E-2</v>
      </c>
      <c r="Q264" s="1">
        <f t="shared" si="122"/>
        <v>0.12239290620706877</v>
      </c>
      <c r="R264" s="1">
        <f t="shared" si="123"/>
        <v>0.63339290620706878</v>
      </c>
      <c r="S264" s="1"/>
      <c r="T264" s="17">
        <f t="shared" si="124"/>
        <v>578.79886276004493</v>
      </c>
      <c r="U264" s="18">
        <f t="shared" si="125"/>
        <v>1558.0808321378222</v>
      </c>
      <c r="V264" s="2">
        <f t="shared" si="126"/>
        <v>549.85891962204266</v>
      </c>
      <c r="W264" s="18">
        <f t="shared" si="127"/>
        <v>1480.1767905309309</v>
      </c>
      <c r="X264" s="2">
        <f t="shared" si="128"/>
        <v>-181.86483192586408</v>
      </c>
      <c r="Y264" s="2">
        <f t="shared" si="129"/>
        <v>148.0176790530931</v>
      </c>
      <c r="Z264" s="2">
        <f t="shared" si="130"/>
        <v>-1000</v>
      </c>
      <c r="AA264" s="2">
        <f t="shared" si="131"/>
        <v>1480.1767905309309</v>
      </c>
      <c r="AB264" s="5">
        <f t="shared" si="132"/>
        <v>-1</v>
      </c>
      <c r="AC264" s="5">
        <f t="shared" si="133"/>
        <v>1.5499999999999998</v>
      </c>
      <c r="AD264" s="3">
        <f t="shared" si="134"/>
        <v>202209</v>
      </c>
      <c r="AE264" s="21">
        <v>1.52</v>
      </c>
      <c r="AF264" s="21">
        <v>2.67</v>
      </c>
      <c r="AG264" s="21">
        <v>1.57</v>
      </c>
      <c r="AH264" s="21">
        <v>2.5499999999999998</v>
      </c>
      <c r="AI264">
        <v>38</v>
      </c>
      <c r="AJ264">
        <v>42</v>
      </c>
      <c r="AK264">
        <f t="shared" si="135"/>
        <v>-180</v>
      </c>
      <c r="AL264">
        <f t="shared" si="136"/>
        <v>38</v>
      </c>
      <c r="AM264">
        <f t="shared" si="137"/>
        <v>42</v>
      </c>
    </row>
    <row r="265" spans="2:39" x14ac:dyDescent="0.25">
      <c r="B265" s="24">
        <v>44822</v>
      </c>
      <c r="C265" s="20" t="s">
        <v>49</v>
      </c>
      <c r="D265" s="20" t="s">
        <v>45</v>
      </c>
      <c r="E265" s="2">
        <v>-277.77777777777771</v>
      </c>
      <c r="F265" s="2">
        <v>225</v>
      </c>
      <c r="G265" s="9">
        <f t="shared" si="138"/>
        <v>45039.874999999367</v>
      </c>
      <c r="H265" s="2" t="str">
        <f t="shared" si="139"/>
        <v>Cleveland Browns</v>
      </c>
      <c r="I265" s="2" t="str">
        <f t="shared" si="140"/>
        <v>New York Jets</v>
      </c>
      <c r="J265" s="17">
        <f t="shared" si="141"/>
        <v>-277.77777777777771</v>
      </c>
      <c r="K265" s="18">
        <f t="shared" si="142"/>
        <v>225</v>
      </c>
      <c r="L265" s="4">
        <f t="shared" si="117"/>
        <v>1.36</v>
      </c>
      <c r="M265" s="4">
        <f t="shared" si="118"/>
        <v>3.25</v>
      </c>
      <c r="N265" s="1">
        <f t="shared" si="119"/>
        <v>0.73529411764705876</v>
      </c>
      <c r="O265" s="1">
        <f t="shared" si="120"/>
        <v>0.30769230769230771</v>
      </c>
      <c r="P265" s="1">
        <f t="shared" si="121"/>
        <v>4.1214750542299394E-2</v>
      </c>
      <c r="Q265" s="1">
        <f t="shared" si="122"/>
        <v>0.21380090497737553</v>
      </c>
      <c r="R265" s="1">
        <f t="shared" si="123"/>
        <v>0.72480090497737559</v>
      </c>
      <c r="S265" s="1"/>
      <c r="T265" s="17">
        <f t="shared" si="124"/>
        <v>379.68922656245121</v>
      </c>
      <c r="U265" s="18">
        <f t="shared" si="125"/>
        <v>2309.6629804910967</v>
      </c>
      <c r="V265" s="2">
        <f t="shared" si="126"/>
        <v>360.70476523432865</v>
      </c>
      <c r="W265" s="18">
        <f t="shared" si="127"/>
        <v>2194.1798314665416</v>
      </c>
      <c r="X265" s="2">
        <f t="shared" si="128"/>
        <v>-277.23503995029256</v>
      </c>
      <c r="Y265" s="2">
        <f t="shared" si="129"/>
        <v>219.41798314665417</v>
      </c>
      <c r="Z265" s="2">
        <f t="shared" si="130"/>
        <v>-1000</v>
      </c>
      <c r="AA265" s="2">
        <f t="shared" si="131"/>
        <v>2194.1798314665416</v>
      </c>
      <c r="AB265" s="5">
        <f t="shared" si="132"/>
        <v>-1</v>
      </c>
      <c r="AC265" s="5">
        <f t="shared" si="133"/>
        <v>2.25</v>
      </c>
      <c r="AD265" s="3">
        <f t="shared" si="134"/>
        <v>202209</v>
      </c>
      <c r="AE265" s="21">
        <v>1.35</v>
      </c>
      <c r="AF265" s="21">
        <v>3.3</v>
      </c>
      <c r="AG265" s="21">
        <v>1.36</v>
      </c>
      <c r="AH265" s="21">
        <v>3.25</v>
      </c>
      <c r="AI265">
        <v>30</v>
      </c>
      <c r="AJ265">
        <v>31</v>
      </c>
      <c r="AK265">
        <f t="shared" si="135"/>
        <v>-300</v>
      </c>
      <c r="AL265">
        <f t="shared" si="136"/>
        <v>30</v>
      </c>
      <c r="AM265">
        <f t="shared" si="137"/>
        <v>31</v>
      </c>
    </row>
    <row r="266" spans="2:39" x14ac:dyDescent="0.25">
      <c r="B266" s="24">
        <v>44822</v>
      </c>
      <c r="C266" s="20" t="s">
        <v>37</v>
      </c>
      <c r="D266" s="20" t="s">
        <v>52</v>
      </c>
      <c r="E266" s="2">
        <v>-116.27906976744185</v>
      </c>
      <c r="F266" s="2">
        <v>-105.26315789473685</v>
      </c>
      <c r="G266" s="9">
        <f t="shared" si="138"/>
        <v>45039.916666666031</v>
      </c>
      <c r="H266" s="2" t="str">
        <f t="shared" si="139"/>
        <v>Detroit Lions</v>
      </c>
      <c r="I266" s="2" t="str">
        <f t="shared" si="140"/>
        <v>Washington Commanders</v>
      </c>
      <c r="J266" s="17">
        <f t="shared" si="141"/>
        <v>-116.27906976744185</v>
      </c>
      <c r="K266" s="18">
        <f t="shared" si="142"/>
        <v>-105.26315789473685</v>
      </c>
      <c r="L266" s="4">
        <f t="shared" si="117"/>
        <v>1.86</v>
      </c>
      <c r="M266" s="4">
        <f t="shared" si="118"/>
        <v>1.95</v>
      </c>
      <c r="N266" s="1">
        <f t="shared" si="119"/>
        <v>0.5376344086021505</v>
      </c>
      <c r="O266" s="1">
        <f t="shared" si="120"/>
        <v>0.51282051282051289</v>
      </c>
      <c r="P266" s="1">
        <f t="shared" si="121"/>
        <v>4.8031496062992063E-2</v>
      </c>
      <c r="Q266" s="1">
        <f t="shared" si="122"/>
        <v>1.2406947890818809E-2</v>
      </c>
      <c r="R266" s="1">
        <f t="shared" si="123"/>
        <v>0.52340694789081876</v>
      </c>
      <c r="S266" s="1"/>
      <c r="T266" s="17">
        <f t="shared" si="124"/>
        <v>910.55927711643062</v>
      </c>
      <c r="U266" s="18">
        <f t="shared" si="125"/>
        <v>1001.5075521192962</v>
      </c>
      <c r="V266" s="2">
        <f t="shared" si="126"/>
        <v>865.03131326060907</v>
      </c>
      <c r="W266" s="18">
        <f t="shared" si="127"/>
        <v>951.43217451333135</v>
      </c>
      <c r="X266" s="2">
        <f t="shared" si="128"/>
        <v>-115.60275156174939</v>
      </c>
      <c r="Y266" s="2">
        <f t="shared" si="129"/>
        <v>-105.10470707084419</v>
      </c>
      <c r="Z266" s="2">
        <f t="shared" si="130"/>
        <v>865.03131326060907</v>
      </c>
      <c r="AA266" s="2">
        <f t="shared" si="131"/>
        <v>-1000</v>
      </c>
      <c r="AB266" s="5">
        <f t="shared" si="132"/>
        <v>0.8600000000000001</v>
      </c>
      <c r="AC266" s="5">
        <f t="shared" si="133"/>
        <v>-1</v>
      </c>
      <c r="AD266" s="3">
        <f t="shared" si="134"/>
        <v>202209</v>
      </c>
      <c r="AE266" s="21">
        <v>2.0499999999999998</v>
      </c>
      <c r="AF266" s="21">
        <v>1.8</v>
      </c>
      <c r="AG266" s="21">
        <v>1.86</v>
      </c>
      <c r="AH266" s="21">
        <v>1.95</v>
      </c>
      <c r="AI266">
        <v>36</v>
      </c>
      <c r="AJ266">
        <v>27</v>
      </c>
      <c r="AK266">
        <f t="shared" si="135"/>
        <v>-120</v>
      </c>
      <c r="AL266">
        <f t="shared" si="136"/>
        <v>36</v>
      </c>
      <c r="AM266">
        <f t="shared" si="137"/>
        <v>27</v>
      </c>
    </row>
    <row r="267" spans="2:39" x14ac:dyDescent="0.25">
      <c r="B267" s="24">
        <v>44822</v>
      </c>
      <c r="C267" s="20" t="s">
        <v>29</v>
      </c>
      <c r="D267" s="20" t="s">
        <v>42</v>
      </c>
      <c r="E267" s="2">
        <v>140</v>
      </c>
      <c r="F267" s="2">
        <v>-161.29032258064512</v>
      </c>
      <c r="G267" s="9">
        <f t="shared" si="138"/>
        <v>45039.958333332695</v>
      </c>
      <c r="H267" s="2" t="str">
        <f t="shared" si="139"/>
        <v>Indianapolis Colts</v>
      </c>
      <c r="I267" s="2" t="str">
        <f t="shared" si="140"/>
        <v>Jacksonville Jaguars</v>
      </c>
      <c r="J267" s="17">
        <f t="shared" si="141"/>
        <v>-161.29032258064512</v>
      </c>
      <c r="K267" s="18">
        <f t="shared" si="142"/>
        <v>140</v>
      </c>
      <c r="L267" s="4">
        <f t="shared" si="117"/>
        <v>1.62</v>
      </c>
      <c r="M267" s="4">
        <f t="shared" si="118"/>
        <v>2.4</v>
      </c>
      <c r="N267" s="1">
        <f t="shared" si="119"/>
        <v>0.61728395061728392</v>
      </c>
      <c r="O267" s="1">
        <f t="shared" si="120"/>
        <v>0.41666666666666669</v>
      </c>
      <c r="P267" s="1">
        <f t="shared" si="121"/>
        <v>3.2835820895522283E-2</v>
      </c>
      <c r="Q267" s="1">
        <f t="shared" si="122"/>
        <v>0.10030864197530862</v>
      </c>
      <c r="R267" s="1">
        <f t="shared" si="123"/>
        <v>0.61130864197530865</v>
      </c>
      <c r="S267" s="1"/>
      <c r="T267" s="17">
        <f t="shared" si="124"/>
        <v>635.83488165441463</v>
      </c>
      <c r="U267" s="18">
        <f t="shared" si="125"/>
        <v>1423.7849094482656</v>
      </c>
      <c r="V267" s="2">
        <f t="shared" si="126"/>
        <v>604.04313757169382</v>
      </c>
      <c r="W267" s="18">
        <f t="shared" si="127"/>
        <v>1352.5956639758522</v>
      </c>
      <c r="X267" s="2">
        <f t="shared" si="128"/>
        <v>-165.55109027810289</v>
      </c>
      <c r="Y267" s="2">
        <f t="shared" si="129"/>
        <v>135.25956639758522</v>
      </c>
      <c r="Z267" s="2">
        <f t="shared" si="130"/>
        <v>-1000</v>
      </c>
      <c r="AA267" s="2">
        <f t="shared" si="131"/>
        <v>1352.5956639758522</v>
      </c>
      <c r="AB267" s="5">
        <f t="shared" si="132"/>
        <v>-1</v>
      </c>
      <c r="AC267" s="5">
        <f t="shared" si="133"/>
        <v>1.4</v>
      </c>
      <c r="AD267" s="3">
        <f t="shared" si="134"/>
        <v>202209</v>
      </c>
      <c r="AE267" s="21">
        <v>2.7</v>
      </c>
      <c r="AF267" s="21">
        <v>1.5</v>
      </c>
      <c r="AG267" s="21">
        <v>2.4</v>
      </c>
      <c r="AH267" s="21">
        <v>1.62</v>
      </c>
      <c r="AI267">
        <v>24</v>
      </c>
      <c r="AJ267">
        <v>0</v>
      </c>
      <c r="AK267">
        <f t="shared" si="135"/>
        <v>-170</v>
      </c>
      <c r="AL267">
        <f t="shared" si="136"/>
        <v>0</v>
      </c>
      <c r="AM267">
        <f t="shared" si="137"/>
        <v>24</v>
      </c>
    </row>
    <row r="268" spans="2:39" x14ac:dyDescent="0.25">
      <c r="B268" s="24">
        <v>44822</v>
      </c>
      <c r="C268" s="20" t="s">
        <v>46</v>
      </c>
      <c r="D268" s="20" t="s">
        <v>30</v>
      </c>
      <c r="E268" s="2">
        <v>125</v>
      </c>
      <c r="F268" s="2">
        <v>-147.05882352941177</v>
      </c>
      <c r="G268" s="9">
        <f t="shared" si="138"/>
        <v>45039.99999999936</v>
      </c>
      <c r="H268" s="2" t="str">
        <f t="shared" si="139"/>
        <v>Tampa Bay Buccaneers</v>
      </c>
      <c r="I268" s="2" t="str">
        <f t="shared" si="140"/>
        <v>New Orleans Saints</v>
      </c>
      <c r="J268" s="17">
        <f t="shared" si="141"/>
        <v>-147.05882352941177</v>
      </c>
      <c r="K268" s="18">
        <f t="shared" si="142"/>
        <v>125</v>
      </c>
      <c r="L268" s="4">
        <f t="shared" si="117"/>
        <v>1.68</v>
      </c>
      <c r="M268" s="4">
        <f t="shared" si="118"/>
        <v>2.25</v>
      </c>
      <c r="N268" s="1">
        <f t="shared" si="119"/>
        <v>0.59523809523809523</v>
      </c>
      <c r="O268" s="1">
        <f t="shared" si="120"/>
        <v>0.44444444444444442</v>
      </c>
      <c r="P268" s="1">
        <f t="shared" si="121"/>
        <v>3.8167938931297662E-2</v>
      </c>
      <c r="Q268" s="1">
        <f t="shared" si="122"/>
        <v>7.5396825396825407E-2</v>
      </c>
      <c r="R268" s="1">
        <f t="shared" si="123"/>
        <v>0.58639682539682547</v>
      </c>
      <c r="S268" s="1"/>
      <c r="T268" s="17">
        <f t="shared" si="124"/>
        <v>705.32983244457648</v>
      </c>
      <c r="U268" s="18">
        <f t="shared" si="125"/>
        <v>1287.7472223008879</v>
      </c>
      <c r="V268" s="2">
        <f t="shared" si="126"/>
        <v>670.06334082234764</v>
      </c>
      <c r="W268" s="18">
        <f t="shared" si="127"/>
        <v>1223.3598611858433</v>
      </c>
      <c r="X268" s="2">
        <f t="shared" si="128"/>
        <v>-149.23962244714528</v>
      </c>
      <c r="Y268" s="2">
        <f t="shared" si="129"/>
        <v>122.33598611858433</v>
      </c>
      <c r="Z268" s="2">
        <f t="shared" si="130"/>
        <v>670.06334082234764</v>
      </c>
      <c r="AA268" s="2">
        <f t="shared" si="131"/>
        <v>-1000</v>
      </c>
      <c r="AB268" s="5">
        <f t="shared" si="132"/>
        <v>0.67999999999999994</v>
      </c>
      <c r="AC268" s="5">
        <f t="shared" si="133"/>
        <v>-1</v>
      </c>
      <c r="AD268" s="3">
        <f t="shared" si="134"/>
        <v>202209</v>
      </c>
      <c r="AE268" s="21">
        <v>2.6</v>
      </c>
      <c r="AF268" s="21">
        <v>1.55</v>
      </c>
      <c r="AG268" s="21">
        <v>2.25</v>
      </c>
      <c r="AH268" s="21">
        <v>1.68</v>
      </c>
      <c r="AI268">
        <v>10</v>
      </c>
      <c r="AJ268">
        <v>20</v>
      </c>
      <c r="AK268">
        <f t="shared" si="135"/>
        <v>-150</v>
      </c>
      <c r="AL268">
        <f t="shared" si="136"/>
        <v>20</v>
      </c>
      <c r="AM268">
        <f t="shared" si="137"/>
        <v>10</v>
      </c>
    </row>
    <row r="269" spans="2:39" x14ac:dyDescent="0.25">
      <c r="B269" s="24">
        <v>44822</v>
      </c>
      <c r="C269" s="20" t="s">
        <v>28</v>
      </c>
      <c r="D269" s="20" t="s">
        <v>47</v>
      </c>
      <c r="E269" s="2">
        <v>-105.26315789473685</v>
      </c>
      <c r="F269" s="2">
        <v>-116.27906976744185</v>
      </c>
      <c r="G269" s="9">
        <f t="shared" si="138"/>
        <v>45040.041666666024</v>
      </c>
      <c r="H269" s="2" t="str">
        <f t="shared" si="139"/>
        <v>Carolina Panthers</v>
      </c>
      <c r="I269" s="2" t="str">
        <f t="shared" si="140"/>
        <v>New York Giants</v>
      </c>
      <c r="J269" s="17">
        <f t="shared" si="141"/>
        <v>-116.27906976744185</v>
      </c>
      <c r="K269" s="18">
        <f t="shared" si="142"/>
        <v>-105.26315789473685</v>
      </c>
      <c r="L269" s="4">
        <f t="shared" si="117"/>
        <v>1.86</v>
      </c>
      <c r="M269" s="4">
        <f t="shared" si="118"/>
        <v>1.95</v>
      </c>
      <c r="N269" s="1">
        <f t="shared" si="119"/>
        <v>0.5376344086021505</v>
      </c>
      <c r="O269" s="1">
        <f t="shared" si="120"/>
        <v>0.51282051282051289</v>
      </c>
      <c r="P269" s="1">
        <f t="shared" si="121"/>
        <v>4.8031496062992063E-2</v>
      </c>
      <c r="Q269" s="1">
        <f t="shared" si="122"/>
        <v>1.2406947890818809E-2</v>
      </c>
      <c r="R269" s="1">
        <f t="shared" si="123"/>
        <v>0.52340694789081876</v>
      </c>
      <c r="S269" s="1"/>
      <c r="T269" s="17">
        <f t="shared" si="124"/>
        <v>910.55927711643062</v>
      </c>
      <c r="U269" s="18">
        <f t="shared" si="125"/>
        <v>1001.5075521192962</v>
      </c>
      <c r="V269" s="2">
        <f t="shared" si="126"/>
        <v>865.03131326060907</v>
      </c>
      <c r="W269" s="18">
        <f t="shared" si="127"/>
        <v>951.43217451333135</v>
      </c>
      <c r="X269" s="2">
        <f t="shared" si="128"/>
        <v>-115.60275156174939</v>
      </c>
      <c r="Y269" s="2">
        <f t="shared" si="129"/>
        <v>-105.10470707084419</v>
      </c>
      <c r="Z269" s="2">
        <f t="shared" si="130"/>
        <v>-1000</v>
      </c>
      <c r="AA269" s="2">
        <f t="shared" si="131"/>
        <v>951.43217451333135</v>
      </c>
      <c r="AB269" s="5">
        <f t="shared" si="132"/>
        <v>-1</v>
      </c>
      <c r="AC269" s="5">
        <f t="shared" si="133"/>
        <v>0.95</v>
      </c>
      <c r="AD269" s="3">
        <f t="shared" si="134"/>
        <v>202209</v>
      </c>
      <c r="AE269" s="21">
        <v>1.8</v>
      </c>
      <c r="AF269" s="21">
        <v>2.0499999999999998</v>
      </c>
      <c r="AG269" s="21">
        <v>1.95</v>
      </c>
      <c r="AH269" s="21">
        <v>1.86</v>
      </c>
      <c r="AI269">
        <v>19</v>
      </c>
      <c r="AJ269">
        <v>16</v>
      </c>
      <c r="AK269">
        <f t="shared" si="135"/>
        <v>-120</v>
      </c>
      <c r="AL269">
        <f t="shared" si="136"/>
        <v>16</v>
      </c>
      <c r="AM269">
        <f t="shared" si="137"/>
        <v>19</v>
      </c>
    </row>
    <row r="270" spans="2:39" x14ac:dyDescent="0.25">
      <c r="B270" s="24">
        <v>44822</v>
      </c>
      <c r="C270" s="20" t="s">
        <v>48</v>
      </c>
      <c r="D270" s="20" t="s">
        <v>39</v>
      </c>
      <c r="E270" s="2">
        <v>135</v>
      </c>
      <c r="F270" s="2">
        <v>-156.25000000000003</v>
      </c>
      <c r="G270" s="9">
        <f t="shared" si="138"/>
        <v>45040.083333332688</v>
      </c>
      <c r="H270" s="2" t="str">
        <f t="shared" si="139"/>
        <v>New England Patriots</v>
      </c>
      <c r="I270" s="2" t="str">
        <f t="shared" si="140"/>
        <v>Pittsburgh Steelers</v>
      </c>
      <c r="J270" s="17">
        <f t="shared" si="141"/>
        <v>-156.25000000000003</v>
      </c>
      <c r="K270" s="18">
        <f t="shared" si="142"/>
        <v>135</v>
      </c>
      <c r="L270" s="4">
        <f t="shared" si="117"/>
        <v>1.6399999999999997</v>
      </c>
      <c r="M270" s="4">
        <f t="shared" si="118"/>
        <v>2.35</v>
      </c>
      <c r="N270" s="1">
        <f t="shared" si="119"/>
        <v>0.60975609756097571</v>
      </c>
      <c r="O270" s="1">
        <f t="shared" si="120"/>
        <v>0.42553191489361702</v>
      </c>
      <c r="P270" s="1">
        <f t="shared" si="121"/>
        <v>3.4085213032581607E-2</v>
      </c>
      <c r="Q270" s="1">
        <f t="shared" si="122"/>
        <v>9.2112091333679341E-2</v>
      </c>
      <c r="R270" s="1">
        <f t="shared" si="123"/>
        <v>0.60311209133367938</v>
      </c>
      <c r="S270" s="1"/>
      <c r="T270" s="17">
        <f t="shared" si="124"/>
        <v>658.06657563218596</v>
      </c>
      <c r="U270" s="18">
        <f t="shared" si="125"/>
        <v>1377.3404079490144</v>
      </c>
      <c r="V270" s="2">
        <f t="shared" si="126"/>
        <v>625.16324685057668</v>
      </c>
      <c r="W270" s="18">
        <f t="shared" si="127"/>
        <v>1308.4733875515637</v>
      </c>
      <c r="X270" s="2">
        <f t="shared" si="128"/>
        <v>-159.95821971905121</v>
      </c>
      <c r="Y270" s="2">
        <f t="shared" si="129"/>
        <v>130.84733875515639</v>
      </c>
      <c r="Z270" s="2">
        <f t="shared" si="130"/>
        <v>625.16324685057668</v>
      </c>
      <c r="AA270" s="2">
        <f t="shared" si="131"/>
        <v>-1000</v>
      </c>
      <c r="AB270" s="5">
        <f t="shared" si="132"/>
        <v>0.63999999999999968</v>
      </c>
      <c r="AC270" s="5">
        <f t="shared" si="133"/>
        <v>-1</v>
      </c>
      <c r="AD270" s="3">
        <f t="shared" si="134"/>
        <v>202209</v>
      </c>
      <c r="AE270" s="21">
        <v>2</v>
      </c>
      <c r="AF270" s="21">
        <v>1.83</v>
      </c>
      <c r="AG270" s="21">
        <v>2.35</v>
      </c>
      <c r="AH270" s="21">
        <v>1.64</v>
      </c>
      <c r="AI270">
        <v>14</v>
      </c>
      <c r="AJ270">
        <v>17</v>
      </c>
      <c r="AK270">
        <f t="shared" si="135"/>
        <v>-160</v>
      </c>
      <c r="AL270">
        <f t="shared" si="136"/>
        <v>17</v>
      </c>
      <c r="AM270">
        <f t="shared" si="137"/>
        <v>14</v>
      </c>
    </row>
    <row r="271" spans="2:39" x14ac:dyDescent="0.25">
      <c r="B271" s="24">
        <v>44819</v>
      </c>
      <c r="C271" s="20" t="s">
        <v>23</v>
      </c>
      <c r="D271" s="20" t="s">
        <v>34</v>
      </c>
      <c r="E271" s="2">
        <v>-212.76595744680853</v>
      </c>
      <c r="F271" s="2">
        <v>175</v>
      </c>
      <c r="G271" s="9">
        <f t="shared" si="138"/>
        <v>45040.124999999352</v>
      </c>
      <c r="H271" s="2" t="str">
        <f t="shared" si="139"/>
        <v>Kansas City Chiefs</v>
      </c>
      <c r="I271" s="2" t="str">
        <f t="shared" si="140"/>
        <v>Los Angeles Chargers</v>
      </c>
      <c r="J271" s="17">
        <f t="shared" si="141"/>
        <v>-212.76595744680853</v>
      </c>
      <c r="K271" s="18">
        <f t="shared" si="142"/>
        <v>175</v>
      </c>
      <c r="L271" s="4">
        <f t="shared" si="117"/>
        <v>1.4700000000000002</v>
      </c>
      <c r="M271" s="4">
        <f t="shared" si="118"/>
        <v>2.75</v>
      </c>
      <c r="N271" s="1">
        <f t="shared" si="119"/>
        <v>0.68027210884353728</v>
      </c>
      <c r="O271" s="1">
        <f t="shared" si="120"/>
        <v>0.36363636363636365</v>
      </c>
      <c r="P271" s="1">
        <f t="shared" si="121"/>
        <v>4.206161137440767E-2</v>
      </c>
      <c r="Q271" s="1">
        <f t="shared" si="122"/>
        <v>0.15831787260358682</v>
      </c>
      <c r="R271" s="1">
        <f t="shared" si="123"/>
        <v>0.66931787260358688</v>
      </c>
      <c r="S271" s="1"/>
      <c r="T271" s="17">
        <f t="shared" si="124"/>
        <v>494.0584151893168</v>
      </c>
      <c r="U271" s="18">
        <f t="shared" si="125"/>
        <v>1810.0865209085014</v>
      </c>
      <c r="V271" s="2">
        <f t="shared" si="126"/>
        <v>469.35549442985092</v>
      </c>
      <c r="W271" s="18">
        <f t="shared" si="127"/>
        <v>1719.5821948630762</v>
      </c>
      <c r="X271" s="2">
        <f t="shared" si="128"/>
        <v>-213.05812158750777</v>
      </c>
      <c r="Y271" s="2">
        <f t="shared" si="129"/>
        <v>171.95821948630763</v>
      </c>
      <c r="Z271" s="2">
        <f t="shared" si="130"/>
        <v>469.35549442985092</v>
      </c>
      <c r="AA271" s="2">
        <f t="shared" si="131"/>
        <v>-1000</v>
      </c>
      <c r="AB271" s="5">
        <f t="shared" si="132"/>
        <v>0.4700000000000002</v>
      </c>
      <c r="AC271" s="5">
        <f t="shared" si="133"/>
        <v>-1</v>
      </c>
      <c r="AD271" s="3">
        <f t="shared" si="134"/>
        <v>202209</v>
      </c>
      <c r="AE271" s="21">
        <v>1.62</v>
      </c>
      <c r="AF271" s="21">
        <v>2.4</v>
      </c>
      <c r="AG271" s="21">
        <v>1.47</v>
      </c>
      <c r="AH271" s="21">
        <v>2.75</v>
      </c>
      <c r="AI271">
        <v>27</v>
      </c>
      <c r="AJ271">
        <v>24</v>
      </c>
      <c r="AK271">
        <f t="shared" si="135"/>
        <v>-300</v>
      </c>
      <c r="AL271">
        <f t="shared" si="136"/>
        <v>27</v>
      </c>
      <c r="AM271">
        <f t="shared" si="137"/>
        <v>24</v>
      </c>
    </row>
    <row r="272" spans="2:39" x14ac:dyDescent="0.25">
      <c r="B272" s="24">
        <v>44816</v>
      </c>
      <c r="C272" s="20" t="s">
        <v>35</v>
      </c>
      <c r="D272" s="20" t="s">
        <v>41</v>
      </c>
      <c r="E272" s="2">
        <v>225</v>
      </c>
      <c r="F272" s="2">
        <v>-277.77777777777771</v>
      </c>
      <c r="G272" s="9">
        <f t="shared" si="138"/>
        <v>45040.166666666017</v>
      </c>
      <c r="H272" s="2" t="str">
        <f t="shared" si="139"/>
        <v>Denver Broncos</v>
      </c>
      <c r="I272" s="2" t="str">
        <f t="shared" si="140"/>
        <v>Seattle Seahawks</v>
      </c>
      <c r="J272" s="17">
        <f t="shared" si="141"/>
        <v>-277.77777777777771</v>
      </c>
      <c r="K272" s="18">
        <f t="shared" si="142"/>
        <v>225</v>
      </c>
      <c r="L272" s="4">
        <f t="shared" si="117"/>
        <v>1.36</v>
      </c>
      <c r="M272" s="4">
        <f t="shared" si="118"/>
        <v>3.25</v>
      </c>
      <c r="N272" s="1">
        <f t="shared" si="119"/>
        <v>0.73529411764705876</v>
      </c>
      <c r="O272" s="1">
        <f t="shared" si="120"/>
        <v>0.30769230769230771</v>
      </c>
      <c r="P272" s="1">
        <f t="shared" si="121"/>
        <v>4.1214750542299394E-2</v>
      </c>
      <c r="Q272" s="1">
        <f t="shared" si="122"/>
        <v>0.21380090497737553</v>
      </c>
      <c r="R272" s="1">
        <f t="shared" si="123"/>
        <v>0.72480090497737559</v>
      </c>
      <c r="S272" s="1"/>
      <c r="T272" s="17">
        <f t="shared" si="124"/>
        <v>379.68922656245121</v>
      </c>
      <c r="U272" s="18">
        <f t="shared" si="125"/>
        <v>2309.6629804910967</v>
      </c>
      <c r="V272" s="2">
        <f t="shared" si="126"/>
        <v>360.70476523432865</v>
      </c>
      <c r="W272" s="18">
        <f t="shared" si="127"/>
        <v>2194.1798314665416</v>
      </c>
      <c r="X272" s="2">
        <f t="shared" si="128"/>
        <v>-277.23503995029256</v>
      </c>
      <c r="Y272" s="2">
        <f t="shared" si="129"/>
        <v>219.41798314665417</v>
      </c>
      <c r="Z272" s="2">
        <f t="shared" si="130"/>
        <v>-1000</v>
      </c>
      <c r="AA272" s="2">
        <f t="shared" si="131"/>
        <v>2194.1798314665416</v>
      </c>
      <c r="AB272" s="5">
        <f t="shared" si="132"/>
        <v>-1</v>
      </c>
      <c r="AC272" s="5">
        <f t="shared" si="133"/>
        <v>2.25</v>
      </c>
      <c r="AD272" s="3">
        <f t="shared" si="134"/>
        <v>202209</v>
      </c>
      <c r="AE272" s="21">
        <v>2.6</v>
      </c>
      <c r="AF272" s="21">
        <v>1.55</v>
      </c>
      <c r="AG272" s="21">
        <v>3.25</v>
      </c>
      <c r="AH272" s="21">
        <v>1.36</v>
      </c>
      <c r="AI272">
        <v>17</v>
      </c>
      <c r="AJ272">
        <v>16</v>
      </c>
      <c r="AK272">
        <f t="shared" si="135"/>
        <v>-300</v>
      </c>
      <c r="AL272">
        <f t="shared" si="136"/>
        <v>16</v>
      </c>
      <c r="AM272">
        <f t="shared" si="137"/>
        <v>17</v>
      </c>
    </row>
    <row r="273" spans="2:39" x14ac:dyDescent="0.25">
      <c r="B273" s="24">
        <v>44815</v>
      </c>
      <c r="C273" s="20" t="s">
        <v>26</v>
      </c>
      <c r="D273" s="20" t="s">
        <v>30</v>
      </c>
      <c r="E273" s="2">
        <v>114.99999999999999</v>
      </c>
      <c r="F273" s="2">
        <v>-135.13513513513513</v>
      </c>
      <c r="G273" s="9">
        <f t="shared" si="138"/>
        <v>45040.208333332681</v>
      </c>
      <c r="H273" s="2" t="str">
        <f t="shared" si="139"/>
        <v>Tampa Bay Buccaneers</v>
      </c>
      <c r="I273" s="2" t="str">
        <f t="shared" si="140"/>
        <v>Dallas Cowboys</v>
      </c>
      <c r="J273" s="17">
        <f t="shared" si="141"/>
        <v>-135.13513513513513</v>
      </c>
      <c r="K273" s="18">
        <f t="shared" si="142"/>
        <v>114.99999999999999</v>
      </c>
      <c r="L273" s="4">
        <f t="shared" si="117"/>
        <v>1.74</v>
      </c>
      <c r="M273" s="4">
        <f t="shared" si="118"/>
        <v>2.15</v>
      </c>
      <c r="N273" s="1">
        <f t="shared" si="119"/>
        <v>0.57471264367816088</v>
      </c>
      <c r="O273" s="1">
        <f t="shared" si="120"/>
        <v>0.46511627906976744</v>
      </c>
      <c r="P273" s="1">
        <f t="shared" si="121"/>
        <v>3.8303341902313659E-2</v>
      </c>
      <c r="Q273" s="1">
        <f t="shared" si="122"/>
        <v>5.4798182304196724E-2</v>
      </c>
      <c r="R273" s="1">
        <f t="shared" si="123"/>
        <v>0.56579818230419676</v>
      </c>
      <c r="S273" s="1"/>
      <c r="T273" s="17">
        <f t="shared" si="124"/>
        <v>767.41465645493759</v>
      </c>
      <c r="U273" s="18">
        <f t="shared" si="125"/>
        <v>1185.8985221458363</v>
      </c>
      <c r="V273" s="2">
        <f t="shared" si="126"/>
        <v>729.04392363219063</v>
      </c>
      <c r="W273" s="18">
        <f t="shared" si="127"/>
        <v>1126.6035960385445</v>
      </c>
      <c r="X273" s="2">
        <f t="shared" si="128"/>
        <v>-137.16594673992637</v>
      </c>
      <c r="Y273" s="2">
        <f t="shared" si="129"/>
        <v>112.66035960385446</v>
      </c>
      <c r="Z273" s="2">
        <f t="shared" si="130"/>
        <v>729.04392363219063</v>
      </c>
      <c r="AA273" s="2">
        <f t="shared" si="131"/>
        <v>-1000</v>
      </c>
      <c r="AB273" s="5">
        <f t="shared" si="132"/>
        <v>0.74</v>
      </c>
      <c r="AC273" s="5">
        <f t="shared" si="133"/>
        <v>-1</v>
      </c>
      <c r="AD273" s="3">
        <f t="shared" si="134"/>
        <v>202209</v>
      </c>
      <c r="AE273" s="21">
        <v>2.15</v>
      </c>
      <c r="AF273" s="21">
        <v>1.74</v>
      </c>
      <c r="AG273" s="21">
        <v>2.15</v>
      </c>
      <c r="AH273" s="21">
        <v>1.74</v>
      </c>
      <c r="AI273">
        <v>3</v>
      </c>
      <c r="AJ273">
        <v>19</v>
      </c>
      <c r="AK273">
        <f t="shared" si="135"/>
        <v>-140</v>
      </c>
      <c r="AL273">
        <f t="shared" si="136"/>
        <v>19</v>
      </c>
      <c r="AM273">
        <f t="shared" si="137"/>
        <v>3</v>
      </c>
    </row>
    <row r="274" spans="2:39" x14ac:dyDescent="0.25">
      <c r="B274" s="24">
        <v>44815</v>
      </c>
      <c r="C274" s="20" t="s">
        <v>51</v>
      </c>
      <c r="D274" s="20" t="s">
        <v>23</v>
      </c>
      <c r="E274" s="2">
        <v>215</v>
      </c>
      <c r="F274" s="2">
        <v>-263.1578947368422</v>
      </c>
      <c r="G274" s="9">
        <f t="shared" si="138"/>
        <v>45040.249999999345</v>
      </c>
      <c r="H274" s="2" t="str">
        <f t="shared" si="139"/>
        <v>Kansas City Chiefs</v>
      </c>
      <c r="I274" s="2" t="str">
        <f t="shared" si="140"/>
        <v>Arizona Cardinals</v>
      </c>
      <c r="J274" s="17">
        <f t="shared" si="141"/>
        <v>-263.1578947368422</v>
      </c>
      <c r="K274" s="18">
        <f t="shared" si="142"/>
        <v>215</v>
      </c>
      <c r="L274" s="4">
        <f t="shared" si="117"/>
        <v>1.38</v>
      </c>
      <c r="M274" s="4">
        <f t="shared" si="118"/>
        <v>3.15</v>
      </c>
      <c r="N274" s="1">
        <f t="shared" si="119"/>
        <v>0.7246376811594204</v>
      </c>
      <c r="O274" s="1">
        <f t="shared" si="120"/>
        <v>0.31746031746031744</v>
      </c>
      <c r="P274" s="1">
        <f t="shared" si="121"/>
        <v>4.039735099337749E-2</v>
      </c>
      <c r="Q274" s="1">
        <f t="shared" si="122"/>
        <v>0.20358868184955148</v>
      </c>
      <c r="R274" s="1">
        <f t="shared" si="123"/>
        <v>0.71458868184955149</v>
      </c>
      <c r="S274" s="1"/>
      <c r="T274" s="17">
        <f t="shared" si="124"/>
        <v>399.40643533805462</v>
      </c>
      <c r="U274" s="18">
        <f t="shared" si="125"/>
        <v>2205.1924375584526</v>
      </c>
      <c r="V274" s="2">
        <f t="shared" si="126"/>
        <v>379.43611357115185</v>
      </c>
      <c r="W274" s="18">
        <f t="shared" si="127"/>
        <v>2094.93281568053</v>
      </c>
      <c r="X274" s="2">
        <f t="shared" si="128"/>
        <v>-263.54897813712716</v>
      </c>
      <c r="Y274" s="2">
        <f t="shared" si="129"/>
        <v>209.49328156805299</v>
      </c>
      <c r="Z274" s="2">
        <f t="shared" si="130"/>
        <v>379.43611357115185</v>
      </c>
      <c r="AA274" s="2">
        <f t="shared" si="131"/>
        <v>-1000</v>
      </c>
      <c r="AB274" s="5">
        <f t="shared" si="132"/>
        <v>0.37999999999999989</v>
      </c>
      <c r="AC274" s="5">
        <f t="shared" si="133"/>
        <v>-1</v>
      </c>
      <c r="AD274" s="3">
        <f t="shared" si="134"/>
        <v>202209</v>
      </c>
      <c r="AE274" s="21">
        <v>2.2999999999999998</v>
      </c>
      <c r="AF274" s="21">
        <v>1.66</v>
      </c>
      <c r="AG274" s="21">
        <v>3.15</v>
      </c>
      <c r="AH274" s="21">
        <v>1.38</v>
      </c>
      <c r="AI274">
        <v>21</v>
      </c>
      <c r="AJ274">
        <v>44</v>
      </c>
      <c r="AK274">
        <f t="shared" si="135"/>
        <v>-300</v>
      </c>
      <c r="AL274">
        <f t="shared" si="136"/>
        <v>44</v>
      </c>
      <c r="AM274">
        <f t="shared" si="137"/>
        <v>21</v>
      </c>
    </row>
    <row r="275" spans="2:39" x14ac:dyDescent="0.25">
      <c r="B275" s="24">
        <v>44815</v>
      </c>
      <c r="C275" s="20" t="s">
        <v>34</v>
      </c>
      <c r="D275" s="20" t="s">
        <v>53</v>
      </c>
      <c r="E275" s="2">
        <v>-181.81818181818181</v>
      </c>
      <c r="F275" s="2">
        <v>160</v>
      </c>
      <c r="G275" s="9">
        <f t="shared" si="138"/>
        <v>45040.291666666009</v>
      </c>
      <c r="H275" s="2" t="str">
        <f t="shared" si="139"/>
        <v>Los Angeles Chargers</v>
      </c>
      <c r="I275" s="2" t="str">
        <f t="shared" si="140"/>
        <v>Las Vegas Raiders</v>
      </c>
      <c r="J275" s="17">
        <f t="shared" si="141"/>
        <v>-181.81818181818181</v>
      </c>
      <c r="K275" s="18">
        <f t="shared" si="142"/>
        <v>160</v>
      </c>
      <c r="L275" s="4">
        <f t="shared" si="117"/>
        <v>1.55</v>
      </c>
      <c r="M275" s="4">
        <f t="shared" si="118"/>
        <v>2.6</v>
      </c>
      <c r="N275" s="1">
        <f t="shared" si="119"/>
        <v>0.64516129032258063</v>
      </c>
      <c r="O275" s="1">
        <f t="shared" si="120"/>
        <v>0.38461538461538458</v>
      </c>
      <c r="P275" s="1">
        <f t="shared" si="121"/>
        <v>2.8915662650602414E-2</v>
      </c>
      <c r="Q275" s="1">
        <f t="shared" si="122"/>
        <v>0.13027295285359802</v>
      </c>
      <c r="R275" s="1">
        <f t="shared" si="123"/>
        <v>0.64127295285359809</v>
      </c>
      <c r="S275" s="1"/>
      <c r="T275" s="17">
        <f t="shared" si="124"/>
        <v>559.39837404665798</v>
      </c>
      <c r="U275" s="18">
        <f t="shared" si="125"/>
        <v>1609.5378726032154</v>
      </c>
      <c r="V275" s="2">
        <f t="shared" si="126"/>
        <v>531.42845534432502</v>
      </c>
      <c r="W275" s="18">
        <f t="shared" si="127"/>
        <v>1529.0609789730545</v>
      </c>
      <c r="X275" s="2">
        <f t="shared" si="128"/>
        <v>-188.17208411470486</v>
      </c>
      <c r="Y275" s="2">
        <f t="shared" si="129"/>
        <v>152.90609789730544</v>
      </c>
      <c r="Z275" s="2">
        <f t="shared" si="130"/>
        <v>531.42845534432502</v>
      </c>
      <c r="AA275" s="2">
        <f t="shared" si="131"/>
        <v>-1000</v>
      </c>
      <c r="AB275" s="5">
        <f t="shared" si="132"/>
        <v>0.55000000000000004</v>
      </c>
      <c r="AC275" s="5">
        <f t="shared" si="133"/>
        <v>-1</v>
      </c>
      <c r="AD275" s="3">
        <f t="shared" si="134"/>
        <v>202209</v>
      </c>
      <c r="AE275" s="21">
        <v>1.5</v>
      </c>
      <c r="AF275" s="21">
        <v>2.7</v>
      </c>
      <c r="AG275" s="21">
        <v>1.55</v>
      </c>
      <c r="AH275" s="21">
        <v>2.6</v>
      </c>
      <c r="AI275">
        <v>24</v>
      </c>
      <c r="AJ275">
        <v>19</v>
      </c>
      <c r="AK275">
        <f t="shared" si="135"/>
        <v>-190</v>
      </c>
      <c r="AL275">
        <f t="shared" si="136"/>
        <v>24</v>
      </c>
      <c r="AM275">
        <f t="shared" si="137"/>
        <v>19</v>
      </c>
    </row>
    <row r="276" spans="2:39" x14ac:dyDescent="0.25">
      <c r="B276" s="24">
        <v>44815</v>
      </c>
      <c r="C276" s="20" t="s">
        <v>32</v>
      </c>
      <c r="D276" s="20" t="s">
        <v>36</v>
      </c>
      <c r="E276" s="2">
        <v>-131.57894736842104</v>
      </c>
      <c r="F276" s="2">
        <v>110.00000000000001</v>
      </c>
      <c r="G276" s="9">
        <f t="shared" si="138"/>
        <v>45040.333333332674</v>
      </c>
      <c r="H276" s="2" t="str">
        <f t="shared" si="139"/>
        <v>Minnesota Vikings</v>
      </c>
      <c r="I276" s="2" t="str">
        <f t="shared" si="140"/>
        <v>Green Bay Packers</v>
      </c>
      <c r="J276" s="17">
        <f t="shared" si="141"/>
        <v>-131.57894736842104</v>
      </c>
      <c r="K276" s="18">
        <f t="shared" si="142"/>
        <v>110.00000000000001</v>
      </c>
      <c r="L276" s="4">
        <f t="shared" si="117"/>
        <v>1.76</v>
      </c>
      <c r="M276" s="4">
        <f t="shared" si="118"/>
        <v>2.1</v>
      </c>
      <c r="N276" s="1">
        <f t="shared" si="119"/>
        <v>0.56818181818181823</v>
      </c>
      <c r="O276" s="1">
        <f t="shared" si="120"/>
        <v>0.47619047619047616</v>
      </c>
      <c r="P276" s="1">
        <f t="shared" si="121"/>
        <v>4.2487046632124437E-2</v>
      </c>
      <c r="Q276" s="1">
        <f t="shared" si="122"/>
        <v>4.5995670995671034E-2</v>
      </c>
      <c r="R276" s="1">
        <f t="shared" si="123"/>
        <v>0.55699567099567104</v>
      </c>
      <c r="S276" s="1"/>
      <c r="T276" s="17">
        <f t="shared" si="124"/>
        <v>795.34608987611307</v>
      </c>
      <c r="U276" s="18">
        <f t="shared" si="125"/>
        <v>1144.9859022934511</v>
      </c>
      <c r="V276" s="2">
        <f t="shared" si="126"/>
        <v>755.57878538230739</v>
      </c>
      <c r="W276" s="18">
        <f t="shared" si="127"/>
        <v>1087.7366071787785</v>
      </c>
      <c r="X276" s="2">
        <f t="shared" si="128"/>
        <v>-132.3488720628942</v>
      </c>
      <c r="Y276" s="2">
        <f t="shared" si="129"/>
        <v>108.77366071787785</v>
      </c>
      <c r="Z276" s="2">
        <f t="shared" si="130"/>
        <v>755.57878538230739</v>
      </c>
      <c r="AA276" s="2">
        <f t="shared" si="131"/>
        <v>-1000</v>
      </c>
      <c r="AB276" s="5">
        <f t="shared" si="132"/>
        <v>0.76</v>
      </c>
      <c r="AC276" s="5">
        <f t="shared" si="133"/>
        <v>-1</v>
      </c>
      <c r="AD276" s="3">
        <f t="shared" si="134"/>
        <v>202209</v>
      </c>
      <c r="AE276" s="21">
        <v>2</v>
      </c>
      <c r="AF276" s="21">
        <v>1.83</v>
      </c>
      <c r="AG276" s="21">
        <v>1.76</v>
      </c>
      <c r="AH276" s="21">
        <v>2.1</v>
      </c>
      <c r="AI276">
        <v>23</v>
      </c>
      <c r="AJ276">
        <v>7</v>
      </c>
      <c r="AK276">
        <f t="shared" si="135"/>
        <v>-140</v>
      </c>
      <c r="AL276">
        <f t="shared" si="136"/>
        <v>23</v>
      </c>
      <c r="AM276">
        <f t="shared" si="137"/>
        <v>7</v>
      </c>
    </row>
    <row r="277" spans="2:39" x14ac:dyDescent="0.25">
      <c r="B277" s="24">
        <v>44815</v>
      </c>
      <c r="C277" s="20" t="s">
        <v>44</v>
      </c>
      <c r="D277" s="20" t="s">
        <v>28</v>
      </c>
      <c r="E277" s="2">
        <v>-250.00000000000006</v>
      </c>
      <c r="F277" s="2">
        <v>210</v>
      </c>
      <c r="G277" s="9">
        <f t="shared" si="138"/>
        <v>45040.374999999338</v>
      </c>
      <c r="H277" s="2" t="str">
        <f t="shared" si="139"/>
        <v>Tennessee Titans</v>
      </c>
      <c r="I277" s="2" t="str">
        <f t="shared" si="140"/>
        <v>New York Giants</v>
      </c>
      <c r="J277" s="17">
        <f t="shared" si="141"/>
        <v>-250.00000000000006</v>
      </c>
      <c r="K277" s="18">
        <f t="shared" si="142"/>
        <v>210</v>
      </c>
      <c r="L277" s="4">
        <f t="shared" si="117"/>
        <v>1.4</v>
      </c>
      <c r="M277" s="4">
        <f t="shared" si="118"/>
        <v>3.1</v>
      </c>
      <c r="N277" s="1">
        <f t="shared" si="119"/>
        <v>0.7142857142857143</v>
      </c>
      <c r="O277" s="1">
        <f t="shared" si="120"/>
        <v>0.32258064516129031</v>
      </c>
      <c r="P277" s="1">
        <f t="shared" si="121"/>
        <v>3.5555555555555562E-2</v>
      </c>
      <c r="Q277" s="1">
        <f t="shared" si="122"/>
        <v>0.19585253456221199</v>
      </c>
      <c r="R277" s="1">
        <f t="shared" si="123"/>
        <v>0.70685253456221198</v>
      </c>
      <c r="S277" s="1"/>
      <c r="T277" s="17">
        <f t="shared" si="124"/>
        <v>414.72223852086552</v>
      </c>
      <c r="U277" s="18">
        <f t="shared" si="125"/>
        <v>2130.2265089838866</v>
      </c>
      <c r="V277" s="2">
        <f t="shared" si="126"/>
        <v>393.98612659482222</v>
      </c>
      <c r="W277" s="18">
        <f t="shared" si="127"/>
        <v>2023.7151835346922</v>
      </c>
      <c r="X277" s="2">
        <f t="shared" si="128"/>
        <v>-253.81604389039978</v>
      </c>
      <c r="Y277" s="2">
        <f t="shared" si="129"/>
        <v>202.37151835346921</v>
      </c>
      <c r="Z277" s="2">
        <f t="shared" si="130"/>
        <v>-1000</v>
      </c>
      <c r="AA277" s="2">
        <f t="shared" si="131"/>
        <v>2023.7151835346922</v>
      </c>
      <c r="AB277" s="5">
        <f t="shared" si="132"/>
        <v>-1</v>
      </c>
      <c r="AC277" s="5">
        <f t="shared" si="133"/>
        <v>2.1</v>
      </c>
      <c r="AD277" s="3">
        <f t="shared" si="134"/>
        <v>202209</v>
      </c>
      <c r="AE277" s="21">
        <v>1.34</v>
      </c>
      <c r="AF277" s="21">
        <v>3.35</v>
      </c>
      <c r="AG277" s="21">
        <v>1.4</v>
      </c>
      <c r="AH277" s="21">
        <v>3.1</v>
      </c>
      <c r="AI277">
        <v>20</v>
      </c>
      <c r="AJ277">
        <v>21</v>
      </c>
      <c r="AK277">
        <f t="shared" si="135"/>
        <v>-300</v>
      </c>
      <c r="AL277">
        <f t="shared" si="136"/>
        <v>20</v>
      </c>
      <c r="AM277">
        <f t="shared" si="137"/>
        <v>21</v>
      </c>
    </row>
    <row r="278" spans="2:39" x14ac:dyDescent="0.25">
      <c r="B278" s="24">
        <v>44815</v>
      </c>
      <c r="C278" s="20" t="s">
        <v>38</v>
      </c>
      <c r="D278" s="20" t="s">
        <v>46</v>
      </c>
      <c r="E278" s="2">
        <v>190</v>
      </c>
      <c r="F278" s="2">
        <v>-232.55813953488376</v>
      </c>
      <c r="G278" s="9">
        <f t="shared" si="138"/>
        <v>45040.416666666002</v>
      </c>
      <c r="H278" s="2" t="str">
        <f t="shared" si="139"/>
        <v>New Orleans Saints</v>
      </c>
      <c r="I278" s="2" t="str">
        <f t="shared" si="140"/>
        <v>Atlanta Falcons</v>
      </c>
      <c r="J278" s="17">
        <f t="shared" si="141"/>
        <v>-232.55813953488376</v>
      </c>
      <c r="K278" s="18">
        <f t="shared" si="142"/>
        <v>190</v>
      </c>
      <c r="L278" s="4">
        <f t="shared" si="117"/>
        <v>1.43</v>
      </c>
      <c r="M278" s="4">
        <f t="shared" si="118"/>
        <v>2.9</v>
      </c>
      <c r="N278" s="1">
        <f t="shared" si="119"/>
        <v>0.69930069930069938</v>
      </c>
      <c r="O278" s="1">
        <f t="shared" si="120"/>
        <v>0.34482758620689657</v>
      </c>
      <c r="P278" s="1">
        <f t="shared" si="121"/>
        <v>4.2263279445727608E-2</v>
      </c>
      <c r="Q278" s="1">
        <f t="shared" si="122"/>
        <v>0.1772365565469014</v>
      </c>
      <c r="R278" s="1">
        <f t="shared" si="123"/>
        <v>0.68823655654690141</v>
      </c>
      <c r="S278" s="1"/>
      <c r="T278" s="17">
        <f t="shared" si="124"/>
        <v>452.98878777569371</v>
      </c>
      <c r="U278" s="18">
        <f t="shared" si="125"/>
        <v>1963.0773393846457</v>
      </c>
      <c r="V278" s="2">
        <f t="shared" si="126"/>
        <v>430.33934838690902</v>
      </c>
      <c r="W278" s="18">
        <f t="shared" si="127"/>
        <v>1864.9234724154132</v>
      </c>
      <c r="X278" s="2">
        <f t="shared" si="128"/>
        <v>-232.37475349358971</v>
      </c>
      <c r="Y278" s="2">
        <f t="shared" si="129"/>
        <v>186.49234724154132</v>
      </c>
      <c r="Z278" s="2">
        <f t="shared" si="130"/>
        <v>430.33934838690902</v>
      </c>
      <c r="AA278" s="2">
        <f t="shared" si="131"/>
        <v>-1000</v>
      </c>
      <c r="AB278" s="5">
        <f t="shared" si="132"/>
        <v>0.42999999999999994</v>
      </c>
      <c r="AC278" s="5">
        <f t="shared" si="133"/>
        <v>-1</v>
      </c>
      <c r="AD278" s="3">
        <f t="shared" si="134"/>
        <v>202209</v>
      </c>
      <c r="AE278" s="21">
        <v>2.5499999999999998</v>
      </c>
      <c r="AF278" s="21">
        <v>1.57</v>
      </c>
      <c r="AG278" s="21">
        <v>2.9</v>
      </c>
      <c r="AH278" s="21">
        <v>1.43</v>
      </c>
      <c r="AI278">
        <v>26</v>
      </c>
      <c r="AJ278">
        <v>27</v>
      </c>
      <c r="AK278">
        <f t="shared" si="135"/>
        <v>-300</v>
      </c>
      <c r="AL278">
        <f t="shared" si="136"/>
        <v>27</v>
      </c>
      <c r="AM278">
        <f t="shared" si="137"/>
        <v>26</v>
      </c>
    </row>
    <row r="279" spans="2:39" x14ac:dyDescent="0.25">
      <c r="B279" s="24">
        <v>44815</v>
      </c>
      <c r="C279" s="20" t="s">
        <v>47</v>
      </c>
      <c r="D279" s="20" t="s">
        <v>49</v>
      </c>
      <c r="E279" s="2">
        <v>-116.27906976744185</v>
      </c>
      <c r="F279" s="2">
        <v>-105.26315789473685</v>
      </c>
      <c r="G279" s="9">
        <f t="shared" si="138"/>
        <v>45040.458333332666</v>
      </c>
      <c r="H279" s="2" t="str">
        <f t="shared" si="139"/>
        <v>Carolina Panthers</v>
      </c>
      <c r="I279" s="2" t="str">
        <f t="shared" si="140"/>
        <v>Cleveland Browns</v>
      </c>
      <c r="J279" s="17">
        <f t="shared" si="141"/>
        <v>-116.27906976744185</v>
      </c>
      <c r="K279" s="18">
        <f t="shared" si="142"/>
        <v>-105.26315789473685</v>
      </c>
      <c r="L279" s="4">
        <f t="shared" si="117"/>
        <v>1.86</v>
      </c>
      <c r="M279" s="4">
        <f t="shared" si="118"/>
        <v>1.95</v>
      </c>
      <c r="N279" s="1">
        <f t="shared" si="119"/>
        <v>0.5376344086021505</v>
      </c>
      <c r="O279" s="1">
        <f t="shared" si="120"/>
        <v>0.51282051282051289</v>
      </c>
      <c r="P279" s="1">
        <f t="shared" si="121"/>
        <v>4.8031496062992063E-2</v>
      </c>
      <c r="Q279" s="1">
        <f t="shared" si="122"/>
        <v>1.2406947890818809E-2</v>
      </c>
      <c r="R279" s="1">
        <f t="shared" si="123"/>
        <v>0.52340694789081876</v>
      </c>
      <c r="S279" s="1"/>
      <c r="T279" s="17">
        <f t="shared" si="124"/>
        <v>910.55927711643062</v>
      </c>
      <c r="U279" s="18">
        <f t="shared" si="125"/>
        <v>1001.5075521192962</v>
      </c>
      <c r="V279" s="2">
        <f t="shared" si="126"/>
        <v>865.03131326060907</v>
      </c>
      <c r="W279" s="18">
        <f t="shared" si="127"/>
        <v>951.43217451333135</v>
      </c>
      <c r="X279" s="2">
        <f t="shared" si="128"/>
        <v>-115.60275156174939</v>
      </c>
      <c r="Y279" s="2">
        <f t="shared" si="129"/>
        <v>-105.10470707084419</v>
      </c>
      <c r="Z279" s="2">
        <f t="shared" si="130"/>
        <v>-1000</v>
      </c>
      <c r="AA279" s="2">
        <f t="shared" si="131"/>
        <v>951.43217451333135</v>
      </c>
      <c r="AB279" s="5">
        <f t="shared" si="132"/>
        <v>-1</v>
      </c>
      <c r="AC279" s="5">
        <f t="shared" si="133"/>
        <v>0.95</v>
      </c>
      <c r="AD279" s="3">
        <f t="shared" si="134"/>
        <v>202209</v>
      </c>
      <c r="AE279" s="21">
        <v>2.75</v>
      </c>
      <c r="AF279" s="21">
        <v>1.47</v>
      </c>
      <c r="AG279" s="21">
        <v>1.86</v>
      </c>
      <c r="AH279" s="21">
        <v>1.95</v>
      </c>
      <c r="AI279">
        <v>24</v>
      </c>
      <c r="AJ279">
        <v>26</v>
      </c>
      <c r="AK279">
        <f t="shared" si="135"/>
        <v>-120</v>
      </c>
      <c r="AL279">
        <f t="shared" si="136"/>
        <v>24</v>
      </c>
      <c r="AM279">
        <f t="shared" si="137"/>
        <v>26</v>
      </c>
    </row>
    <row r="280" spans="2:39" x14ac:dyDescent="0.25">
      <c r="B280" s="24">
        <v>44815</v>
      </c>
      <c r="C280" s="20" t="s">
        <v>40</v>
      </c>
      <c r="D280" s="20" t="s">
        <v>25</v>
      </c>
      <c r="E280" s="2">
        <v>229.99999999999997</v>
      </c>
      <c r="F280" s="2">
        <v>-285.71428571428567</v>
      </c>
      <c r="G280" s="9">
        <f t="shared" si="138"/>
        <v>45040.499999999331</v>
      </c>
      <c r="H280" s="2" t="str">
        <f t="shared" si="139"/>
        <v>San Francisco 49ers</v>
      </c>
      <c r="I280" s="2" t="str">
        <f t="shared" si="140"/>
        <v>Chicago Bears</v>
      </c>
      <c r="J280" s="17">
        <f t="shared" si="141"/>
        <v>-285.71428571428567</v>
      </c>
      <c r="K280" s="18">
        <f t="shared" si="142"/>
        <v>229.99999999999997</v>
      </c>
      <c r="L280" s="4">
        <f t="shared" si="117"/>
        <v>1.35</v>
      </c>
      <c r="M280" s="4">
        <f t="shared" si="118"/>
        <v>3.3</v>
      </c>
      <c r="N280" s="1">
        <f t="shared" si="119"/>
        <v>0.7407407407407407</v>
      </c>
      <c r="O280" s="1">
        <f t="shared" si="120"/>
        <v>0.30303030303030304</v>
      </c>
      <c r="P280" s="1">
        <f t="shared" si="121"/>
        <v>4.1935483870967794E-2</v>
      </c>
      <c r="Q280" s="1">
        <f t="shared" si="122"/>
        <v>0.21885521885521883</v>
      </c>
      <c r="R280" s="1">
        <f t="shared" si="123"/>
        <v>0.72985521885521887</v>
      </c>
      <c r="S280" s="1"/>
      <c r="T280" s="17">
        <f t="shared" si="124"/>
        <v>370.13475298361828</v>
      </c>
      <c r="U280" s="18">
        <f t="shared" si="125"/>
        <v>2363.8563841328437</v>
      </c>
      <c r="V280" s="2">
        <f t="shared" si="126"/>
        <v>351.62801533443735</v>
      </c>
      <c r="W280" s="18">
        <f t="shared" si="127"/>
        <v>2245.6635649262016</v>
      </c>
      <c r="X280" s="2">
        <f t="shared" si="128"/>
        <v>-284.39144675343596</v>
      </c>
      <c r="Y280" s="2">
        <f t="shared" si="129"/>
        <v>224.56635649262017</v>
      </c>
      <c r="Z280" s="2">
        <f t="shared" si="130"/>
        <v>-1000</v>
      </c>
      <c r="AA280" s="2">
        <f t="shared" si="131"/>
        <v>2245.6635649262016</v>
      </c>
      <c r="AB280" s="5">
        <f t="shared" si="132"/>
        <v>-1</v>
      </c>
      <c r="AC280" s="5">
        <f t="shared" si="133"/>
        <v>2.2999999999999998</v>
      </c>
      <c r="AD280" s="3">
        <f t="shared" si="134"/>
        <v>202209</v>
      </c>
      <c r="AE280" s="21">
        <v>3.35</v>
      </c>
      <c r="AF280" s="21">
        <v>1.34</v>
      </c>
      <c r="AG280" s="21">
        <v>3.3</v>
      </c>
      <c r="AH280" s="21">
        <v>1.35</v>
      </c>
      <c r="AI280">
        <v>19</v>
      </c>
      <c r="AJ280">
        <v>10</v>
      </c>
      <c r="AK280">
        <f t="shared" si="135"/>
        <v>-300</v>
      </c>
      <c r="AL280">
        <f t="shared" si="136"/>
        <v>10</v>
      </c>
      <c r="AM280">
        <f t="shared" si="137"/>
        <v>19</v>
      </c>
    </row>
    <row r="281" spans="2:39" x14ac:dyDescent="0.25">
      <c r="B281" s="24">
        <v>44815</v>
      </c>
      <c r="C281" s="20" t="s">
        <v>24</v>
      </c>
      <c r="D281" s="20" t="s">
        <v>48</v>
      </c>
      <c r="E281" s="2">
        <v>-333.33333333333326</v>
      </c>
      <c r="F281" s="2">
        <v>265</v>
      </c>
      <c r="G281" s="9">
        <f t="shared" si="138"/>
        <v>45040.541666665995</v>
      </c>
      <c r="H281" s="2" t="str">
        <f t="shared" si="139"/>
        <v>Cincinnati Bengals</v>
      </c>
      <c r="I281" s="2" t="str">
        <f t="shared" si="140"/>
        <v>Pittsburgh Steelers</v>
      </c>
      <c r="J281" s="17">
        <f t="shared" si="141"/>
        <v>-333.33333333333326</v>
      </c>
      <c r="K281" s="18">
        <f t="shared" si="142"/>
        <v>265</v>
      </c>
      <c r="L281" s="4">
        <f t="shared" si="117"/>
        <v>1.3</v>
      </c>
      <c r="M281" s="4">
        <f t="shared" si="118"/>
        <v>3.65</v>
      </c>
      <c r="N281" s="1">
        <f t="shared" si="119"/>
        <v>0.76923076923076916</v>
      </c>
      <c r="O281" s="1">
        <f t="shared" si="120"/>
        <v>0.27397260273972601</v>
      </c>
      <c r="P281" s="1">
        <f t="shared" si="121"/>
        <v>4.1414141414141459E-2</v>
      </c>
      <c r="Q281" s="1">
        <f t="shared" si="122"/>
        <v>0.24762908324552158</v>
      </c>
      <c r="R281" s="1">
        <f t="shared" si="123"/>
        <v>0.75862908324552158</v>
      </c>
      <c r="S281" s="1"/>
      <c r="T281" s="17">
        <f t="shared" si="124"/>
        <v>318.16723361284784</v>
      </c>
      <c r="U281" s="18">
        <f t="shared" si="125"/>
        <v>2708.5523787535408</v>
      </c>
      <c r="V281" s="2">
        <f t="shared" si="126"/>
        <v>302.25887193220541</v>
      </c>
      <c r="W281" s="18">
        <f t="shared" si="127"/>
        <v>2573.1247598158634</v>
      </c>
      <c r="X281" s="2">
        <f t="shared" si="128"/>
        <v>-330.84223255630133</v>
      </c>
      <c r="Y281" s="2">
        <f t="shared" si="129"/>
        <v>257.31247598158632</v>
      </c>
      <c r="Z281" s="2">
        <f t="shared" si="130"/>
        <v>-1000</v>
      </c>
      <c r="AA281" s="2">
        <f t="shared" si="131"/>
        <v>2573.1247598158634</v>
      </c>
      <c r="AB281" s="5">
        <f t="shared" si="132"/>
        <v>-1</v>
      </c>
      <c r="AC281" s="5">
        <f t="shared" si="133"/>
        <v>2.65</v>
      </c>
      <c r="AD281" s="3">
        <f t="shared" si="134"/>
        <v>202209</v>
      </c>
      <c r="AE281" s="21">
        <v>1.37</v>
      </c>
      <c r="AF281" s="21">
        <v>3.2</v>
      </c>
      <c r="AG281" s="21">
        <v>1.3</v>
      </c>
      <c r="AH281" s="21">
        <v>3.65</v>
      </c>
      <c r="AI281">
        <v>20</v>
      </c>
      <c r="AJ281">
        <v>23</v>
      </c>
      <c r="AK281">
        <f t="shared" si="135"/>
        <v>-400</v>
      </c>
      <c r="AL281">
        <f t="shared" si="136"/>
        <v>20</v>
      </c>
      <c r="AM281">
        <f t="shared" si="137"/>
        <v>23</v>
      </c>
    </row>
    <row r="282" spans="2:39" x14ac:dyDescent="0.25">
      <c r="B282" s="24">
        <v>44815</v>
      </c>
      <c r="C282" s="20" t="s">
        <v>37</v>
      </c>
      <c r="D282" s="20" t="s">
        <v>22</v>
      </c>
      <c r="E282" s="2">
        <v>195.00000000000003</v>
      </c>
      <c r="F282" s="2">
        <v>-238.09523809523813</v>
      </c>
      <c r="G282" s="9">
        <f t="shared" si="138"/>
        <v>45040.583333332659</v>
      </c>
      <c r="H282" s="2" t="str">
        <f t="shared" si="139"/>
        <v>Philadelphia Eagles</v>
      </c>
      <c r="I282" s="2" t="str">
        <f t="shared" si="140"/>
        <v>Detroit Lions</v>
      </c>
      <c r="J282" s="17">
        <f t="shared" si="141"/>
        <v>-238.09523809523813</v>
      </c>
      <c r="K282" s="18">
        <f t="shared" si="142"/>
        <v>195.00000000000003</v>
      </c>
      <c r="L282" s="4">
        <f t="shared" si="117"/>
        <v>1.42</v>
      </c>
      <c r="M282" s="4">
        <f t="shared" si="118"/>
        <v>2.95</v>
      </c>
      <c r="N282" s="1">
        <f t="shared" si="119"/>
        <v>0.70422535211267612</v>
      </c>
      <c r="O282" s="1">
        <f t="shared" si="120"/>
        <v>0.33898305084745761</v>
      </c>
      <c r="P282" s="1">
        <f t="shared" si="121"/>
        <v>4.1418764302059485E-2</v>
      </c>
      <c r="Q282" s="1">
        <f t="shared" si="122"/>
        <v>0.18262115063260925</v>
      </c>
      <c r="R282" s="1">
        <f t="shared" si="123"/>
        <v>0.69362115063260932</v>
      </c>
      <c r="S282" s="1"/>
      <c r="T282" s="17">
        <f t="shared" si="124"/>
        <v>441.70920838841397</v>
      </c>
      <c r="U282" s="18">
        <f t="shared" si="125"/>
        <v>2009.6149174189422</v>
      </c>
      <c r="V282" s="2">
        <f t="shared" si="126"/>
        <v>419.62374796899326</v>
      </c>
      <c r="W282" s="18">
        <f t="shared" si="127"/>
        <v>1909.134171547995</v>
      </c>
      <c r="X282" s="2">
        <f t="shared" si="128"/>
        <v>-238.30872414634925</v>
      </c>
      <c r="Y282" s="2">
        <f t="shared" si="129"/>
        <v>190.9134171547995</v>
      </c>
      <c r="Z282" s="2">
        <f t="shared" si="130"/>
        <v>419.62374796899326</v>
      </c>
      <c r="AA282" s="2">
        <f t="shared" si="131"/>
        <v>-1000</v>
      </c>
      <c r="AB282" s="5">
        <f t="shared" si="132"/>
        <v>0.41999999999999993</v>
      </c>
      <c r="AC282" s="5">
        <f t="shared" si="133"/>
        <v>-1</v>
      </c>
      <c r="AD282" s="3">
        <f t="shared" si="134"/>
        <v>202209</v>
      </c>
      <c r="AE282" s="21">
        <v>2.7</v>
      </c>
      <c r="AF282" s="21">
        <v>1.5</v>
      </c>
      <c r="AG282" s="21">
        <v>2.95</v>
      </c>
      <c r="AH282" s="21">
        <v>1.42</v>
      </c>
      <c r="AI282">
        <v>35</v>
      </c>
      <c r="AJ282">
        <v>38</v>
      </c>
      <c r="AK282">
        <f t="shared" si="135"/>
        <v>-300</v>
      </c>
      <c r="AL282">
        <f t="shared" si="136"/>
        <v>38</v>
      </c>
      <c r="AM282">
        <f t="shared" si="137"/>
        <v>35</v>
      </c>
    </row>
    <row r="283" spans="2:39" x14ac:dyDescent="0.25">
      <c r="B283" s="24">
        <v>44815</v>
      </c>
      <c r="C283" s="20" t="s">
        <v>43</v>
      </c>
      <c r="D283" s="20" t="s">
        <v>42</v>
      </c>
      <c r="E283" s="2">
        <v>275</v>
      </c>
      <c r="F283" s="2">
        <v>-357.14285714285711</v>
      </c>
      <c r="G283" s="9">
        <f t="shared" si="138"/>
        <v>45040.624999999323</v>
      </c>
      <c r="H283" s="2" t="str">
        <f t="shared" si="139"/>
        <v>Indianapolis Colts</v>
      </c>
      <c r="I283" s="2" t="str">
        <f t="shared" si="140"/>
        <v>Houston Texans</v>
      </c>
      <c r="J283" s="17">
        <f t="shared" si="141"/>
        <v>-357.14285714285711</v>
      </c>
      <c r="K283" s="18">
        <f t="shared" si="142"/>
        <v>275</v>
      </c>
      <c r="L283" s="4">
        <f t="shared" si="117"/>
        <v>1.28</v>
      </c>
      <c r="M283" s="4">
        <f t="shared" si="118"/>
        <v>3.75</v>
      </c>
      <c r="N283" s="1">
        <f t="shared" si="119"/>
        <v>0.78125</v>
      </c>
      <c r="O283" s="1">
        <f t="shared" si="120"/>
        <v>0.26666666666666666</v>
      </c>
      <c r="P283" s="1">
        <f t="shared" si="121"/>
        <v>4.5725646123260466E-2</v>
      </c>
      <c r="Q283" s="1">
        <f t="shared" si="122"/>
        <v>0.2572916666666667</v>
      </c>
      <c r="R283" s="1">
        <f t="shared" si="123"/>
        <v>0.76829166666666671</v>
      </c>
      <c r="S283" s="1"/>
      <c r="T283" s="17">
        <f t="shared" si="124"/>
        <v>301.58902326590373</v>
      </c>
      <c r="U283" s="18">
        <f t="shared" si="125"/>
        <v>2840.2616005464147</v>
      </c>
      <c r="V283" s="2">
        <f t="shared" si="126"/>
        <v>286.50957210260856</v>
      </c>
      <c r="W283" s="18">
        <f t="shared" si="127"/>
        <v>2698.2485205190937</v>
      </c>
      <c r="X283" s="2">
        <f t="shared" si="128"/>
        <v>-349.02847840695074</v>
      </c>
      <c r="Y283" s="2">
        <f t="shared" si="129"/>
        <v>269.82485205190937</v>
      </c>
      <c r="Z283" s="2">
        <f t="shared" si="130"/>
        <v>-1000</v>
      </c>
      <c r="AA283" s="2">
        <f t="shared" si="131"/>
        <v>-1000</v>
      </c>
      <c r="AB283" s="5">
        <f t="shared" si="132"/>
        <v>-1</v>
      </c>
      <c r="AC283" s="5">
        <f t="shared" si="133"/>
        <v>-1</v>
      </c>
      <c r="AD283" s="3">
        <f t="shared" si="134"/>
        <v>202209</v>
      </c>
      <c r="AE283" s="21">
        <v>4</v>
      </c>
      <c r="AF283" s="21">
        <v>1.26</v>
      </c>
      <c r="AG283" s="21">
        <v>3.75</v>
      </c>
      <c r="AH283" s="21">
        <v>1.28</v>
      </c>
      <c r="AI283">
        <v>20</v>
      </c>
      <c r="AJ283">
        <v>20</v>
      </c>
      <c r="AK283">
        <f t="shared" si="135"/>
        <v>-400</v>
      </c>
      <c r="AL283">
        <f t="shared" si="136"/>
        <v>20</v>
      </c>
      <c r="AM283">
        <f t="shared" si="137"/>
        <v>20</v>
      </c>
    </row>
    <row r="284" spans="2:39" x14ac:dyDescent="0.25">
      <c r="B284" s="24">
        <v>44815</v>
      </c>
      <c r="C284" s="20" t="s">
        <v>33</v>
      </c>
      <c r="D284" s="20" t="s">
        <v>39</v>
      </c>
      <c r="E284" s="2">
        <v>-172.41379310344826</v>
      </c>
      <c r="F284" s="2">
        <v>150</v>
      </c>
      <c r="G284" s="9">
        <f t="shared" si="138"/>
        <v>45040.666666665988</v>
      </c>
      <c r="H284" s="2" t="str">
        <f t="shared" si="139"/>
        <v>Miami Dolphins</v>
      </c>
      <c r="I284" s="2" t="str">
        <f t="shared" si="140"/>
        <v>New England Patriots</v>
      </c>
      <c r="J284" s="17">
        <f t="shared" si="141"/>
        <v>-172.41379310344826</v>
      </c>
      <c r="K284" s="18">
        <f t="shared" si="142"/>
        <v>150</v>
      </c>
      <c r="L284" s="4">
        <f t="shared" si="117"/>
        <v>1.58</v>
      </c>
      <c r="M284" s="4">
        <f t="shared" si="118"/>
        <v>2.5</v>
      </c>
      <c r="N284" s="1">
        <f t="shared" si="119"/>
        <v>0.63291139240506322</v>
      </c>
      <c r="O284" s="1">
        <f t="shared" si="120"/>
        <v>0.4</v>
      </c>
      <c r="P284" s="1">
        <f t="shared" si="121"/>
        <v>3.1862745098039214E-2</v>
      </c>
      <c r="Q284" s="1">
        <f t="shared" si="122"/>
        <v>0.1164556962025316</v>
      </c>
      <c r="R284" s="1">
        <f t="shared" si="123"/>
        <v>0.62745569620253161</v>
      </c>
      <c r="S284" s="1"/>
      <c r="T284" s="17">
        <f t="shared" si="124"/>
        <v>593.73802174746322</v>
      </c>
      <c r="U284" s="18">
        <f t="shared" si="125"/>
        <v>1520.5870888415161</v>
      </c>
      <c r="V284" s="2">
        <f t="shared" si="126"/>
        <v>564.05112066009008</v>
      </c>
      <c r="W284" s="18">
        <f t="shared" si="127"/>
        <v>1444.5577343994403</v>
      </c>
      <c r="X284" s="2">
        <f t="shared" si="128"/>
        <v>-177.28889516782337</v>
      </c>
      <c r="Y284" s="2">
        <f t="shared" si="129"/>
        <v>144.45577343994404</v>
      </c>
      <c r="Z284" s="2">
        <f t="shared" si="130"/>
        <v>564.05112066009008</v>
      </c>
      <c r="AA284" s="2">
        <f t="shared" si="131"/>
        <v>-1000</v>
      </c>
      <c r="AB284" s="5">
        <f t="shared" si="132"/>
        <v>0.58000000000000007</v>
      </c>
      <c r="AC284" s="5">
        <f t="shared" si="133"/>
        <v>-1</v>
      </c>
      <c r="AD284" s="3">
        <f t="shared" si="134"/>
        <v>202209</v>
      </c>
      <c r="AE284" s="21">
        <v>1.62</v>
      </c>
      <c r="AF284" s="21">
        <v>2.4</v>
      </c>
      <c r="AG284" s="21">
        <v>1.58</v>
      </c>
      <c r="AH284" s="21">
        <v>2.5</v>
      </c>
      <c r="AI284">
        <v>20</v>
      </c>
      <c r="AJ284">
        <v>7</v>
      </c>
      <c r="AK284">
        <f t="shared" si="135"/>
        <v>-180</v>
      </c>
      <c r="AL284">
        <f t="shared" si="136"/>
        <v>20</v>
      </c>
      <c r="AM284">
        <f t="shared" si="137"/>
        <v>7</v>
      </c>
    </row>
    <row r="285" spans="2:39" x14ac:dyDescent="0.25">
      <c r="B285" s="24">
        <v>44815</v>
      </c>
      <c r="C285" s="20" t="s">
        <v>45</v>
      </c>
      <c r="D285" s="20" t="s">
        <v>31</v>
      </c>
      <c r="E285" s="2">
        <v>240</v>
      </c>
      <c r="F285" s="2">
        <v>-303.03030303030295</v>
      </c>
      <c r="G285" s="9">
        <f t="shared" si="138"/>
        <v>45040.708333332652</v>
      </c>
      <c r="H285" s="2" t="str">
        <f t="shared" si="139"/>
        <v>Baltimore Ravens</v>
      </c>
      <c r="I285" s="2" t="str">
        <f t="shared" si="140"/>
        <v>New York Jets</v>
      </c>
      <c r="J285" s="17">
        <f t="shared" si="141"/>
        <v>-303.03030303030295</v>
      </c>
      <c r="K285" s="18">
        <f t="shared" si="142"/>
        <v>240</v>
      </c>
      <c r="L285" s="4">
        <f t="shared" si="117"/>
        <v>1.33</v>
      </c>
      <c r="M285" s="4">
        <f t="shared" si="118"/>
        <v>3.4</v>
      </c>
      <c r="N285" s="1">
        <f t="shared" si="119"/>
        <v>0.75187969924812026</v>
      </c>
      <c r="O285" s="1">
        <f t="shared" si="120"/>
        <v>0.29411764705882354</v>
      </c>
      <c r="P285" s="1">
        <f t="shared" si="121"/>
        <v>4.3974630021141659E-2</v>
      </c>
      <c r="Q285" s="1">
        <f t="shared" si="122"/>
        <v>0.22888102609464836</v>
      </c>
      <c r="R285" s="1">
        <f t="shared" si="123"/>
        <v>0.73988102609464834</v>
      </c>
      <c r="S285" s="1"/>
      <c r="T285" s="17">
        <f t="shared" si="124"/>
        <v>351.56865054149432</v>
      </c>
      <c r="U285" s="18">
        <f t="shared" si="125"/>
        <v>2476.6314971810075</v>
      </c>
      <c r="V285" s="2">
        <f t="shared" si="126"/>
        <v>333.99021801441961</v>
      </c>
      <c r="W285" s="18">
        <f t="shared" si="127"/>
        <v>2352.7999223219572</v>
      </c>
      <c r="X285" s="2">
        <f t="shared" si="128"/>
        <v>-299.40996653884821</v>
      </c>
      <c r="Y285" s="2">
        <f t="shared" si="129"/>
        <v>235.27999223219572</v>
      </c>
      <c r="Z285" s="2">
        <f t="shared" si="130"/>
        <v>333.99021801441961</v>
      </c>
      <c r="AA285" s="2">
        <f t="shared" si="131"/>
        <v>-1000</v>
      </c>
      <c r="AB285" s="5">
        <f t="shared" si="132"/>
        <v>0.33000000000000007</v>
      </c>
      <c r="AC285" s="5">
        <f t="shared" si="133"/>
        <v>-1</v>
      </c>
      <c r="AD285" s="3">
        <f t="shared" si="134"/>
        <v>202209</v>
      </c>
      <c r="AE285" s="21">
        <v>2.75</v>
      </c>
      <c r="AF285" s="21">
        <v>1.47</v>
      </c>
      <c r="AG285" s="21">
        <v>3.4</v>
      </c>
      <c r="AH285" s="21">
        <v>1.33</v>
      </c>
      <c r="AI285">
        <v>9</v>
      </c>
      <c r="AJ285">
        <v>24</v>
      </c>
      <c r="AK285">
        <f t="shared" si="135"/>
        <v>-400</v>
      </c>
      <c r="AL285">
        <f t="shared" si="136"/>
        <v>24</v>
      </c>
      <c r="AM285">
        <f t="shared" si="137"/>
        <v>9</v>
      </c>
    </row>
    <row r="286" spans="2:39" x14ac:dyDescent="0.25">
      <c r="B286" s="24">
        <v>44815</v>
      </c>
      <c r="C286" s="20" t="s">
        <v>52</v>
      </c>
      <c r="D286" s="20" t="s">
        <v>29</v>
      </c>
      <c r="E286" s="2">
        <v>-156.25000000000003</v>
      </c>
      <c r="F286" s="2">
        <v>135</v>
      </c>
      <c r="G286" s="9">
        <f t="shared" si="138"/>
        <v>45040.749999999316</v>
      </c>
      <c r="H286" s="2" t="str">
        <f t="shared" si="139"/>
        <v>Washington Commanders</v>
      </c>
      <c r="I286" s="2" t="str">
        <f t="shared" si="140"/>
        <v>Jacksonville Jaguars</v>
      </c>
      <c r="J286" s="17">
        <f t="shared" si="141"/>
        <v>-156.25000000000003</v>
      </c>
      <c r="K286" s="18">
        <f t="shared" si="142"/>
        <v>135</v>
      </c>
      <c r="L286" s="4">
        <f t="shared" si="117"/>
        <v>1.6399999999999997</v>
      </c>
      <c r="M286" s="4">
        <f t="shared" si="118"/>
        <v>2.35</v>
      </c>
      <c r="N286" s="1">
        <f t="shared" si="119"/>
        <v>0.60975609756097571</v>
      </c>
      <c r="O286" s="1">
        <f t="shared" si="120"/>
        <v>0.42553191489361702</v>
      </c>
      <c r="P286" s="1">
        <f t="shared" si="121"/>
        <v>3.4085213032581607E-2</v>
      </c>
      <c r="Q286" s="1">
        <f t="shared" si="122"/>
        <v>9.2112091333679341E-2</v>
      </c>
      <c r="R286" s="1">
        <f t="shared" si="123"/>
        <v>0.60311209133367938</v>
      </c>
      <c r="S286" s="1"/>
      <c r="T286" s="17">
        <f t="shared" si="124"/>
        <v>658.06657563218596</v>
      </c>
      <c r="U286" s="18">
        <f t="shared" si="125"/>
        <v>1377.3404079490144</v>
      </c>
      <c r="V286" s="2">
        <f t="shared" si="126"/>
        <v>625.16324685057668</v>
      </c>
      <c r="W286" s="18">
        <f t="shared" si="127"/>
        <v>1308.4733875515637</v>
      </c>
      <c r="X286" s="2">
        <f t="shared" si="128"/>
        <v>-159.95821971905121</v>
      </c>
      <c r="Y286" s="2">
        <f t="shared" si="129"/>
        <v>130.84733875515639</v>
      </c>
      <c r="Z286" s="2">
        <f t="shared" si="130"/>
        <v>625.16324685057668</v>
      </c>
      <c r="AA286" s="2">
        <f t="shared" si="131"/>
        <v>-1000</v>
      </c>
      <c r="AB286" s="5">
        <f t="shared" si="132"/>
        <v>0.63999999999999968</v>
      </c>
      <c r="AC286" s="5">
        <f t="shared" si="133"/>
        <v>-1</v>
      </c>
      <c r="AD286" s="3">
        <f t="shared" si="134"/>
        <v>202209</v>
      </c>
      <c r="AE286" s="21">
        <v>1.5</v>
      </c>
      <c r="AF286" s="21">
        <v>2.7</v>
      </c>
      <c r="AG286" s="21">
        <v>1.64</v>
      </c>
      <c r="AH286" s="21">
        <v>2.35</v>
      </c>
      <c r="AI286">
        <v>28</v>
      </c>
      <c r="AJ286">
        <v>22</v>
      </c>
      <c r="AK286">
        <f t="shared" si="135"/>
        <v>-160</v>
      </c>
      <c r="AL286">
        <f t="shared" si="136"/>
        <v>28</v>
      </c>
      <c r="AM286">
        <f t="shared" si="137"/>
        <v>22</v>
      </c>
    </row>
    <row r="287" spans="2:39" x14ac:dyDescent="0.25">
      <c r="B287" s="24">
        <v>44812</v>
      </c>
      <c r="C287" s="20" t="s">
        <v>50</v>
      </c>
      <c r="D287" s="20" t="s">
        <v>27</v>
      </c>
      <c r="E287" s="2">
        <v>110.00000000000001</v>
      </c>
      <c r="F287" s="2">
        <v>-131.57894736842104</v>
      </c>
      <c r="G287" s="9">
        <f t="shared" si="138"/>
        <v>45040.79166666598</v>
      </c>
      <c r="H287" s="2" t="str">
        <f t="shared" si="139"/>
        <v>Buffalo Bills</v>
      </c>
      <c r="I287" s="2" t="str">
        <f t="shared" si="140"/>
        <v>Los Angeles Rams</v>
      </c>
      <c r="J287" s="17">
        <f t="shared" si="141"/>
        <v>-131.57894736842104</v>
      </c>
      <c r="K287" s="18">
        <f t="shared" si="142"/>
        <v>110.00000000000001</v>
      </c>
      <c r="L287" s="4">
        <f t="shared" si="117"/>
        <v>1.76</v>
      </c>
      <c r="M287" s="4">
        <f t="shared" si="118"/>
        <v>2.1</v>
      </c>
      <c r="N287" s="1">
        <f t="shared" si="119"/>
        <v>0.56818181818181823</v>
      </c>
      <c r="O287" s="1">
        <f t="shared" si="120"/>
        <v>0.47619047619047616</v>
      </c>
      <c r="P287" s="1">
        <f t="shared" si="121"/>
        <v>4.2487046632124437E-2</v>
      </c>
      <c r="Q287" s="1">
        <f t="shared" si="122"/>
        <v>4.5995670995671034E-2</v>
      </c>
      <c r="R287" s="1">
        <f t="shared" si="123"/>
        <v>0.55699567099567104</v>
      </c>
      <c r="S287" s="1"/>
      <c r="T287" s="17">
        <f t="shared" si="124"/>
        <v>795.34608987611307</v>
      </c>
      <c r="U287" s="18">
        <f t="shared" si="125"/>
        <v>1144.9859022934511</v>
      </c>
      <c r="V287" s="2">
        <f t="shared" si="126"/>
        <v>755.57878538230739</v>
      </c>
      <c r="W287" s="18">
        <f t="shared" si="127"/>
        <v>1087.7366071787785</v>
      </c>
      <c r="X287" s="2">
        <f t="shared" si="128"/>
        <v>-132.3488720628942</v>
      </c>
      <c r="Y287" s="2">
        <f t="shared" si="129"/>
        <v>108.77366071787785</v>
      </c>
      <c r="Z287" s="2">
        <f t="shared" si="130"/>
        <v>755.57878538230739</v>
      </c>
      <c r="AA287" s="2">
        <f t="shared" si="131"/>
        <v>-1000</v>
      </c>
      <c r="AB287" s="5">
        <f t="shared" si="132"/>
        <v>0.76</v>
      </c>
      <c r="AC287" s="5">
        <f t="shared" si="133"/>
        <v>-1</v>
      </c>
      <c r="AD287" s="3">
        <f t="shared" si="134"/>
        <v>202209</v>
      </c>
      <c r="AE287" s="21">
        <v>1.86</v>
      </c>
      <c r="AF287" s="21">
        <v>1.95</v>
      </c>
      <c r="AG287" s="21">
        <v>2.1</v>
      </c>
      <c r="AH287" s="21">
        <v>1.76</v>
      </c>
      <c r="AI287">
        <v>10</v>
      </c>
      <c r="AJ287">
        <v>31</v>
      </c>
      <c r="AK287">
        <f t="shared" si="135"/>
        <v>-140</v>
      </c>
      <c r="AL287">
        <f t="shared" si="136"/>
        <v>31</v>
      </c>
      <c r="AM287">
        <f t="shared" si="137"/>
        <v>10</v>
      </c>
    </row>
    <row r="288" spans="2:39" x14ac:dyDescent="0.25">
      <c r="B288" s="24">
        <v>44605</v>
      </c>
      <c r="C288" s="20" t="s">
        <v>24</v>
      </c>
      <c r="D288" s="20" t="s">
        <v>50</v>
      </c>
      <c r="E288" s="2">
        <v>179.99999999999997</v>
      </c>
      <c r="F288" s="2">
        <v>-222.22222222222226</v>
      </c>
      <c r="G288" s="9">
        <f t="shared" si="138"/>
        <v>45040.833333332645</v>
      </c>
      <c r="H288" s="2" t="str">
        <f t="shared" si="139"/>
        <v>Los Angeles Rams</v>
      </c>
      <c r="I288" s="2" t="str">
        <f t="shared" si="140"/>
        <v>Cincinnati Bengals</v>
      </c>
      <c r="J288" s="17">
        <f t="shared" si="141"/>
        <v>-222.22222222222226</v>
      </c>
      <c r="K288" s="18">
        <f t="shared" si="142"/>
        <v>179.99999999999997</v>
      </c>
      <c r="L288" s="4">
        <f t="shared" si="117"/>
        <v>1.45</v>
      </c>
      <c r="M288" s="4">
        <f t="shared" si="118"/>
        <v>2.8</v>
      </c>
      <c r="N288" s="1">
        <f t="shared" si="119"/>
        <v>0.68965517241379315</v>
      </c>
      <c r="O288" s="1">
        <f t="shared" si="120"/>
        <v>0.35714285714285715</v>
      </c>
      <c r="P288" s="1">
        <f t="shared" si="121"/>
        <v>4.4705882352941262E-2</v>
      </c>
      <c r="Q288" s="1">
        <f t="shared" si="122"/>
        <v>0.166256157635468</v>
      </c>
      <c r="R288" s="1">
        <f t="shared" si="123"/>
        <v>0.67725615763546798</v>
      </c>
      <c r="S288" s="1"/>
      <c r="T288" s="17">
        <f t="shared" si="124"/>
        <v>476.54619116545314</v>
      </c>
      <c r="U288" s="18">
        <f t="shared" si="125"/>
        <v>1872.3757127156628</v>
      </c>
      <c r="V288" s="2">
        <f t="shared" si="126"/>
        <v>452.71888160718044</v>
      </c>
      <c r="W288" s="18">
        <f t="shared" si="127"/>
        <v>1778.7569270798795</v>
      </c>
      <c r="X288" s="2">
        <f t="shared" si="128"/>
        <v>-220.88762820095712</v>
      </c>
      <c r="Y288" s="2">
        <f t="shared" si="129"/>
        <v>177.87569270798795</v>
      </c>
      <c r="Z288" s="2">
        <f t="shared" si="130"/>
        <v>452.71888160718044</v>
      </c>
      <c r="AA288" s="2">
        <f t="shared" si="131"/>
        <v>-1000</v>
      </c>
      <c r="AB288" s="5">
        <f t="shared" si="132"/>
        <v>0.44999999999999996</v>
      </c>
      <c r="AC288" s="5">
        <f t="shared" si="133"/>
        <v>-1</v>
      </c>
      <c r="AD288" s="3">
        <f t="shared" si="134"/>
        <v>202202</v>
      </c>
      <c r="AE288" s="21">
        <v>2.65</v>
      </c>
      <c r="AF288" s="21">
        <v>1.54</v>
      </c>
      <c r="AG288" s="21">
        <v>2.8</v>
      </c>
      <c r="AH288" s="21">
        <v>1.45</v>
      </c>
      <c r="AI288">
        <v>20</v>
      </c>
      <c r="AJ288">
        <v>23</v>
      </c>
      <c r="AK288">
        <f t="shared" si="135"/>
        <v>-300</v>
      </c>
      <c r="AL288">
        <f t="shared" si="136"/>
        <v>23</v>
      </c>
      <c r="AM288">
        <f t="shared" si="137"/>
        <v>20</v>
      </c>
    </row>
    <row r="289" spans="2:39" x14ac:dyDescent="0.25">
      <c r="B289" s="24">
        <v>44591</v>
      </c>
      <c r="C289" s="20" t="s">
        <v>50</v>
      </c>
      <c r="D289" s="20" t="s">
        <v>25</v>
      </c>
      <c r="E289" s="2">
        <v>-175.43859649122805</v>
      </c>
      <c r="F289" s="2">
        <v>154.99999999999997</v>
      </c>
      <c r="G289" s="9">
        <f t="shared" si="138"/>
        <v>45040.874999999309</v>
      </c>
      <c r="H289" s="2" t="str">
        <f t="shared" si="139"/>
        <v>Los Angeles Rams</v>
      </c>
      <c r="I289" s="2" t="str">
        <f t="shared" si="140"/>
        <v>San Francisco 49ers</v>
      </c>
      <c r="J289" s="17">
        <f t="shared" si="141"/>
        <v>-175.43859649122805</v>
      </c>
      <c r="K289" s="18">
        <f t="shared" si="142"/>
        <v>154.99999999999997</v>
      </c>
      <c r="L289" s="4">
        <f t="shared" si="117"/>
        <v>1.57</v>
      </c>
      <c r="M289" s="4">
        <f t="shared" si="118"/>
        <v>2.5499999999999998</v>
      </c>
      <c r="N289" s="1">
        <f t="shared" si="119"/>
        <v>0.63694267515923564</v>
      </c>
      <c r="O289" s="1">
        <f t="shared" si="120"/>
        <v>0.39215686274509809</v>
      </c>
      <c r="P289" s="1">
        <f t="shared" si="121"/>
        <v>2.8276699029126329E-2</v>
      </c>
      <c r="Q289" s="1">
        <f t="shared" si="122"/>
        <v>0.12239290620706877</v>
      </c>
      <c r="R289" s="1">
        <f t="shared" si="123"/>
        <v>0.63339290620706878</v>
      </c>
      <c r="S289" s="1"/>
      <c r="T289" s="17">
        <f t="shared" si="124"/>
        <v>578.79886276004493</v>
      </c>
      <c r="U289" s="18">
        <f t="shared" si="125"/>
        <v>1558.0808321378222</v>
      </c>
      <c r="V289" s="2">
        <f t="shared" si="126"/>
        <v>549.85891962204266</v>
      </c>
      <c r="W289" s="18">
        <f t="shared" si="127"/>
        <v>1480.1767905309309</v>
      </c>
      <c r="X289" s="2">
        <f t="shared" si="128"/>
        <v>-181.86483192586408</v>
      </c>
      <c r="Y289" s="2">
        <f t="shared" si="129"/>
        <v>148.0176790530931</v>
      </c>
      <c r="Z289" s="2">
        <f t="shared" si="130"/>
        <v>549.85891962204266</v>
      </c>
      <c r="AA289" s="2">
        <f t="shared" si="131"/>
        <v>-1000</v>
      </c>
      <c r="AB289" s="5">
        <f t="shared" si="132"/>
        <v>0.57000000000000006</v>
      </c>
      <c r="AC289" s="5">
        <f t="shared" si="133"/>
        <v>-1</v>
      </c>
      <c r="AD289" s="3">
        <f t="shared" si="134"/>
        <v>202201</v>
      </c>
      <c r="AE289" s="21">
        <v>1.58</v>
      </c>
      <c r="AF289" s="21">
        <v>2.5</v>
      </c>
      <c r="AG289" s="21">
        <v>1.57</v>
      </c>
      <c r="AH289" s="21">
        <v>2.5499999999999998</v>
      </c>
      <c r="AI289">
        <v>20</v>
      </c>
      <c r="AJ289">
        <v>17</v>
      </c>
      <c r="AK289">
        <f t="shared" si="135"/>
        <v>-180</v>
      </c>
      <c r="AL289">
        <f t="shared" si="136"/>
        <v>20</v>
      </c>
      <c r="AM289">
        <f t="shared" si="137"/>
        <v>17</v>
      </c>
    </row>
    <row r="290" spans="2:39" x14ac:dyDescent="0.25">
      <c r="B290" s="24">
        <v>44591</v>
      </c>
      <c r="C290" s="20" t="s">
        <v>23</v>
      </c>
      <c r="D290" s="20" t="s">
        <v>24</v>
      </c>
      <c r="E290" s="2">
        <v>-344.82758620689651</v>
      </c>
      <c r="F290" s="2">
        <v>270</v>
      </c>
      <c r="G290" s="9">
        <f t="shared" si="138"/>
        <v>45040.916666665973</v>
      </c>
      <c r="H290" s="2" t="str">
        <f t="shared" si="139"/>
        <v>Kansas City Chiefs</v>
      </c>
      <c r="I290" s="2" t="str">
        <f t="shared" si="140"/>
        <v>Cincinnati Bengals</v>
      </c>
      <c r="J290" s="17">
        <f t="shared" si="141"/>
        <v>-344.82758620689651</v>
      </c>
      <c r="K290" s="18">
        <f t="shared" si="142"/>
        <v>270</v>
      </c>
      <c r="L290" s="4">
        <f t="shared" si="117"/>
        <v>1.29</v>
      </c>
      <c r="M290" s="4">
        <f t="shared" si="118"/>
        <v>3.7</v>
      </c>
      <c r="N290" s="1">
        <f t="shared" si="119"/>
        <v>0.77519379844961234</v>
      </c>
      <c r="O290" s="1">
        <f t="shared" si="120"/>
        <v>0.27027027027027023</v>
      </c>
      <c r="P290" s="1">
        <f t="shared" si="121"/>
        <v>4.3486973947895691E-2</v>
      </c>
      <c r="Q290" s="1">
        <f t="shared" si="122"/>
        <v>0.25246176408967103</v>
      </c>
      <c r="R290" s="1">
        <f t="shared" si="123"/>
        <v>0.76346176408967104</v>
      </c>
      <c r="S290" s="1"/>
      <c r="T290" s="17">
        <f t="shared" si="124"/>
        <v>309.82329048576543</v>
      </c>
      <c r="U290" s="18">
        <f t="shared" si="125"/>
        <v>2773.304285017382</v>
      </c>
      <c r="V290" s="2">
        <f t="shared" si="126"/>
        <v>294.33212596147712</v>
      </c>
      <c r="W290" s="18">
        <f t="shared" si="127"/>
        <v>2634.6390707665128</v>
      </c>
      <c r="X290" s="2">
        <f t="shared" si="128"/>
        <v>-339.75224305989701</v>
      </c>
      <c r="Y290" s="2">
        <f t="shared" si="129"/>
        <v>263.46390707665125</v>
      </c>
      <c r="Z290" s="2">
        <f t="shared" si="130"/>
        <v>-1000</v>
      </c>
      <c r="AA290" s="2">
        <f t="shared" si="131"/>
        <v>2634.6390707665128</v>
      </c>
      <c r="AB290" s="5">
        <f t="shared" si="132"/>
        <v>-1</v>
      </c>
      <c r="AC290" s="5">
        <f t="shared" si="133"/>
        <v>2.7</v>
      </c>
      <c r="AD290" s="3">
        <f t="shared" si="134"/>
        <v>202201</v>
      </c>
      <c r="AE290" s="21">
        <v>1.31</v>
      </c>
      <c r="AF290" s="21">
        <v>3.6</v>
      </c>
      <c r="AG290" s="21">
        <v>1.29</v>
      </c>
      <c r="AH290" s="21">
        <v>3.7</v>
      </c>
      <c r="AI290">
        <v>24</v>
      </c>
      <c r="AJ290">
        <v>27</v>
      </c>
      <c r="AK290">
        <f t="shared" si="135"/>
        <v>-400</v>
      </c>
      <c r="AL290">
        <f t="shared" si="136"/>
        <v>24</v>
      </c>
      <c r="AM290">
        <f t="shared" si="137"/>
        <v>27</v>
      </c>
    </row>
    <row r="291" spans="2:39" x14ac:dyDescent="0.25">
      <c r="B291" s="24">
        <v>44584</v>
      </c>
      <c r="C291" s="20" t="s">
        <v>23</v>
      </c>
      <c r="D291" s="20" t="s">
        <v>27</v>
      </c>
      <c r="E291" s="2">
        <v>-135.13513513513513</v>
      </c>
      <c r="F291" s="2">
        <v>114.99999999999999</v>
      </c>
      <c r="G291" s="9">
        <f t="shared" si="138"/>
        <v>45040.958333332637</v>
      </c>
      <c r="H291" s="2" t="str">
        <f t="shared" si="139"/>
        <v>Kansas City Chiefs</v>
      </c>
      <c r="I291" s="2" t="str">
        <f t="shared" si="140"/>
        <v>Buffalo Bills</v>
      </c>
      <c r="J291" s="17">
        <f t="shared" si="141"/>
        <v>-135.13513513513513</v>
      </c>
      <c r="K291" s="18">
        <f t="shared" si="142"/>
        <v>114.99999999999999</v>
      </c>
      <c r="L291" s="4">
        <f t="shared" si="117"/>
        <v>1.74</v>
      </c>
      <c r="M291" s="4">
        <f t="shared" si="118"/>
        <v>2.15</v>
      </c>
      <c r="N291" s="1">
        <f t="shared" si="119"/>
        <v>0.57471264367816088</v>
      </c>
      <c r="O291" s="1">
        <f t="shared" si="120"/>
        <v>0.46511627906976744</v>
      </c>
      <c r="P291" s="1">
        <f t="shared" si="121"/>
        <v>3.8303341902313659E-2</v>
      </c>
      <c r="Q291" s="1">
        <f t="shared" si="122"/>
        <v>5.4798182304196724E-2</v>
      </c>
      <c r="R291" s="1">
        <f t="shared" si="123"/>
        <v>0.56579818230419676</v>
      </c>
      <c r="S291" s="1"/>
      <c r="T291" s="17">
        <f t="shared" si="124"/>
        <v>767.41465645493759</v>
      </c>
      <c r="U291" s="18">
        <f t="shared" si="125"/>
        <v>1185.8985221458363</v>
      </c>
      <c r="V291" s="2">
        <f t="shared" si="126"/>
        <v>729.04392363219063</v>
      </c>
      <c r="W291" s="18">
        <f t="shared" si="127"/>
        <v>1126.6035960385445</v>
      </c>
      <c r="X291" s="2">
        <f t="shared" si="128"/>
        <v>-137.16594673992637</v>
      </c>
      <c r="Y291" s="2">
        <f t="shared" si="129"/>
        <v>112.66035960385446</v>
      </c>
      <c r="Z291" s="2">
        <f t="shared" si="130"/>
        <v>729.04392363219063</v>
      </c>
      <c r="AA291" s="2">
        <f t="shared" si="131"/>
        <v>-1000</v>
      </c>
      <c r="AB291" s="5">
        <f t="shared" si="132"/>
        <v>0.74</v>
      </c>
      <c r="AC291" s="5">
        <f t="shared" si="133"/>
        <v>-1</v>
      </c>
      <c r="AD291" s="3">
        <f t="shared" si="134"/>
        <v>202201</v>
      </c>
      <c r="AE291" s="21">
        <v>1.76</v>
      </c>
      <c r="AF291" s="21">
        <v>2.1</v>
      </c>
      <c r="AG291" s="21">
        <v>1.74</v>
      </c>
      <c r="AH291" s="21">
        <v>2.15</v>
      </c>
      <c r="AI291">
        <v>42</v>
      </c>
      <c r="AJ291">
        <v>36</v>
      </c>
      <c r="AK291">
        <f t="shared" si="135"/>
        <v>-140</v>
      </c>
      <c r="AL291">
        <f t="shared" si="136"/>
        <v>42</v>
      </c>
      <c r="AM291">
        <f t="shared" si="137"/>
        <v>36</v>
      </c>
    </row>
    <row r="292" spans="2:39" x14ac:dyDescent="0.25">
      <c r="B292" s="24">
        <v>44584</v>
      </c>
      <c r="C292" s="20" t="s">
        <v>30</v>
      </c>
      <c r="D292" s="20" t="s">
        <v>50</v>
      </c>
      <c r="E292" s="2">
        <v>-151.51515151515153</v>
      </c>
      <c r="F292" s="2">
        <v>129.99999999999997</v>
      </c>
      <c r="G292" s="9">
        <f t="shared" si="138"/>
        <v>45040.999999999302</v>
      </c>
      <c r="H292" s="2" t="str">
        <f t="shared" si="139"/>
        <v>Tampa Bay Buccaneers</v>
      </c>
      <c r="I292" s="2" t="str">
        <f t="shared" si="140"/>
        <v>Los Angeles Rams</v>
      </c>
      <c r="J292" s="17">
        <f t="shared" si="141"/>
        <v>-151.51515151515153</v>
      </c>
      <c r="K292" s="18">
        <f t="shared" si="142"/>
        <v>129.99999999999997</v>
      </c>
      <c r="L292" s="4">
        <f t="shared" si="117"/>
        <v>1.66</v>
      </c>
      <c r="M292" s="4">
        <f t="shared" si="118"/>
        <v>2.2999999999999998</v>
      </c>
      <c r="N292" s="1">
        <f t="shared" si="119"/>
        <v>0.60240963855421692</v>
      </c>
      <c r="O292" s="1">
        <f t="shared" si="120"/>
        <v>0.43478260869565222</v>
      </c>
      <c r="P292" s="1">
        <f t="shared" si="121"/>
        <v>3.5858585858585923E-2</v>
      </c>
      <c r="Q292" s="1">
        <f t="shared" si="122"/>
        <v>8.3813514929282351E-2</v>
      </c>
      <c r="R292" s="1">
        <f t="shared" si="123"/>
        <v>0.59481351492928236</v>
      </c>
      <c r="S292" s="1"/>
      <c r="T292" s="17">
        <f t="shared" si="124"/>
        <v>681.19919084032654</v>
      </c>
      <c r="U292" s="18">
        <f t="shared" si="125"/>
        <v>1332.032655245516</v>
      </c>
      <c r="V292" s="2">
        <f t="shared" si="126"/>
        <v>647.13923129831016</v>
      </c>
      <c r="W292" s="18">
        <f t="shared" si="127"/>
        <v>1265.4310224832402</v>
      </c>
      <c r="X292" s="2">
        <f t="shared" si="128"/>
        <v>-154.5262521009227</v>
      </c>
      <c r="Y292" s="2">
        <f t="shared" si="129"/>
        <v>126.54310224832402</v>
      </c>
      <c r="Z292" s="2">
        <f t="shared" si="130"/>
        <v>-1000</v>
      </c>
      <c r="AA292" s="2">
        <f t="shared" si="131"/>
        <v>1265.4310224832402</v>
      </c>
      <c r="AB292" s="5">
        <f t="shared" si="132"/>
        <v>-1</v>
      </c>
      <c r="AC292" s="5">
        <f t="shared" si="133"/>
        <v>1.2999999999999998</v>
      </c>
      <c r="AD292" s="3">
        <f t="shared" si="134"/>
        <v>202201</v>
      </c>
      <c r="AE292" s="21">
        <v>1.66</v>
      </c>
      <c r="AF292" s="21">
        <v>2.2999999999999998</v>
      </c>
      <c r="AG292" s="21">
        <v>1.66</v>
      </c>
      <c r="AH292" s="21">
        <v>2.2999999999999998</v>
      </c>
      <c r="AI292">
        <v>27</v>
      </c>
      <c r="AJ292">
        <v>30</v>
      </c>
      <c r="AK292">
        <f t="shared" si="135"/>
        <v>-160</v>
      </c>
      <c r="AL292">
        <f t="shared" si="136"/>
        <v>27</v>
      </c>
      <c r="AM292">
        <f t="shared" si="137"/>
        <v>30</v>
      </c>
    </row>
    <row r="293" spans="2:39" x14ac:dyDescent="0.25">
      <c r="B293" s="24">
        <v>44583</v>
      </c>
      <c r="C293" s="20" t="s">
        <v>36</v>
      </c>
      <c r="D293" s="20" t="s">
        <v>25</v>
      </c>
      <c r="E293" s="2">
        <v>-263.1578947368422</v>
      </c>
      <c r="F293" s="2">
        <v>215</v>
      </c>
      <c r="G293" s="9">
        <f t="shared" si="138"/>
        <v>45041.041666665966</v>
      </c>
      <c r="H293" s="2" t="str">
        <f t="shared" si="139"/>
        <v>Green Bay Packers</v>
      </c>
      <c r="I293" s="2" t="str">
        <f t="shared" si="140"/>
        <v>San Francisco 49ers</v>
      </c>
      <c r="J293" s="17">
        <f t="shared" si="141"/>
        <v>-263.1578947368422</v>
      </c>
      <c r="K293" s="18">
        <f t="shared" si="142"/>
        <v>215</v>
      </c>
      <c r="L293" s="4">
        <f t="shared" si="117"/>
        <v>1.38</v>
      </c>
      <c r="M293" s="4">
        <f t="shared" si="118"/>
        <v>3.15</v>
      </c>
      <c r="N293" s="1">
        <f t="shared" si="119"/>
        <v>0.7246376811594204</v>
      </c>
      <c r="O293" s="1">
        <f t="shared" si="120"/>
        <v>0.31746031746031744</v>
      </c>
      <c r="P293" s="1">
        <f t="shared" si="121"/>
        <v>4.039735099337749E-2</v>
      </c>
      <c r="Q293" s="1">
        <f t="shared" si="122"/>
        <v>0.20358868184955148</v>
      </c>
      <c r="R293" s="1">
        <f t="shared" si="123"/>
        <v>0.71458868184955149</v>
      </c>
      <c r="S293" s="1"/>
      <c r="T293" s="17">
        <f t="shared" si="124"/>
        <v>399.40643533805462</v>
      </c>
      <c r="U293" s="18">
        <f t="shared" si="125"/>
        <v>2205.1924375584526</v>
      </c>
      <c r="V293" s="2">
        <f t="shared" si="126"/>
        <v>379.43611357115185</v>
      </c>
      <c r="W293" s="18">
        <f t="shared" si="127"/>
        <v>2094.93281568053</v>
      </c>
      <c r="X293" s="2">
        <f t="shared" si="128"/>
        <v>-263.54897813712716</v>
      </c>
      <c r="Y293" s="2">
        <f t="shared" si="129"/>
        <v>209.49328156805299</v>
      </c>
      <c r="Z293" s="2">
        <f t="shared" si="130"/>
        <v>-1000</v>
      </c>
      <c r="AA293" s="2">
        <f t="shared" si="131"/>
        <v>2094.93281568053</v>
      </c>
      <c r="AB293" s="5">
        <f t="shared" si="132"/>
        <v>-1</v>
      </c>
      <c r="AC293" s="5">
        <f t="shared" si="133"/>
        <v>2.15</v>
      </c>
      <c r="AD293" s="3">
        <f t="shared" si="134"/>
        <v>202201</v>
      </c>
      <c r="AE293" s="21">
        <v>1.44</v>
      </c>
      <c r="AF293" s="21">
        <v>2.85</v>
      </c>
      <c r="AG293" s="21">
        <v>1.38</v>
      </c>
      <c r="AH293" s="21">
        <v>3.15</v>
      </c>
      <c r="AI293">
        <v>10</v>
      </c>
      <c r="AJ293">
        <v>13</v>
      </c>
      <c r="AK293">
        <f t="shared" si="135"/>
        <v>-300</v>
      </c>
      <c r="AL293">
        <f t="shared" si="136"/>
        <v>10</v>
      </c>
      <c r="AM293">
        <f t="shared" si="137"/>
        <v>13</v>
      </c>
    </row>
    <row r="294" spans="2:39" x14ac:dyDescent="0.25">
      <c r="B294" s="24">
        <v>44583</v>
      </c>
      <c r="C294" s="20" t="s">
        <v>44</v>
      </c>
      <c r="D294" s="20" t="s">
        <v>24</v>
      </c>
      <c r="E294" s="2">
        <v>-212.76595744680853</v>
      </c>
      <c r="F294" s="2">
        <v>175</v>
      </c>
      <c r="G294" s="9">
        <f t="shared" si="138"/>
        <v>45041.08333333263</v>
      </c>
      <c r="H294" s="2" t="str">
        <f t="shared" si="139"/>
        <v>Tennessee Titans</v>
      </c>
      <c r="I294" s="2" t="str">
        <f t="shared" si="140"/>
        <v>Cincinnati Bengals</v>
      </c>
      <c r="J294" s="17">
        <f t="shared" si="141"/>
        <v>-212.76595744680853</v>
      </c>
      <c r="K294" s="18">
        <f t="shared" si="142"/>
        <v>175</v>
      </c>
      <c r="L294" s="4">
        <f t="shared" si="117"/>
        <v>1.4700000000000002</v>
      </c>
      <c r="M294" s="4">
        <f t="shared" si="118"/>
        <v>2.75</v>
      </c>
      <c r="N294" s="1">
        <f t="shared" si="119"/>
        <v>0.68027210884353728</v>
      </c>
      <c r="O294" s="1">
        <f t="shared" si="120"/>
        <v>0.36363636363636365</v>
      </c>
      <c r="P294" s="1">
        <f t="shared" si="121"/>
        <v>4.206161137440767E-2</v>
      </c>
      <c r="Q294" s="1">
        <f t="shared" si="122"/>
        <v>0.15831787260358682</v>
      </c>
      <c r="R294" s="1">
        <f t="shared" si="123"/>
        <v>0.66931787260358688</v>
      </c>
      <c r="S294" s="1"/>
      <c r="T294" s="17">
        <f t="shared" si="124"/>
        <v>494.0584151893168</v>
      </c>
      <c r="U294" s="18">
        <f t="shared" si="125"/>
        <v>1810.0865209085014</v>
      </c>
      <c r="V294" s="2">
        <f t="shared" si="126"/>
        <v>469.35549442985092</v>
      </c>
      <c r="W294" s="18">
        <f t="shared" si="127"/>
        <v>1719.5821948630762</v>
      </c>
      <c r="X294" s="2">
        <f t="shared" si="128"/>
        <v>-213.05812158750777</v>
      </c>
      <c r="Y294" s="2">
        <f t="shared" si="129"/>
        <v>171.95821948630763</v>
      </c>
      <c r="Z294" s="2">
        <f t="shared" si="130"/>
        <v>-1000</v>
      </c>
      <c r="AA294" s="2">
        <f t="shared" si="131"/>
        <v>1719.5821948630762</v>
      </c>
      <c r="AB294" s="5">
        <f t="shared" si="132"/>
        <v>-1</v>
      </c>
      <c r="AC294" s="5">
        <f t="shared" si="133"/>
        <v>1.75</v>
      </c>
      <c r="AD294" s="3">
        <f t="shared" si="134"/>
        <v>202201</v>
      </c>
      <c r="AE294" s="21">
        <v>1.57</v>
      </c>
      <c r="AF294" s="21">
        <v>2.5499999999999998</v>
      </c>
      <c r="AG294" s="21">
        <v>1.47</v>
      </c>
      <c r="AH294" s="21">
        <v>2.75</v>
      </c>
      <c r="AI294">
        <v>16</v>
      </c>
      <c r="AJ294">
        <v>19</v>
      </c>
      <c r="AK294">
        <f t="shared" si="135"/>
        <v>-300</v>
      </c>
      <c r="AL294">
        <f t="shared" si="136"/>
        <v>16</v>
      </c>
      <c r="AM294">
        <f t="shared" si="137"/>
        <v>19</v>
      </c>
    </row>
    <row r="295" spans="2:39" x14ac:dyDescent="0.25">
      <c r="B295" s="24">
        <v>44578</v>
      </c>
      <c r="C295" s="20" t="s">
        <v>50</v>
      </c>
      <c r="D295" s="20" t="s">
        <v>51</v>
      </c>
      <c r="E295" s="2">
        <v>-172.41379310344826</v>
      </c>
      <c r="F295" s="2">
        <v>150</v>
      </c>
      <c r="G295" s="9">
        <f t="shared" si="138"/>
        <v>45041.124999999294</v>
      </c>
      <c r="H295" s="2" t="str">
        <f t="shared" si="139"/>
        <v>Los Angeles Rams</v>
      </c>
      <c r="I295" s="2" t="str">
        <f t="shared" si="140"/>
        <v>Arizona Cardinals</v>
      </c>
      <c r="J295" s="17">
        <f t="shared" si="141"/>
        <v>-172.41379310344826</v>
      </c>
      <c r="K295" s="18">
        <f t="shared" si="142"/>
        <v>150</v>
      </c>
      <c r="L295" s="4">
        <f t="shared" si="117"/>
        <v>1.58</v>
      </c>
      <c r="M295" s="4">
        <f t="shared" si="118"/>
        <v>2.5</v>
      </c>
      <c r="N295" s="1">
        <f t="shared" si="119"/>
        <v>0.63291139240506322</v>
      </c>
      <c r="O295" s="1">
        <f t="shared" si="120"/>
        <v>0.4</v>
      </c>
      <c r="P295" s="1">
        <f t="shared" si="121"/>
        <v>3.1862745098039214E-2</v>
      </c>
      <c r="Q295" s="1">
        <f t="shared" si="122"/>
        <v>0.1164556962025316</v>
      </c>
      <c r="R295" s="1">
        <f t="shared" si="123"/>
        <v>0.62745569620253161</v>
      </c>
      <c r="S295" s="1"/>
      <c r="T295" s="17">
        <f t="shared" si="124"/>
        <v>593.73802174746322</v>
      </c>
      <c r="U295" s="18">
        <f t="shared" si="125"/>
        <v>1520.5870888415161</v>
      </c>
      <c r="V295" s="2">
        <f t="shared" si="126"/>
        <v>564.05112066009008</v>
      </c>
      <c r="W295" s="18">
        <f t="shared" si="127"/>
        <v>1444.5577343994403</v>
      </c>
      <c r="X295" s="2">
        <f t="shared" si="128"/>
        <v>-177.28889516782337</v>
      </c>
      <c r="Y295" s="2">
        <f t="shared" si="129"/>
        <v>144.45577343994404</v>
      </c>
      <c r="Z295" s="2">
        <f t="shared" si="130"/>
        <v>564.05112066009008</v>
      </c>
      <c r="AA295" s="2">
        <f t="shared" si="131"/>
        <v>-1000</v>
      </c>
      <c r="AB295" s="5">
        <f t="shared" si="132"/>
        <v>0.58000000000000007</v>
      </c>
      <c r="AC295" s="5">
        <f t="shared" si="133"/>
        <v>-1</v>
      </c>
      <c r="AD295" s="3">
        <f t="shared" si="134"/>
        <v>202201</v>
      </c>
      <c r="AE295" s="21">
        <v>1.5</v>
      </c>
      <c r="AF295" s="21">
        <v>2.7</v>
      </c>
      <c r="AG295" s="21">
        <v>1.58</v>
      </c>
      <c r="AH295" s="21">
        <v>2.5</v>
      </c>
      <c r="AI295">
        <v>34</v>
      </c>
      <c r="AJ295">
        <v>11</v>
      </c>
      <c r="AK295">
        <f t="shared" si="135"/>
        <v>-180</v>
      </c>
      <c r="AL295">
        <f t="shared" si="136"/>
        <v>34</v>
      </c>
      <c r="AM295">
        <f t="shared" si="137"/>
        <v>11</v>
      </c>
    </row>
    <row r="296" spans="2:39" x14ac:dyDescent="0.25">
      <c r="B296" s="24">
        <v>44577</v>
      </c>
      <c r="C296" s="20" t="s">
        <v>23</v>
      </c>
      <c r="D296" s="20" t="s">
        <v>48</v>
      </c>
      <c r="E296" s="2">
        <v>-833.33333333333258</v>
      </c>
      <c r="F296" s="2">
        <v>550</v>
      </c>
      <c r="G296" s="9">
        <f t="shared" si="138"/>
        <v>45041.166666665958</v>
      </c>
      <c r="H296" s="2" t="str">
        <f t="shared" si="139"/>
        <v>Kansas City Chiefs</v>
      </c>
      <c r="I296" s="2" t="str">
        <f t="shared" si="140"/>
        <v>Pittsburgh Steelers</v>
      </c>
      <c r="J296" s="17">
        <f t="shared" si="141"/>
        <v>-833.33333333333258</v>
      </c>
      <c r="K296" s="18">
        <f t="shared" si="142"/>
        <v>550</v>
      </c>
      <c r="L296" s="4">
        <f t="shared" si="117"/>
        <v>1.1200000000000001</v>
      </c>
      <c r="M296" s="4">
        <f t="shared" si="118"/>
        <v>6.5</v>
      </c>
      <c r="N296" s="1">
        <f t="shared" si="119"/>
        <v>0.89285714285714279</v>
      </c>
      <c r="O296" s="1">
        <f t="shared" si="120"/>
        <v>0.15384615384615385</v>
      </c>
      <c r="P296" s="1">
        <f t="shared" si="121"/>
        <v>4.4619422572178324E-2</v>
      </c>
      <c r="Q296" s="1">
        <f t="shared" si="122"/>
        <v>0.36950549450549447</v>
      </c>
      <c r="R296" s="1">
        <f t="shared" si="123"/>
        <v>0.88050549450549442</v>
      </c>
      <c r="S296" s="1"/>
      <c r="T296" s="17">
        <f t="shared" si="124"/>
        <v>135.71125477373158</v>
      </c>
      <c r="U296" s="18">
        <f t="shared" si="125"/>
        <v>5488.6896490044255</v>
      </c>
      <c r="V296" s="2">
        <f t="shared" si="126"/>
        <v>128.92569203504499</v>
      </c>
      <c r="W296" s="18">
        <f t="shared" si="127"/>
        <v>5214.2551665542042</v>
      </c>
      <c r="X296" s="2">
        <f t="shared" si="128"/>
        <v>-775.64059127033954</v>
      </c>
      <c r="Y296" s="2">
        <f t="shared" si="129"/>
        <v>521.42551665542044</v>
      </c>
      <c r="Z296" s="2">
        <f t="shared" si="130"/>
        <v>128.92569203504499</v>
      </c>
      <c r="AA296" s="2">
        <f t="shared" si="131"/>
        <v>-1000</v>
      </c>
      <c r="AB296" s="5">
        <f t="shared" si="132"/>
        <v>0.12000000000000011</v>
      </c>
      <c r="AC296" s="5">
        <f t="shared" si="133"/>
        <v>-1</v>
      </c>
      <c r="AD296" s="3">
        <f t="shared" si="134"/>
        <v>202201</v>
      </c>
      <c r="AE296" s="21">
        <v>1.1399999999999999</v>
      </c>
      <c r="AF296" s="21">
        <v>6</v>
      </c>
      <c r="AG296" s="21">
        <v>1.1200000000000001</v>
      </c>
      <c r="AH296" s="21">
        <v>6.5</v>
      </c>
      <c r="AI296">
        <v>42</v>
      </c>
      <c r="AJ296">
        <v>21</v>
      </c>
      <c r="AK296">
        <f t="shared" si="135"/>
        <v>-900</v>
      </c>
      <c r="AL296">
        <f t="shared" si="136"/>
        <v>42</v>
      </c>
      <c r="AM296">
        <f t="shared" si="137"/>
        <v>21</v>
      </c>
    </row>
    <row r="297" spans="2:39" x14ac:dyDescent="0.25">
      <c r="B297" s="24">
        <v>44577</v>
      </c>
      <c r="C297" s="20" t="s">
        <v>26</v>
      </c>
      <c r="D297" s="20" t="s">
        <v>25</v>
      </c>
      <c r="E297" s="2">
        <v>-185.18518518518516</v>
      </c>
      <c r="F297" s="2">
        <v>165</v>
      </c>
      <c r="G297" s="9">
        <f t="shared" si="138"/>
        <v>45041.208333332623</v>
      </c>
      <c r="H297" s="2" t="str">
        <f t="shared" si="139"/>
        <v>Dallas Cowboys</v>
      </c>
      <c r="I297" s="2" t="str">
        <f t="shared" si="140"/>
        <v>San Francisco 49ers</v>
      </c>
      <c r="J297" s="17">
        <f t="shared" si="141"/>
        <v>-185.18518518518516</v>
      </c>
      <c r="K297" s="18">
        <f t="shared" si="142"/>
        <v>165</v>
      </c>
      <c r="L297" s="4">
        <f t="shared" si="117"/>
        <v>1.54</v>
      </c>
      <c r="M297" s="4">
        <f t="shared" si="118"/>
        <v>2.65</v>
      </c>
      <c r="N297" s="1">
        <f t="shared" si="119"/>
        <v>0.64935064935064934</v>
      </c>
      <c r="O297" s="1">
        <f t="shared" si="120"/>
        <v>0.37735849056603776</v>
      </c>
      <c r="P297" s="1">
        <f t="shared" si="121"/>
        <v>2.6014319809069208E-2</v>
      </c>
      <c r="Q297" s="1">
        <f t="shared" si="122"/>
        <v>0.13599607939230579</v>
      </c>
      <c r="R297" s="1">
        <f t="shared" si="123"/>
        <v>0.64699607939230575</v>
      </c>
      <c r="S297" s="1"/>
      <c r="T297" s="17">
        <f t="shared" si="124"/>
        <v>545.60441995143913</v>
      </c>
      <c r="U297" s="18">
        <f t="shared" si="125"/>
        <v>1648.1806912014345</v>
      </c>
      <c r="V297" s="2">
        <f t="shared" si="126"/>
        <v>518.32419895386715</v>
      </c>
      <c r="W297" s="18">
        <f t="shared" si="127"/>
        <v>1565.7716566413626</v>
      </c>
      <c r="X297" s="2">
        <f t="shared" si="128"/>
        <v>-192.92944493394256</v>
      </c>
      <c r="Y297" s="2">
        <f t="shared" si="129"/>
        <v>156.57716566413626</v>
      </c>
      <c r="Z297" s="2">
        <f t="shared" si="130"/>
        <v>-1000</v>
      </c>
      <c r="AA297" s="2">
        <f t="shared" si="131"/>
        <v>1565.7716566413626</v>
      </c>
      <c r="AB297" s="5">
        <f t="shared" si="132"/>
        <v>-1</v>
      </c>
      <c r="AC297" s="5">
        <f t="shared" si="133"/>
        <v>1.65</v>
      </c>
      <c r="AD297" s="3">
        <f t="shared" si="134"/>
        <v>202201</v>
      </c>
      <c r="AE297" s="21">
        <v>1.62</v>
      </c>
      <c r="AF297" s="21">
        <v>2.4</v>
      </c>
      <c r="AG297" s="21">
        <v>1.54</v>
      </c>
      <c r="AH297" s="21">
        <v>2.65</v>
      </c>
      <c r="AI297">
        <v>17</v>
      </c>
      <c r="AJ297">
        <v>23</v>
      </c>
      <c r="AK297">
        <f t="shared" si="135"/>
        <v>-190</v>
      </c>
      <c r="AL297">
        <f t="shared" si="136"/>
        <v>17</v>
      </c>
      <c r="AM297">
        <f t="shared" si="137"/>
        <v>23</v>
      </c>
    </row>
    <row r="298" spans="2:39" x14ac:dyDescent="0.25">
      <c r="B298" s="24">
        <v>44577</v>
      </c>
      <c r="C298" s="20" t="s">
        <v>30</v>
      </c>
      <c r="D298" s="20" t="s">
        <v>22</v>
      </c>
      <c r="E298" s="2">
        <v>-370.37037037037032</v>
      </c>
      <c r="F298" s="2">
        <v>280</v>
      </c>
      <c r="G298" s="9">
        <f t="shared" si="138"/>
        <v>45041.249999999287</v>
      </c>
      <c r="H298" s="2" t="str">
        <f t="shared" si="139"/>
        <v>Tampa Bay Buccaneers</v>
      </c>
      <c r="I298" s="2" t="str">
        <f t="shared" si="140"/>
        <v>Philadelphia Eagles</v>
      </c>
      <c r="J298" s="17">
        <f t="shared" si="141"/>
        <v>-370.37037037037032</v>
      </c>
      <c r="K298" s="18">
        <f t="shared" si="142"/>
        <v>280</v>
      </c>
      <c r="L298" s="4">
        <f t="shared" si="117"/>
        <v>1.27</v>
      </c>
      <c r="M298" s="4">
        <f t="shared" si="118"/>
        <v>3.8</v>
      </c>
      <c r="N298" s="1">
        <f t="shared" si="119"/>
        <v>0.78740157480314954</v>
      </c>
      <c r="O298" s="1">
        <f t="shared" si="120"/>
        <v>0.26315789473684209</v>
      </c>
      <c r="P298" s="1">
        <f t="shared" si="121"/>
        <v>4.8126232741617536E-2</v>
      </c>
      <c r="Q298" s="1">
        <f t="shared" si="122"/>
        <v>0.26212184003315375</v>
      </c>
      <c r="R298" s="1">
        <f t="shared" si="123"/>
        <v>0.77312184003315376</v>
      </c>
      <c r="S298" s="1"/>
      <c r="T298" s="17">
        <f t="shared" si="124"/>
        <v>293.45718645992071</v>
      </c>
      <c r="U298" s="18">
        <f t="shared" si="125"/>
        <v>2909.583445130711</v>
      </c>
      <c r="V298" s="2">
        <f t="shared" si="126"/>
        <v>278.78432713692467</v>
      </c>
      <c r="W298" s="18">
        <f t="shared" si="127"/>
        <v>2764.1042728741754</v>
      </c>
      <c r="X298" s="2">
        <f t="shared" si="128"/>
        <v>-358.70022187755586</v>
      </c>
      <c r="Y298" s="2">
        <f t="shared" si="129"/>
        <v>276.41042728741752</v>
      </c>
      <c r="Z298" s="2">
        <f t="shared" si="130"/>
        <v>278.78432713692467</v>
      </c>
      <c r="AA298" s="2">
        <f t="shared" si="131"/>
        <v>-1000</v>
      </c>
      <c r="AB298" s="5">
        <f t="shared" si="132"/>
        <v>0.27</v>
      </c>
      <c r="AC298" s="5">
        <f t="shared" si="133"/>
        <v>-1</v>
      </c>
      <c r="AD298" s="3">
        <f t="shared" si="134"/>
        <v>202201</v>
      </c>
      <c r="AE298" s="21">
        <v>1.25</v>
      </c>
      <c r="AF298" s="21">
        <v>4.2</v>
      </c>
      <c r="AG298" s="21">
        <v>1.27</v>
      </c>
      <c r="AH298" s="21">
        <v>3.8</v>
      </c>
      <c r="AI298">
        <v>31</v>
      </c>
      <c r="AJ298">
        <v>15</v>
      </c>
      <c r="AK298">
        <f t="shared" si="135"/>
        <v>-400</v>
      </c>
      <c r="AL298">
        <f t="shared" si="136"/>
        <v>31</v>
      </c>
      <c r="AM298">
        <f t="shared" si="137"/>
        <v>15</v>
      </c>
    </row>
    <row r="299" spans="2:39" x14ac:dyDescent="0.25">
      <c r="B299" s="24">
        <v>44576</v>
      </c>
      <c r="C299" s="20" t="s">
        <v>27</v>
      </c>
      <c r="D299" s="20" t="s">
        <v>39</v>
      </c>
      <c r="E299" s="2">
        <v>-222.22222222222226</v>
      </c>
      <c r="F299" s="2">
        <v>179.99999999999997</v>
      </c>
      <c r="G299" s="9">
        <f t="shared" si="138"/>
        <v>45041.291666665951</v>
      </c>
      <c r="H299" s="2" t="str">
        <f t="shared" si="139"/>
        <v>Buffalo Bills</v>
      </c>
      <c r="I299" s="2" t="str">
        <f t="shared" si="140"/>
        <v>New England Patriots</v>
      </c>
      <c r="J299" s="17">
        <f t="shared" si="141"/>
        <v>-222.22222222222226</v>
      </c>
      <c r="K299" s="18">
        <f t="shared" si="142"/>
        <v>179.99999999999997</v>
      </c>
      <c r="L299" s="4">
        <f t="shared" si="117"/>
        <v>1.45</v>
      </c>
      <c r="M299" s="4">
        <f t="shared" si="118"/>
        <v>2.8</v>
      </c>
      <c r="N299" s="1">
        <f t="shared" si="119"/>
        <v>0.68965517241379315</v>
      </c>
      <c r="O299" s="1">
        <f t="shared" si="120"/>
        <v>0.35714285714285715</v>
      </c>
      <c r="P299" s="1">
        <f t="shared" si="121"/>
        <v>4.4705882352941262E-2</v>
      </c>
      <c r="Q299" s="1">
        <f t="shared" si="122"/>
        <v>0.166256157635468</v>
      </c>
      <c r="R299" s="1">
        <f t="shared" si="123"/>
        <v>0.67725615763546798</v>
      </c>
      <c r="S299" s="1"/>
      <c r="T299" s="17">
        <f t="shared" si="124"/>
        <v>476.54619116545314</v>
      </c>
      <c r="U299" s="18">
        <f t="shared" si="125"/>
        <v>1872.3757127156628</v>
      </c>
      <c r="V299" s="2">
        <f t="shared" si="126"/>
        <v>452.71888160718044</v>
      </c>
      <c r="W299" s="18">
        <f t="shared" si="127"/>
        <v>1778.7569270798795</v>
      </c>
      <c r="X299" s="2">
        <f t="shared" si="128"/>
        <v>-220.88762820095712</v>
      </c>
      <c r="Y299" s="2">
        <f t="shared" si="129"/>
        <v>177.87569270798795</v>
      </c>
      <c r="Z299" s="2">
        <f t="shared" si="130"/>
        <v>452.71888160718044</v>
      </c>
      <c r="AA299" s="2">
        <f t="shared" si="131"/>
        <v>-1000</v>
      </c>
      <c r="AB299" s="5">
        <f t="shared" si="132"/>
        <v>0.44999999999999996</v>
      </c>
      <c r="AC299" s="5">
        <f t="shared" si="133"/>
        <v>-1</v>
      </c>
      <c r="AD299" s="3">
        <f t="shared" si="134"/>
        <v>202201</v>
      </c>
      <c r="AE299" s="21">
        <v>1.47</v>
      </c>
      <c r="AF299" s="21">
        <v>2.75</v>
      </c>
      <c r="AG299" s="21">
        <v>1.45</v>
      </c>
      <c r="AH299" s="21">
        <v>2.8</v>
      </c>
      <c r="AI299">
        <v>47</v>
      </c>
      <c r="AJ299">
        <v>17</v>
      </c>
      <c r="AK299">
        <f t="shared" si="135"/>
        <v>-300</v>
      </c>
      <c r="AL299">
        <f t="shared" si="136"/>
        <v>47</v>
      </c>
      <c r="AM299">
        <f t="shared" si="137"/>
        <v>17</v>
      </c>
    </row>
    <row r="300" spans="2:39" x14ac:dyDescent="0.25">
      <c r="B300" s="24">
        <v>44576</v>
      </c>
      <c r="C300" s="20" t="s">
        <v>24</v>
      </c>
      <c r="D300" s="20" t="s">
        <v>53</v>
      </c>
      <c r="E300" s="2">
        <v>-263.1578947368422</v>
      </c>
      <c r="F300" s="2">
        <v>215</v>
      </c>
      <c r="G300" s="9">
        <f t="shared" si="138"/>
        <v>45041.333333332615</v>
      </c>
      <c r="H300" s="2" t="str">
        <f t="shared" si="139"/>
        <v>Cincinnati Bengals</v>
      </c>
      <c r="I300" s="2" t="str">
        <f t="shared" si="140"/>
        <v>Las Vegas Raiders</v>
      </c>
      <c r="J300" s="17">
        <f t="shared" si="141"/>
        <v>-263.1578947368422</v>
      </c>
      <c r="K300" s="18">
        <f t="shared" si="142"/>
        <v>215</v>
      </c>
      <c r="L300" s="4">
        <f t="shared" si="117"/>
        <v>1.38</v>
      </c>
      <c r="M300" s="4">
        <f t="shared" si="118"/>
        <v>3.15</v>
      </c>
      <c r="N300" s="1">
        <f t="shared" si="119"/>
        <v>0.7246376811594204</v>
      </c>
      <c r="O300" s="1">
        <f t="shared" si="120"/>
        <v>0.31746031746031744</v>
      </c>
      <c r="P300" s="1">
        <f t="shared" si="121"/>
        <v>4.039735099337749E-2</v>
      </c>
      <c r="Q300" s="1">
        <f t="shared" si="122"/>
        <v>0.20358868184955148</v>
      </c>
      <c r="R300" s="1">
        <f t="shared" si="123"/>
        <v>0.71458868184955149</v>
      </c>
      <c r="S300" s="1"/>
      <c r="T300" s="17">
        <f t="shared" si="124"/>
        <v>399.40643533805462</v>
      </c>
      <c r="U300" s="18">
        <f t="shared" si="125"/>
        <v>2205.1924375584526</v>
      </c>
      <c r="V300" s="2">
        <f t="shared" si="126"/>
        <v>379.43611357115185</v>
      </c>
      <c r="W300" s="18">
        <f t="shared" si="127"/>
        <v>2094.93281568053</v>
      </c>
      <c r="X300" s="2">
        <f t="shared" si="128"/>
        <v>-263.54897813712716</v>
      </c>
      <c r="Y300" s="2">
        <f t="shared" si="129"/>
        <v>209.49328156805299</v>
      </c>
      <c r="Z300" s="2">
        <f t="shared" si="130"/>
        <v>379.43611357115185</v>
      </c>
      <c r="AA300" s="2">
        <f t="shared" si="131"/>
        <v>-1000</v>
      </c>
      <c r="AB300" s="5">
        <f t="shared" si="132"/>
        <v>0.37999999999999989</v>
      </c>
      <c r="AC300" s="5">
        <f t="shared" si="133"/>
        <v>-1</v>
      </c>
      <c r="AD300" s="3">
        <f t="shared" si="134"/>
        <v>202201</v>
      </c>
      <c r="AE300" s="21">
        <v>1.37</v>
      </c>
      <c r="AF300" s="21">
        <v>3.2</v>
      </c>
      <c r="AG300" s="21">
        <v>1.38</v>
      </c>
      <c r="AH300" s="21">
        <v>3.15</v>
      </c>
      <c r="AI300">
        <v>26</v>
      </c>
      <c r="AJ300">
        <v>19</v>
      </c>
      <c r="AK300">
        <f t="shared" si="135"/>
        <v>-300</v>
      </c>
      <c r="AL300">
        <f t="shared" si="136"/>
        <v>26</v>
      </c>
      <c r="AM300">
        <f t="shared" si="137"/>
        <v>19</v>
      </c>
    </row>
    <row r="301" spans="2:39" x14ac:dyDescent="0.25">
      <c r="B301" s="24">
        <v>44570</v>
      </c>
      <c r="C301" s="20" t="s">
        <v>53</v>
      </c>
      <c r="D301" s="20" t="s">
        <v>34</v>
      </c>
      <c r="E301" s="2">
        <v>150</v>
      </c>
      <c r="F301" s="2">
        <v>-172.41379310344826</v>
      </c>
      <c r="G301" s="9">
        <f t="shared" si="138"/>
        <v>45041.37499999928</v>
      </c>
      <c r="H301" s="2" t="str">
        <f t="shared" si="139"/>
        <v>Los Angeles Chargers</v>
      </c>
      <c r="I301" s="2" t="str">
        <f t="shared" si="140"/>
        <v>Las Vegas Raiders</v>
      </c>
      <c r="J301" s="17">
        <f t="shared" si="141"/>
        <v>-172.41379310344826</v>
      </c>
      <c r="K301" s="18">
        <f t="shared" si="142"/>
        <v>150</v>
      </c>
      <c r="L301" s="4">
        <f t="shared" si="117"/>
        <v>1.58</v>
      </c>
      <c r="M301" s="4">
        <f t="shared" si="118"/>
        <v>2.5</v>
      </c>
      <c r="N301" s="1">
        <f t="shared" si="119"/>
        <v>0.63291139240506322</v>
      </c>
      <c r="O301" s="1">
        <f t="shared" si="120"/>
        <v>0.4</v>
      </c>
      <c r="P301" s="1">
        <f t="shared" si="121"/>
        <v>3.1862745098039214E-2</v>
      </c>
      <c r="Q301" s="1">
        <f t="shared" si="122"/>
        <v>0.1164556962025316</v>
      </c>
      <c r="R301" s="1">
        <f t="shared" si="123"/>
        <v>0.62745569620253161</v>
      </c>
      <c r="S301" s="1"/>
      <c r="T301" s="17">
        <f t="shared" si="124"/>
        <v>593.73802174746322</v>
      </c>
      <c r="U301" s="18">
        <f t="shared" si="125"/>
        <v>1520.5870888415161</v>
      </c>
      <c r="V301" s="2">
        <f t="shared" si="126"/>
        <v>564.05112066009008</v>
      </c>
      <c r="W301" s="18">
        <f t="shared" si="127"/>
        <v>1444.5577343994403</v>
      </c>
      <c r="X301" s="2">
        <f t="shared" si="128"/>
        <v>-177.28889516782337</v>
      </c>
      <c r="Y301" s="2">
        <f t="shared" si="129"/>
        <v>144.45577343994404</v>
      </c>
      <c r="Z301" s="2">
        <f t="shared" si="130"/>
        <v>-1000</v>
      </c>
      <c r="AA301" s="2">
        <f t="shared" si="131"/>
        <v>1444.5577343994403</v>
      </c>
      <c r="AB301" s="5">
        <f t="shared" si="132"/>
        <v>-1</v>
      </c>
      <c r="AC301" s="5">
        <f t="shared" si="133"/>
        <v>1.5</v>
      </c>
      <c r="AD301" s="3">
        <f t="shared" si="134"/>
        <v>202201</v>
      </c>
      <c r="AE301" s="21">
        <v>2.2999999999999998</v>
      </c>
      <c r="AF301" s="21">
        <v>1.66</v>
      </c>
      <c r="AG301" s="21">
        <v>2.5</v>
      </c>
      <c r="AH301" s="21">
        <v>1.58</v>
      </c>
      <c r="AI301">
        <v>35</v>
      </c>
      <c r="AJ301">
        <v>32</v>
      </c>
      <c r="AK301">
        <f t="shared" si="135"/>
        <v>-180</v>
      </c>
      <c r="AL301">
        <f t="shared" si="136"/>
        <v>32</v>
      </c>
      <c r="AM301">
        <f t="shared" si="137"/>
        <v>35</v>
      </c>
    </row>
    <row r="302" spans="2:39" x14ac:dyDescent="0.25">
      <c r="B302" s="24">
        <v>44570</v>
      </c>
      <c r="C302" s="20" t="s">
        <v>51</v>
      </c>
      <c r="D302" s="20" t="s">
        <v>35</v>
      </c>
      <c r="E302" s="2">
        <v>-232.55813953488376</v>
      </c>
      <c r="F302" s="2">
        <v>190</v>
      </c>
      <c r="G302" s="9">
        <f t="shared" si="138"/>
        <v>45041.416666665944</v>
      </c>
      <c r="H302" s="2" t="str">
        <f t="shared" si="139"/>
        <v>Arizona Cardinals</v>
      </c>
      <c r="I302" s="2" t="str">
        <f t="shared" si="140"/>
        <v>Seattle Seahawks</v>
      </c>
      <c r="J302" s="17">
        <f t="shared" si="141"/>
        <v>-232.55813953488376</v>
      </c>
      <c r="K302" s="18">
        <f t="shared" si="142"/>
        <v>190</v>
      </c>
      <c r="L302" s="4">
        <f t="shared" si="117"/>
        <v>1.43</v>
      </c>
      <c r="M302" s="4">
        <f t="shared" si="118"/>
        <v>2.9</v>
      </c>
      <c r="N302" s="1">
        <f t="shared" si="119"/>
        <v>0.69930069930069938</v>
      </c>
      <c r="O302" s="1">
        <f t="shared" si="120"/>
        <v>0.34482758620689657</v>
      </c>
      <c r="P302" s="1">
        <f t="shared" si="121"/>
        <v>4.2263279445727608E-2</v>
      </c>
      <c r="Q302" s="1">
        <f t="shared" si="122"/>
        <v>0.1772365565469014</v>
      </c>
      <c r="R302" s="1">
        <f t="shared" si="123"/>
        <v>0.68823655654690141</v>
      </c>
      <c r="S302" s="1"/>
      <c r="T302" s="17">
        <f t="shared" si="124"/>
        <v>452.98878777569371</v>
      </c>
      <c r="U302" s="18">
        <f t="shared" si="125"/>
        <v>1963.0773393846457</v>
      </c>
      <c r="V302" s="2">
        <f t="shared" si="126"/>
        <v>430.33934838690902</v>
      </c>
      <c r="W302" s="18">
        <f t="shared" si="127"/>
        <v>1864.9234724154132</v>
      </c>
      <c r="X302" s="2">
        <f t="shared" si="128"/>
        <v>-232.37475349358971</v>
      </c>
      <c r="Y302" s="2">
        <f t="shared" si="129"/>
        <v>186.49234724154132</v>
      </c>
      <c r="Z302" s="2">
        <f t="shared" si="130"/>
        <v>-1000</v>
      </c>
      <c r="AA302" s="2">
        <f t="shared" si="131"/>
        <v>1864.9234724154132</v>
      </c>
      <c r="AB302" s="5">
        <f t="shared" si="132"/>
        <v>-1</v>
      </c>
      <c r="AC302" s="5">
        <f t="shared" si="133"/>
        <v>1.9</v>
      </c>
      <c r="AD302" s="3">
        <f t="shared" si="134"/>
        <v>202201</v>
      </c>
      <c r="AE302" s="21">
        <v>1.35</v>
      </c>
      <c r="AF302" s="21">
        <v>3.3</v>
      </c>
      <c r="AG302" s="21">
        <v>1.43</v>
      </c>
      <c r="AH302" s="21">
        <v>2.9</v>
      </c>
      <c r="AI302">
        <v>30</v>
      </c>
      <c r="AJ302">
        <v>38</v>
      </c>
      <c r="AK302">
        <f t="shared" si="135"/>
        <v>-300</v>
      </c>
      <c r="AL302">
        <f t="shared" si="136"/>
        <v>30</v>
      </c>
      <c r="AM302">
        <f t="shared" si="137"/>
        <v>38</v>
      </c>
    </row>
    <row r="303" spans="2:39" x14ac:dyDescent="0.25">
      <c r="B303" s="24">
        <v>44570</v>
      </c>
      <c r="C303" s="20" t="s">
        <v>50</v>
      </c>
      <c r="D303" s="20" t="s">
        <v>25</v>
      </c>
      <c r="E303" s="2">
        <v>-172.41379310344826</v>
      </c>
      <c r="F303" s="2">
        <v>150</v>
      </c>
      <c r="G303" s="9">
        <f t="shared" si="138"/>
        <v>45041.458333332608</v>
      </c>
      <c r="H303" s="2" t="str">
        <f t="shared" si="139"/>
        <v>Los Angeles Rams</v>
      </c>
      <c r="I303" s="2" t="str">
        <f t="shared" si="140"/>
        <v>San Francisco 49ers</v>
      </c>
      <c r="J303" s="17">
        <f t="shared" si="141"/>
        <v>-172.41379310344826</v>
      </c>
      <c r="K303" s="18">
        <f t="shared" si="142"/>
        <v>150</v>
      </c>
      <c r="L303" s="4">
        <f t="shared" si="117"/>
        <v>1.58</v>
      </c>
      <c r="M303" s="4">
        <f t="shared" si="118"/>
        <v>2.5</v>
      </c>
      <c r="N303" s="1">
        <f t="shared" si="119"/>
        <v>0.63291139240506322</v>
      </c>
      <c r="O303" s="1">
        <f t="shared" si="120"/>
        <v>0.4</v>
      </c>
      <c r="P303" s="1">
        <f t="shared" si="121"/>
        <v>3.1862745098039214E-2</v>
      </c>
      <c r="Q303" s="1">
        <f t="shared" si="122"/>
        <v>0.1164556962025316</v>
      </c>
      <c r="R303" s="1">
        <f t="shared" si="123"/>
        <v>0.62745569620253161</v>
      </c>
      <c r="S303" s="1"/>
      <c r="T303" s="17">
        <f t="shared" si="124"/>
        <v>593.73802174746322</v>
      </c>
      <c r="U303" s="18">
        <f t="shared" si="125"/>
        <v>1520.5870888415161</v>
      </c>
      <c r="V303" s="2">
        <f t="shared" si="126"/>
        <v>564.05112066009008</v>
      </c>
      <c r="W303" s="18">
        <f t="shared" si="127"/>
        <v>1444.5577343994403</v>
      </c>
      <c r="X303" s="2">
        <f t="shared" si="128"/>
        <v>-177.28889516782337</v>
      </c>
      <c r="Y303" s="2">
        <f t="shared" si="129"/>
        <v>144.45577343994404</v>
      </c>
      <c r="Z303" s="2">
        <f t="shared" si="130"/>
        <v>-1000</v>
      </c>
      <c r="AA303" s="2">
        <f t="shared" si="131"/>
        <v>1444.5577343994403</v>
      </c>
      <c r="AB303" s="5">
        <f t="shared" si="132"/>
        <v>-1</v>
      </c>
      <c r="AC303" s="5">
        <f t="shared" si="133"/>
        <v>1.5</v>
      </c>
      <c r="AD303" s="3">
        <f t="shared" si="134"/>
        <v>202201</v>
      </c>
      <c r="AE303" s="21">
        <v>1.4</v>
      </c>
      <c r="AF303" s="21">
        <v>3.1</v>
      </c>
      <c r="AG303" s="21">
        <v>1.58</v>
      </c>
      <c r="AH303" s="21">
        <v>2.5</v>
      </c>
      <c r="AI303">
        <v>24</v>
      </c>
      <c r="AJ303">
        <v>27</v>
      </c>
      <c r="AK303">
        <f t="shared" si="135"/>
        <v>-180</v>
      </c>
      <c r="AL303">
        <f t="shared" si="136"/>
        <v>24</v>
      </c>
      <c r="AM303">
        <f t="shared" si="137"/>
        <v>27</v>
      </c>
    </row>
    <row r="304" spans="2:39" x14ac:dyDescent="0.25">
      <c r="B304" s="24">
        <v>44570</v>
      </c>
      <c r="C304" s="20" t="s">
        <v>38</v>
      </c>
      <c r="D304" s="20" t="s">
        <v>46</v>
      </c>
      <c r="E304" s="2">
        <v>175</v>
      </c>
      <c r="F304" s="2">
        <v>-212.76595744680853</v>
      </c>
      <c r="G304" s="9">
        <f t="shared" si="138"/>
        <v>45041.499999999272</v>
      </c>
      <c r="H304" s="2" t="str">
        <f t="shared" si="139"/>
        <v>New Orleans Saints</v>
      </c>
      <c r="I304" s="2" t="str">
        <f t="shared" si="140"/>
        <v>Atlanta Falcons</v>
      </c>
      <c r="J304" s="17">
        <f t="shared" si="141"/>
        <v>-212.76595744680853</v>
      </c>
      <c r="K304" s="18">
        <f t="shared" si="142"/>
        <v>175</v>
      </c>
      <c r="L304" s="4">
        <f t="shared" si="117"/>
        <v>1.4700000000000002</v>
      </c>
      <c r="M304" s="4">
        <f t="shared" si="118"/>
        <v>2.75</v>
      </c>
      <c r="N304" s="1">
        <f t="shared" si="119"/>
        <v>0.68027210884353728</v>
      </c>
      <c r="O304" s="1">
        <f t="shared" si="120"/>
        <v>0.36363636363636365</v>
      </c>
      <c r="P304" s="1">
        <f t="shared" si="121"/>
        <v>4.206161137440767E-2</v>
      </c>
      <c r="Q304" s="1">
        <f t="shared" si="122"/>
        <v>0.15831787260358682</v>
      </c>
      <c r="R304" s="1">
        <f t="shared" si="123"/>
        <v>0.66931787260358688</v>
      </c>
      <c r="S304" s="1"/>
      <c r="T304" s="17">
        <f t="shared" si="124"/>
        <v>494.0584151893168</v>
      </c>
      <c r="U304" s="18">
        <f t="shared" si="125"/>
        <v>1810.0865209085014</v>
      </c>
      <c r="V304" s="2">
        <f t="shared" si="126"/>
        <v>469.35549442985092</v>
      </c>
      <c r="W304" s="18">
        <f t="shared" si="127"/>
        <v>1719.5821948630762</v>
      </c>
      <c r="X304" s="2">
        <f t="shared" si="128"/>
        <v>-213.05812158750777</v>
      </c>
      <c r="Y304" s="2">
        <f t="shared" si="129"/>
        <v>171.95821948630763</v>
      </c>
      <c r="Z304" s="2">
        <f t="shared" si="130"/>
        <v>469.35549442985092</v>
      </c>
      <c r="AA304" s="2">
        <f t="shared" si="131"/>
        <v>-1000</v>
      </c>
      <c r="AB304" s="5">
        <f t="shared" si="132"/>
        <v>0.4700000000000002</v>
      </c>
      <c r="AC304" s="5">
        <f t="shared" si="133"/>
        <v>-1</v>
      </c>
      <c r="AD304" s="3">
        <f t="shared" si="134"/>
        <v>202201</v>
      </c>
      <c r="AE304" s="21">
        <v>2.75</v>
      </c>
      <c r="AF304" s="21">
        <v>1.47</v>
      </c>
      <c r="AG304" s="21">
        <v>2.75</v>
      </c>
      <c r="AH304" s="21">
        <v>1.47</v>
      </c>
      <c r="AI304">
        <v>20</v>
      </c>
      <c r="AJ304">
        <v>30</v>
      </c>
      <c r="AK304">
        <f t="shared" si="135"/>
        <v>-300</v>
      </c>
      <c r="AL304">
        <f t="shared" si="136"/>
        <v>30</v>
      </c>
      <c r="AM304">
        <f t="shared" si="137"/>
        <v>20</v>
      </c>
    </row>
    <row r="305" spans="2:39" x14ac:dyDescent="0.25">
      <c r="B305" s="24">
        <v>44570</v>
      </c>
      <c r="C305" s="20" t="s">
        <v>31</v>
      </c>
      <c r="D305" s="20" t="s">
        <v>48</v>
      </c>
      <c r="E305" s="2">
        <v>-161.29032258064512</v>
      </c>
      <c r="F305" s="2">
        <v>140</v>
      </c>
      <c r="G305" s="9">
        <f t="shared" si="138"/>
        <v>45041.541666665937</v>
      </c>
      <c r="H305" s="2" t="str">
        <f t="shared" si="139"/>
        <v>Baltimore Ravens</v>
      </c>
      <c r="I305" s="2" t="str">
        <f t="shared" si="140"/>
        <v>Pittsburgh Steelers</v>
      </c>
      <c r="J305" s="17">
        <f t="shared" si="141"/>
        <v>-161.29032258064512</v>
      </c>
      <c r="K305" s="18">
        <f t="shared" si="142"/>
        <v>140</v>
      </c>
      <c r="L305" s="4">
        <f t="shared" si="117"/>
        <v>1.62</v>
      </c>
      <c r="M305" s="4">
        <f t="shared" si="118"/>
        <v>2.4</v>
      </c>
      <c r="N305" s="1">
        <f t="shared" si="119"/>
        <v>0.61728395061728392</v>
      </c>
      <c r="O305" s="1">
        <f t="shared" si="120"/>
        <v>0.41666666666666669</v>
      </c>
      <c r="P305" s="1">
        <f t="shared" si="121"/>
        <v>3.2835820895522283E-2</v>
      </c>
      <c r="Q305" s="1">
        <f t="shared" si="122"/>
        <v>0.10030864197530862</v>
      </c>
      <c r="R305" s="1">
        <f t="shared" si="123"/>
        <v>0.61130864197530865</v>
      </c>
      <c r="S305" s="1"/>
      <c r="T305" s="17">
        <f t="shared" si="124"/>
        <v>635.83488165441463</v>
      </c>
      <c r="U305" s="18">
        <f t="shared" si="125"/>
        <v>1423.7849094482656</v>
      </c>
      <c r="V305" s="2">
        <f t="shared" si="126"/>
        <v>604.04313757169382</v>
      </c>
      <c r="W305" s="18">
        <f t="shared" si="127"/>
        <v>1352.5956639758522</v>
      </c>
      <c r="X305" s="2">
        <f t="shared" si="128"/>
        <v>-165.55109027810289</v>
      </c>
      <c r="Y305" s="2">
        <f t="shared" si="129"/>
        <v>135.25956639758522</v>
      </c>
      <c r="Z305" s="2">
        <f t="shared" si="130"/>
        <v>-1000</v>
      </c>
      <c r="AA305" s="2">
        <f t="shared" si="131"/>
        <v>1352.5956639758522</v>
      </c>
      <c r="AB305" s="5">
        <f t="shared" si="132"/>
        <v>-1</v>
      </c>
      <c r="AC305" s="5">
        <f t="shared" si="133"/>
        <v>1.4</v>
      </c>
      <c r="AD305" s="3">
        <f t="shared" si="134"/>
        <v>202201</v>
      </c>
      <c r="AE305" s="21">
        <v>1.47</v>
      </c>
      <c r="AF305" s="21">
        <v>2.75</v>
      </c>
      <c r="AG305" s="21">
        <v>1.62</v>
      </c>
      <c r="AH305" s="21">
        <v>2.4</v>
      </c>
      <c r="AI305">
        <v>13</v>
      </c>
      <c r="AJ305">
        <v>16</v>
      </c>
      <c r="AK305">
        <f t="shared" si="135"/>
        <v>-170</v>
      </c>
      <c r="AL305">
        <f t="shared" si="136"/>
        <v>13</v>
      </c>
      <c r="AM305">
        <f t="shared" si="137"/>
        <v>16</v>
      </c>
    </row>
    <row r="306" spans="2:39" x14ac:dyDescent="0.25">
      <c r="B306" s="24">
        <v>44570</v>
      </c>
      <c r="C306" s="20" t="s">
        <v>27</v>
      </c>
      <c r="D306" s="20" t="s">
        <v>45</v>
      </c>
      <c r="E306" s="2">
        <v>-1428.5714285714273</v>
      </c>
      <c r="F306" s="2">
        <v>800</v>
      </c>
      <c r="G306" s="9">
        <f t="shared" si="138"/>
        <v>45041.583333332601</v>
      </c>
      <c r="H306" s="2" t="str">
        <f t="shared" si="139"/>
        <v>Buffalo Bills</v>
      </c>
      <c r="I306" s="2" t="str">
        <f t="shared" si="140"/>
        <v>New York Jets</v>
      </c>
      <c r="J306" s="17">
        <f t="shared" si="141"/>
        <v>-1428.5714285714273</v>
      </c>
      <c r="K306" s="18">
        <f t="shared" si="142"/>
        <v>800</v>
      </c>
      <c r="L306" s="4">
        <f t="shared" si="117"/>
        <v>1.07</v>
      </c>
      <c r="M306" s="4">
        <f t="shared" si="118"/>
        <v>9</v>
      </c>
      <c r="N306" s="1">
        <f t="shared" si="119"/>
        <v>0.93457943925233644</v>
      </c>
      <c r="O306" s="1">
        <f t="shared" si="120"/>
        <v>0.1111111111111111</v>
      </c>
      <c r="P306" s="1">
        <f t="shared" si="121"/>
        <v>4.3694141012909582E-2</v>
      </c>
      <c r="Q306" s="1">
        <f t="shared" si="122"/>
        <v>0.4117341640706127</v>
      </c>
      <c r="R306" s="1">
        <f t="shared" si="123"/>
        <v>0.92273416407061271</v>
      </c>
      <c r="S306" s="1"/>
      <c r="T306" s="17">
        <f t="shared" si="124"/>
        <v>83.735748537294256</v>
      </c>
      <c r="U306" s="18">
        <f t="shared" si="125"/>
        <v>7722.8501221461711</v>
      </c>
      <c r="V306" s="2">
        <f t="shared" si="126"/>
        <v>79.548961110429545</v>
      </c>
      <c r="W306" s="18">
        <f t="shared" si="127"/>
        <v>7336.7076160388624</v>
      </c>
      <c r="X306" s="2">
        <f t="shared" si="128"/>
        <v>-1257.0874415466019</v>
      </c>
      <c r="Y306" s="2">
        <f t="shared" si="129"/>
        <v>733.67076160388626</v>
      </c>
      <c r="Z306" s="2">
        <f t="shared" si="130"/>
        <v>79.548961110429545</v>
      </c>
      <c r="AA306" s="2">
        <f t="shared" si="131"/>
        <v>-1000</v>
      </c>
      <c r="AB306" s="5">
        <f t="shared" si="132"/>
        <v>7.0000000000000062E-2</v>
      </c>
      <c r="AC306" s="5">
        <f t="shared" si="133"/>
        <v>-1</v>
      </c>
      <c r="AD306" s="3">
        <f t="shared" si="134"/>
        <v>202201</v>
      </c>
      <c r="AE306" s="21">
        <v>1.07</v>
      </c>
      <c r="AF306" s="21">
        <v>9</v>
      </c>
      <c r="AG306" s="21">
        <v>1.07</v>
      </c>
      <c r="AH306" s="21">
        <v>9</v>
      </c>
      <c r="AI306">
        <v>27</v>
      </c>
      <c r="AJ306">
        <v>10</v>
      </c>
      <c r="AK306">
        <f t="shared" si="135"/>
        <v>-1500</v>
      </c>
      <c r="AL306">
        <f t="shared" si="136"/>
        <v>27</v>
      </c>
      <c r="AM306">
        <f t="shared" si="137"/>
        <v>10</v>
      </c>
    </row>
    <row r="307" spans="2:39" x14ac:dyDescent="0.25">
      <c r="B307" s="24">
        <v>44570</v>
      </c>
      <c r="C307" s="20" t="s">
        <v>49</v>
      </c>
      <c r="D307" s="20" t="s">
        <v>24</v>
      </c>
      <c r="E307" s="2">
        <v>-270.2702702702702</v>
      </c>
      <c r="F307" s="2">
        <v>220.00000000000003</v>
      </c>
      <c r="G307" s="9">
        <f t="shared" si="138"/>
        <v>45041.624999999265</v>
      </c>
      <c r="H307" s="2" t="str">
        <f t="shared" si="139"/>
        <v>Cleveland Browns</v>
      </c>
      <c r="I307" s="2" t="str">
        <f t="shared" si="140"/>
        <v>Cincinnati Bengals</v>
      </c>
      <c r="J307" s="17">
        <f t="shared" si="141"/>
        <v>-270.2702702702702</v>
      </c>
      <c r="K307" s="18">
        <f t="shared" si="142"/>
        <v>220.00000000000003</v>
      </c>
      <c r="L307" s="4">
        <f t="shared" si="117"/>
        <v>1.37</v>
      </c>
      <c r="M307" s="4">
        <f t="shared" si="118"/>
        <v>3.2</v>
      </c>
      <c r="N307" s="1">
        <f t="shared" si="119"/>
        <v>0.72992700729927007</v>
      </c>
      <c r="O307" s="1">
        <f t="shared" si="120"/>
        <v>0.3125</v>
      </c>
      <c r="P307" s="1">
        <f t="shared" si="121"/>
        <v>4.0700218818380707E-2</v>
      </c>
      <c r="Q307" s="1">
        <f t="shared" si="122"/>
        <v>0.20871350364963503</v>
      </c>
      <c r="R307" s="1">
        <f t="shared" si="123"/>
        <v>0.71971350364963504</v>
      </c>
      <c r="S307" s="1"/>
      <c r="T307" s="17">
        <f t="shared" si="124"/>
        <v>389.44176388110628</v>
      </c>
      <c r="U307" s="18">
        <f t="shared" si="125"/>
        <v>2256.8044836814311</v>
      </c>
      <c r="V307" s="2">
        <f t="shared" si="126"/>
        <v>369.96967568705094</v>
      </c>
      <c r="W307" s="18">
        <f t="shared" si="127"/>
        <v>2143.9642594973593</v>
      </c>
      <c r="X307" s="2">
        <f t="shared" si="128"/>
        <v>-270.29242278923357</v>
      </c>
      <c r="Y307" s="2">
        <f t="shared" si="129"/>
        <v>214.39642594973594</v>
      </c>
      <c r="Z307" s="2">
        <f t="shared" si="130"/>
        <v>369.96967568705094</v>
      </c>
      <c r="AA307" s="2">
        <f t="shared" si="131"/>
        <v>-1000</v>
      </c>
      <c r="AB307" s="5">
        <f t="shared" si="132"/>
        <v>0.37000000000000011</v>
      </c>
      <c r="AC307" s="5">
        <f t="shared" si="133"/>
        <v>-1</v>
      </c>
      <c r="AD307" s="3">
        <f t="shared" si="134"/>
        <v>202201</v>
      </c>
      <c r="AE307" s="21">
        <v>1.66</v>
      </c>
      <c r="AF307" s="21">
        <v>2.2999999999999998</v>
      </c>
      <c r="AG307" s="21">
        <v>1.37</v>
      </c>
      <c r="AH307" s="21">
        <v>3.2</v>
      </c>
      <c r="AI307">
        <v>21</v>
      </c>
      <c r="AJ307">
        <v>16</v>
      </c>
      <c r="AK307">
        <f t="shared" si="135"/>
        <v>-300</v>
      </c>
      <c r="AL307">
        <f t="shared" si="136"/>
        <v>21</v>
      </c>
      <c r="AM307">
        <f t="shared" si="137"/>
        <v>16</v>
      </c>
    </row>
    <row r="308" spans="2:39" x14ac:dyDescent="0.25">
      <c r="B308" s="24">
        <v>44570</v>
      </c>
      <c r="C308" s="20" t="s">
        <v>37</v>
      </c>
      <c r="D308" s="20" t="s">
        <v>36</v>
      </c>
      <c r="E308" s="2">
        <v>170.00000000000003</v>
      </c>
      <c r="F308" s="2">
        <v>-200</v>
      </c>
      <c r="G308" s="9">
        <f t="shared" si="138"/>
        <v>45041.666666665929</v>
      </c>
      <c r="H308" s="2" t="str">
        <f t="shared" si="139"/>
        <v>Green Bay Packers</v>
      </c>
      <c r="I308" s="2" t="str">
        <f t="shared" si="140"/>
        <v>Detroit Lions</v>
      </c>
      <c r="J308" s="17">
        <f t="shared" si="141"/>
        <v>-200</v>
      </c>
      <c r="K308" s="18">
        <f t="shared" si="142"/>
        <v>170.00000000000003</v>
      </c>
      <c r="L308" s="4">
        <f t="shared" si="117"/>
        <v>1.5</v>
      </c>
      <c r="M308" s="4">
        <f t="shared" si="118"/>
        <v>2.7</v>
      </c>
      <c r="N308" s="1">
        <f t="shared" si="119"/>
        <v>0.66666666666666663</v>
      </c>
      <c r="O308" s="1">
        <f t="shared" si="120"/>
        <v>0.37037037037037035</v>
      </c>
      <c r="P308" s="1">
        <f t="shared" si="121"/>
        <v>3.5714285714285587E-2</v>
      </c>
      <c r="Q308" s="1">
        <f t="shared" si="122"/>
        <v>0.14814814814814814</v>
      </c>
      <c r="R308" s="1">
        <f t="shared" si="123"/>
        <v>0.65914814814814815</v>
      </c>
      <c r="S308" s="1"/>
      <c r="T308" s="17">
        <f t="shared" si="124"/>
        <v>517.10962521773342</v>
      </c>
      <c r="U308" s="18">
        <f t="shared" si="125"/>
        <v>1734.0124117028765</v>
      </c>
      <c r="V308" s="2">
        <f t="shared" si="126"/>
        <v>491.25414395684675</v>
      </c>
      <c r="W308" s="18">
        <f t="shared" si="127"/>
        <v>1647.3117911177326</v>
      </c>
      <c r="X308" s="2">
        <f t="shared" si="128"/>
        <v>-203.56062382403903</v>
      </c>
      <c r="Y308" s="2">
        <f t="shared" si="129"/>
        <v>164.73117911177326</v>
      </c>
      <c r="Z308" s="2">
        <f t="shared" si="130"/>
        <v>-1000</v>
      </c>
      <c r="AA308" s="2">
        <f t="shared" si="131"/>
        <v>1647.3117911177326</v>
      </c>
      <c r="AB308" s="5">
        <f t="shared" si="132"/>
        <v>-1</v>
      </c>
      <c r="AC308" s="5">
        <f t="shared" si="133"/>
        <v>1.7000000000000002</v>
      </c>
      <c r="AD308" s="3">
        <f t="shared" si="134"/>
        <v>202201</v>
      </c>
      <c r="AE308" s="21">
        <v>2.25</v>
      </c>
      <c r="AF308" s="21">
        <v>1.68</v>
      </c>
      <c r="AG308" s="21">
        <v>2.7</v>
      </c>
      <c r="AH308" s="21">
        <v>1.5</v>
      </c>
      <c r="AI308">
        <v>37</v>
      </c>
      <c r="AJ308">
        <v>30</v>
      </c>
      <c r="AK308">
        <f t="shared" si="135"/>
        <v>-200</v>
      </c>
      <c r="AL308">
        <f t="shared" si="136"/>
        <v>30</v>
      </c>
      <c r="AM308">
        <f t="shared" si="137"/>
        <v>37</v>
      </c>
    </row>
    <row r="309" spans="2:39" x14ac:dyDescent="0.25">
      <c r="B309" s="24">
        <v>44570</v>
      </c>
      <c r="C309" s="20" t="s">
        <v>43</v>
      </c>
      <c r="D309" s="20" t="s">
        <v>44</v>
      </c>
      <c r="E309" s="2">
        <v>450</v>
      </c>
      <c r="F309" s="2">
        <v>-625.00000000000034</v>
      </c>
      <c r="G309" s="9">
        <f t="shared" si="138"/>
        <v>45041.708333332594</v>
      </c>
      <c r="H309" s="2" t="str">
        <f t="shared" si="139"/>
        <v>Tennessee Titans</v>
      </c>
      <c r="I309" s="2" t="str">
        <f t="shared" si="140"/>
        <v>Houston Texans</v>
      </c>
      <c r="J309" s="17">
        <f t="shared" si="141"/>
        <v>-625.00000000000034</v>
      </c>
      <c r="K309" s="18">
        <f t="shared" si="142"/>
        <v>450</v>
      </c>
      <c r="L309" s="4">
        <f t="shared" si="117"/>
        <v>1.1599999999999999</v>
      </c>
      <c r="M309" s="4">
        <f t="shared" si="118"/>
        <v>5.5</v>
      </c>
      <c r="N309" s="1">
        <f t="shared" si="119"/>
        <v>0.86206896551724144</v>
      </c>
      <c r="O309" s="1">
        <f t="shared" si="120"/>
        <v>0.18181818181818182</v>
      </c>
      <c r="P309" s="1">
        <f t="shared" si="121"/>
        <v>4.2042042042042094E-2</v>
      </c>
      <c r="Q309" s="1">
        <f t="shared" si="122"/>
        <v>0.34012539184952983</v>
      </c>
      <c r="R309" s="1">
        <f t="shared" si="123"/>
        <v>0.85112539184952984</v>
      </c>
      <c r="S309" s="1"/>
      <c r="T309" s="17">
        <f t="shared" si="124"/>
        <v>174.91501202538396</v>
      </c>
      <c r="U309" s="18">
        <f t="shared" si="125"/>
        <v>4502.2111739446591</v>
      </c>
      <c r="V309" s="2">
        <f t="shared" si="126"/>
        <v>166.16926142411475</v>
      </c>
      <c r="W309" s="18">
        <f t="shared" si="127"/>
        <v>4277.1006152474256</v>
      </c>
      <c r="X309" s="2">
        <f t="shared" si="128"/>
        <v>-601.79601896869144</v>
      </c>
      <c r="Y309" s="2">
        <f t="shared" si="129"/>
        <v>427.71006152474257</v>
      </c>
      <c r="Z309" s="2">
        <f t="shared" si="130"/>
        <v>166.16926142411475</v>
      </c>
      <c r="AA309" s="2">
        <f t="shared" si="131"/>
        <v>-1000</v>
      </c>
      <c r="AB309" s="5">
        <f t="shared" si="132"/>
        <v>0.15999999999999992</v>
      </c>
      <c r="AC309" s="5">
        <f t="shared" si="133"/>
        <v>-1</v>
      </c>
      <c r="AD309" s="3">
        <f t="shared" si="134"/>
        <v>202201</v>
      </c>
      <c r="AE309" s="21">
        <v>5</v>
      </c>
      <c r="AF309" s="21">
        <v>1.19</v>
      </c>
      <c r="AG309" s="21">
        <v>5.5</v>
      </c>
      <c r="AH309" s="21">
        <v>1.1599999999999999</v>
      </c>
      <c r="AI309">
        <v>25</v>
      </c>
      <c r="AJ309">
        <v>28</v>
      </c>
      <c r="AK309">
        <f t="shared" si="135"/>
        <v>-700</v>
      </c>
      <c r="AL309">
        <f t="shared" si="136"/>
        <v>28</v>
      </c>
      <c r="AM309">
        <f t="shared" si="137"/>
        <v>25</v>
      </c>
    </row>
    <row r="310" spans="2:39" x14ac:dyDescent="0.25">
      <c r="B310" s="24">
        <v>44570</v>
      </c>
      <c r="C310" s="20" t="s">
        <v>29</v>
      </c>
      <c r="D310" s="20" t="s">
        <v>42</v>
      </c>
      <c r="E310" s="2">
        <v>650</v>
      </c>
      <c r="F310" s="2">
        <v>-999.99999999999909</v>
      </c>
      <c r="G310" s="9">
        <f t="shared" si="138"/>
        <v>45041.749999999258</v>
      </c>
      <c r="H310" s="2" t="str">
        <f t="shared" si="139"/>
        <v>Indianapolis Colts</v>
      </c>
      <c r="I310" s="2" t="str">
        <f t="shared" si="140"/>
        <v>Jacksonville Jaguars</v>
      </c>
      <c r="J310" s="17">
        <f t="shared" si="141"/>
        <v>-999.99999999999909</v>
      </c>
      <c r="K310" s="18">
        <f t="shared" si="142"/>
        <v>650</v>
      </c>
      <c r="L310" s="4">
        <f t="shared" si="117"/>
        <v>1.1000000000000001</v>
      </c>
      <c r="M310" s="4">
        <f t="shared" si="118"/>
        <v>7.5</v>
      </c>
      <c r="N310" s="1">
        <f t="shared" si="119"/>
        <v>0.90909090909090906</v>
      </c>
      <c r="O310" s="1">
        <f t="shared" si="120"/>
        <v>0.13333333333333333</v>
      </c>
      <c r="P310" s="1">
        <f t="shared" si="121"/>
        <v>4.0697674418604612E-2</v>
      </c>
      <c r="Q310" s="1">
        <f t="shared" si="122"/>
        <v>0.38787878787878788</v>
      </c>
      <c r="R310" s="1">
        <f t="shared" si="123"/>
        <v>0.89887878787878783</v>
      </c>
      <c r="S310" s="1"/>
      <c r="T310" s="17">
        <f t="shared" si="124"/>
        <v>112.49705019721534</v>
      </c>
      <c r="U310" s="18">
        <f t="shared" si="125"/>
        <v>6304.3252651260173</v>
      </c>
      <c r="V310" s="2">
        <f t="shared" si="126"/>
        <v>106.87219768735457</v>
      </c>
      <c r="W310" s="18">
        <f t="shared" si="127"/>
        <v>5989.1090018697159</v>
      </c>
      <c r="X310" s="2">
        <f t="shared" si="128"/>
        <v>-935.69704903553497</v>
      </c>
      <c r="Y310" s="2">
        <f t="shared" si="129"/>
        <v>598.91090018697162</v>
      </c>
      <c r="Z310" s="2">
        <f t="shared" si="130"/>
        <v>-1000</v>
      </c>
      <c r="AA310" s="2">
        <f t="shared" si="131"/>
        <v>5989.1090018697159</v>
      </c>
      <c r="AB310" s="5">
        <f t="shared" si="132"/>
        <v>-1</v>
      </c>
      <c r="AC310" s="5">
        <f t="shared" si="133"/>
        <v>6.5</v>
      </c>
      <c r="AD310" s="3">
        <f t="shared" si="134"/>
        <v>202201</v>
      </c>
      <c r="AE310" s="21">
        <v>8</v>
      </c>
      <c r="AF310" s="21">
        <v>1.0900000000000001</v>
      </c>
      <c r="AG310" s="21">
        <v>7.5</v>
      </c>
      <c r="AH310" s="21">
        <v>1.1000000000000001</v>
      </c>
      <c r="AI310">
        <v>26</v>
      </c>
      <c r="AJ310">
        <v>11</v>
      </c>
      <c r="AK310">
        <f t="shared" si="135"/>
        <v>-1000</v>
      </c>
      <c r="AL310">
        <f t="shared" si="136"/>
        <v>11</v>
      </c>
      <c r="AM310">
        <f t="shared" si="137"/>
        <v>26</v>
      </c>
    </row>
    <row r="311" spans="2:39" x14ac:dyDescent="0.25">
      <c r="B311" s="24">
        <v>44570</v>
      </c>
      <c r="C311" s="20" t="s">
        <v>33</v>
      </c>
      <c r="D311" s="20" t="s">
        <v>39</v>
      </c>
      <c r="E311" s="2">
        <v>220.00000000000003</v>
      </c>
      <c r="F311" s="2">
        <v>-270.2702702702702</v>
      </c>
      <c r="G311" s="9">
        <f t="shared" si="138"/>
        <v>45041.791666665922</v>
      </c>
      <c r="H311" s="2" t="str">
        <f t="shared" si="139"/>
        <v>New England Patriots</v>
      </c>
      <c r="I311" s="2" t="str">
        <f t="shared" si="140"/>
        <v>Miami Dolphins</v>
      </c>
      <c r="J311" s="17">
        <f t="shared" si="141"/>
        <v>-270.2702702702702</v>
      </c>
      <c r="K311" s="18">
        <f t="shared" si="142"/>
        <v>220.00000000000003</v>
      </c>
      <c r="L311" s="4">
        <f t="shared" si="117"/>
        <v>1.37</v>
      </c>
      <c r="M311" s="4">
        <f t="shared" si="118"/>
        <v>3.2</v>
      </c>
      <c r="N311" s="1">
        <f t="shared" si="119"/>
        <v>0.72992700729927007</v>
      </c>
      <c r="O311" s="1">
        <f t="shared" si="120"/>
        <v>0.3125</v>
      </c>
      <c r="P311" s="1">
        <f t="shared" si="121"/>
        <v>4.0700218818380707E-2</v>
      </c>
      <c r="Q311" s="1">
        <f t="shared" si="122"/>
        <v>0.20871350364963503</v>
      </c>
      <c r="R311" s="1">
        <f t="shared" si="123"/>
        <v>0.71971350364963504</v>
      </c>
      <c r="S311" s="1"/>
      <c r="T311" s="17">
        <f t="shared" si="124"/>
        <v>389.44176388110628</v>
      </c>
      <c r="U311" s="18">
        <f t="shared" si="125"/>
        <v>2256.8044836814311</v>
      </c>
      <c r="V311" s="2">
        <f t="shared" si="126"/>
        <v>369.96967568705094</v>
      </c>
      <c r="W311" s="18">
        <f t="shared" si="127"/>
        <v>2143.9642594973593</v>
      </c>
      <c r="X311" s="2">
        <f t="shared" si="128"/>
        <v>-270.29242278923357</v>
      </c>
      <c r="Y311" s="2">
        <f t="shared" si="129"/>
        <v>214.39642594973594</v>
      </c>
      <c r="Z311" s="2">
        <f t="shared" si="130"/>
        <v>-1000</v>
      </c>
      <c r="AA311" s="2">
        <f t="shared" si="131"/>
        <v>2143.9642594973593</v>
      </c>
      <c r="AB311" s="5">
        <f t="shared" si="132"/>
        <v>-1</v>
      </c>
      <c r="AC311" s="5">
        <f t="shared" si="133"/>
        <v>2.2000000000000002</v>
      </c>
      <c r="AD311" s="3">
        <f t="shared" si="134"/>
        <v>202201</v>
      </c>
      <c r="AE311" s="21">
        <v>3.05</v>
      </c>
      <c r="AF311" s="21">
        <v>1.4</v>
      </c>
      <c r="AG311" s="21">
        <v>3.2</v>
      </c>
      <c r="AH311" s="21">
        <v>1.37</v>
      </c>
      <c r="AI311">
        <v>33</v>
      </c>
      <c r="AJ311">
        <v>24</v>
      </c>
      <c r="AK311">
        <f t="shared" si="135"/>
        <v>-300</v>
      </c>
      <c r="AL311">
        <f t="shared" si="136"/>
        <v>24</v>
      </c>
      <c r="AM311">
        <f t="shared" si="137"/>
        <v>33</v>
      </c>
    </row>
    <row r="312" spans="2:39" x14ac:dyDescent="0.25">
      <c r="B312" s="24">
        <v>44570</v>
      </c>
      <c r="C312" s="20" t="s">
        <v>32</v>
      </c>
      <c r="D312" s="20" t="s">
        <v>40</v>
      </c>
      <c r="E312" s="2">
        <v>-185.18518518518516</v>
      </c>
      <c r="F312" s="2">
        <v>165</v>
      </c>
      <c r="G312" s="9">
        <f t="shared" si="138"/>
        <v>45041.833333332586</v>
      </c>
      <c r="H312" s="2" t="str">
        <f t="shared" si="139"/>
        <v>Minnesota Vikings</v>
      </c>
      <c r="I312" s="2" t="str">
        <f t="shared" si="140"/>
        <v>Chicago Bears</v>
      </c>
      <c r="J312" s="17">
        <f t="shared" si="141"/>
        <v>-185.18518518518516</v>
      </c>
      <c r="K312" s="18">
        <f t="shared" si="142"/>
        <v>165</v>
      </c>
      <c r="L312" s="4">
        <f t="shared" si="117"/>
        <v>1.54</v>
      </c>
      <c r="M312" s="4">
        <f t="shared" si="118"/>
        <v>2.65</v>
      </c>
      <c r="N312" s="1">
        <f t="shared" si="119"/>
        <v>0.64935064935064934</v>
      </c>
      <c r="O312" s="1">
        <f t="shared" si="120"/>
        <v>0.37735849056603776</v>
      </c>
      <c r="P312" s="1">
        <f t="shared" si="121"/>
        <v>2.6014319809069208E-2</v>
      </c>
      <c r="Q312" s="1">
        <f t="shared" si="122"/>
        <v>0.13599607939230579</v>
      </c>
      <c r="R312" s="1">
        <f t="shared" si="123"/>
        <v>0.64699607939230575</v>
      </c>
      <c r="S312" s="1"/>
      <c r="T312" s="17">
        <f t="shared" si="124"/>
        <v>545.60441995143913</v>
      </c>
      <c r="U312" s="18">
        <f t="shared" si="125"/>
        <v>1648.1806912014345</v>
      </c>
      <c r="V312" s="2">
        <f t="shared" si="126"/>
        <v>518.32419895386715</v>
      </c>
      <c r="W312" s="18">
        <f t="shared" si="127"/>
        <v>1565.7716566413626</v>
      </c>
      <c r="X312" s="2">
        <f t="shared" si="128"/>
        <v>-192.92944493394256</v>
      </c>
      <c r="Y312" s="2">
        <f t="shared" si="129"/>
        <v>156.57716566413626</v>
      </c>
      <c r="Z312" s="2">
        <f t="shared" si="130"/>
        <v>518.32419895386715</v>
      </c>
      <c r="AA312" s="2">
        <f t="shared" si="131"/>
        <v>-1000</v>
      </c>
      <c r="AB312" s="5">
        <f t="shared" si="132"/>
        <v>0.54</v>
      </c>
      <c r="AC312" s="5">
        <f t="shared" si="133"/>
        <v>-1</v>
      </c>
      <c r="AD312" s="3">
        <f t="shared" si="134"/>
        <v>202201</v>
      </c>
      <c r="AE312" s="21">
        <v>1.54</v>
      </c>
      <c r="AF312" s="21">
        <v>2.65</v>
      </c>
      <c r="AG312" s="21">
        <v>1.54</v>
      </c>
      <c r="AH312" s="21">
        <v>2.65</v>
      </c>
      <c r="AI312">
        <v>31</v>
      </c>
      <c r="AJ312">
        <v>17</v>
      </c>
      <c r="AK312">
        <f t="shared" si="135"/>
        <v>-190</v>
      </c>
      <c r="AL312">
        <f t="shared" si="136"/>
        <v>31</v>
      </c>
      <c r="AM312">
        <f t="shared" si="137"/>
        <v>17</v>
      </c>
    </row>
    <row r="313" spans="2:39" x14ac:dyDescent="0.25">
      <c r="B313" s="24">
        <v>44570</v>
      </c>
      <c r="C313" s="20" t="s">
        <v>28</v>
      </c>
      <c r="D313" s="20" t="s">
        <v>54</v>
      </c>
      <c r="E313" s="2">
        <v>215</v>
      </c>
      <c r="F313" s="2">
        <v>-263.1578947368422</v>
      </c>
      <c r="G313" s="9">
        <f t="shared" si="138"/>
        <v>45041.874999999251</v>
      </c>
      <c r="H313" s="2" t="str">
        <f t="shared" si="139"/>
        <v>Washington Football Team</v>
      </c>
      <c r="I313" s="2" t="str">
        <f t="shared" si="140"/>
        <v>New York Giants</v>
      </c>
      <c r="J313" s="17">
        <f t="shared" si="141"/>
        <v>-263.1578947368422</v>
      </c>
      <c r="K313" s="18">
        <f t="shared" si="142"/>
        <v>215</v>
      </c>
      <c r="L313" s="4">
        <f t="shared" si="117"/>
        <v>1.38</v>
      </c>
      <c r="M313" s="4">
        <f t="shared" si="118"/>
        <v>3.15</v>
      </c>
      <c r="N313" s="1">
        <f t="shared" si="119"/>
        <v>0.7246376811594204</v>
      </c>
      <c r="O313" s="1">
        <f t="shared" si="120"/>
        <v>0.31746031746031744</v>
      </c>
      <c r="P313" s="1">
        <f t="shared" si="121"/>
        <v>4.039735099337749E-2</v>
      </c>
      <c r="Q313" s="1">
        <f t="shared" si="122"/>
        <v>0.20358868184955148</v>
      </c>
      <c r="R313" s="1">
        <f t="shared" si="123"/>
        <v>0.71458868184955149</v>
      </c>
      <c r="S313" s="1"/>
      <c r="T313" s="17">
        <f t="shared" si="124"/>
        <v>399.40643533805462</v>
      </c>
      <c r="U313" s="18">
        <f t="shared" si="125"/>
        <v>2205.1924375584526</v>
      </c>
      <c r="V313" s="2">
        <f t="shared" si="126"/>
        <v>379.43611357115185</v>
      </c>
      <c r="W313" s="18">
        <f t="shared" si="127"/>
        <v>2094.93281568053</v>
      </c>
      <c r="X313" s="2">
        <f t="shared" si="128"/>
        <v>-263.54897813712716</v>
      </c>
      <c r="Y313" s="2">
        <f t="shared" si="129"/>
        <v>209.49328156805299</v>
      </c>
      <c r="Z313" s="2">
        <f t="shared" si="130"/>
        <v>379.43611357115185</v>
      </c>
      <c r="AA313" s="2">
        <f t="shared" si="131"/>
        <v>-1000</v>
      </c>
      <c r="AB313" s="5">
        <f t="shared" si="132"/>
        <v>0.37999999999999989</v>
      </c>
      <c r="AC313" s="5">
        <f t="shared" si="133"/>
        <v>-1</v>
      </c>
      <c r="AD313" s="3">
        <f t="shared" si="134"/>
        <v>202201</v>
      </c>
      <c r="AE313" s="21">
        <v>3.45</v>
      </c>
      <c r="AF313" s="21">
        <v>1.32</v>
      </c>
      <c r="AG313" s="21">
        <v>3.15</v>
      </c>
      <c r="AH313" s="21">
        <v>1.38</v>
      </c>
      <c r="AI313">
        <v>7</v>
      </c>
      <c r="AJ313">
        <v>22</v>
      </c>
      <c r="AK313">
        <f t="shared" si="135"/>
        <v>-300</v>
      </c>
      <c r="AL313">
        <f t="shared" si="136"/>
        <v>22</v>
      </c>
      <c r="AM313">
        <f t="shared" si="137"/>
        <v>7</v>
      </c>
    </row>
    <row r="314" spans="2:39" x14ac:dyDescent="0.25">
      <c r="B314" s="24">
        <v>44570</v>
      </c>
      <c r="C314" s="20" t="s">
        <v>30</v>
      </c>
      <c r="D314" s="20" t="s">
        <v>47</v>
      </c>
      <c r="E314" s="2">
        <v>-526.31578947368439</v>
      </c>
      <c r="F314" s="2">
        <v>400</v>
      </c>
      <c r="G314" s="9">
        <f t="shared" si="138"/>
        <v>45041.916666665915</v>
      </c>
      <c r="H314" s="2" t="str">
        <f t="shared" si="139"/>
        <v>Tampa Bay Buccaneers</v>
      </c>
      <c r="I314" s="2" t="str">
        <f t="shared" si="140"/>
        <v>Carolina Panthers</v>
      </c>
      <c r="J314" s="17">
        <f t="shared" si="141"/>
        <v>-526.31578947368439</v>
      </c>
      <c r="K314" s="18">
        <f t="shared" si="142"/>
        <v>400</v>
      </c>
      <c r="L314" s="4">
        <f t="shared" si="117"/>
        <v>1.19</v>
      </c>
      <c r="M314" s="4">
        <f t="shared" si="118"/>
        <v>5</v>
      </c>
      <c r="N314" s="1">
        <f t="shared" si="119"/>
        <v>0.84033613445378152</v>
      </c>
      <c r="O314" s="1">
        <f t="shared" si="120"/>
        <v>0.2</v>
      </c>
      <c r="P314" s="1">
        <f t="shared" si="121"/>
        <v>3.8772213247172949E-2</v>
      </c>
      <c r="Q314" s="1">
        <f t="shared" si="122"/>
        <v>0.32016806722689073</v>
      </c>
      <c r="R314" s="1">
        <f t="shared" si="123"/>
        <v>0.83116806722689074</v>
      </c>
      <c r="S314" s="1"/>
      <c r="T314" s="17">
        <f t="shared" si="124"/>
        <v>203.12610581443556</v>
      </c>
      <c r="U314" s="18">
        <f t="shared" si="125"/>
        <v>3985.2087388896653</v>
      </c>
      <c r="V314" s="2">
        <f t="shared" si="126"/>
        <v>192.96980052371379</v>
      </c>
      <c r="W314" s="18">
        <f t="shared" si="127"/>
        <v>3785.9483019451818</v>
      </c>
      <c r="X314" s="2">
        <f t="shared" si="128"/>
        <v>-518.21580231001553</v>
      </c>
      <c r="Y314" s="2">
        <f t="shared" si="129"/>
        <v>378.59483019451818</v>
      </c>
      <c r="Z314" s="2">
        <f t="shared" si="130"/>
        <v>192.96980052371379</v>
      </c>
      <c r="AA314" s="2">
        <f t="shared" si="131"/>
        <v>-1000</v>
      </c>
      <c r="AB314" s="5">
        <f t="shared" si="132"/>
        <v>0.18999999999999995</v>
      </c>
      <c r="AC314" s="5">
        <f t="shared" si="133"/>
        <v>-1</v>
      </c>
      <c r="AD314" s="3">
        <f t="shared" si="134"/>
        <v>202201</v>
      </c>
      <c r="AE314" s="21">
        <v>1.25</v>
      </c>
      <c r="AF314" s="21">
        <v>4.2</v>
      </c>
      <c r="AG314" s="21">
        <v>1.19</v>
      </c>
      <c r="AH314" s="21">
        <v>5</v>
      </c>
      <c r="AI314">
        <v>41</v>
      </c>
      <c r="AJ314">
        <v>17</v>
      </c>
      <c r="AK314">
        <f t="shared" si="135"/>
        <v>-600</v>
      </c>
      <c r="AL314">
        <f t="shared" si="136"/>
        <v>41</v>
      </c>
      <c r="AM314">
        <f t="shared" si="137"/>
        <v>17</v>
      </c>
    </row>
    <row r="315" spans="2:39" x14ac:dyDescent="0.25">
      <c r="B315" s="24">
        <v>44569</v>
      </c>
      <c r="C315" s="20" t="s">
        <v>22</v>
      </c>
      <c r="D315" s="20" t="s">
        <v>26</v>
      </c>
      <c r="E315" s="2">
        <v>225</v>
      </c>
      <c r="F315" s="2">
        <v>-277.77777777777771</v>
      </c>
      <c r="G315" s="9">
        <f t="shared" si="138"/>
        <v>45041.958333332579</v>
      </c>
      <c r="H315" s="2" t="str">
        <f t="shared" si="139"/>
        <v>Dallas Cowboys</v>
      </c>
      <c r="I315" s="2" t="str">
        <f t="shared" si="140"/>
        <v>Philadelphia Eagles</v>
      </c>
      <c r="J315" s="17">
        <f t="shared" si="141"/>
        <v>-277.77777777777771</v>
      </c>
      <c r="K315" s="18">
        <f t="shared" si="142"/>
        <v>225</v>
      </c>
      <c r="L315" s="4">
        <f t="shared" si="117"/>
        <v>1.36</v>
      </c>
      <c r="M315" s="4">
        <f t="shared" si="118"/>
        <v>3.25</v>
      </c>
      <c r="N315" s="1">
        <f t="shared" si="119"/>
        <v>0.73529411764705876</v>
      </c>
      <c r="O315" s="1">
        <f t="shared" si="120"/>
        <v>0.30769230769230771</v>
      </c>
      <c r="P315" s="1">
        <f t="shared" si="121"/>
        <v>4.1214750542299394E-2</v>
      </c>
      <c r="Q315" s="1">
        <f t="shared" si="122"/>
        <v>0.21380090497737553</v>
      </c>
      <c r="R315" s="1">
        <f t="shared" si="123"/>
        <v>0.72480090497737559</v>
      </c>
      <c r="S315" s="1"/>
      <c r="T315" s="17">
        <f t="shared" si="124"/>
        <v>379.68922656245121</v>
      </c>
      <c r="U315" s="18">
        <f t="shared" si="125"/>
        <v>2309.6629804910967</v>
      </c>
      <c r="V315" s="2">
        <f t="shared" si="126"/>
        <v>360.70476523432865</v>
      </c>
      <c r="W315" s="18">
        <f t="shared" si="127"/>
        <v>2194.1798314665416</v>
      </c>
      <c r="X315" s="2">
        <f t="shared" si="128"/>
        <v>-277.23503995029256</v>
      </c>
      <c r="Y315" s="2">
        <f t="shared" si="129"/>
        <v>219.41798314665417</v>
      </c>
      <c r="Z315" s="2">
        <f t="shared" si="130"/>
        <v>360.70476523432865</v>
      </c>
      <c r="AA315" s="2">
        <f t="shared" si="131"/>
        <v>-1000</v>
      </c>
      <c r="AB315" s="5">
        <f t="shared" si="132"/>
        <v>0.3600000000000001</v>
      </c>
      <c r="AC315" s="5">
        <f t="shared" si="133"/>
        <v>-1</v>
      </c>
      <c r="AD315" s="3">
        <f t="shared" si="134"/>
        <v>202201</v>
      </c>
      <c r="AE315" s="21">
        <v>2.2000000000000002</v>
      </c>
      <c r="AF315" s="21">
        <v>1.71</v>
      </c>
      <c r="AG315" s="21">
        <v>3.25</v>
      </c>
      <c r="AH315" s="21">
        <v>1.36</v>
      </c>
      <c r="AI315">
        <v>26</v>
      </c>
      <c r="AJ315">
        <v>51</v>
      </c>
      <c r="AK315">
        <f t="shared" si="135"/>
        <v>-300</v>
      </c>
      <c r="AL315">
        <f t="shared" si="136"/>
        <v>51</v>
      </c>
      <c r="AM315">
        <f t="shared" si="137"/>
        <v>26</v>
      </c>
    </row>
    <row r="316" spans="2:39" x14ac:dyDescent="0.25">
      <c r="B316" s="24">
        <v>44569</v>
      </c>
      <c r="C316" s="20" t="s">
        <v>41</v>
      </c>
      <c r="D316" s="20" t="s">
        <v>23</v>
      </c>
      <c r="E316" s="2">
        <v>450</v>
      </c>
      <c r="F316" s="2">
        <v>-625.00000000000034</v>
      </c>
      <c r="G316" s="9">
        <f t="shared" si="138"/>
        <v>45041.999999999243</v>
      </c>
      <c r="H316" s="2" t="str">
        <f t="shared" si="139"/>
        <v>Kansas City Chiefs</v>
      </c>
      <c r="I316" s="2" t="str">
        <f t="shared" si="140"/>
        <v>Denver Broncos</v>
      </c>
      <c r="J316" s="17">
        <f t="shared" si="141"/>
        <v>-625.00000000000034</v>
      </c>
      <c r="K316" s="18">
        <f t="shared" si="142"/>
        <v>450</v>
      </c>
      <c r="L316" s="4">
        <f t="shared" si="117"/>
        <v>1.1599999999999999</v>
      </c>
      <c r="M316" s="4">
        <f t="shared" si="118"/>
        <v>5.5</v>
      </c>
      <c r="N316" s="1">
        <f t="shared" si="119"/>
        <v>0.86206896551724144</v>
      </c>
      <c r="O316" s="1">
        <f t="shared" si="120"/>
        <v>0.18181818181818182</v>
      </c>
      <c r="P316" s="1">
        <f t="shared" si="121"/>
        <v>4.2042042042042094E-2</v>
      </c>
      <c r="Q316" s="1">
        <f t="shared" si="122"/>
        <v>0.34012539184952983</v>
      </c>
      <c r="R316" s="1">
        <f t="shared" si="123"/>
        <v>0.85112539184952984</v>
      </c>
      <c r="S316" s="1"/>
      <c r="T316" s="17">
        <f t="shared" si="124"/>
        <v>174.91501202538396</v>
      </c>
      <c r="U316" s="18">
        <f t="shared" si="125"/>
        <v>4502.2111739446591</v>
      </c>
      <c r="V316" s="2">
        <f t="shared" si="126"/>
        <v>166.16926142411475</v>
      </c>
      <c r="W316" s="18">
        <f t="shared" si="127"/>
        <v>4277.1006152474256</v>
      </c>
      <c r="X316" s="2">
        <f t="shared" si="128"/>
        <v>-601.79601896869144</v>
      </c>
      <c r="Y316" s="2">
        <f t="shared" si="129"/>
        <v>427.71006152474257</v>
      </c>
      <c r="Z316" s="2">
        <f t="shared" si="130"/>
        <v>166.16926142411475</v>
      </c>
      <c r="AA316" s="2">
        <f t="shared" si="131"/>
        <v>-1000</v>
      </c>
      <c r="AB316" s="5">
        <f t="shared" si="132"/>
        <v>0.15999999999999992</v>
      </c>
      <c r="AC316" s="5">
        <f t="shared" si="133"/>
        <v>-1</v>
      </c>
      <c r="AD316" s="3">
        <f t="shared" si="134"/>
        <v>202201</v>
      </c>
      <c r="AE316" s="21">
        <v>4.5</v>
      </c>
      <c r="AF316" s="21">
        <v>1.22</v>
      </c>
      <c r="AG316" s="21">
        <v>5.5</v>
      </c>
      <c r="AH316" s="21">
        <v>1.1599999999999999</v>
      </c>
      <c r="AI316">
        <v>24</v>
      </c>
      <c r="AJ316">
        <v>28</v>
      </c>
      <c r="AK316">
        <f t="shared" si="135"/>
        <v>-700</v>
      </c>
      <c r="AL316">
        <f t="shared" si="136"/>
        <v>28</v>
      </c>
      <c r="AM316">
        <f t="shared" si="137"/>
        <v>24</v>
      </c>
    </row>
    <row r="317" spans="2:39" x14ac:dyDescent="0.25">
      <c r="B317" s="24">
        <v>44564</v>
      </c>
      <c r="C317" s="20" t="s">
        <v>48</v>
      </c>
      <c r="D317" s="20" t="s">
        <v>49</v>
      </c>
      <c r="E317" s="2">
        <v>-116.27906976744185</v>
      </c>
      <c r="F317" s="2">
        <v>-105.26315789473685</v>
      </c>
      <c r="G317" s="9">
        <f t="shared" si="138"/>
        <v>45042.041666665908</v>
      </c>
      <c r="H317" s="2" t="str">
        <f t="shared" si="139"/>
        <v>Pittsburgh Steelers</v>
      </c>
      <c r="I317" s="2" t="str">
        <f t="shared" si="140"/>
        <v>Cleveland Browns</v>
      </c>
      <c r="J317" s="17">
        <f t="shared" si="141"/>
        <v>-116.27906976744185</v>
      </c>
      <c r="K317" s="18">
        <f t="shared" si="142"/>
        <v>-105.26315789473685</v>
      </c>
      <c r="L317" s="4">
        <f t="shared" si="117"/>
        <v>1.86</v>
      </c>
      <c r="M317" s="4">
        <f t="shared" si="118"/>
        <v>1.95</v>
      </c>
      <c r="N317" s="1">
        <f t="shared" si="119"/>
        <v>0.5376344086021505</v>
      </c>
      <c r="O317" s="1">
        <f t="shared" si="120"/>
        <v>0.51282051282051289</v>
      </c>
      <c r="P317" s="1">
        <f t="shared" si="121"/>
        <v>4.8031496062992063E-2</v>
      </c>
      <c r="Q317" s="1">
        <f t="shared" si="122"/>
        <v>1.2406947890818809E-2</v>
      </c>
      <c r="R317" s="1">
        <f t="shared" si="123"/>
        <v>0.52340694789081876</v>
      </c>
      <c r="S317" s="1"/>
      <c r="T317" s="17">
        <f t="shared" si="124"/>
        <v>910.55927711643062</v>
      </c>
      <c r="U317" s="18">
        <f t="shared" si="125"/>
        <v>1001.5075521192962</v>
      </c>
      <c r="V317" s="2">
        <f t="shared" si="126"/>
        <v>865.03131326060907</v>
      </c>
      <c r="W317" s="18">
        <f t="shared" si="127"/>
        <v>951.43217451333135</v>
      </c>
      <c r="X317" s="2">
        <f t="shared" si="128"/>
        <v>-115.60275156174939</v>
      </c>
      <c r="Y317" s="2">
        <f t="shared" si="129"/>
        <v>-105.10470707084419</v>
      </c>
      <c r="Z317" s="2">
        <f t="shared" si="130"/>
        <v>865.03131326060907</v>
      </c>
      <c r="AA317" s="2">
        <f t="shared" si="131"/>
        <v>-1000</v>
      </c>
      <c r="AB317" s="5">
        <f t="shared" si="132"/>
        <v>0.8600000000000001</v>
      </c>
      <c r="AC317" s="5">
        <f t="shared" si="133"/>
        <v>-1</v>
      </c>
      <c r="AD317" s="3">
        <f t="shared" si="134"/>
        <v>202201</v>
      </c>
      <c r="AE317" s="21">
        <v>2.4</v>
      </c>
      <c r="AF317" s="21">
        <v>1.62</v>
      </c>
      <c r="AG317" s="21">
        <v>1.86</v>
      </c>
      <c r="AH317" s="21">
        <v>1.95</v>
      </c>
      <c r="AI317">
        <v>26</v>
      </c>
      <c r="AJ317">
        <v>14</v>
      </c>
      <c r="AK317">
        <f t="shared" si="135"/>
        <v>-120</v>
      </c>
      <c r="AL317">
        <f t="shared" si="136"/>
        <v>26</v>
      </c>
      <c r="AM317">
        <f t="shared" si="137"/>
        <v>14</v>
      </c>
    </row>
    <row r="318" spans="2:39" x14ac:dyDescent="0.25">
      <c r="B318" s="24">
        <v>44563</v>
      </c>
      <c r="C318" s="20" t="s">
        <v>36</v>
      </c>
      <c r="D318" s="20" t="s">
        <v>32</v>
      </c>
      <c r="E318" s="2">
        <v>-769.23076923076985</v>
      </c>
      <c r="F318" s="2">
        <v>525</v>
      </c>
      <c r="G318" s="9">
        <f t="shared" si="138"/>
        <v>45042.083333332572</v>
      </c>
      <c r="H318" s="2" t="str">
        <f t="shared" si="139"/>
        <v>Green Bay Packers</v>
      </c>
      <c r="I318" s="2" t="str">
        <f t="shared" si="140"/>
        <v>Minnesota Vikings</v>
      </c>
      <c r="J318" s="17">
        <f t="shared" si="141"/>
        <v>-769.23076923076985</v>
      </c>
      <c r="K318" s="18">
        <f t="shared" si="142"/>
        <v>525</v>
      </c>
      <c r="L318" s="4">
        <f t="shared" si="117"/>
        <v>1.1299999999999999</v>
      </c>
      <c r="M318" s="4">
        <f t="shared" si="118"/>
        <v>6.25</v>
      </c>
      <c r="N318" s="1">
        <f t="shared" si="119"/>
        <v>0.88495575221238942</v>
      </c>
      <c r="O318" s="1">
        <f t="shared" si="120"/>
        <v>0.16</v>
      </c>
      <c r="P318" s="1">
        <f t="shared" si="121"/>
        <v>4.3021680216802305E-2</v>
      </c>
      <c r="Q318" s="1">
        <f t="shared" si="122"/>
        <v>0.3624778761061947</v>
      </c>
      <c r="R318" s="1">
        <f t="shared" si="123"/>
        <v>0.87347787610619476</v>
      </c>
      <c r="S318" s="1"/>
      <c r="T318" s="17">
        <f t="shared" si="124"/>
        <v>144.84868747657109</v>
      </c>
      <c r="U318" s="18">
        <f t="shared" si="125"/>
        <v>5222.3527180608417</v>
      </c>
      <c r="V318" s="2">
        <f t="shared" si="126"/>
        <v>137.60625310274253</v>
      </c>
      <c r="W318" s="18">
        <f t="shared" si="127"/>
        <v>4961.2350821577993</v>
      </c>
      <c r="X318" s="2">
        <f t="shared" si="128"/>
        <v>-726.71116134043598</v>
      </c>
      <c r="Y318" s="2">
        <f t="shared" si="129"/>
        <v>496.12350821577991</v>
      </c>
      <c r="Z318" s="2">
        <f t="shared" si="130"/>
        <v>137.60625310274253</v>
      </c>
      <c r="AA318" s="2">
        <f t="shared" si="131"/>
        <v>-1000</v>
      </c>
      <c r="AB318" s="5">
        <f t="shared" si="132"/>
        <v>0.12999999999999989</v>
      </c>
      <c r="AC318" s="5">
        <f t="shared" si="133"/>
        <v>-1</v>
      </c>
      <c r="AD318" s="3">
        <f t="shared" si="134"/>
        <v>202201</v>
      </c>
      <c r="AE318" s="21">
        <v>1.34</v>
      </c>
      <c r="AF318" s="21">
        <v>3.35</v>
      </c>
      <c r="AG318" s="21">
        <v>1.1299999999999999</v>
      </c>
      <c r="AH318" s="21">
        <v>6.25</v>
      </c>
      <c r="AI318">
        <v>37</v>
      </c>
      <c r="AJ318">
        <v>10</v>
      </c>
      <c r="AK318">
        <f t="shared" si="135"/>
        <v>-800</v>
      </c>
      <c r="AL318">
        <f t="shared" si="136"/>
        <v>37</v>
      </c>
      <c r="AM318">
        <f t="shared" si="137"/>
        <v>10</v>
      </c>
    </row>
    <row r="319" spans="2:39" x14ac:dyDescent="0.25">
      <c r="B319" s="24">
        <v>44563</v>
      </c>
      <c r="C319" s="20" t="s">
        <v>31</v>
      </c>
      <c r="D319" s="20" t="s">
        <v>50</v>
      </c>
      <c r="E319" s="2">
        <v>260</v>
      </c>
      <c r="F319" s="2">
        <v>-322.58064516129025</v>
      </c>
      <c r="G319" s="9">
        <f t="shared" si="138"/>
        <v>45042.124999999236</v>
      </c>
      <c r="H319" s="2" t="str">
        <f t="shared" si="139"/>
        <v>Los Angeles Rams</v>
      </c>
      <c r="I319" s="2" t="str">
        <f t="shared" si="140"/>
        <v>Baltimore Ravens</v>
      </c>
      <c r="J319" s="17">
        <f t="shared" si="141"/>
        <v>-322.58064516129025</v>
      </c>
      <c r="K319" s="18">
        <f t="shared" si="142"/>
        <v>260</v>
      </c>
      <c r="L319" s="4">
        <f t="shared" si="117"/>
        <v>1.31</v>
      </c>
      <c r="M319" s="4">
        <f t="shared" si="118"/>
        <v>3.6</v>
      </c>
      <c r="N319" s="1">
        <f t="shared" si="119"/>
        <v>0.76335877862595414</v>
      </c>
      <c r="O319" s="1">
        <f t="shared" si="120"/>
        <v>0.27777777777777779</v>
      </c>
      <c r="P319" s="1">
        <f t="shared" si="121"/>
        <v>3.9511201629327863E-2</v>
      </c>
      <c r="Q319" s="1">
        <f t="shared" si="122"/>
        <v>0.24279050042408817</v>
      </c>
      <c r="R319" s="1">
        <f t="shared" si="123"/>
        <v>0.75379050042408813</v>
      </c>
      <c r="S319" s="1"/>
      <c r="T319" s="17">
        <f t="shared" si="124"/>
        <v>326.62855188197847</v>
      </c>
      <c r="U319" s="18">
        <f t="shared" si="125"/>
        <v>2645.8589098869329</v>
      </c>
      <c r="V319" s="2">
        <f t="shared" si="126"/>
        <v>310.29712428787951</v>
      </c>
      <c r="W319" s="18">
        <f t="shared" si="127"/>
        <v>2513.565964392586</v>
      </c>
      <c r="X319" s="2">
        <f t="shared" si="128"/>
        <v>-322.27175881663845</v>
      </c>
      <c r="Y319" s="2">
        <f t="shared" si="129"/>
        <v>251.3565964392586</v>
      </c>
      <c r="Z319" s="2">
        <f t="shared" si="130"/>
        <v>310.29712428787951</v>
      </c>
      <c r="AA319" s="2">
        <f t="shared" si="131"/>
        <v>-1000</v>
      </c>
      <c r="AB319" s="5">
        <f t="shared" si="132"/>
        <v>0.31000000000000005</v>
      </c>
      <c r="AC319" s="5">
        <f t="shared" si="133"/>
        <v>-1</v>
      </c>
      <c r="AD319" s="3">
        <f t="shared" si="134"/>
        <v>202201</v>
      </c>
      <c r="AE319" s="21">
        <v>2.4</v>
      </c>
      <c r="AF319" s="21">
        <v>1.62</v>
      </c>
      <c r="AG319" s="21">
        <v>3.6</v>
      </c>
      <c r="AH319" s="21">
        <v>1.31</v>
      </c>
      <c r="AI319">
        <v>19</v>
      </c>
      <c r="AJ319">
        <v>20</v>
      </c>
      <c r="AK319">
        <f t="shared" si="135"/>
        <v>-400</v>
      </c>
      <c r="AL319">
        <f t="shared" si="136"/>
        <v>20</v>
      </c>
      <c r="AM319">
        <f t="shared" si="137"/>
        <v>19</v>
      </c>
    </row>
    <row r="320" spans="2:39" x14ac:dyDescent="0.25">
      <c r="B320" s="24">
        <v>44563</v>
      </c>
      <c r="C320" s="20" t="s">
        <v>26</v>
      </c>
      <c r="D320" s="20" t="s">
        <v>51</v>
      </c>
      <c r="E320" s="2">
        <v>-270.2702702702702</v>
      </c>
      <c r="F320" s="2">
        <v>220.00000000000003</v>
      </c>
      <c r="G320" s="9">
        <f t="shared" si="138"/>
        <v>45042.1666666659</v>
      </c>
      <c r="H320" s="2" t="str">
        <f t="shared" si="139"/>
        <v>Dallas Cowboys</v>
      </c>
      <c r="I320" s="2" t="str">
        <f t="shared" si="140"/>
        <v>Arizona Cardinals</v>
      </c>
      <c r="J320" s="17">
        <f t="shared" si="141"/>
        <v>-270.2702702702702</v>
      </c>
      <c r="K320" s="18">
        <f t="shared" si="142"/>
        <v>220.00000000000003</v>
      </c>
      <c r="L320" s="4">
        <f t="shared" si="117"/>
        <v>1.37</v>
      </c>
      <c r="M320" s="4">
        <f t="shared" si="118"/>
        <v>3.2</v>
      </c>
      <c r="N320" s="1">
        <f t="shared" si="119"/>
        <v>0.72992700729927007</v>
      </c>
      <c r="O320" s="1">
        <f t="shared" si="120"/>
        <v>0.3125</v>
      </c>
      <c r="P320" s="1">
        <f t="shared" si="121"/>
        <v>4.0700218818380707E-2</v>
      </c>
      <c r="Q320" s="1">
        <f t="shared" si="122"/>
        <v>0.20871350364963503</v>
      </c>
      <c r="R320" s="1">
        <f t="shared" si="123"/>
        <v>0.71971350364963504</v>
      </c>
      <c r="S320" s="1"/>
      <c r="T320" s="17">
        <f t="shared" si="124"/>
        <v>389.44176388110628</v>
      </c>
      <c r="U320" s="18">
        <f t="shared" si="125"/>
        <v>2256.8044836814311</v>
      </c>
      <c r="V320" s="2">
        <f t="shared" si="126"/>
        <v>369.96967568705094</v>
      </c>
      <c r="W320" s="18">
        <f t="shared" si="127"/>
        <v>2143.9642594973593</v>
      </c>
      <c r="X320" s="2">
        <f t="shared" si="128"/>
        <v>-270.29242278923357</v>
      </c>
      <c r="Y320" s="2">
        <f t="shared" si="129"/>
        <v>214.39642594973594</v>
      </c>
      <c r="Z320" s="2">
        <f t="shared" si="130"/>
        <v>-1000</v>
      </c>
      <c r="AA320" s="2">
        <f t="shared" si="131"/>
        <v>2143.9642594973593</v>
      </c>
      <c r="AB320" s="5">
        <f t="shared" si="132"/>
        <v>-1</v>
      </c>
      <c r="AC320" s="5">
        <f t="shared" si="133"/>
        <v>2.2000000000000002</v>
      </c>
      <c r="AD320" s="3">
        <f t="shared" si="134"/>
        <v>202201</v>
      </c>
      <c r="AE320" s="21">
        <v>1.43</v>
      </c>
      <c r="AF320" s="21">
        <v>2.9</v>
      </c>
      <c r="AG320" s="21">
        <v>1.37</v>
      </c>
      <c r="AH320" s="21">
        <v>3.2</v>
      </c>
      <c r="AI320">
        <v>22</v>
      </c>
      <c r="AJ320">
        <v>25</v>
      </c>
      <c r="AK320">
        <f t="shared" si="135"/>
        <v>-300</v>
      </c>
      <c r="AL320">
        <f t="shared" si="136"/>
        <v>22</v>
      </c>
      <c r="AM320">
        <f t="shared" si="137"/>
        <v>25</v>
      </c>
    </row>
    <row r="321" spans="2:39" x14ac:dyDescent="0.25">
      <c r="B321" s="24">
        <v>44563</v>
      </c>
      <c r="C321" s="20" t="s">
        <v>35</v>
      </c>
      <c r="D321" s="20" t="s">
        <v>37</v>
      </c>
      <c r="E321" s="2">
        <v>-384.61538461538458</v>
      </c>
      <c r="F321" s="2">
        <v>300</v>
      </c>
      <c r="G321" s="9">
        <f t="shared" si="138"/>
        <v>45042.208333332565</v>
      </c>
      <c r="H321" s="2" t="str">
        <f t="shared" si="139"/>
        <v>Seattle Seahawks</v>
      </c>
      <c r="I321" s="2" t="str">
        <f t="shared" si="140"/>
        <v>Detroit Lions</v>
      </c>
      <c r="J321" s="17">
        <f t="shared" si="141"/>
        <v>-384.61538461538458</v>
      </c>
      <c r="K321" s="18">
        <f t="shared" si="142"/>
        <v>300</v>
      </c>
      <c r="L321" s="4">
        <f t="shared" si="117"/>
        <v>1.26</v>
      </c>
      <c r="M321" s="4">
        <f t="shared" si="118"/>
        <v>4</v>
      </c>
      <c r="N321" s="1">
        <f t="shared" si="119"/>
        <v>0.79365079365079361</v>
      </c>
      <c r="O321" s="1">
        <f t="shared" si="120"/>
        <v>0.25</v>
      </c>
      <c r="P321" s="1">
        <f t="shared" si="121"/>
        <v>4.1825095057034134E-2</v>
      </c>
      <c r="Q321" s="1">
        <f t="shared" si="122"/>
        <v>0.2718253968253968</v>
      </c>
      <c r="R321" s="1">
        <f t="shared" si="123"/>
        <v>0.78282539682539687</v>
      </c>
      <c r="S321" s="1"/>
      <c r="T321" s="17">
        <f t="shared" si="124"/>
        <v>277.42406423618138</v>
      </c>
      <c r="U321" s="18">
        <f t="shared" si="125"/>
        <v>3056.5054734484152</v>
      </c>
      <c r="V321" s="2">
        <f t="shared" si="126"/>
        <v>263.55286102437231</v>
      </c>
      <c r="W321" s="18">
        <f t="shared" si="127"/>
        <v>2903.6801997759944</v>
      </c>
      <c r="X321" s="2">
        <f t="shared" si="128"/>
        <v>-379.4305233922405</v>
      </c>
      <c r="Y321" s="2">
        <f t="shared" si="129"/>
        <v>290.36801997759943</v>
      </c>
      <c r="Z321" s="2">
        <f t="shared" si="130"/>
        <v>263.55286102437231</v>
      </c>
      <c r="AA321" s="2">
        <f t="shared" si="131"/>
        <v>-1000</v>
      </c>
      <c r="AB321" s="5">
        <f t="shared" si="132"/>
        <v>0.26</v>
      </c>
      <c r="AC321" s="5">
        <f t="shared" si="133"/>
        <v>-1</v>
      </c>
      <c r="AD321" s="3">
        <f t="shared" si="134"/>
        <v>202201</v>
      </c>
      <c r="AE321" s="21">
        <v>1.26</v>
      </c>
      <c r="AF321" s="21">
        <v>4</v>
      </c>
      <c r="AG321" s="21">
        <v>1.26</v>
      </c>
      <c r="AH321" s="21">
        <v>4</v>
      </c>
      <c r="AI321">
        <v>51</v>
      </c>
      <c r="AJ321">
        <v>29</v>
      </c>
      <c r="AK321">
        <f t="shared" si="135"/>
        <v>-400</v>
      </c>
      <c r="AL321">
        <f t="shared" si="136"/>
        <v>51</v>
      </c>
      <c r="AM321">
        <f t="shared" si="137"/>
        <v>29</v>
      </c>
    </row>
    <row r="322" spans="2:39" x14ac:dyDescent="0.25">
      <c r="B322" s="24">
        <v>44563</v>
      </c>
      <c r="C322" s="20" t="s">
        <v>34</v>
      </c>
      <c r="D322" s="20" t="s">
        <v>41</v>
      </c>
      <c r="E322" s="2">
        <v>-370.37037037037032</v>
      </c>
      <c r="F322" s="2">
        <v>280</v>
      </c>
      <c r="G322" s="9">
        <f t="shared" si="138"/>
        <v>45042.249999999229</v>
      </c>
      <c r="H322" s="2" t="str">
        <f t="shared" si="139"/>
        <v>Los Angeles Chargers</v>
      </c>
      <c r="I322" s="2" t="str">
        <f t="shared" si="140"/>
        <v>Denver Broncos</v>
      </c>
      <c r="J322" s="17">
        <f t="shared" si="141"/>
        <v>-370.37037037037032</v>
      </c>
      <c r="K322" s="18">
        <f t="shared" si="142"/>
        <v>280</v>
      </c>
      <c r="L322" s="4">
        <f t="shared" si="117"/>
        <v>1.27</v>
      </c>
      <c r="M322" s="4">
        <f t="shared" si="118"/>
        <v>3.8</v>
      </c>
      <c r="N322" s="1">
        <f t="shared" si="119"/>
        <v>0.78740157480314954</v>
      </c>
      <c r="O322" s="1">
        <f t="shared" si="120"/>
        <v>0.26315789473684209</v>
      </c>
      <c r="P322" s="1">
        <f t="shared" si="121"/>
        <v>4.8126232741617536E-2</v>
      </c>
      <c r="Q322" s="1">
        <f t="shared" si="122"/>
        <v>0.26212184003315375</v>
      </c>
      <c r="R322" s="1">
        <f t="shared" si="123"/>
        <v>0.77312184003315376</v>
      </c>
      <c r="S322" s="1"/>
      <c r="T322" s="17">
        <f t="shared" si="124"/>
        <v>293.45718645992071</v>
      </c>
      <c r="U322" s="18">
        <f t="shared" si="125"/>
        <v>2909.583445130711</v>
      </c>
      <c r="V322" s="2">
        <f t="shared" si="126"/>
        <v>278.78432713692467</v>
      </c>
      <c r="W322" s="18">
        <f t="shared" si="127"/>
        <v>2764.1042728741754</v>
      </c>
      <c r="X322" s="2">
        <f t="shared" si="128"/>
        <v>-358.70022187755586</v>
      </c>
      <c r="Y322" s="2">
        <f t="shared" si="129"/>
        <v>276.41042728741752</v>
      </c>
      <c r="Z322" s="2">
        <f t="shared" si="130"/>
        <v>278.78432713692467</v>
      </c>
      <c r="AA322" s="2">
        <f t="shared" si="131"/>
        <v>-1000</v>
      </c>
      <c r="AB322" s="5">
        <f t="shared" si="132"/>
        <v>0.27</v>
      </c>
      <c r="AC322" s="5">
        <f t="shared" si="133"/>
        <v>-1</v>
      </c>
      <c r="AD322" s="3">
        <f t="shared" si="134"/>
        <v>202201</v>
      </c>
      <c r="AE322" s="21">
        <v>1.38</v>
      </c>
      <c r="AF322" s="21">
        <v>3.15</v>
      </c>
      <c r="AG322" s="21">
        <v>1.27</v>
      </c>
      <c r="AH322" s="21">
        <v>3.8</v>
      </c>
      <c r="AI322">
        <v>34</v>
      </c>
      <c r="AJ322">
        <v>13</v>
      </c>
      <c r="AK322">
        <f t="shared" si="135"/>
        <v>-400</v>
      </c>
      <c r="AL322">
        <f t="shared" si="136"/>
        <v>34</v>
      </c>
      <c r="AM322">
        <f t="shared" si="137"/>
        <v>13</v>
      </c>
    </row>
    <row r="323" spans="2:39" x14ac:dyDescent="0.25">
      <c r="B323" s="24">
        <v>44563</v>
      </c>
      <c r="C323" s="20" t="s">
        <v>25</v>
      </c>
      <c r="D323" s="20" t="s">
        <v>43</v>
      </c>
      <c r="E323" s="2">
        <v>-769.23076923076985</v>
      </c>
      <c r="F323" s="2">
        <v>525</v>
      </c>
      <c r="G323" s="9">
        <f t="shared" si="138"/>
        <v>45042.291666665893</v>
      </c>
      <c r="H323" s="2" t="str">
        <f t="shared" si="139"/>
        <v>San Francisco 49ers</v>
      </c>
      <c r="I323" s="2" t="str">
        <f t="shared" si="140"/>
        <v>Houston Texans</v>
      </c>
      <c r="J323" s="17">
        <f t="shared" si="141"/>
        <v>-769.23076923076985</v>
      </c>
      <c r="K323" s="18">
        <f t="shared" si="142"/>
        <v>525</v>
      </c>
      <c r="L323" s="4">
        <f t="shared" si="117"/>
        <v>1.1299999999999999</v>
      </c>
      <c r="M323" s="4">
        <f t="shared" si="118"/>
        <v>6.25</v>
      </c>
      <c r="N323" s="1">
        <f t="shared" si="119"/>
        <v>0.88495575221238942</v>
      </c>
      <c r="O323" s="1">
        <f t="shared" si="120"/>
        <v>0.16</v>
      </c>
      <c r="P323" s="1">
        <f t="shared" si="121"/>
        <v>4.3021680216802305E-2</v>
      </c>
      <c r="Q323" s="1">
        <f t="shared" si="122"/>
        <v>0.3624778761061947</v>
      </c>
      <c r="R323" s="1">
        <f t="shared" si="123"/>
        <v>0.87347787610619476</v>
      </c>
      <c r="S323" s="1"/>
      <c r="T323" s="17">
        <f t="shared" si="124"/>
        <v>144.84868747657109</v>
      </c>
      <c r="U323" s="18">
        <f t="shared" si="125"/>
        <v>5222.3527180608417</v>
      </c>
      <c r="V323" s="2">
        <f t="shared" si="126"/>
        <v>137.60625310274253</v>
      </c>
      <c r="W323" s="18">
        <f t="shared" si="127"/>
        <v>4961.2350821577993</v>
      </c>
      <c r="X323" s="2">
        <f t="shared" si="128"/>
        <v>-726.71116134043598</v>
      </c>
      <c r="Y323" s="2">
        <f t="shared" si="129"/>
        <v>496.12350821577991</v>
      </c>
      <c r="Z323" s="2">
        <f t="shared" si="130"/>
        <v>137.60625310274253</v>
      </c>
      <c r="AA323" s="2">
        <f t="shared" si="131"/>
        <v>-1000</v>
      </c>
      <c r="AB323" s="5">
        <f t="shared" si="132"/>
        <v>0.12999999999999989</v>
      </c>
      <c r="AC323" s="5">
        <f t="shared" si="133"/>
        <v>-1</v>
      </c>
      <c r="AD323" s="3">
        <f t="shared" si="134"/>
        <v>202201</v>
      </c>
      <c r="AE323" s="21">
        <v>1.08</v>
      </c>
      <c r="AF323" s="21">
        <v>8.5</v>
      </c>
      <c r="AG323" s="21">
        <v>1.1299999999999999</v>
      </c>
      <c r="AH323" s="21">
        <v>6.25</v>
      </c>
      <c r="AI323">
        <v>23</v>
      </c>
      <c r="AJ323">
        <v>7</v>
      </c>
      <c r="AK323">
        <f t="shared" si="135"/>
        <v>-800</v>
      </c>
      <c r="AL323">
        <f t="shared" si="136"/>
        <v>23</v>
      </c>
      <c r="AM323">
        <f t="shared" si="137"/>
        <v>7</v>
      </c>
    </row>
    <row r="324" spans="2:39" x14ac:dyDescent="0.25">
      <c r="B324" s="24">
        <v>44563</v>
      </c>
      <c r="C324" s="20" t="s">
        <v>27</v>
      </c>
      <c r="D324" s="20" t="s">
        <v>38</v>
      </c>
      <c r="E324" s="2">
        <v>-1111.1111111111102</v>
      </c>
      <c r="F324" s="2">
        <v>700</v>
      </c>
      <c r="G324" s="9">
        <f t="shared" si="138"/>
        <v>45042.333333332557</v>
      </c>
      <c r="H324" s="2" t="str">
        <f t="shared" si="139"/>
        <v>Buffalo Bills</v>
      </c>
      <c r="I324" s="2" t="str">
        <f t="shared" si="140"/>
        <v>Atlanta Falcons</v>
      </c>
      <c r="J324" s="17">
        <f t="shared" si="141"/>
        <v>-1111.1111111111102</v>
      </c>
      <c r="K324" s="18">
        <f t="shared" si="142"/>
        <v>700</v>
      </c>
      <c r="L324" s="4">
        <f t="shared" ref="L324:L387" si="143">IF(J324&lt;0,-(100-J324)/J324,J324/100+1)</f>
        <v>1.0900000000000001</v>
      </c>
      <c r="M324" s="4">
        <f t="shared" ref="M324:M387" si="144">IF(K324&lt;0,-(100-K324)/K324,K324/100+1)</f>
        <v>8</v>
      </c>
      <c r="N324" s="1">
        <f t="shared" si="119"/>
        <v>0.9174311926605504</v>
      </c>
      <c r="O324" s="1">
        <f t="shared" si="120"/>
        <v>0.125</v>
      </c>
      <c r="P324" s="1">
        <f t="shared" si="121"/>
        <v>4.0704070407040605E-2</v>
      </c>
      <c r="Q324" s="1">
        <f t="shared" si="122"/>
        <v>0.3962155963302752</v>
      </c>
      <c r="R324" s="1">
        <f t="shared" si="123"/>
        <v>0.90721559633027526</v>
      </c>
      <c r="S324" s="1"/>
      <c r="T324" s="17">
        <f t="shared" si="124"/>
        <v>102.27381897427846</v>
      </c>
      <c r="U324" s="18">
        <f t="shared" si="125"/>
        <v>6745.0731234154464</v>
      </c>
      <c r="V324" s="2">
        <f t="shared" si="126"/>
        <v>97.160128025564532</v>
      </c>
      <c r="W324" s="18">
        <f t="shared" si="127"/>
        <v>6407.8194672446734</v>
      </c>
      <c r="X324" s="2">
        <f t="shared" si="128"/>
        <v>-1029.2287796665753</v>
      </c>
      <c r="Y324" s="2">
        <f t="shared" si="129"/>
        <v>640.78194672446739</v>
      </c>
      <c r="Z324" s="2">
        <f t="shared" si="130"/>
        <v>97.160128025564532</v>
      </c>
      <c r="AA324" s="2">
        <f t="shared" si="131"/>
        <v>-1000</v>
      </c>
      <c r="AB324" s="5">
        <f t="shared" si="132"/>
        <v>9.000000000000008E-2</v>
      </c>
      <c r="AC324" s="5">
        <f t="shared" si="133"/>
        <v>-1</v>
      </c>
      <c r="AD324" s="3">
        <f t="shared" si="134"/>
        <v>202201</v>
      </c>
      <c r="AE324" s="21">
        <v>1.1100000000000001</v>
      </c>
      <c r="AF324" s="21">
        <v>7</v>
      </c>
      <c r="AG324" s="21">
        <v>1.0900000000000001</v>
      </c>
      <c r="AH324" s="21">
        <v>8</v>
      </c>
      <c r="AI324">
        <v>29</v>
      </c>
      <c r="AJ324">
        <v>15</v>
      </c>
      <c r="AK324">
        <f t="shared" si="135"/>
        <v>-1200</v>
      </c>
      <c r="AL324">
        <f t="shared" si="136"/>
        <v>29</v>
      </c>
      <c r="AM324">
        <f t="shared" si="137"/>
        <v>15</v>
      </c>
    </row>
    <row r="325" spans="2:39" x14ac:dyDescent="0.25">
      <c r="B325" s="24">
        <v>44563</v>
      </c>
      <c r="C325" s="20" t="s">
        <v>40</v>
      </c>
      <c r="D325" s="20" t="s">
        <v>28</v>
      </c>
      <c r="E325" s="2">
        <v>-294.11764705882348</v>
      </c>
      <c r="F325" s="2">
        <v>235</v>
      </c>
      <c r="G325" s="9">
        <f t="shared" si="138"/>
        <v>45042.374999999221</v>
      </c>
      <c r="H325" s="2" t="str">
        <f t="shared" si="139"/>
        <v>Chicago Bears</v>
      </c>
      <c r="I325" s="2" t="str">
        <f t="shared" si="140"/>
        <v>New York Giants</v>
      </c>
      <c r="J325" s="17">
        <f t="shared" si="141"/>
        <v>-294.11764705882348</v>
      </c>
      <c r="K325" s="18">
        <f t="shared" si="142"/>
        <v>235</v>
      </c>
      <c r="L325" s="4">
        <f t="shared" si="143"/>
        <v>1.34</v>
      </c>
      <c r="M325" s="4">
        <f t="shared" si="144"/>
        <v>3.35</v>
      </c>
      <c r="N325" s="1">
        <f t="shared" ref="N325:N388" si="145">1/L325</f>
        <v>0.74626865671641784</v>
      </c>
      <c r="O325" s="1">
        <f t="shared" ref="O325:O388" si="146">1/M325</f>
        <v>0.29850746268656714</v>
      </c>
      <c r="P325" s="1">
        <f t="shared" ref="P325:P388" si="147">1-L325*M325/(L325+M325)</f>
        <v>4.2857142857142816E-2</v>
      </c>
      <c r="Q325" s="1">
        <f t="shared" ref="Q325:Q388" si="148">ABS(N325-O325)/2</f>
        <v>0.22388059701492535</v>
      </c>
      <c r="R325" s="1">
        <f t="shared" ref="R325:R388" si="149">R$1+IF(L325&lt;=M325,Q325,-Q325)</f>
        <v>0.73488059701492536</v>
      </c>
      <c r="S325" s="1"/>
      <c r="T325" s="17">
        <f t="shared" ref="T325:T388" si="150">(1/R325-1)*1000</f>
        <v>360.7652781444848</v>
      </c>
      <c r="U325" s="18">
        <f t="shared" ref="U325:U388" si="151">1000000/(T325+S$1)-T$1</f>
        <v>2419.4789829550677</v>
      </c>
      <c r="V325" s="2">
        <f t="shared" ref="V325:V388" si="152">T325*0.95</f>
        <v>342.72701423726056</v>
      </c>
      <c r="W325" s="18">
        <f t="shared" ref="W325:W388" si="153">U325*0.95</f>
        <v>2298.5050338073142</v>
      </c>
      <c r="X325" s="2">
        <f t="shared" ref="X325:X388" si="154">IF(V325&lt;1000,-100000/V325,V325/10)</f>
        <v>-291.77740839177835</v>
      </c>
      <c r="Y325" s="2">
        <f t="shared" ref="Y325:Y388" si="155">IF(W325&lt;1000,-100000/W325,W325/10)</f>
        <v>229.85050338073142</v>
      </c>
      <c r="Z325" s="2">
        <f t="shared" ref="Z325:Z388" si="156">IF(AL325&gt;AM325,V325,-1000)</f>
        <v>342.72701423726056</v>
      </c>
      <c r="AA325" s="2">
        <f t="shared" ref="AA325:AA388" si="157">IF(AM325&gt;AL325,W325,-1000)</f>
        <v>-1000</v>
      </c>
      <c r="AB325" s="5">
        <f t="shared" ref="AB325:AB388" si="158">IF(AL325&gt;AM325,L325-1,-1)</f>
        <v>0.34000000000000008</v>
      </c>
      <c r="AC325" s="5">
        <f t="shared" ref="AC325:AC388" si="159">IF(AM325&gt;AL325,M325-1,-1)</f>
        <v>-1</v>
      </c>
      <c r="AD325" s="3">
        <f t="shared" ref="AD325:AD388" si="160">YEAR(B325)*100+MONTH(B325)</f>
        <v>202201</v>
      </c>
      <c r="AE325" s="21">
        <v>1.37</v>
      </c>
      <c r="AF325" s="21">
        <v>3.2</v>
      </c>
      <c r="AG325" s="21">
        <v>1.34</v>
      </c>
      <c r="AH325" s="21">
        <v>3.35</v>
      </c>
      <c r="AI325">
        <v>29</v>
      </c>
      <c r="AJ325">
        <v>3</v>
      </c>
      <c r="AK325">
        <f t="shared" ref="AK325:AK388" si="161">IF(J325&lt;-200,INT(J325/100)*100,INT(J325/10)*10)</f>
        <v>-300</v>
      </c>
      <c r="AL325">
        <f t="shared" ref="AL325:AL388" si="162">IF(E325&lt;F325,AI325,AJ325)</f>
        <v>29</v>
      </c>
      <c r="AM325">
        <f t="shared" ref="AM325:AM388" si="163">IF(E325&lt;F325,AJ325,AI325)</f>
        <v>3</v>
      </c>
    </row>
    <row r="326" spans="2:39" x14ac:dyDescent="0.25">
      <c r="B326" s="24">
        <v>44563</v>
      </c>
      <c r="C326" s="20" t="s">
        <v>24</v>
      </c>
      <c r="D326" s="20" t="s">
        <v>23</v>
      </c>
      <c r="E326" s="2">
        <v>165</v>
      </c>
      <c r="F326" s="2">
        <v>-185.18518518518516</v>
      </c>
      <c r="G326" s="9">
        <f t="shared" ref="G326:G389" si="164">G325+1/24</f>
        <v>45042.416666665886</v>
      </c>
      <c r="H326" s="2" t="str">
        <f t="shared" si="139"/>
        <v>Kansas City Chiefs</v>
      </c>
      <c r="I326" s="2" t="str">
        <f t="shared" si="140"/>
        <v>Cincinnati Bengals</v>
      </c>
      <c r="J326" s="17">
        <f t="shared" si="141"/>
        <v>-185.18518518518516</v>
      </c>
      <c r="K326" s="18">
        <f t="shared" si="142"/>
        <v>165</v>
      </c>
      <c r="L326" s="4">
        <f t="shared" si="143"/>
        <v>1.54</v>
      </c>
      <c r="M326" s="4">
        <f t="shared" si="144"/>
        <v>2.65</v>
      </c>
      <c r="N326" s="1">
        <f t="shared" si="145"/>
        <v>0.64935064935064934</v>
      </c>
      <c r="O326" s="1">
        <f t="shared" si="146"/>
        <v>0.37735849056603776</v>
      </c>
      <c r="P326" s="1">
        <f t="shared" si="147"/>
        <v>2.6014319809069208E-2</v>
      </c>
      <c r="Q326" s="1">
        <f t="shared" si="148"/>
        <v>0.13599607939230579</v>
      </c>
      <c r="R326" s="1">
        <f t="shared" si="149"/>
        <v>0.64699607939230575</v>
      </c>
      <c r="S326" s="1"/>
      <c r="T326" s="17">
        <f t="shared" si="150"/>
        <v>545.60441995143913</v>
      </c>
      <c r="U326" s="18">
        <f t="shared" si="151"/>
        <v>1648.1806912014345</v>
      </c>
      <c r="V326" s="2">
        <f t="shared" si="152"/>
        <v>518.32419895386715</v>
      </c>
      <c r="W326" s="18">
        <f t="shared" si="153"/>
        <v>1565.7716566413626</v>
      </c>
      <c r="X326" s="2">
        <f t="shared" si="154"/>
        <v>-192.92944493394256</v>
      </c>
      <c r="Y326" s="2">
        <f t="shared" si="155"/>
        <v>156.57716566413626</v>
      </c>
      <c r="Z326" s="2">
        <f t="shared" si="156"/>
        <v>-1000</v>
      </c>
      <c r="AA326" s="2">
        <f t="shared" si="157"/>
        <v>1565.7716566413626</v>
      </c>
      <c r="AB326" s="5">
        <f t="shared" si="158"/>
        <v>-1</v>
      </c>
      <c r="AC326" s="5">
        <f t="shared" si="159"/>
        <v>1.65</v>
      </c>
      <c r="AD326" s="3">
        <f t="shared" si="160"/>
        <v>202201</v>
      </c>
      <c r="AE326" s="21">
        <v>2.8</v>
      </c>
      <c r="AF326" s="21">
        <v>1.45</v>
      </c>
      <c r="AG326" s="21">
        <v>2.65</v>
      </c>
      <c r="AH326" s="21">
        <v>1.54</v>
      </c>
      <c r="AI326">
        <v>34</v>
      </c>
      <c r="AJ326">
        <v>31</v>
      </c>
      <c r="AK326">
        <f t="shared" si="161"/>
        <v>-190</v>
      </c>
      <c r="AL326">
        <f t="shared" si="162"/>
        <v>31</v>
      </c>
      <c r="AM326">
        <f t="shared" si="163"/>
        <v>34</v>
      </c>
    </row>
    <row r="327" spans="2:39" x14ac:dyDescent="0.25">
      <c r="B327" s="24">
        <v>44563</v>
      </c>
      <c r="C327" s="20" t="s">
        <v>42</v>
      </c>
      <c r="D327" s="20" t="s">
        <v>53</v>
      </c>
      <c r="E327" s="2">
        <v>-400</v>
      </c>
      <c r="F327" s="2">
        <v>320</v>
      </c>
      <c r="G327" s="9">
        <f t="shared" si="164"/>
        <v>45042.45833333255</v>
      </c>
      <c r="H327" s="2" t="str">
        <f t="shared" ref="H327:H390" si="165">IF(E327&lt;=F327,C327,D327)</f>
        <v>Indianapolis Colts</v>
      </c>
      <c r="I327" s="2" t="str">
        <f t="shared" ref="I327:I390" si="166">IF(E327&gt;F327,C327,D327)</f>
        <v>Las Vegas Raiders</v>
      </c>
      <c r="J327" s="17">
        <f t="shared" ref="J327:J390" si="167">IF(E327&lt;=F327,E327,F327)</f>
        <v>-400</v>
      </c>
      <c r="K327" s="18">
        <f t="shared" ref="K327:K390" si="168">IF(E327&gt;F327,E327,F327)</f>
        <v>320</v>
      </c>
      <c r="L327" s="4">
        <f t="shared" si="143"/>
        <v>1.25</v>
      </c>
      <c r="M327" s="4">
        <f t="shared" si="144"/>
        <v>4.2</v>
      </c>
      <c r="N327" s="1">
        <f t="shared" si="145"/>
        <v>0.8</v>
      </c>
      <c r="O327" s="1">
        <f t="shared" si="146"/>
        <v>0.23809523809523808</v>
      </c>
      <c r="P327" s="1">
        <f t="shared" si="147"/>
        <v>3.669724770642202E-2</v>
      </c>
      <c r="Q327" s="1">
        <f t="shared" si="148"/>
        <v>0.28095238095238095</v>
      </c>
      <c r="R327" s="1">
        <f t="shared" si="149"/>
        <v>0.79195238095238096</v>
      </c>
      <c r="S327" s="1"/>
      <c r="T327" s="17">
        <f t="shared" si="150"/>
        <v>262.7021826709157</v>
      </c>
      <c r="U327" s="18">
        <f t="shared" si="151"/>
        <v>3204.8956988858595</v>
      </c>
      <c r="V327" s="2">
        <f t="shared" si="152"/>
        <v>249.56707353736991</v>
      </c>
      <c r="W327" s="18">
        <f t="shared" si="153"/>
        <v>3044.6509139415662</v>
      </c>
      <c r="X327" s="2">
        <f t="shared" si="154"/>
        <v>-400.69388394309198</v>
      </c>
      <c r="Y327" s="2">
        <f t="shared" si="155"/>
        <v>304.46509139415662</v>
      </c>
      <c r="Z327" s="2">
        <f t="shared" si="156"/>
        <v>-1000</v>
      </c>
      <c r="AA327" s="2">
        <f t="shared" si="157"/>
        <v>3044.6509139415662</v>
      </c>
      <c r="AB327" s="5">
        <f t="shared" si="158"/>
        <v>-1</v>
      </c>
      <c r="AC327" s="5">
        <f t="shared" si="159"/>
        <v>3.2</v>
      </c>
      <c r="AD327" s="3">
        <f t="shared" si="160"/>
        <v>202201</v>
      </c>
      <c r="AE327" s="21">
        <v>1.27</v>
      </c>
      <c r="AF327" s="21">
        <v>3.9</v>
      </c>
      <c r="AG327" s="21">
        <v>1.25</v>
      </c>
      <c r="AH327" s="21">
        <v>4.2</v>
      </c>
      <c r="AI327">
        <v>20</v>
      </c>
      <c r="AJ327">
        <v>23</v>
      </c>
      <c r="AK327">
        <f t="shared" si="161"/>
        <v>-400</v>
      </c>
      <c r="AL327">
        <f t="shared" si="162"/>
        <v>20</v>
      </c>
      <c r="AM327">
        <f t="shared" si="163"/>
        <v>23</v>
      </c>
    </row>
    <row r="328" spans="2:39" x14ac:dyDescent="0.25">
      <c r="B328" s="24">
        <v>44563</v>
      </c>
      <c r="C328" s="20" t="s">
        <v>39</v>
      </c>
      <c r="D328" s="20" t="s">
        <v>29</v>
      </c>
      <c r="E328" s="2">
        <v>-1428.5714285714273</v>
      </c>
      <c r="F328" s="2">
        <v>800</v>
      </c>
      <c r="G328" s="9">
        <f t="shared" si="164"/>
        <v>45042.499999999214</v>
      </c>
      <c r="H328" s="2" t="str">
        <f t="shared" si="165"/>
        <v>New England Patriots</v>
      </c>
      <c r="I328" s="2" t="str">
        <f t="shared" si="166"/>
        <v>Jacksonville Jaguars</v>
      </c>
      <c r="J328" s="17">
        <f t="shared" si="167"/>
        <v>-1428.5714285714273</v>
      </c>
      <c r="K328" s="18">
        <f t="shared" si="168"/>
        <v>800</v>
      </c>
      <c r="L328" s="4">
        <f t="shared" si="143"/>
        <v>1.07</v>
      </c>
      <c r="M328" s="4">
        <f t="shared" si="144"/>
        <v>9</v>
      </c>
      <c r="N328" s="1">
        <f t="shared" si="145"/>
        <v>0.93457943925233644</v>
      </c>
      <c r="O328" s="1">
        <f t="shared" si="146"/>
        <v>0.1111111111111111</v>
      </c>
      <c r="P328" s="1">
        <f t="shared" si="147"/>
        <v>4.3694141012909582E-2</v>
      </c>
      <c r="Q328" s="1">
        <f t="shared" si="148"/>
        <v>0.4117341640706127</v>
      </c>
      <c r="R328" s="1">
        <f t="shared" si="149"/>
        <v>0.92273416407061271</v>
      </c>
      <c r="S328" s="1"/>
      <c r="T328" s="17">
        <f t="shared" si="150"/>
        <v>83.735748537294256</v>
      </c>
      <c r="U328" s="18">
        <f t="shared" si="151"/>
        <v>7722.8501221461711</v>
      </c>
      <c r="V328" s="2">
        <f t="shared" si="152"/>
        <v>79.548961110429545</v>
      </c>
      <c r="W328" s="18">
        <f t="shared" si="153"/>
        <v>7336.7076160388624</v>
      </c>
      <c r="X328" s="2">
        <f t="shared" si="154"/>
        <v>-1257.0874415466019</v>
      </c>
      <c r="Y328" s="2">
        <f t="shared" si="155"/>
        <v>733.67076160388626</v>
      </c>
      <c r="Z328" s="2">
        <f t="shared" si="156"/>
        <v>79.548961110429545</v>
      </c>
      <c r="AA328" s="2">
        <f t="shared" si="157"/>
        <v>-1000</v>
      </c>
      <c r="AB328" s="5">
        <f t="shared" si="158"/>
        <v>7.0000000000000062E-2</v>
      </c>
      <c r="AC328" s="5">
        <f t="shared" si="159"/>
        <v>-1</v>
      </c>
      <c r="AD328" s="3">
        <f t="shared" si="160"/>
        <v>202201</v>
      </c>
      <c r="AE328" s="21">
        <v>1.0900000000000001</v>
      </c>
      <c r="AF328" s="21">
        <v>8</v>
      </c>
      <c r="AG328" s="21">
        <v>1.07</v>
      </c>
      <c r="AH328" s="21">
        <v>9</v>
      </c>
      <c r="AI328">
        <v>50</v>
      </c>
      <c r="AJ328">
        <v>10</v>
      </c>
      <c r="AK328">
        <f t="shared" si="161"/>
        <v>-1500</v>
      </c>
      <c r="AL328">
        <f t="shared" si="162"/>
        <v>50</v>
      </c>
      <c r="AM328">
        <f t="shared" si="163"/>
        <v>10</v>
      </c>
    </row>
    <row r="329" spans="2:39" x14ac:dyDescent="0.25">
      <c r="B329" s="24">
        <v>44563</v>
      </c>
      <c r="C329" s="20" t="s">
        <v>46</v>
      </c>
      <c r="D329" s="20" t="s">
        <v>47</v>
      </c>
      <c r="E329" s="2">
        <v>-303.03030303030295</v>
      </c>
      <c r="F329" s="2">
        <v>240</v>
      </c>
      <c r="G329" s="9">
        <f t="shared" si="164"/>
        <v>45042.541666665878</v>
      </c>
      <c r="H329" s="2" t="str">
        <f t="shared" si="165"/>
        <v>New Orleans Saints</v>
      </c>
      <c r="I329" s="2" t="str">
        <f t="shared" si="166"/>
        <v>Carolina Panthers</v>
      </c>
      <c r="J329" s="17">
        <f t="shared" si="167"/>
        <v>-303.03030303030295</v>
      </c>
      <c r="K329" s="18">
        <f t="shared" si="168"/>
        <v>240</v>
      </c>
      <c r="L329" s="4">
        <f t="shared" si="143"/>
        <v>1.33</v>
      </c>
      <c r="M329" s="4">
        <f t="shared" si="144"/>
        <v>3.4</v>
      </c>
      <c r="N329" s="1">
        <f t="shared" si="145"/>
        <v>0.75187969924812026</v>
      </c>
      <c r="O329" s="1">
        <f t="shared" si="146"/>
        <v>0.29411764705882354</v>
      </c>
      <c r="P329" s="1">
        <f t="shared" si="147"/>
        <v>4.3974630021141659E-2</v>
      </c>
      <c r="Q329" s="1">
        <f t="shared" si="148"/>
        <v>0.22888102609464836</v>
      </c>
      <c r="R329" s="1">
        <f t="shared" si="149"/>
        <v>0.73988102609464834</v>
      </c>
      <c r="S329" s="1"/>
      <c r="T329" s="17">
        <f t="shared" si="150"/>
        <v>351.56865054149432</v>
      </c>
      <c r="U329" s="18">
        <f t="shared" si="151"/>
        <v>2476.6314971810075</v>
      </c>
      <c r="V329" s="2">
        <f t="shared" si="152"/>
        <v>333.99021801441961</v>
      </c>
      <c r="W329" s="18">
        <f t="shared" si="153"/>
        <v>2352.7999223219572</v>
      </c>
      <c r="X329" s="2">
        <f t="shared" si="154"/>
        <v>-299.40996653884821</v>
      </c>
      <c r="Y329" s="2">
        <f t="shared" si="155"/>
        <v>235.27999223219572</v>
      </c>
      <c r="Z329" s="2">
        <f t="shared" si="156"/>
        <v>333.99021801441961</v>
      </c>
      <c r="AA329" s="2">
        <f t="shared" si="157"/>
        <v>-1000</v>
      </c>
      <c r="AB329" s="5">
        <f t="shared" si="158"/>
        <v>0.33000000000000007</v>
      </c>
      <c r="AC329" s="5">
        <f t="shared" si="159"/>
        <v>-1</v>
      </c>
      <c r="AD329" s="3">
        <f t="shared" si="160"/>
        <v>202201</v>
      </c>
      <c r="AE329" s="21">
        <v>1.34</v>
      </c>
      <c r="AF329" s="21">
        <v>3.35</v>
      </c>
      <c r="AG329" s="21">
        <v>1.33</v>
      </c>
      <c r="AH329" s="21">
        <v>3.4</v>
      </c>
      <c r="AI329">
        <v>18</v>
      </c>
      <c r="AJ329">
        <v>10</v>
      </c>
      <c r="AK329">
        <f t="shared" si="161"/>
        <v>-400</v>
      </c>
      <c r="AL329">
        <f t="shared" si="162"/>
        <v>18</v>
      </c>
      <c r="AM329">
        <f t="shared" si="163"/>
        <v>10</v>
      </c>
    </row>
    <row r="330" spans="2:39" x14ac:dyDescent="0.25">
      <c r="B330" s="24">
        <v>44563</v>
      </c>
      <c r="C330" s="20" t="s">
        <v>45</v>
      </c>
      <c r="D330" s="20" t="s">
        <v>30</v>
      </c>
      <c r="E330" s="2">
        <v>575</v>
      </c>
      <c r="F330" s="2">
        <v>-909.09090909090833</v>
      </c>
      <c r="G330" s="9">
        <f t="shared" si="164"/>
        <v>45042.583333332543</v>
      </c>
      <c r="H330" s="2" t="str">
        <f t="shared" si="165"/>
        <v>Tampa Bay Buccaneers</v>
      </c>
      <c r="I330" s="2" t="str">
        <f t="shared" si="166"/>
        <v>New York Jets</v>
      </c>
      <c r="J330" s="17">
        <f t="shared" si="167"/>
        <v>-909.09090909090833</v>
      </c>
      <c r="K330" s="18">
        <f t="shared" si="168"/>
        <v>575</v>
      </c>
      <c r="L330" s="4">
        <f t="shared" si="143"/>
        <v>1.1100000000000001</v>
      </c>
      <c r="M330" s="4">
        <f t="shared" si="144"/>
        <v>6.75</v>
      </c>
      <c r="N330" s="1">
        <f t="shared" si="145"/>
        <v>0.9009009009009008</v>
      </c>
      <c r="O330" s="1">
        <f t="shared" si="146"/>
        <v>0.14814814814814814</v>
      </c>
      <c r="P330" s="1">
        <f t="shared" si="147"/>
        <v>4.6755725190839703E-2</v>
      </c>
      <c r="Q330" s="1">
        <f t="shared" si="148"/>
        <v>0.37637637637637633</v>
      </c>
      <c r="R330" s="1">
        <f t="shared" si="149"/>
        <v>0.88737637637637634</v>
      </c>
      <c r="S330" s="1"/>
      <c r="T330" s="17">
        <f t="shared" si="150"/>
        <v>126.9175364838142</v>
      </c>
      <c r="U330" s="18">
        <f t="shared" si="151"/>
        <v>5771.7422617421498</v>
      </c>
      <c r="V330" s="2">
        <f t="shared" si="152"/>
        <v>120.57165965962349</v>
      </c>
      <c r="W330" s="18">
        <f t="shared" si="153"/>
        <v>5483.1551486550425</v>
      </c>
      <c r="X330" s="2">
        <f t="shared" si="154"/>
        <v>-829.38229665497056</v>
      </c>
      <c r="Y330" s="2">
        <f t="shared" si="155"/>
        <v>548.31551486550427</v>
      </c>
      <c r="Z330" s="2">
        <f t="shared" si="156"/>
        <v>120.57165965962349</v>
      </c>
      <c r="AA330" s="2">
        <f t="shared" si="157"/>
        <v>-1000</v>
      </c>
      <c r="AB330" s="5">
        <f t="shared" si="158"/>
        <v>0.1100000000000001</v>
      </c>
      <c r="AC330" s="5">
        <f t="shared" si="159"/>
        <v>-1</v>
      </c>
      <c r="AD330" s="3">
        <f t="shared" si="160"/>
        <v>202201</v>
      </c>
      <c r="AE330" s="21">
        <v>6.5</v>
      </c>
      <c r="AF330" s="21">
        <v>1.1200000000000001</v>
      </c>
      <c r="AG330" s="21">
        <v>6.75</v>
      </c>
      <c r="AH330" s="21">
        <v>1.1100000000000001</v>
      </c>
      <c r="AI330">
        <v>24</v>
      </c>
      <c r="AJ330">
        <v>28</v>
      </c>
      <c r="AK330">
        <f t="shared" si="161"/>
        <v>-1000</v>
      </c>
      <c r="AL330">
        <f t="shared" si="162"/>
        <v>28</v>
      </c>
      <c r="AM330">
        <f t="shared" si="163"/>
        <v>24</v>
      </c>
    </row>
    <row r="331" spans="2:39" x14ac:dyDescent="0.25">
      <c r="B331" s="24">
        <v>44563</v>
      </c>
      <c r="C331" s="20" t="s">
        <v>44</v>
      </c>
      <c r="D331" s="20" t="s">
        <v>33</v>
      </c>
      <c r="E331" s="2">
        <v>-172.41379310344826</v>
      </c>
      <c r="F331" s="2">
        <v>150</v>
      </c>
      <c r="G331" s="9">
        <f t="shared" si="164"/>
        <v>45042.624999999207</v>
      </c>
      <c r="H331" s="2" t="str">
        <f t="shared" si="165"/>
        <v>Tennessee Titans</v>
      </c>
      <c r="I331" s="2" t="str">
        <f t="shared" si="166"/>
        <v>Miami Dolphins</v>
      </c>
      <c r="J331" s="17">
        <f t="shared" si="167"/>
        <v>-172.41379310344826</v>
      </c>
      <c r="K331" s="18">
        <f t="shared" si="168"/>
        <v>150</v>
      </c>
      <c r="L331" s="4">
        <f t="shared" si="143"/>
        <v>1.58</v>
      </c>
      <c r="M331" s="4">
        <f t="shared" si="144"/>
        <v>2.5</v>
      </c>
      <c r="N331" s="1">
        <f t="shared" si="145"/>
        <v>0.63291139240506322</v>
      </c>
      <c r="O331" s="1">
        <f t="shared" si="146"/>
        <v>0.4</v>
      </c>
      <c r="P331" s="1">
        <f t="shared" si="147"/>
        <v>3.1862745098039214E-2</v>
      </c>
      <c r="Q331" s="1">
        <f t="shared" si="148"/>
        <v>0.1164556962025316</v>
      </c>
      <c r="R331" s="1">
        <f t="shared" si="149"/>
        <v>0.62745569620253161</v>
      </c>
      <c r="S331" s="1"/>
      <c r="T331" s="17">
        <f t="shared" si="150"/>
        <v>593.73802174746322</v>
      </c>
      <c r="U331" s="18">
        <f t="shared" si="151"/>
        <v>1520.5870888415161</v>
      </c>
      <c r="V331" s="2">
        <f t="shared" si="152"/>
        <v>564.05112066009008</v>
      </c>
      <c r="W331" s="18">
        <f t="shared" si="153"/>
        <v>1444.5577343994403</v>
      </c>
      <c r="X331" s="2">
        <f t="shared" si="154"/>
        <v>-177.28889516782337</v>
      </c>
      <c r="Y331" s="2">
        <f t="shared" si="155"/>
        <v>144.45577343994404</v>
      </c>
      <c r="Z331" s="2">
        <f t="shared" si="156"/>
        <v>564.05112066009008</v>
      </c>
      <c r="AA331" s="2">
        <f t="shared" si="157"/>
        <v>-1000</v>
      </c>
      <c r="AB331" s="5">
        <f t="shared" si="158"/>
        <v>0.58000000000000007</v>
      </c>
      <c r="AC331" s="5">
        <f t="shared" si="159"/>
        <v>-1</v>
      </c>
      <c r="AD331" s="3">
        <f t="shared" si="160"/>
        <v>202201</v>
      </c>
      <c r="AE331" s="21">
        <v>1.55</v>
      </c>
      <c r="AF331" s="21">
        <v>2.6</v>
      </c>
      <c r="AG331" s="21">
        <v>1.58</v>
      </c>
      <c r="AH331" s="21">
        <v>2.5</v>
      </c>
      <c r="AI331">
        <v>34</v>
      </c>
      <c r="AJ331">
        <v>3</v>
      </c>
      <c r="AK331">
        <f t="shared" si="161"/>
        <v>-180</v>
      </c>
      <c r="AL331">
        <f t="shared" si="162"/>
        <v>34</v>
      </c>
      <c r="AM331">
        <f t="shared" si="163"/>
        <v>3</v>
      </c>
    </row>
    <row r="332" spans="2:39" x14ac:dyDescent="0.25">
      <c r="B332" s="24">
        <v>44563</v>
      </c>
      <c r="C332" s="20" t="s">
        <v>54</v>
      </c>
      <c r="D332" s="20" t="s">
        <v>22</v>
      </c>
      <c r="E332" s="2">
        <v>215</v>
      </c>
      <c r="F332" s="2">
        <v>-263.1578947368422</v>
      </c>
      <c r="G332" s="9">
        <f t="shared" si="164"/>
        <v>45042.666666665871</v>
      </c>
      <c r="H332" s="2" t="str">
        <f t="shared" si="165"/>
        <v>Philadelphia Eagles</v>
      </c>
      <c r="I332" s="2" t="str">
        <f t="shared" si="166"/>
        <v>Washington Football Team</v>
      </c>
      <c r="J332" s="17">
        <f t="shared" si="167"/>
        <v>-263.1578947368422</v>
      </c>
      <c r="K332" s="18">
        <f t="shared" si="168"/>
        <v>215</v>
      </c>
      <c r="L332" s="4">
        <f t="shared" si="143"/>
        <v>1.38</v>
      </c>
      <c r="M332" s="4">
        <f t="shared" si="144"/>
        <v>3.15</v>
      </c>
      <c r="N332" s="1">
        <f t="shared" si="145"/>
        <v>0.7246376811594204</v>
      </c>
      <c r="O332" s="1">
        <f t="shared" si="146"/>
        <v>0.31746031746031744</v>
      </c>
      <c r="P332" s="1">
        <f t="shared" si="147"/>
        <v>4.039735099337749E-2</v>
      </c>
      <c r="Q332" s="1">
        <f t="shared" si="148"/>
        <v>0.20358868184955148</v>
      </c>
      <c r="R332" s="1">
        <f t="shared" si="149"/>
        <v>0.71458868184955149</v>
      </c>
      <c r="S332" s="1"/>
      <c r="T332" s="17">
        <f t="shared" si="150"/>
        <v>399.40643533805462</v>
      </c>
      <c r="U332" s="18">
        <f t="shared" si="151"/>
        <v>2205.1924375584526</v>
      </c>
      <c r="V332" s="2">
        <f t="shared" si="152"/>
        <v>379.43611357115185</v>
      </c>
      <c r="W332" s="18">
        <f t="shared" si="153"/>
        <v>2094.93281568053</v>
      </c>
      <c r="X332" s="2">
        <f t="shared" si="154"/>
        <v>-263.54897813712716</v>
      </c>
      <c r="Y332" s="2">
        <f t="shared" si="155"/>
        <v>209.49328156805299</v>
      </c>
      <c r="Z332" s="2">
        <f t="shared" si="156"/>
        <v>379.43611357115185</v>
      </c>
      <c r="AA332" s="2">
        <f t="shared" si="157"/>
        <v>-1000</v>
      </c>
      <c r="AB332" s="5">
        <f t="shared" si="158"/>
        <v>0.37999999999999989</v>
      </c>
      <c r="AC332" s="5">
        <f t="shared" si="159"/>
        <v>-1</v>
      </c>
      <c r="AD332" s="3">
        <f t="shared" si="160"/>
        <v>202201</v>
      </c>
      <c r="AE332" s="21">
        <v>2.4</v>
      </c>
      <c r="AF332" s="21">
        <v>1.62</v>
      </c>
      <c r="AG332" s="21">
        <v>3.15</v>
      </c>
      <c r="AH332" s="21">
        <v>1.38</v>
      </c>
      <c r="AI332">
        <v>16</v>
      </c>
      <c r="AJ332">
        <v>20</v>
      </c>
      <c r="AK332">
        <f t="shared" si="161"/>
        <v>-300</v>
      </c>
      <c r="AL332">
        <f t="shared" si="162"/>
        <v>20</v>
      </c>
      <c r="AM332">
        <f t="shared" si="163"/>
        <v>16</v>
      </c>
    </row>
    <row r="333" spans="2:39" x14ac:dyDescent="0.25">
      <c r="B333" s="24">
        <v>44557</v>
      </c>
      <c r="C333" s="20" t="s">
        <v>46</v>
      </c>
      <c r="D333" s="20" t="s">
        <v>33</v>
      </c>
      <c r="E333" s="2">
        <v>150</v>
      </c>
      <c r="F333" s="2">
        <v>-172.41379310344826</v>
      </c>
      <c r="G333" s="9">
        <f t="shared" si="164"/>
        <v>45042.708333332535</v>
      </c>
      <c r="H333" s="2" t="str">
        <f t="shared" si="165"/>
        <v>Miami Dolphins</v>
      </c>
      <c r="I333" s="2" t="str">
        <f t="shared" si="166"/>
        <v>New Orleans Saints</v>
      </c>
      <c r="J333" s="17">
        <f t="shared" si="167"/>
        <v>-172.41379310344826</v>
      </c>
      <c r="K333" s="18">
        <f t="shared" si="168"/>
        <v>150</v>
      </c>
      <c r="L333" s="4">
        <f t="shared" si="143"/>
        <v>1.58</v>
      </c>
      <c r="M333" s="4">
        <f t="shared" si="144"/>
        <v>2.5</v>
      </c>
      <c r="N333" s="1">
        <f t="shared" si="145"/>
        <v>0.63291139240506322</v>
      </c>
      <c r="O333" s="1">
        <f t="shared" si="146"/>
        <v>0.4</v>
      </c>
      <c r="P333" s="1">
        <f t="shared" si="147"/>
        <v>3.1862745098039214E-2</v>
      </c>
      <c r="Q333" s="1">
        <f t="shared" si="148"/>
        <v>0.1164556962025316</v>
      </c>
      <c r="R333" s="1">
        <f t="shared" si="149"/>
        <v>0.62745569620253161</v>
      </c>
      <c r="S333" s="1"/>
      <c r="T333" s="17">
        <f t="shared" si="150"/>
        <v>593.73802174746322</v>
      </c>
      <c r="U333" s="18">
        <f t="shared" si="151"/>
        <v>1520.5870888415161</v>
      </c>
      <c r="V333" s="2">
        <f t="shared" si="152"/>
        <v>564.05112066009008</v>
      </c>
      <c r="W333" s="18">
        <f t="shared" si="153"/>
        <v>1444.5577343994403</v>
      </c>
      <c r="X333" s="2">
        <f t="shared" si="154"/>
        <v>-177.28889516782337</v>
      </c>
      <c r="Y333" s="2">
        <f t="shared" si="155"/>
        <v>144.45577343994404</v>
      </c>
      <c r="Z333" s="2">
        <f t="shared" si="156"/>
        <v>564.05112066009008</v>
      </c>
      <c r="AA333" s="2">
        <f t="shared" si="157"/>
        <v>-1000</v>
      </c>
      <c r="AB333" s="5">
        <f t="shared" si="158"/>
        <v>0.58000000000000007</v>
      </c>
      <c r="AC333" s="5">
        <f t="shared" si="159"/>
        <v>-1</v>
      </c>
      <c r="AD333" s="3">
        <f t="shared" si="160"/>
        <v>202112</v>
      </c>
      <c r="AE333" s="21">
        <v>1.62</v>
      </c>
      <c r="AF333" s="21">
        <v>2.4</v>
      </c>
      <c r="AG333" s="21">
        <v>2.5</v>
      </c>
      <c r="AH333" s="21">
        <v>1.58</v>
      </c>
      <c r="AI333">
        <v>3</v>
      </c>
      <c r="AJ333">
        <v>20</v>
      </c>
      <c r="AK333">
        <f t="shared" si="161"/>
        <v>-180</v>
      </c>
      <c r="AL333">
        <f t="shared" si="162"/>
        <v>20</v>
      </c>
      <c r="AM333">
        <f t="shared" si="163"/>
        <v>3</v>
      </c>
    </row>
    <row r="334" spans="2:39" x14ac:dyDescent="0.25">
      <c r="B334" s="24">
        <v>44556</v>
      </c>
      <c r="C334" s="20" t="s">
        <v>26</v>
      </c>
      <c r="D334" s="20" t="s">
        <v>54</v>
      </c>
      <c r="E334" s="2">
        <v>-500.00000000000011</v>
      </c>
      <c r="F334" s="2">
        <v>375</v>
      </c>
      <c r="G334" s="9">
        <f t="shared" si="164"/>
        <v>45042.7499999992</v>
      </c>
      <c r="H334" s="2" t="str">
        <f t="shared" si="165"/>
        <v>Dallas Cowboys</v>
      </c>
      <c r="I334" s="2" t="str">
        <f t="shared" si="166"/>
        <v>Washington Football Team</v>
      </c>
      <c r="J334" s="17">
        <f t="shared" si="167"/>
        <v>-500.00000000000011</v>
      </c>
      <c r="K334" s="18">
        <f t="shared" si="168"/>
        <v>375</v>
      </c>
      <c r="L334" s="4">
        <f t="shared" si="143"/>
        <v>1.2</v>
      </c>
      <c r="M334" s="4">
        <f t="shared" si="144"/>
        <v>4.75</v>
      </c>
      <c r="N334" s="1">
        <f t="shared" si="145"/>
        <v>0.83333333333333337</v>
      </c>
      <c r="O334" s="1">
        <f t="shared" si="146"/>
        <v>0.21052631578947367</v>
      </c>
      <c r="P334" s="1">
        <f t="shared" si="147"/>
        <v>4.2016806722689037E-2</v>
      </c>
      <c r="Q334" s="1">
        <f t="shared" si="148"/>
        <v>0.31140350877192985</v>
      </c>
      <c r="R334" s="1">
        <f t="shared" si="149"/>
        <v>0.82240350877192991</v>
      </c>
      <c r="S334" s="1"/>
      <c r="T334" s="17">
        <f t="shared" si="150"/>
        <v>215.94811954689931</v>
      </c>
      <c r="U334" s="18">
        <f t="shared" si="151"/>
        <v>3787.1793685900598</v>
      </c>
      <c r="V334" s="2">
        <f t="shared" si="152"/>
        <v>205.15071356955434</v>
      </c>
      <c r="W334" s="18">
        <f t="shared" si="153"/>
        <v>3597.8204001605568</v>
      </c>
      <c r="X334" s="2">
        <f t="shared" si="154"/>
        <v>-487.44651315139578</v>
      </c>
      <c r="Y334" s="2">
        <f t="shared" si="155"/>
        <v>359.7820400160557</v>
      </c>
      <c r="Z334" s="2">
        <f t="shared" si="156"/>
        <v>205.15071356955434</v>
      </c>
      <c r="AA334" s="2">
        <f t="shared" si="157"/>
        <v>-1000</v>
      </c>
      <c r="AB334" s="5">
        <f t="shared" si="158"/>
        <v>0.19999999999999996</v>
      </c>
      <c r="AC334" s="5">
        <f t="shared" si="159"/>
        <v>-1</v>
      </c>
      <c r="AD334" s="3">
        <f t="shared" si="160"/>
        <v>202112</v>
      </c>
      <c r="AE334" s="21">
        <v>1.2</v>
      </c>
      <c r="AF334" s="21">
        <v>4.75</v>
      </c>
      <c r="AG334" s="21">
        <v>1.2</v>
      </c>
      <c r="AH334" s="21">
        <v>4.75</v>
      </c>
      <c r="AI334">
        <v>56</v>
      </c>
      <c r="AJ334">
        <v>14</v>
      </c>
      <c r="AK334">
        <f t="shared" si="161"/>
        <v>-500</v>
      </c>
      <c r="AL334">
        <f t="shared" si="162"/>
        <v>56</v>
      </c>
      <c r="AM334">
        <f t="shared" si="163"/>
        <v>14</v>
      </c>
    </row>
    <row r="335" spans="2:39" x14ac:dyDescent="0.25">
      <c r="B335" s="24">
        <v>44556</v>
      </c>
      <c r="C335" s="20" t="s">
        <v>23</v>
      </c>
      <c r="D335" s="20" t="s">
        <v>48</v>
      </c>
      <c r="E335" s="2">
        <v>-454.54545454545462</v>
      </c>
      <c r="F335" s="2">
        <v>350</v>
      </c>
      <c r="G335" s="9">
        <f t="shared" si="164"/>
        <v>45042.791666665864</v>
      </c>
      <c r="H335" s="2" t="str">
        <f t="shared" si="165"/>
        <v>Kansas City Chiefs</v>
      </c>
      <c r="I335" s="2" t="str">
        <f t="shared" si="166"/>
        <v>Pittsburgh Steelers</v>
      </c>
      <c r="J335" s="17">
        <f t="shared" si="167"/>
        <v>-454.54545454545462</v>
      </c>
      <c r="K335" s="18">
        <f t="shared" si="168"/>
        <v>350</v>
      </c>
      <c r="L335" s="4">
        <f t="shared" si="143"/>
        <v>1.22</v>
      </c>
      <c r="M335" s="4">
        <f t="shared" si="144"/>
        <v>4.5</v>
      </c>
      <c r="N335" s="1">
        <f t="shared" si="145"/>
        <v>0.81967213114754101</v>
      </c>
      <c r="O335" s="1">
        <f t="shared" si="146"/>
        <v>0.22222222222222221</v>
      </c>
      <c r="P335" s="1">
        <f t="shared" si="147"/>
        <v>4.0209790209790097E-2</v>
      </c>
      <c r="Q335" s="1">
        <f t="shared" si="148"/>
        <v>0.2987249544626594</v>
      </c>
      <c r="R335" s="1">
        <f t="shared" si="149"/>
        <v>0.80972495446265946</v>
      </c>
      <c r="S335" s="1"/>
      <c r="T335" s="17">
        <f t="shared" si="150"/>
        <v>234.98725646118768</v>
      </c>
      <c r="U335" s="18">
        <f t="shared" si="151"/>
        <v>3526.591123964678</v>
      </c>
      <c r="V335" s="2">
        <f t="shared" si="152"/>
        <v>223.2378936381283</v>
      </c>
      <c r="W335" s="18">
        <f t="shared" si="153"/>
        <v>3350.2615677664439</v>
      </c>
      <c r="X335" s="2">
        <f t="shared" si="154"/>
        <v>-447.95262296329213</v>
      </c>
      <c r="Y335" s="2">
        <f t="shared" si="155"/>
        <v>335.02615677664437</v>
      </c>
      <c r="Z335" s="2">
        <f t="shared" si="156"/>
        <v>223.2378936381283</v>
      </c>
      <c r="AA335" s="2">
        <f t="shared" si="157"/>
        <v>-1000</v>
      </c>
      <c r="AB335" s="5">
        <f t="shared" si="158"/>
        <v>0.21999999999999997</v>
      </c>
      <c r="AC335" s="5">
        <f t="shared" si="159"/>
        <v>-1</v>
      </c>
      <c r="AD335" s="3">
        <f t="shared" si="160"/>
        <v>202112</v>
      </c>
      <c r="AE335" s="21">
        <v>1.22</v>
      </c>
      <c r="AF335" s="21">
        <v>4.5</v>
      </c>
      <c r="AG335" s="21">
        <v>1.22</v>
      </c>
      <c r="AH335" s="21">
        <v>4.5</v>
      </c>
      <c r="AI335">
        <v>36</v>
      </c>
      <c r="AJ335">
        <v>10</v>
      </c>
      <c r="AK335">
        <f t="shared" si="161"/>
        <v>-500</v>
      </c>
      <c r="AL335">
        <f t="shared" si="162"/>
        <v>36</v>
      </c>
      <c r="AM335">
        <f t="shared" si="163"/>
        <v>10</v>
      </c>
    </row>
    <row r="336" spans="2:39" x14ac:dyDescent="0.25">
      <c r="B336" s="24">
        <v>44556</v>
      </c>
      <c r="C336" s="20" t="s">
        <v>53</v>
      </c>
      <c r="D336" s="20" t="s">
        <v>41</v>
      </c>
      <c r="E336" s="2">
        <v>-111.11111111111113</v>
      </c>
      <c r="F336" s="2">
        <v>-111.11111111111113</v>
      </c>
      <c r="G336" s="9">
        <f t="shared" si="164"/>
        <v>45042.833333332528</v>
      </c>
      <c r="H336" s="2" t="str">
        <f t="shared" si="165"/>
        <v>Las Vegas Raiders</v>
      </c>
      <c r="I336" s="2" t="str">
        <f t="shared" si="166"/>
        <v>Denver Broncos</v>
      </c>
      <c r="J336" s="17">
        <f t="shared" si="167"/>
        <v>-111.11111111111113</v>
      </c>
      <c r="K336" s="18">
        <f t="shared" si="168"/>
        <v>-111.11111111111113</v>
      </c>
      <c r="L336" s="4">
        <f t="shared" si="143"/>
        <v>1.9</v>
      </c>
      <c r="M336" s="4">
        <f t="shared" si="144"/>
        <v>1.9</v>
      </c>
      <c r="N336" s="1">
        <f t="shared" si="145"/>
        <v>0.52631578947368418</v>
      </c>
      <c r="O336" s="1">
        <f t="shared" si="146"/>
        <v>0.52631578947368418</v>
      </c>
      <c r="P336" s="1">
        <f t="shared" si="147"/>
        <v>4.9999999999999933E-2</v>
      </c>
      <c r="Q336" s="1">
        <f t="shared" si="148"/>
        <v>0</v>
      </c>
      <c r="R336" s="1">
        <f t="shared" si="149"/>
        <v>0.51100000000000001</v>
      </c>
      <c r="S336" s="1"/>
      <c r="T336" s="17">
        <f t="shared" si="150"/>
        <v>956.94716242661434</v>
      </c>
      <c r="U336" s="18">
        <f t="shared" si="151"/>
        <v>953.05662164669593</v>
      </c>
      <c r="V336" s="2">
        <f t="shared" si="152"/>
        <v>909.09980430528356</v>
      </c>
      <c r="W336" s="18">
        <f t="shared" si="153"/>
        <v>905.40379056436109</v>
      </c>
      <c r="X336" s="2">
        <f t="shared" si="154"/>
        <v>-109.9989236895921</v>
      </c>
      <c r="Y336" s="2">
        <f t="shared" si="155"/>
        <v>-110.44795818412409</v>
      </c>
      <c r="Z336" s="2">
        <f t="shared" si="156"/>
        <v>-1000</v>
      </c>
      <c r="AA336" s="2">
        <f t="shared" si="157"/>
        <v>905.40379056436109</v>
      </c>
      <c r="AB336" s="5">
        <f t="shared" si="158"/>
        <v>-1</v>
      </c>
      <c r="AC336" s="5">
        <f t="shared" si="159"/>
        <v>0.89999999999999991</v>
      </c>
      <c r="AD336" s="3">
        <f t="shared" si="160"/>
        <v>202112</v>
      </c>
      <c r="AE336" s="21">
        <v>1.9</v>
      </c>
      <c r="AF336" s="21">
        <v>1.9</v>
      </c>
      <c r="AG336" s="21">
        <v>1.9</v>
      </c>
      <c r="AH336" s="21">
        <v>1.9</v>
      </c>
      <c r="AI336">
        <v>17</v>
      </c>
      <c r="AJ336">
        <v>13</v>
      </c>
      <c r="AK336">
        <f t="shared" si="161"/>
        <v>-120</v>
      </c>
      <c r="AL336">
        <f t="shared" si="162"/>
        <v>13</v>
      </c>
      <c r="AM336">
        <f t="shared" si="163"/>
        <v>17</v>
      </c>
    </row>
    <row r="337" spans="2:39" x14ac:dyDescent="0.25">
      <c r="B337" s="24">
        <v>44556</v>
      </c>
      <c r="C337" s="20" t="s">
        <v>35</v>
      </c>
      <c r="D337" s="20" t="s">
        <v>40</v>
      </c>
      <c r="E337" s="2">
        <v>-322.58064516129025</v>
      </c>
      <c r="F337" s="2">
        <v>260</v>
      </c>
      <c r="G337" s="9">
        <f t="shared" si="164"/>
        <v>45042.874999999192</v>
      </c>
      <c r="H337" s="2" t="str">
        <f t="shared" si="165"/>
        <v>Seattle Seahawks</v>
      </c>
      <c r="I337" s="2" t="str">
        <f t="shared" si="166"/>
        <v>Chicago Bears</v>
      </c>
      <c r="J337" s="17">
        <f t="shared" si="167"/>
        <v>-322.58064516129025</v>
      </c>
      <c r="K337" s="18">
        <f t="shared" si="168"/>
        <v>260</v>
      </c>
      <c r="L337" s="4">
        <f t="shared" si="143"/>
        <v>1.31</v>
      </c>
      <c r="M337" s="4">
        <f t="shared" si="144"/>
        <v>3.6</v>
      </c>
      <c r="N337" s="1">
        <f t="shared" si="145"/>
        <v>0.76335877862595414</v>
      </c>
      <c r="O337" s="1">
        <f t="shared" si="146"/>
        <v>0.27777777777777779</v>
      </c>
      <c r="P337" s="1">
        <f t="shared" si="147"/>
        <v>3.9511201629327863E-2</v>
      </c>
      <c r="Q337" s="1">
        <f t="shared" si="148"/>
        <v>0.24279050042408817</v>
      </c>
      <c r="R337" s="1">
        <f t="shared" si="149"/>
        <v>0.75379050042408813</v>
      </c>
      <c r="S337" s="1"/>
      <c r="T337" s="17">
        <f t="shared" si="150"/>
        <v>326.62855188197847</v>
      </c>
      <c r="U337" s="18">
        <f t="shared" si="151"/>
        <v>2645.8589098869329</v>
      </c>
      <c r="V337" s="2">
        <f t="shared" si="152"/>
        <v>310.29712428787951</v>
      </c>
      <c r="W337" s="18">
        <f t="shared" si="153"/>
        <v>2513.565964392586</v>
      </c>
      <c r="X337" s="2">
        <f t="shared" si="154"/>
        <v>-322.27175881663845</v>
      </c>
      <c r="Y337" s="2">
        <f t="shared" si="155"/>
        <v>251.3565964392586</v>
      </c>
      <c r="Z337" s="2">
        <f t="shared" si="156"/>
        <v>-1000</v>
      </c>
      <c r="AA337" s="2">
        <f t="shared" si="157"/>
        <v>2513.565964392586</v>
      </c>
      <c r="AB337" s="5">
        <f t="shared" si="158"/>
        <v>-1</v>
      </c>
      <c r="AC337" s="5">
        <f t="shared" si="159"/>
        <v>2.6</v>
      </c>
      <c r="AD337" s="3">
        <f t="shared" si="160"/>
        <v>202112</v>
      </c>
      <c r="AE337" s="21">
        <v>1.32</v>
      </c>
      <c r="AF337" s="21">
        <v>3.5</v>
      </c>
      <c r="AG337" s="21">
        <v>1.31</v>
      </c>
      <c r="AH337" s="21">
        <v>3.6</v>
      </c>
      <c r="AI337">
        <v>24</v>
      </c>
      <c r="AJ337">
        <v>25</v>
      </c>
      <c r="AK337">
        <f t="shared" si="161"/>
        <v>-400</v>
      </c>
      <c r="AL337">
        <f t="shared" si="162"/>
        <v>24</v>
      </c>
      <c r="AM337">
        <f t="shared" si="163"/>
        <v>25</v>
      </c>
    </row>
    <row r="338" spans="2:39" x14ac:dyDescent="0.25">
      <c r="B338" s="24">
        <v>44556</v>
      </c>
      <c r="C338" s="20" t="s">
        <v>38</v>
      </c>
      <c r="D338" s="20" t="s">
        <v>37</v>
      </c>
      <c r="E338" s="2">
        <v>-384.61538461538458</v>
      </c>
      <c r="F338" s="2">
        <v>300</v>
      </c>
      <c r="G338" s="9">
        <f t="shared" si="164"/>
        <v>45042.916666665857</v>
      </c>
      <c r="H338" s="2" t="str">
        <f t="shared" si="165"/>
        <v>Atlanta Falcons</v>
      </c>
      <c r="I338" s="2" t="str">
        <f t="shared" si="166"/>
        <v>Detroit Lions</v>
      </c>
      <c r="J338" s="17">
        <f t="shared" si="167"/>
        <v>-384.61538461538458</v>
      </c>
      <c r="K338" s="18">
        <f t="shared" si="168"/>
        <v>300</v>
      </c>
      <c r="L338" s="4">
        <f t="shared" si="143"/>
        <v>1.26</v>
      </c>
      <c r="M338" s="4">
        <f t="shared" si="144"/>
        <v>4</v>
      </c>
      <c r="N338" s="1">
        <f t="shared" si="145"/>
        <v>0.79365079365079361</v>
      </c>
      <c r="O338" s="1">
        <f t="shared" si="146"/>
        <v>0.25</v>
      </c>
      <c r="P338" s="1">
        <f t="shared" si="147"/>
        <v>4.1825095057034134E-2</v>
      </c>
      <c r="Q338" s="1">
        <f t="shared" si="148"/>
        <v>0.2718253968253968</v>
      </c>
      <c r="R338" s="1">
        <f t="shared" si="149"/>
        <v>0.78282539682539687</v>
      </c>
      <c r="S338" s="1"/>
      <c r="T338" s="17">
        <f t="shared" si="150"/>
        <v>277.42406423618138</v>
      </c>
      <c r="U338" s="18">
        <f t="shared" si="151"/>
        <v>3056.5054734484152</v>
      </c>
      <c r="V338" s="2">
        <f t="shared" si="152"/>
        <v>263.55286102437231</v>
      </c>
      <c r="W338" s="18">
        <f t="shared" si="153"/>
        <v>2903.6801997759944</v>
      </c>
      <c r="X338" s="2">
        <f t="shared" si="154"/>
        <v>-379.4305233922405</v>
      </c>
      <c r="Y338" s="2">
        <f t="shared" si="155"/>
        <v>290.36801997759943</v>
      </c>
      <c r="Z338" s="2">
        <f t="shared" si="156"/>
        <v>263.55286102437231</v>
      </c>
      <c r="AA338" s="2">
        <f t="shared" si="157"/>
        <v>-1000</v>
      </c>
      <c r="AB338" s="5">
        <f t="shared" si="158"/>
        <v>0.26</v>
      </c>
      <c r="AC338" s="5">
        <f t="shared" si="159"/>
        <v>-1</v>
      </c>
      <c r="AD338" s="3">
        <f t="shared" si="160"/>
        <v>202112</v>
      </c>
      <c r="AE338" s="21">
        <v>1.47</v>
      </c>
      <c r="AF338" s="21">
        <v>2.75</v>
      </c>
      <c r="AG338" s="21">
        <v>1.26</v>
      </c>
      <c r="AH338" s="21">
        <v>4</v>
      </c>
      <c r="AI338">
        <v>20</v>
      </c>
      <c r="AJ338">
        <v>16</v>
      </c>
      <c r="AK338">
        <f t="shared" si="161"/>
        <v>-400</v>
      </c>
      <c r="AL338">
        <f t="shared" si="162"/>
        <v>20</v>
      </c>
      <c r="AM338">
        <f t="shared" si="163"/>
        <v>16</v>
      </c>
    </row>
    <row r="339" spans="2:39" x14ac:dyDescent="0.25">
      <c r="B339" s="24">
        <v>44556</v>
      </c>
      <c r="C339" s="20" t="s">
        <v>47</v>
      </c>
      <c r="D339" s="20" t="s">
        <v>30</v>
      </c>
      <c r="E339" s="2">
        <v>400</v>
      </c>
      <c r="F339" s="2">
        <v>-526.31578947368439</v>
      </c>
      <c r="G339" s="9">
        <f t="shared" si="164"/>
        <v>45042.958333332521</v>
      </c>
      <c r="H339" s="2" t="str">
        <f t="shared" si="165"/>
        <v>Tampa Bay Buccaneers</v>
      </c>
      <c r="I339" s="2" t="str">
        <f t="shared" si="166"/>
        <v>Carolina Panthers</v>
      </c>
      <c r="J339" s="17">
        <f t="shared" si="167"/>
        <v>-526.31578947368439</v>
      </c>
      <c r="K339" s="18">
        <f t="shared" si="168"/>
        <v>400</v>
      </c>
      <c r="L339" s="4">
        <f t="shared" si="143"/>
        <v>1.19</v>
      </c>
      <c r="M339" s="4">
        <f t="shared" si="144"/>
        <v>5</v>
      </c>
      <c r="N339" s="1">
        <f t="shared" si="145"/>
        <v>0.84033613445378152</v>
      </c>
      <c r="O339" s="1">
        <f t="shared" si="146"/>
        <v>0.2</v>
      </c>
      <c r="P339" s="1">
        <f t="shared" si="147"/>
        <v>3.8772213247172949E-2</v>
      </c>
      <c r="Q339" s="1">
        <f t="shared" si="148"/>
        <v>0.32016806722689073</v>
      </c>
      <c r="R339" s="1">
        <f t="shared" si="149"/>
        <v>0.83116806722689074</v>
      </c>
      <c r="S339" s="1"/>
      <c r="T339" s="17">
        <f t="shared" si="150"/>
        <v>203.12610581443556</v>
      </c>
      <c r="U339" s="18">
        <f t="shared" si="151"/>
        <v>3985.2087388896653</v>
      </c>
      <c r="V339" s="2">
        <f t="shared" si="152"/>
        <v>192.96980052371379</v>
      </c>
      <c r="W339" s="18">
        <f t="shared" si="153"/>
        <v>3785.9483019451818</v>
      </c>
      <c r="X339" s="2">
        <f t="shared" si="154"/>
        <v>-518.21580231001553</v>
      </c>
      <c r="Y339" s="2">
        <f t="shared" si="155"/>
        <v>378.59483019451818</v>
      </c>
      <c r="Z339" s="2">
        <f t="shared" si="156"/>
        <v>192.96980052371379</v>
      </c>
      <c r="AA339" s="2">
        <f t="shared" si="157"/>
        <v>-1000</v>
      </c>
      <c r="AB339" s="5">
        <f t="shared" si="158"/>
        <v>0.18999999999999995</v>
      </c>
      <c r="AC339" s="5">
        <f t="shared" si="159"/>
        <v>-1</v>
      </c>
      <c r="AD339" s="3">
        <f t="shared" si="160"/>
        <v>202112</v>
      </c>
      <c r="AE339" s="21">
        <v>6</v>
      </c>
      <c r="AF339" s="21">
        <v>1.1399999999999999</v>
      </c>
      <c r="AG339" s="21">
        <v>5</v>
      </c>
      <c r="AH339" s="21">
        <v>1.19</v>
      </c>
      <c r="AI339">
        <v>6</v>
      </c>
      <c r="AJ339">
        <v>32</v>
      </c>
      <c r="AK339">
        <f t="shared" si="161"/>
        <v>-600</v>
      </c>
      <c r="AL339">
        <f t="shared" si="162"/>
        <v>32</v>
      </c>
      <c r="AM339">
        <f t="shared" si="163"/>
        <v>6</v>
      </c>
    </row>
    <row r="340" spans="2:39" x14ac:dyDescent="0.25">
      <c r="B340" s="24">
        <v>44556</v>
      </c>
      <c r="C340" s="20" t="s">
        <v>24</v>
      </c>
      <c r="D340" s="20" t="s">
        <v>31</v>
      </c>
      <c r="E340" s="2">
        <v>-370.37037037037032</v>
      </c>
      <c r="F340" s="2">
        <v>290</v>
      </c>
      <c r="G340" s="9">
        <f t="shared" si="164"/>
        <v>45042.999999999185</v>
      </c>
      <c r="H340" s="2" t="str">
        <f t="shared" si="165"/>
        <v>Cincinnati Bengals</v>
      </c>
      <c r="I340" s="2" t="str">
        <f t="shared" si="166"/>
        <v>Baltimore Ravens</v>
      </c>
      <c r="J340" s="17">
        <f t="shared" si="167"/>
        <v>-370.37037037037032</v>
      </c>
      <c r="K340" s="18">
        <f t="shared" si="168"/>
        <v>290</v>
      </c>
      <c r="L340" s="4">
        <f t="shared" si="143"/>
        <v>1.27</v>
      </c>
      <c r="M340" s="4">
        <f t="shared" si="144"/>
        <v>3.9</v>
      </c>
      <c r="N340" s="1">
        <f t="shared" si="145"/>
        <v>0.78740157480314954</v>
      </c>
      <c r="O340" s="1">
        <f t="shared" si="146"/>
        <v>0.25641025641025644</v>
      </c>
      <c r="P340" s="1">
        <f t="shared" si="147"/>
        <v>4.1972920696324856E-2</v>
      </c>
      <c r="Q340" s="1">
        <f t="shared" si="148"/>
        <v>0.26549565919644658</v>
      </c>
      <c r="R340" s="1">
        <f t="shared" si="149"/>
        <v>0.77649565919644659</v>
      </c>
      <c r="S340" s="1"/>
      <c r="T340" s="17">
        <f t="shared" si="150"/>
        <v>287.83720572867844</v>
      </c>
      <c r="U340" s="18">
        <f t="shared" si="151"/>
        <v>2959.4718041984102</v>
      </c>
      <c r="V340" s="2">
        <f t="shared" si="152"/>
        <v>273.4453454422445</v>
      </c>
      <c r="W340" s="18">
        <f t="shared" si="153"/>
        <v>2811.4982139884896</v>
      </c>
      <c r="X340" s="2">
        <f t="shared" si="154"/>
        <v>-365.70379297650692</v>
      </c>
      <c r="Y340" s="2">
        <f t="shared" si="155"/>
        <v>281.14982139884899</v>
      </c>
      <c r="Z340" s="2">
        <f t="shared" si="156"/>
        <v>273.4453454422445</v>
      </c>
      <c r="AA340" s="2">
        <f t="shared" si="157"/>
        <v>-1000</v>
      </c>
      <c r="AB340" s="5">
        <f t="shared" si="158"/>
        <v>0.27</v>
      </c>
      <c r="AC340" s="5">
        <f t="shared" si="159"/>
        <v>-1</v>
      </c>
      <c r="AD340" s="3">
        <f t="shared" si="160"/>
        <v>202112</v>
      </c>
      <c r="AE340" s="21">
        <v>1.71</v>
      </c>
      <c r="AF340" s="21">
        <v>2.2000000000000002</v>
      </c>
      <c r="AG340" s="21">
        <v>1.27</v>
      </c>
      <c r="AH340" s="21">
        <v>3.9</v>
      </c>
      <c r="AI340">
        <v>41</v>
      </c>
      <c r="AJ340">
        <v>21</v>
      </c>
      <c r="AK340">
        <f t="shared" si="161"/>
        <v>-400</v>
      </c>
      <c r="AL340">
        <f t="shared" si="162"/>
        <v>41</v>
      </c>
      <c r="AM340">
        <f t="shared" si="163"/>
        <v>21</v>
      </c>
    </row>
    <row r="341" spans="2:39" x14ac:dyDescent="0.25">
      <c r="B341" s="24">
        <v>44556</v>
      </c>
      <c r="C341" s="20" t="s">
        <v>43</v>
      </c>
      <c r="D341" s="20" t="s">
        <v>34</v>
      </c>
      <c r="E341" s="2">
        <v>500</v>
      </c>
      <c r="F341" s="2">
        <v>-714.28571428571479</v>
      </c>
      <c r="G341" s="9">
        <f t="shared" si="164"/>
        <v>45043.041666665849</v>
      </c>
      <c r="H341" s="2" t="str">
        <f t="shared" si="165"/>
        <v>Los Angeles Chargers</v>
      </c>
      <c r="I341" s="2" t="str">
        <f t="shared" si="166"/>
        <v>Houston Texans</v>
      </c>
      <c r="J341" s="17">
        <f t="shared" si="167"/>
        <v>-714.28571428571479</v>
      </c>
      <c r="K341" s="18">
        <f t="shared" si="168"/>
        <v>500</v>
      </c>
      <c r="L341" s="4">
        <f t="shared" si="143"/>
        <v>1.1399999999999999</v>
      </c>
      <c r="M341" s="4">
        <f t="shared" si="144"/>
        <v>6</v>
      </c>
      <c r="N341" s="1">
        <f t="shared" si="145"/>
        <v>0.87719298245614041</v>
      </c>
      <c r="O341" s="1">
        <f t="shared" si="146"/>
        <v>0.16666666666666666</v>
      </c>
      <c r="P341" s="1">
        <f t="shared" si="147"/>
        <v>4.2016806722689037E-2</v>
      </c>
      <c r="Q341" s="1">
        <f t="shared" si="148"/>
        <v>0.35526315789473689</v>
      </c>
      <c r="R341" s="1">
        <f t="shared" si="149"/>
        <v>0.86626315789473685</v>
      </c>
      <c r="S341" s="1"/>
      <c r="T341" s="17">
        <f t="shared" si="150"/>
        <v>154.38361990400384</v>
      </c>
      <c r="U341" s="18">
        <f t="shared" si="151"/>
        <v>4970.4571397663694</v>
      </c>
      <c r="V341" s="2">
        <f t="shared" si="152"/>
        <v>146.66443890880365</v>
      </c>
      <c r="W341" s="18">
        <f t="shared" si="153"/>
        <v>4721.9342827780511</v>
      </c>
      <c r="X341" s="2">
        <f t="shared" si="154"/>
        <v>-681.8285382878687</v>
      </c>
      <c r="Y341" s="2">
        <f t="shared" si="155"/>
        <v>472.19342827780508</v>
      </c>
      <c r="Z341" s="2">
        <f t="shared" si="156"/>
        <v>-1000</v>
      </c>
      <c r="AA341" s="2">
        <f t="shared" si="157"/>
        <v>4721.9342827780511</v>
      </c>
      <c r="AB341" s="5">
        <f t="shared" si="158"/>
        <v>-1</v>
      </c>
      <c r="AC341" s="5">
        <f t="shared" si="159"/>
        <v>5</v>
      </c>
      <c r="AD341" s="3">
        <f t="shared" si="160"/>
        <v>202112</v>
      </c>
      <c r="AE341" s="21">
        <v>5</v>
      </c>
      <c r="AF341" s="21">
        <v>1.19</v>
      </c>
      <c r="AG341" s="21">
        <v>6</v>
      </c>
      <c r="AH341" s="21">
        <v>1.1399999999999999</v>
      </c>
      <c r="AI341">
        <v>41</v>
      </c>
      <c r="AJ341">
        <v>29</v>
      </c>
      <c r="AK341">
        <f t="shared" si="161"/>
        <v>-800</v>
      </c>
      <c r="AL341">
        <f t="shared" si="162"/>
        <v>29</v>
      </c>
      <c r="AM341">
        <f t="shared" si="163"/>
        <v>41</v>
      </c>
    </row>
    <row r="342" spans="2:39" x14ac:dyDescent="0.25">
      <c r="B342" s="24">
        <v>44556</v>
      </c>
      <c r="C342" s="20" t="s">
        <v>32</v>
      </c>
      <c r="D342" s="20" t="s">
        <v>50</v>
      </c>
      <c r="E342" s="2">
        <v>154.99999999999997</v>
      </c>
      <c r="F342" s="2">
        <v>-175.43859649122805</v>
      </c>
      <c r="G342" s="9">
        <f t="shared" si="164"/>
        <v>45043.083333332514</v>
      </c>
      <c r="H342" s="2" t="str">
        <f t="shared" si="165"/>
        <v>Los Angeles Rams</v>
      </c>
      <c r="I342" s="2" t="str">
        <f t="shared" si="166"/>
        <v>Minnesota Vikings</v>
      </c>
      <c r="J342" s="17">
        <f t="shared" si="167"/>
        <v>-175.43859649122805</v>
      </c>
      <c r="K342" s="18">
        <f t="shared" si="168"/>
        <v>154.99999999999997</v>
      </c>
      <c r="L342" s="4">
        <f t="shared" si="143"/>
        <v>1.57</v>
      </c>
      <c r="M342" s="4">
        <f t="shared" si="144"/>
        <v>2.5499999999999998</v>
      </c>
      <c r="N342" s="1">
        <f t="shared" si="145"/>
        <v>0.63694267515923564</v>
      </c>
      <c r="O342" s="1">
        <f t="shared" si="146"/>
        <v>0.39215686274509809</v>
      </c>
      <c r="P342" s="1">
        <f t="shared" si="147"/>
        <v>2.8276699029126329E-2</v>
      </c>
      <c r="Q342" s="1">
        <f t="shared" si="148"/>
        <v>0.12239290620706877</v>
      </c>
      <c r="R342" s="1">
        <f t="shared" si="149"/>
        <v>0.63339290620706878</v>
      </c>
      <c r="S342" s="1"/>
      <c r="T342" s="17">
        <f t="shared" si="150"/>
        <v>578.79886276004493</v>
      </c>
      <c r="U342" s="18">
        <f t="shared" si="151"/>
        <v>1558.0808321378222</v>
      </c>
      <c r="V342" s="2">
        <f t="shared" si="152"/>
        <v>549.85891962204266</v>
      </c>
      <c r="W342" s="18">
        <f t="shared" si="153"/>
        <v>1480.1767905309309</v>
      </c>
      <c r="X342" s="2">
        <f t="shared" si="154"/>
        <v>-181.86483192586408</v>
      </c>
      <c r="Y342" s="2">
        <f t="shared" si="155"/>
        <v>148.0176790530931</v>
      </c>
      <c r="Z342" s="2">
        <f t="shared" si="156"/>
        <v>549.85891962204266</v>
      </c>
      <c r="AA342" s="2">
        <f t="shared" si="157"/>
        <v>-1000</v>
      </c>
      <c r="AB342" s="5">
        <f t="shared" si="158"/>
        <v>0.57000000000000006</v>
      </c>
      <c r="AC342" s="5">
        <f t="shared" si="159"/>
        <v>-1</v>
      </c>
      <c r="AD342" s="3">
        <f t="shared" si="160"/>
        <v>202112</v>
      </c>
      <c r="AE342" s="21">
        <v>2.4</v>
      </c>
      <c r="AF342" s="21">
        <v>1.62</v>
      </c>
      <c r="AG342" s="21">
        <v>2.5499999999999998</v>
      </c>
      <c r="AH342" s="21">
        <v>1.57</v>
      </c>
      <c r="AI342">
        <v>23</v>
      </c>
      <c r="AJ342">
        <v>30</v>
      </c>
      <c r="AK342">
        <f t="shared" si="161"/>
        <v>-180</v>
      </c>
      <c r="AL342">
        <f t="shared" si="162"/>
        <v>30</v>
      </c>
      <c r="AM342">
        <f t="shared" si="163"/>
        <v>23</v>
      </c>
    </row>
    <row r="343" spans="2:39" x14ac:dyDescent="0.25">
      <c r="B343" s="24">
        <v>44556</v>
      </c>
      <c r="C343" s="20" t="s">
        <v>39</v>
      </c>
      <c r="D343" s="20" t="s">
        <v>27</v>
      </c>
      <c r="E343" s="2">
        <v>-111.11111111111113</v>
      </c>
      <c r="F343" s="2">
        <v>-111.11111111111113</v>
      </c>
      <c r="G343" s="9">
        <f t="shared" si="164"/>
        <v>45043.124999999178</v>
      </c>
      <c r="H343" s="2" t="str">
        <f t="shared" si="165"/>
        <v>New England Patriots</v>
      </c>
      <c r="I343" s="2" t="str">
        <f t="shared" si="166"/>
        <v>Buffalo Bills</v>
      </c>
      <c r="J343" s="17">
        <f t="shared" si="167"/>
        <v>-111.11111111111113</v>
      </c>
      <c r="K343" s="18">
        <f t="shared" si="168"/>
        <v>-111.11111111111113</v>
      </c>
      <c r="L343" s="4">
        <f t="shared" si="143"/>
        <v>1.9</v>
      </c>
      <c r="M343" s="4">
        <f t="shared" si="144"/>
        <v>1.9</v>
      </c>
      <c r="N343" s="1">
        <f t="shared" si="145"/>
        <v>0.52631578947368418</v>
      </c>
      <c r="O343" s="1">
        <f t="shared" si="146"/>
        <v>0.52631578947368418</v>
      </c>
      <c r="P343" s="1">
        <f t="shared" si="147"/>
        <v>4.9999999999999933E-2</v>
      </c>
      <c r="Q343" s="1">
        <f t="shared" si="148"/>
        <v>0</v>
      </c>
      <c r="R343" s="1">
        <f t="shared" si="149"/>
        <v>0.51100000000000001</v>
      </c>
      <c r="S343" s="1"/>
      <c r="T343" s="17">
        <f t="shared" si="150"/>
        <v>956.94716242661434</v>
      </c>
      <c r="U343" s="18">
        <f t="shared" si="151"/>
        <v>953.05662164669593</v>
      </c>
      <c r="V343" s="2">
        <f t="shared" si="152"/>
        <v>909.09980430528356</v>
      </c>
      <c r="W343" s="18">
        <f t="shared" si="153"/>
        <v>905.40379056436109</v>
      </c>
      <c r="X343" s="2">
        <f t="shared" si="154"/>
        <v>-109.9989236895921</v>
      </c>
      <c r="Y343" s="2">
        <f t="shared" si="155"/>
        <v>-110.44795818412409</v>
      </c>
      <c r="Z343" s="2">
        <f t="shared" si="156"/>
        <v>909.09980430528356</v>
      </c>
      <c r="AA343" s="2">
        <f t="shared" si="157"/>
        <v>-1000</v>
      </c>
      <c r="AB343" s="5">
        <f t="shared" si="158"/>
        <v>0.89999999999999991</v>
      </c>
      <c r="AC343" s="5">
        <f t="shared" si="159"/>
        <v>-1</v>
      </c>
      <c r="AD343" s="3">
        <f t="shared" si="160"/>
        <v>202112</v>
      </c>
      <c r="AE343" s="21">
        <v>1.8</v>
      </c>
      <c r="AF343" s="21">
        <v>2.0499999999999998</v>
      </c>
      <c r="AG343" s="21">
        <v>1.9</v>
      </c>
      <c r="AH343" s="21">
        <v>1.9</v>
      </c>
      <c r="AI343">
        <v>21</v>
      </c>
      <c r="AJ343">
        <v>33</v>
      </c>
      <c r="AK343">
        <f t="shared" si="161"/>
        <v>-120</v>
      </c>
      <c r="AL343">
        <f t="shared" si="162"/>
        <v>33</v>
      </c>
      <c r="AM343">
        <f t="shared" si="163"/>
        <v>21</v>
      </c>
    </row>
    <row r="344" spans="2:39" x14ac:dyDescent="0.25">
      <c r="B344" s="24">
        <v>44556</v>
      </c>
      <c r="C344" s="20" t="s">
        <v>45</v>
      </c>
      <c r="D344" s="20" t="s">
        <v>29</v>
      </c>
      <c r="E344" s="2">
        <v>-135.13513513513513</v>
      </c>
      <c r="F344" s="2">
        <v>114.99999999999999</v>
      </c>
      <c r="G344" s="9">
        <f t="shared" si="164"/>
        <v>45043.166666665842</v>
      </c>
      <c r="H344" s="2" t="str">
        <f t="shared" si="165"/>
        <v>New York Jets</v>
      </c>
      <c r="I344" s="2" t="str">
        <f t="shared" si="166"/>
        <v>Jacksonville Jaguars</v>
      </c>
      <c r="J344" s="17">
        <f t="shared" si="167"/>
        <v>-135.13513513513513</v>
      </c>
      <c r="K344" s="18">
        <f t="shared" si="168"/>
        <v>114.99999999999999</v>
      </c>
      <c r="L344" s="4">
        <f t="shared" si="143"/>
        <v>1.74</v>
      </c>
      <c r="M344" s="4">
        <f t="shared" si="144"/>
        <v>2.15</v>
      </c>
      <c r="N344" s="1">
        <f t="shared" si="145"/>
        <v>0.57471264367816088</v>
      </c>
      <c r="O344" s="1">
        <f t="shared" si="146"/>
        <v>0.46511627906976744</v>
      </c>
      <c r="P344" s="1">
        <f t="shared" si="147"/>
        <v>3.8303341902313659E-2</v>
      </c>
      <c r="Q344" s="1">
        <f t="shared" si="148"/>
        <v>5.4798182304196724E-2</v>
      </c>
      <c r="R344" s="1">
        <f t="shared" si="149"/>
        <v>0.56579818230419676</v>
      </c>
      <c r="S344" s="1"/>
      <c r="T344" s="17">
        <f t="shared" si="150"/>
        <v>767.41465645493759</v>
      </c>
      <c r="U344" s="18">
        <f t="shared" si="151"/>
        <v>1185.8985221458363</v>
      </c>
      <c r="V344" s="2">
        <f t="shared" si="152"/>
        <v>729.04392363219063</v>
      </c>
      <c r="W344" s="18">
        <f t="shared" si="153"/>
        <v>1126.6035960385445</v>
      </c>
      <c r="X344" s="2">
        <f t="shared" si="154"/>
        <v>-137.16594673992637</v>
      </c>
      <c r="Y344" s="2">
        <f t="shared" si="155"/>
        <v>112.66035960385446</v>
      </c>
      <c r="Z344" s="2">
        <f t="shared" si="156"/>
        <v>729.04392363219063</v>
      </c>
      <c r="AA344" s="2">
        <f t="shared" si="157"/>
        <v>-1000</v>
      </c>
      <c r="AB344" s="5">
        <f t="shared" si="158"/>
        <v>0.74</v>
      </c>
      <c r="AC344" s="5">
        <f t="shared" si="159"/>
        <v>-1</v>
      </c>
      <c r="AD344" s="3">
        <f t="shared" si="160"/>
        <v>202112</v>
      </c>
      <c r="AE344" s="21">
        <v>1.76</v>
      </c>
      <c r="AF344" s="21">
        <v>2.1</v>
      </c>
      <c r="AG344" s="21">
        <v>1.74</v>
      </c>
      <c r="AH344" s="21">
        <v>2.15</v>
      </c>
      <c r="AI344">
        <v>26</v>
      </c>
      <c r="AJ344">
        <v>21</v>
      </c>
      <c r="AK344">
        <f t="shared" si="161"/>
        <v>-140</v>
      </c>
      <c r="AL344">
        <f t="shared" si="162"/>
        <v>26</v>
      </c>
      <c r="AM344">
        <f t="shared" si="163"/>
        <v>21</v>
      </c>
    </row>
    <row r="345" spans="2:39" x14ac:dyDescent="0.25">
      <c r="B345" s="24">
        <v>44556</v>
      </c>
      <c r="C345" s="20" t="s">
        <v>22</v>
      </c>
      <c r="D345" s="20" t="s">
        <v>28</v>
      </c>
      <c r="E345" s="2">
        <v>-555.55555555555577</v>
      </c>
      <c r="F345" s="2">
        <v>425</v>
      </c>
      <c r="G345" s="9">
        <f t="shared" si="164"/>
        <v>45043.208333332506</v>
      </c>
      <c r="H345" s="2" t="str">
        <f t="shared" si="165"/>
        <v>Philadelphia Eagles</v>
      </c>
      <c r="I345" s="2" t="str">
        <f t="shared" si="166"/>
        <v>New York Giants</v>
      </c>
      <c r="J345" s="17">
        <f t="shared" si="167"/>
        <v>-555.55555555555577</v>
      </c>
      <c r="K345" s="18">
        <f t="shared" si="168"/>
        <v>425</v>
      </c>
      <c r="L345" s="4">
        <f t="shared" si="143"/>
        <v>1.18</v>
      </c>
      <c r="M345" s="4">
        <f t="shared" si="144"/>
        <v>5.25</v>
      </c>
      <c r="N345" s="1">
        <f t="shared" si="145"/>
        <v>0.84745762711864414</v>
      </c>
      <c r="O345" s="1">
        <f t="shared" si="146"/>
        <v>0.19047619047619047</v>
      </c>
      <c r="P345" s="1">
        <f t="shared" si="147"/>
        <v>3.6547433903577065E-2</v>
      </c>
      <c r="Q345" s="1">
        <f t="shared" si="148"/>
        <v>0.32849071832122684</v>
      </c>
      <c r="R345" s="1">
        <f t="shared" si="149"/>
        <v>0.83949071832122679</v>
      </c>
      <c r="S345" s="1"/>
      <c r="T345" s="17">
        <f t="shared" si="150"/>
        <v>191.19839942930162</v>
      </c>
      <c r="U345" s="18">
        <f t="shared" si="151"/>
        <v>4188.72894319429</v>
      </c>
      <c r="V345" s="2">
        <f t="shared" si="152"/>
        <v>181.63847945783652</v>
      </c>
      <c r="W345" s="18">
        <f t="shared" si="153"/>
        <v>3979.2924960345754</v>
      </c>
      <c r="X345" s="2">
        <f t="shared" si="154"/>
        <v>-550.54413744535259</v>
      </c>
      <c r="Y345" s="2">
        <f t="shared" si="155"/>
        <v>397.92924960345755</v>
      </c>
      <c r="Z345" s="2">
        <f t="shared" si="156"/>
        <v>181.63847945783652</v>
      </c>
      <c r="AA345" s="2">
        <f t="shared" si="157"/>
        <v>-1000</v>
      </c>
      <c r="AB345" s="5">
        <f t="shared" si="158"/>
        <v>0.17999999999999994</v>
      </c>
      <c r="AC345" s="5">
        <f t="shared" si="159"/>
        <v>-1</v>
      </c>
      <c r="AD345" s="3">
        <f t="shared" si="160"/>
        <v>202112</v>
      </c>
      <c r="AE345" s="21">
        <v>1.2</v>
      </c>
      <c r="AF345" s="21">
        <v>4.75</v>
      </c>
      <c r="AG345" s="21">
        <v>1.18</v>
      </c>
      <c r="AH345" s="21">
        <v>5.25</v>
      </c>
      <c r="AI345">
        <v>34</v>
      </c>
      <c r="AJ345">
        <v>10</v>
      </c>
      <c r="AK345">
        <f t="shared" si="161"/>
        <v>-600</v>
      </c>
      <c r="AL345">
        <f t="shared" si="162"/>
        <v>34</v>
      </c>
      <c r="AM345">
        <f t="shared" si="163"/>
        <v>10</v>
      </c>
    </row>
    <row r="346" spans="2:39" x14ac:dyDescent="0.25">
      <c r="B346" s="24">
        <v>44555</v>
      </c>
      <c r="C346" s="20" t="s">
        <v>51</v>
      </c>
      <c r="D346" s="20" t="s">
        <v>42</v>
      </c>
      <c r="E346" s="2">
        <v>-166.66666666666663</v>
      </c>
      <c r="F346" s="2">
        <v>145.00000000000003</v>
      </c>
      <c r="G346" s="9">
        <f t="shared" si="164"/>
        <v>45043.249999999171</v>
      </c>
      <c r="H346" s="2" t="str">
        <f t="shared" si="165"/>
        <v>Arizona Cardinals</v>
      </c>
      <c r="I346" s="2" t="str">
        <f t="shared" si="166"/>
        <v>Indianapolis Colts</v>
      </c>
      <c r="J346" s="17">
        <f t="shared" si="167"/>
        <v>-166.66666666666663</v>
      </c>
      <c r="K346" s="18">
        <f t="shared" si="168"/>
        <v>145.00000000000003</v>
      </c>
      <c r="L346" s="4">
        <f t="shared" si="143"/>
        <v>1.6</v>
      </c>
      <c r="M346" s="4">
        <f t="shared" si="144"/>
        <v>2.4500000000000002</v>
      </c>
      <c r="N346" s="1">
        <f t="shared" si="145"/>
        <v>0.625</v>
      </c>
      <c r="O346" s="1">
        <f t="shared" si="146"/>
        <v>0.4081632653061224</v>
      </c>
      <c r="P346" s="1">
        <f t="shared" si="147"/>
        <v>3.2098765432098886E-2</v>
      </c>
      <c r="Q346" s="1">
        <f t="shared" si="148"/>
        <v>0.1084183673469388</v>
      </c>
      <c r="R346" s="1">
        <f t="shared" si="149"/>
        <v>0.61941836734693878</v>
      </c>
      <c r="S346" s="1"/>
      <c r="T346" s="17">
        <f t="shared" si="150"/>
        <v>614.4177388267467</v>
      </c>
      <c r="U346" s="18">
        <f t="shared" si="151"/>
        <v>1471.4893831628281</v>
      </c>
      <c r="V346" s="2">
        <f t="shared" si="152"/>
        <v>583.69685188540939</v>
      </c>
      <c r="W346" s="18">
        <f t="shared" si="153"/>
        <v>1397.9149140046866</v>
      </c>
      <c r="X346" s="2">
        <f t="shared" si="154"/>
        <v>-171.32180801898838</v>
      </c>
      <c r="Y346" s="2">
        <f t="shared" si="155"/>
        <v>139.79149140046866</v>
      </c>
      <c r="Z346" s="2">
        <f t="shared" si="156"/>
        <v>-1000</v>
      </c>
      <c r="AA346" s="2">
        <f t="shared" si="157"/>
        <v>1397.9149140046866</v>
      </c>
      <c r="AB346" s="5">
        <f t="shared" si="158"/>
        <v>-1</v>
      </c>
      <c r="AC346" s="5">
        <f t="shared" si="159"/>
        <v>1.4500000000000002</v>
      </c>
      <c r="AD346" s="3">
        <f t="shared" si="160"/>
        <v>202112</v>
      </c>
      <c r="AE346" s="21">
        <v>1.8</v>
      </c>
      <c r="AF346" s="21">
        <v>2.0499999999999998</v>
      </c>
      <c r="AG346" s="21">
        <v>1.6</v>
      </c>
      <c r="AH346" s="21">
        <v>2.4500000000000002</v>
      </c>
      <c r="AI346">
        <v>16</v>
      </c>
      <c r="AJ346">
        <v>22</v>
      </c>
      <c r="AK346">
        <f t="shared" si="161"/>
        <v>-170</v>
      </c>
      <c r="AL346">
        <f t="shared" si="162"/>
        <v>16</v>
      </c>
      <c r="AM346">
        <f t="shared" si="163"/>
        <v>22</v>
      </c>
    </row>
    <row r="347" spans="2:39" x14ac:dyDescent="0.25">
      <c r="B347" s="24">
        <v>44555</v>
      </c>
      <c r="C347" s="20" t="s">
        <v>36</v>
      </c>
      <c r="D347" s="20" t="s">
        <v>49</v>
      </c>
      <c r="E347" s="2">
        <v>-434.78260869565219</v>
      </c>
      <c r="F347" s="2">
        <v>325</v>
      </c>
      <c r="G347" s="9">
        <f t="shared" si="164"/>
        <v>45043.291666665835</v>
      </c>
      <c r="H347" s="2" t="str">
        <f t="shared" si="165"/>
        <v>Green Bay Packers</v>
      </c>
      <c r="I347" s="2" t="str">
        <f t="shared" si="166"/>
        <v>Cleveland Browns</v>
      </c>
      <c r="J347" s="17">
        <f t="shared" si="167"/>
        <v>-434.78260869565219</v>
      </c>
      <c r="K347" s="18">
        <f t="shared" si="168"/>
        <v>325</v>
      </c>
      <c r="L347" s="4">
        <f t="shared" si="143"/>
        <v>1.2300000000000002</v>
      </c>
      <c r="M347" s="4">
        <f t="shared" si="144"/>
        <v>4.25</v>
      </c>
      <c r="N347" s="1">
        <f t="shared" si="145"/>
        <v>0.81300813008130068</v>
      </c>
      <c r="O347" s="1">
        <f t="shared" si="146"/>
        <v>0.23529411764705882</v>
      </c>
      <c r="P347" s="1">
        <f t="shared" si="147"/>
        <v>4.607664233576636E-2</v>
      </c>
      <c r="Q347" s="1">
        <f t="shared" si="148"/>
        <v>0.28885700621712096</v>
      </c>
      <c r="R347" s="1">
        <f t="shared" si="149"/>
        <v>0.79985700621712097</v>
      </c>
      <c r="S347" s="1"/>
      <c r="T347" s="17">
        <f t="shared" si="150"/>
        <v>250.2234677288684</v>
      </c>
      <c r="U347" s="18">
        <f t="shared" si="151"/>
        <v>3342.2645955042926</v>
      </c>
      <c r="V347" s="2">
        <f t="shared" si="152"/>
        <v>237.71229434242497</v>
      </c>
      <c r="W347" s="18">
        <f t="shared" si="153"/>
        <v>3175.151365729078</v>
      </c>
      <c r="X347" s="2">
        <f t="shared" si="154"/>
        <v>-420.67660100049278</v>
      </c>
      <c r="Y347" s="2">
        <f t="shared" si="155"/>
        <v>317.51513657290781</v>
      </c>
      <c r="Z347" s="2">
        <f t="shared" si="156"/>
        <v>237.71229434242497</v>
      </c>
      <c r="AA347" s="2">
        <f t="shared" si="157"/>
        <v>-1000</v>
      </c>
      <c r="AB347" s="5">
        <f t="shared" si="158"/>
        <v>0.2300000000000002</v>
      </c>
      <c r="AC347" s="5">
        <f t="shared" si="159"/>
        <v>-1</v>
      </c>
      <c r="AD347" s="3">
        <f t="shared" si="160"/>
        <v>202112</v>
      </c>
      <c r="AE347" s="21">
        <v>1.29</v>
      </c>
      <c r="AF347" s="21">
        <v>3.7</v>
      </c>
      <c r="AG347" s="21">
        <v>1.23</v>
      </c>
      <c r="AH347" s="21">
        <v>4.25</v>
      </c>
      <c r="AI347">
        <v>24</v>
      </c>
      <c r="AJ347">
        <v>22</v>
      </c>
      <c r="AK347">
        <f t="shared" si="161"/>
        <v>-500</v>
      </c>
      <c r="AL347">
        <f t="shared" si="162"/>
        <v>24</v>
      </c>
      <c r="AM347">
        <f t="shared" si="163"/>
        <v>22</v>
      </c>
    </row>
    <row r="348" spans="2:39" x14ac:dyDescent="0.25">
      <c r="B348" s="24">
        <v>44553</v>
      </c>
      <c r="C348" s="20" t="s">
        <v>44</v>
      </c>
      <c r="D348" s="20" t="s">
        <v>25</v>
      </c>
      <c r="E348" s="2">
        <v>150</v>
      </c>
      <c r="F348" s="2">
        <v>-172.41379310344826</v>
      </c>
      <c r="G348" s="9">
        <f t="shared" si="164"/>
        <v>45043.333333332499</v>
      </c>
      <c r="H348" s="2" t="str">
        <f t="shared" si="165"/>
        <v>San Francisco 49ers</v>
      </c>
      <c r="I348" s="2" t="str">
        <f t="shared" si="166"/>
        <v>Tennessee Titans</v>
      </c>
      <c r="J348" s="17">
        <f t="shared" si="167"/>
        <v>-172.41379310344826</v>
      </c>
      <c r="K348" s="18">
        <f t="shared" si="168"/>
        <v>150</v>
      </c>
      <c r="L348" s="4">
        <f t="shared" si="143"/>
        <v>1.58</v>
      </c>
      <c r="M348" s="4">
        <f t="shared" si="144"/>
        <v>2.5</v>
      </c>
      <c r="N348" s="1">
        <f t="shared" si="145"/>
        <v>0.63291139240506322</v>
      </c>
      <c r="O348" s="1">
        <f t="shared" si="146"/>
        <v>0.4</v>
      </c>
      <c r="P348" s="1">
        <f t="shared" si="147"/>
        <v>3.1862745098039214E-2</v>
      </c>
      <c r="Q348" s="1">
        <f t="shared" si="148"/>
        <v>0.1164556962025316</v>
      </c>
      <c r="R348" s="1">
        <f t="shared" si="149"/>
        <v>0.62745569620253161</v>
      </c>
      <c r="S348" s="1"/>
      <c r="T348" s="17">
        <f t="shared" si="150"/>
        <v>593.73802174746322</v>
      </c>
      <c r="U348" s="18">
        <f t="shared" si="151"/>
        <v>1520.5870888415161</v>
      </c>
      <c r="V348" s="2">
        <f t="shared" si="152"/>
        <v>564.05112066009008</v>
      </c>
      <c r="W348" s="18">
        <f t="shared" si="153"/>
        <v>1444.5577343994403</v>
      </c>
      <c r="X348" s="2">
        <f t="shared" si="154"/>
        <v>-177.28889516782337</v>
      </c>
      <c r="Y348" s="2">
        <f t="shared" si="155"/>
        <v>144.45577343994404</v>
      </c>
      <c r="Z348" s="2">
        <f t="shared" si="156"/>
        <v>-1000</v>
      </c>
      <c r="AA348" s="2">
        <f t="shared" si="157"/>
        <v>1444.5577343994403</v>
      </c>
      <c r="AB348" s="5">
        <f t="shared" si="158"/>
        <v>-1</v>
      </c>
      <c r="AC348" s="5">
        <f t="shared" si="159"/>
        <v>1.5</v>
      </c>
      <c r="AD348" s="3">
        <f t="shared" si="160"/>
        <v>202112</v>
      </c>
      <c r="AE348" s="21">
        <v>2.5</v>
      </c>
      <c r="AF348" s="21">
        <v>1.58</v>
      </c>
      <c r="AG348" s="21">
        <v>2.5</v>
      </c>
      <c r="AH348" s="21">
        <v>1.58</v>
      </c>
      <c r="AI348">
        <v>20</v>
      </c>
      <c r="AJ348">
        <v>17</v>
      </c>
      <c r="AK348">
        <f t="shared" si="161"/>
        <v>-180</v>
      </c>
      <c r="AL348">
        <f t="shared" si="162"/>
        <v>17</v>
      </c>
      <c r="AM348">
        <f t="shared" si="163"/>
        <v>20</v>
      </c>
    </row>
    <row r="349" spans="2:39" x14ac:dyDescent="0.25">
      <c r="B349" s="24">
        <v>44551</v>
      </c>
      <c r="C349" s="20" t="s">
        <v>50</v>
      </c>
      <c r="D349" s="20" t="s">
        <v>35</v>
      </c>
      <c r="E349" s="2">
        <v>-370.37037037037032</v>
      </c>
      <c r="F349" s="2">
        <v>280</v>
      </c>
      <c r="G349" s="9">
        <f t="shared" si="164"/>
        <v>45043.374999999163</v>
      </c>
      <c r="H349" s="2" t="str">
        <f t="shared" si="165"/>
        <v>Los Angeles Rams</v>
      </c>
      <c r="I349" s="2" t="str">
        <f t="shared" si="166"/>
        <v>Seattle Seahawks</v>
      </c>
      <c r="J349" s="17">
        <f t="shared" si="167"/>
        <v>-370.37037037037032</v>
      </c>
      <c r="K349" s="18">
        <f t="shared" si="168"/>
        <v>280</v>
      </c>
      <c r="L349" s="4">
        <f t="shared" si="143"/>
        <v>1.27</v>
      </c>
      <c r="M349" s="4">
        <f t="shared" si="144"/>
        <v>3.8</v>
      </c>
      <c r="N349" s="1">
        <f t="shared" si="145"/>
        <v>0.78740157480314954</v>
      </c>
      <c r="O349" s="1">
        <f t="shared" si="146"/>
        <v>0.26315789473684209</v>
      </c>
      <c r="P349" s="1">
        <f t="shared" si="147"/>
        <v>4.8126232741617536E-2</v>
      </c>
      <c r="Q349" s="1">
        <f t="shared" si="148"/>
        <v>0.26212184003315375</v>
      </c>
      <c r="R349" s="1">
        <f t="shared" si="149"/>
        <v>0.77312184003315376</v>
      </c>
      <c r="S349" s="1"/>
      <c r="T349" s="17">
        <f t="shared" si="150"/>
        <v>293.45718645992071</v>
      </c>
      <c r="U349" s="18">
        <f t="shared" si="151"/>
        <v>2909.583445130711</v>
      </c>
      <c r="V349" s="2">
        <f t="shared" si="152"/>
        <v>278.78432713692467</v>
      </c>
      <c r="W349" s="18">
        <f t="shared" si="153"/>
        <v>2764.1042728741754</v>
      </c>
      <c r="X349" s="2">
        <f t="shared" si="154"/>
        <v>-358.70022187755586</v>
      </c>
      <c r="Y349" s="2">
        <f t="shared" si="155"/>
        <v>276.41042728741752</v>
      </c>
      <c r="Z349" s="2">
        <f t="shared" si="156"/>
        <v>278.78432713692467</v>
      </c>
      <c r="AA349" s="2">
        <f t="shared" si="157"/>
        <v>-1000</v>
      </c>
      <c r="AB349" s="5">
        <f t="shared" si="158"/>
        <v>0.27</v>
      </c>
      <c r="AC349" s="5">
        <f t="shared" si="159"/>
        <v>-1</v>
      </c>
      <c r="AD349" s="3">
        <f t="shared" si="160"/>
        <v>202112</v>
      </c>
      <c r="AE349" s="21">
        <v>1.3</v>
      </c>
      <c r="AF349" s="21">
        <v>3.65</v>
      </c>
      <c r="AG349" s="21">
        <v>1.27</v>
      </c>
      <c r="AH349" s="21">
        <v>3.8</v>
      </c>
      <c r="AI349">
        <v>20</v>
      </c>
      <c r="AJ349">
        <v>10</v>
      </c>
      <c r="AK349">
        <f t="shared" si="161"/>
        <v>-400</v>
      </c>
      <c r="AL349">
        <f t="shared" si="162"/>
        <v>20</v>
      </c>
      <c r="AM349">
        <f t="shared" si="163"/>
        <v>10</v>
      </c>
    </row>
    <row r="350" spans="2:39" x14ac:dyDescent="0.25">
      <c r="B350" s="24">
        <v>44551</v>
      </c>
      <c r="C350" s="20" t="s">
        <v>22</v>
      </c>
      <c r="D350" s="20" t="s">
        <v>54</v>
      </c>
      <c r="E350" s="2">
        <v>-500.00000000000011</v>
      </c>
      <c r="F350" s="2">
        <v>375</v>
      </c>
      <c r="G350" s="9">
        <f t="shared" si="164"/>
        <v>45043.416666665828</v>
      </c>
      <c r="H350" s="2" t="str">
        <f t="shared" si="165"/>
        <v>Philadelphia Eagles</v>
      </c>
      <c r="I350" s="2" t="str">
        <f t="shared" si="166"/>
        <v>Washington Football Team</v>
      </c>
      <c r="J350" s="17">
        <f t="shared" si="167"/>
        <v>-500.00000000000011</v>
      </c>
      <c r="K350" s="18">
        <f t="shared" si="168"/>
        <v>375</v>
      </c>
      <c r="L350" s="4">
        <f t="shared" si="143"/>
        <v>1.2</v>
      </c>
      <c r="M350" s="4">
        <f t="shared" si="144"/>
        <v>4.75</v>
      </c>
      <c r="N350" s="1">
        <f t="shared" si="145"/>
        <v>0.83333333333333337</v>
      </c>
      <c r="O350" s="1">
        <f t="shared" si="146"/>
        <v>0.21052631578947367</v>
      </c>
      <c r="P350" s="1">
        <f t="shared" si="147"/>
        <v>4.2016806722689037E-2</v>
      </c>
      <c r="Q350" s="1">
        <f t="shared" si="148"/>
        <v>0.31140350877192985</v>
      </c>
      <c r="R350" s="1">
        <f t="shared" si="149"/>
        <v>0.82240350877192991</v>
      </c>
      <c r="S350" s="1"/>
      <c r="T350" s="17">
        <f t="shared" si="150"/>
        <v>215.94811954689931</v>
      </c>
      <c r="U350" s="18">
        <f t="shared" si="151"/>
        <v>3787.1793685900598</v>
      </c>
      <c r="V350" s="2">
        <f t="shared" si="152"/>
        <v>205.15071356955434</v>
      </c>
      <c r="W350" s="18">
        <f t="shared" si="153"/>
        <v>3597.8204001605568</v>
      </c>
      <c r="X350" s="2">
        <f t="shared" si="154"/>
        <v>-487.44651315139578</v>
      </c>
      <c r="Y350" s="2">
        <f t="shared" si="155"/>
        <v>359.7820400160557</v>
      </c>
      <c r="Z350" s="2">
        <f t="shared" si="156"/>
        <v>205.15071356955434</v>
      </c>
      <c r="AA350" s="2">
        <f t="shared" si="157"/>
        <v>-1000</v>
      </c>
      <c r="AB350" s="5">
        <f t="shared" si="158"/>
        <v>0.19999999999999996</v>
      </c>
      <c r="AC350" s="5">
        <f t="shared" si="159"/>
        <v>-1</v>
      </c>
      <c r="AD350" s="3">
        <f t="shared" si="160"/>
        <v>202112</v>
      </c>
      <c r="AE350" s="21">
        <v>1.5</v>
      </c>
      <c r="AF350" s="21">
        <v>2.7</v>
      </c>
      <c r="AG350" s="21">
        <v>1.2</v>
      </c>
      <c r="AH350" s="21">
        <v>4.75</v>
      </c>
      <c r="AI350">
        <v>27</v>
      </c>
      <c r="AJ350">
        <v>17</v>
      </c>
      <c r="AK350">
        <f t="shared" si="161"/>
        <v>-500</v>
      </c>
      <c r="AL350">
        <f t="shared" si="162"/>
        <v>27</v>
      </c>
      <c r="AM350">
        <f t="shared" si="163"/>
        <v>17</v>
      </c>
    </row>
    <row r="351" spans="2:39" x14ac:dyDescent="0.25">
      <c r="B351" s="24">
        <v>44550</v>
      </c>
      <c r="C351" s="20" t="s">
        <v>40</v>
      </c>
      <c r="D351" s="20" t="s">
        <v>32</v>
      </c>
      <c r="E351" s="2">
        <v>250</v>
      </c>
      <c r="F351" s="2">
        <v>-312.49999999999994</v>
      </c>
      <c r="G351" s="9">
        <f t="shared" si="164"/>
        <v>45043.458333332492</v>
      </c>
      <c r="H351" s="2" t="str">
        <f t="shared" si="165"/>
        <v>Minnesota Vikings</v>
      </c>
      <c r="I351" s="2" t="str">
        <f t="shared" si="166"/>
        <v>Chicago Bears</v>
      </c>
      <c r="J351" s="17">
        <f t="shared" si="167"/>
        <v>-312.49999999999994</v>
      </c>
      <c r="K351" s="18">
        <f t="shared" si="168"/>
        <v>250</v>
      </c>
      <c r="L351" s="4">
        <f t="shared" si="143"/>
        <v>1.32</v>
      </c>
      <c r="M351" s="4">
        <f t="shared" si="144"/>
        <v>3.5</v>
      </c>
      <c r="N351" s="1">
        <f t="shared" si="145"/>
        <v>0.75757575757575757</v>
      </c>
      <c r="O351" s="1">
        <f t="shared" si="146"/>
        <v>0.2857142857142857</v>
      </c>
      <c r="P351" s="1">
        <f t="shared" si="147"/>
        <v>4.1493775933610033E-2</v>
      </c>
      <c r="Q351" s="1">
        <f t="shared" si="148"/>
        <v>0.23593073593073594</v>
      </c>
      <c r="R351" s="1">
        <f t="shared" si="149"/>
        <v>0.746930735930736</v>
      </c>
      <c r="S351" s="1"/>
      <c r="T351" s="17">
        <f t="shared" si="150"/>
        <v>338.81222434088107</v>
      </c>
      <c r="U351" s="18">
        <f t="shared" si="151"/>
        <v>2560.4407248682487</v>
      </c>
      <c r="V351" s="2">
        <f t="shared" si="152"/>
        <v>321.87161312383699</v>
      </c>
      <c r="W351" s="18">
        <f t="shared" si="153"/>
        <v>2432.4186886248362</v>
      </c>
      <c r="X351" s="2">
        <f t="shared" si="154"/>
        <v>-310.68288075943485</v>
      </c>
      <c r="Y351" s="2">
        <f t="shared" si="155"/>
        <v>243.24186886248361</v>
      </c>
      <c r="Z351" s="2">
        <f t="shared" si="156"/>
        <v>321.87161312383699</v>
      </c>
      <c r="AA351" s="2">
        <f t="shared" si="157"/>
        <v>-1000</v>
      </c>
      <c r="AB351" s="5">
        <f t="shared" si="158"/>
        <v>0.32000000000000006</v>
      </c>
      <c r="AC351" s="5">
        <f t="shared" si="159"/>
        <v>-1</v>
      </c>
      <c r="AD351" s="3">
        <f t="shared" si="160"/>
        <v>202112</v>
      </c>
      <c r="AE351" s="21">
        <v>2.7</v>
      </c>
      <c r="AF351" s="21">
        <v>1.5</v>
      </c>
      <c r="AG351" s="21">
        <v>3.5</v>
      </c>
      <c r="AH351" s="21">
        <v>1.32</v>
      </c>
      <c r="AI351">
        <v>9</v>
      </c>
      <c r="AJ351">
        <v>17</v>
      </c>
      <c r="AK351">
        <f t="shared" si="161"/>
        <v>-400</v>
      </c>
      <c r="AL351">
        <f t="shared" si="162"/>
        <v>17</v>
      </c>
      <c r="AM351">
        <f t="shared" si="163"/>
        <v>9</v>
      </c>
    </row>
    <row r="352" spans="2:39" x14ac:dyDescent="0.25">
      <c r="B352" s="24">
        <v>44550</v>
      </c>
      <c r="C352" s="20" t="s">
        <v>49</v>
      </c>
      <c r="D352" s="20" t="s">
        <v>53</v>
      </c>
      <c r="E352" s="2">
        <v>100</v>
      </c>
      <c r="F352" s="2">
        <v>-120.48192771084337</v>
      </c>
      <c r="G352" s="9">
        <f t="shared" si="164"/>
        <v>45043.499999999156</v>
      </c>
      <c r="H352" s="2" t="str">
        <f t="shared" si="165"/>
        <v>Las Vegas Raiders</v>
      </c>
      <c r="I352" s="2" t="str">
        <f t="shared" si="166"/>
        <v>Cleveland Browns</v>
      </c>
      <c r="J352" s="17">
        <f t="shared" si="167"/>
        <v>-120.48192771084337</v>
      </c>
      <c r="K352" s="18">
        <f t="shared" si="168"/>
        <v>100</v>
      </c>
      <c r="L352" s="4">
        <f t="shared" si="143"/>
        <v>1.83</v>
      </c>
      <c r="M352" s="4">
        <f t="shared" si="144"/>
        <v>2</v>
      </c>
      <c r="N352" s="1">
        <f t="shared" si="145"/>
        <v>0.54644808743169393</v>
      </c>
      <c r="O352" s="1">
        <f t="shared" si="146"/>
        <v>0.5</v>
      </c>
      <c r="P352" s="1">
        <f t="shared" si="147"/>
        <v>4.4386422976501305E-2</v>
      </c>
      <c r="Q352" s="1">
        <f t="shared" si="148"/>
        <v>2.3224043715846965E-2</v>
      </c>
      <c r="R352" s="1">
        <f t="shared" si="149"/>
        <v>0.53422404371584697</v>
      </c>
      <c r="S352" s="1"/>
      <c r="T352" s="17">
        <f t="shared" si="150"/>
        <v>871.87381729284084</v>
      </c>
      <c r="U352" s="18">
        <f t="shared" si="151"/>
        <v>1045.6626202421151</v>
      </c>
      <c r="V352" s="2">
        <f t="shared" si="152"/>
        <v>828.28012642819874</v>
      </c>
      <c r="W352" s="18">
        <f t="shared" si="153"/>
        <v>993.3794892300092</v>
      </c>
      <c r="X352" s="2">
        <f t="shared" si="154"/>
        <v>-120.73210114461043</v>
      </c>
      <c r="Y352" s="2">
        <f t="shared" si="155"/>
        <v>-100.66646340515068</v>
      </c>
      <c r="Z352" s="2">
        <f t="shared" si="156"/>
        <v>828.28012642819874</v>
      </c>
      <c r="AA352" s="2">
        <f t="shared" si="157"/>
        <v>-1000</v>
      </c>
      <c r="AB352" s="5">
        <f t="shared" si="158"/>
        <v>0.83000000000000007</v>
      </c>
      <c r="AC352" s="5">
        <f t="shared" si="159"/>
        <v>-1</v>
      </c>
      <c r="AD352" s="3">
        <f t="shared" si="160"/>
        <v>202112</v>
      </c>
      <c r="AE352" s="21">
        <v>1.37</v>
      </c>
      <c r="AF352" s="21">
        <v>3.2</v>
      </c>
      <c r="AG352" s="21">
        <v>2</v>
      </c>
      <c r="AH352" s="21">
        <v>1.83</v>
      </c>
      <c r="AI352">
        <v>14</v>
      </c>
      <c r="AJ352">
        <v>16</v>
      </c>
      <c r="AK352">
        <f t="shared" si="161"/>
        <v>-130</v>
      </c>
      <c r="AL352">
        <f t="shared" si="162"/>
        <v>16</v>
      </c>
      <c r="AM352">
        <f t="shared" si="163"/>
        <v>14</v>
      </c>
    </row>
    <row r="353" spans="2:39" x14ac:dyDescent="0.25">
      <c r="B353" s="24">
        <v>44549</v>
      </c>
      <c r="C353" s="20" t="s">
        <v>30</v>
      </c>
      <c r="D353" s="20" t="s">
        <v>46</v>
      </c>
      <c r="E353" s="2">
        <v>-625.00000000000034</v>
      </c>
      <c r="F353" s="2">
        <v>450</v>
      </c>
      <c r="G353" s="9">
        <f t="shared" si="164"/>
        <v>45043.54166666582</v>
      </c>
      <c r="H353" s="2" t="str">
        <f t="shared" si="165"/>
        <v>Tampa Bay Buccaneers</v>
      </c>
      <c r="I353" s="2" t="str">
        <f t="shared" si="166"/>
        <v>New Orleans Saints</v>
      </c>
      <c r="J353" s="17">
        <f t="shared" si="167"/>
        <v>-625.00000000000034</v>
      </c>
      <c r="K353" s="18">
        <f t="shared" si="168"/>
        <v>450</v>
      </c>
      <c r="L353" s="4">
        <f t="shared" si="143"/>
        <v>1.1599999999999999</v>
      </c>
      <c r="M353" s="4">
        <f t="shared" si="144"/>
        <v>5.5</v>
      </c>
      <c r="N353" s="1">
        <f t="shared" si="145"/>
        <v>0.86206896551724144</v>
      </c>
      <c r="O353" s="1">
        <f t="shared" si="146"/>
        <v>0.18181818181818182</v>
      </c>
      <c r="P353" s="1">
        <f t="shared" si="147"/>
        <v>4.2042042042042094E-2</v>
      </c>
      <c r="Q353" s="1">
        <f t="shared" si="148"/>
        <v>0.34012539184952983</v>
      </c>
      <c r="R353" s="1">
        <f t="shared" si="149"/>
        <v>0.85112539184952984</v>
      </c>
      <c r="S353" s="1"/>
      <c r="T353" s="17">
        <f t="shared" si="150"/>
        <v>174.91501202538396</v>
      </c>
      <c r="U353" s="18">
        <f t="shared" si="151"/>
        <v>4502.2111739446591</v>
      </c>
      <c r="V353" s="2">
        <f t="shared" si="152"/>
        <v>166.16926142411475</v>
      </c>
      <c r="W353" s="18">
        <f t="shared" si="153"/>
        <v>4277.1006152474256</v>
      </c>
      <c r="X353" s="2">
        <f t="shared" si="154"/>
        <v>-601.79601896869144</v>
      </c>
      <c r="Y353" s="2">
        <f t="shared" si="155"/>
        <v>427.71006152474257</v>
      </c>
      <c r="Z353" s="2">
        <f t="shared" si="156"/>
        <v>-1000</v>
      </c>
      <c r="AA353" s="2">
        <f t="shared" si="157"/>
        <v>4277.1006152474256</v>
      </c>
      <c r="AB353" s="5">
        <f t="shared" si="158"/>
        <v>-1</v>
      </c>
      <c r="AC353" s="5">
        <f t="shared" si="159"/>
        <v>4.5</v>
      </c>
      <c r="AD353" s="3">
        <f t="shared" si="160"/>
        <v>202112</v>
      </c>
      <c r="AE353" s="21">
        <v>1.19</v>
      </c>
      <c r="AF353" s="21">
        <v>5</v>
      </c>
      <c r="AG353" s="21">
        <v>1.1599999999999999</v>
      </c>
      <c r="AH353" s="21">
        <v>5.5</v>
      </c>
      <c r="AI353">
        <v>0</v>
      </c>
      <c r="AJ353">
        <v>9</v>
      </c>
      <c r="AK353">
        <f t="shared" si="161"/>
        <v>-700</v>
      </c>
      <c r="AL353">
        <f t="shared" si="162"/>
        <v>0</v>
      </c>
      <c r="AM353">
        <f t="shared" si="163"/>
        <v>9</v>
      </c>
    </row>
    <row r="354" spans="2:39" x14ac:dyDescent="0.25">
      <c r="B354" s="24">
        <v>44549</v>
      </c>
      <c r="C354" s="20" t="s">
        <v>31</v>
      </c>
      <c r="D354" s="20" t="s">
        <v>36</v>
      </c>
      <c r="E354" s="2">
        <v>320</v>
      </c>
      <c r="F354" s="2">
        <v>-400</v>
      </c>
      <c r="G354" s="9">
        <f t="shared" si="164"/>
        <v>45043.583333332484</v>
      </c>
      <c r="H354" s="2" t="str">
        <f t="shared" si="165"/>
        <v>Green Bay Packers</v>
      </c>
      <c r="I354" s="2" t="str">
        <f t="shared" si="166"/>
        <v>Baltimore Ravens</v>
      </c>
      <c r="J354" s="17">
        <f t="shared" si="167"/>
        <v>-400</v>
      </c>
      <c r="K354" s="18">
        <f t="shared" si="168"/>
        <v>320</v>
      </c>
      <c r="L354" s="4">
        <f t="shared" si="143"/>
        <v>1.25</v>
      </c>
      <c r="M354" s="4">
        <f t="shared" si="144"/>
        <v>4.2</v>
      </c>
      <c r="N354" s="1">
        <f t="shared" si="145"/>
        <v>0.8</v>
      </c>
      <c r="O354" s="1">
        <f t="shared" si="146"/>
        <v>0.23809523809523808</v>
      </c>
      <c r="P354" s="1">
        <f t="shared" si="147"/>
        <v>3.669724770642202E-2</v>
      </c>
      <c r="Q354" s="1">
        <f t="shared" si="148"/>
        <v>0.28095238095238095</v>
      </c>
      <c r="R354" s="1">
        <f t="shared" si="149"/>
        <v>0.79195238095238096</v>
      </c>
      <c r="S354" s="1"/>
      <c r="T354" s="17">
        <f t="shared" si="150"/>
        <v>262.7021826709157</v>
      </c>
      <c r="U354" s="18">
        <f t="shared" si="151"/>
        <v>3204.8956988858595</v>
      </c>
      <c r="V354" s="2">
        <f t="shared" si="152"/>
        <v>249.56707353736991</v>
      </c>
      <c r="W354" s="18">
        <f t="shared" si="153"/>
        <v>3044.6509139415662</v>
      </c>
      <c r="X354" s="2">
        <f t="shared" si="154"/>
        <v>-400.69388394309198</v>
      </c>
      <c r="Y354" s="2">
        <f t="shared" si="155"/>
        <v>304.46509139415662</v>
      </c>
      <c r="Z354" s="2">
        <f t="shared" si="156"/>
        <v>249.56707353736991</v>
      </c>
      <c r="AA354" s="2">
        <f t="shared" si="157"/>
        <v>-1000</v>
      </c>
      <c r="AB354" s="5">
        <f t="shared" si="158"/>
        <v>0.25</v>
      </c>
      <c r="AC354" s="5">
        <f t="shared" si="159"/>
        <v>-1</v>
      </c>
      <c r="AD354" s="3">
        <f t="shared" si="160"/>
        <v>202112</v>
      </c>
      <c r="AE354" s="21">
        <v>3.3</v>
      </c>
      <c r="AF354" s="21">
        <v>1.35</v>
      </c>
      <c r="AG354" s="21">
        <v>4.2</v>
      </c>
      <c r="AH354" s="21">
        <v>1.25</v>
      </c>
      <c r="AI354">
        <v>30</v>
      </c>
      <c r="AJ354">
        <v>31</v>
      </c>
      <c r="AK354">
        <f t="shared" si="161"/>
        <v>-400</v>
      </c>
      <c r="AL354">
        <f t="shared" si="162"/>
        <v>31</v>
      </c>
      <c r="AM354">
        <f t="shared" si="163"/>
        <v>30</v>
      </c>
    </row>
    <row r="355" spans="2:39" x14ac:dyDescent="0.25">
      <c r="B355" s="24">
        <v>44549</v>
      </c>
      <c r="C355" s="20" t="s">
        <v>41</v>
      </c>
      <c r="D355" s="20" t="s">
        <v>24</v>
      </c>
      <c r="E355" s="2">
        <v>-156.25000000000003</v>
      </c>
      <c r="F355" s="2">
        <v>135</v>
      </c>
      <c r="G355" s="9">
        <f t="shared" si="164"/>
        <v>45043.624999999149</v>
      </c>
      <c r="H355" s="2" t="str">
        <f t="shared" si="165"/>
        <v>Denver Broncos</v>
      </c>
      <c r="I355" s="2" t="str">
        <f t="shared" si="166"/>
        <v>Cincinnati Bengals</v>
      </c>
      <c r="J355" s="17">
        <f t="shared" si="167"/>
        <v>-156.25000000000003</v>
      </c>
      <c r="K355" s="18">
        <f t="shared" si="168"/>
        <v>135</v>
      </c>
      <c r="L355" s="4">
        <f t="shared" si="143"/>
        <v>1.6399999999999997</v>
      </c>
      <c r="M355" s="4">
        <f t="shared" si="144"/>
        <v>2.35</v>
      </c>
      <c r="N355" s="1">
        <f t="shared" si="145"/>
        <v>0.60975609756097571</v>
      </c>
      <c r="O355" s="1">
        <f t="shared" si="146"/>
        <v>0.42553191489361702</v>
      </c>
      <c r="P355" s="1">
        <f t="shared" si="147"/>
        <v>3.4085213032581607E-2</v>
      </c>
      <c r="Q355" s="1">
        <f t="shared" si="148"/>
        <v>9.2112091333679341E-2</v>
      </c>
      <c r="R355" s="1">
        <f t="shared" si="149"/>
        <v>0.60311209133367938</v>
      </c>
      <c r="S355" s="1"/>
      <c r="T355" s="17">
        <f t="shared" si="150"/>
        <v>658.06657563218596</v>
      </c>
      <c r="U355" s="18">
        <f t="shared" si="151"/>
        <v>1377.3404079490144</v>
      </c>
      <c r="V355" s="2">
        <f t="shared" si="152"/>
        <v>625.16324685057668</v>
      </c>
      <c r="W355" s="18">
        <f t="shared" si="153"/>
        <v>1308.4733875515637</v>
      </c>
      <c r="X355" s="2">
        <f t="shared" si="154"/>
        <v>-159.95821971905121</v>
      </c>
      <c r="Y355" s="2">
        <f t="shared" si="155"/>
        <v>130.84733875515639</v>
      </c>
      <c r="Z355" s="2">
        <f t="shared" si="156"/>
        <v>-1000</v>
      </c>
      <c r="AA355" s="2">
        <f t="shared" si="157"/>
        <v>1308.4733875515637</v>
      </c>
      <c r="AB355" s="5">
        <f t="shared" si="158"/>
        <v>-1</v>
      </c>
      <c r="AC355" s="5">
        <f t="shared" si="159"/>
        <v>1.35</v>
      </c>
      <c r="AD355" s="3">
        <f t="shared" si="160"/>
        <v>202112</v>
      </c>
      <c r="AE355" s="21">
        <v>1.83</v>
      </c>
      <c r="AF355" s="21">
        <v>2</v>
      </c>
      <c r="AG355" s="21">
        <v>1.64</v>
      </c>
      <c r="AH355" s="21">
        <v>2.35</v>
      </c>
      <c r="AI355">
        <v>10</v>
      </c>
      <c r="AJ355">
        <v>15</v>
      </c>
      <c r="AK355">
        <f t="shared" si="161"/>
        <v>-160</v>
      </c>
      <c r="AL355">
        <f t="shared" si="162"/>
        <v>10</v>
      </c>
      <c r="AM355">
        <f t="shared" si="163"/>
        <v>15</v>
      </c>
    </row>
    <row r="356" spans="2:39" x14ac:dyDescent="0.25">
      <c r="B356" s="24">
        <v>44549</v>
      </c>
      <c r="C356" s="20" t="s">
        <v>25</v>
      </c>
      <c r="D356" s="20" t="s">
        <v>38</v>
      </c>
      <c r="E356" s="2">
        <v>-400</v>
      </c>
      <c r="F356" s="2">
        <v>309.99999999999994</v>
      </c>
      <c r="G356" s="9">
        <f t="shared" si="164"/>
        <v>45043.666666665813</v>
      </c>
      <c r="H356" s="2" t="str">
        <f t="shared" si="165"/>
        <v>San Francisco 49ers</v>
      </c>
      <c r="I356" s="2" t="str">
        <f t="shared" si="166"/>
        <v>Atlanta Falcons</v>
      </c>
      <c r="J356" s="17">
        <f t="shared" si="167"/>
        <v>-400</v>
      </c>
      <c r="K356" s="18">
        <f t="shared" si="168"/>
        <v>309.99999999999994</v>
      </c>
      <c r="L356" s="4">
        <f t="shared" si="143"/>
        <v>1.25</v>
      </c>
      <c r="M356" s="4">
        <f t="shared" si="144"/>
        <v>4.0999999999999996</v>
      </c>
      <c r="N356" s="1">
        <f t="shared" si="145"/>
        <v>0.8</v>
      </c>
      <c r="O356" s="1">
        <f t="shared" si="146"/>
        <v>0.24390243902439027</v>
      </c>
      <c r="P356" s="1">
        <f t="shared" si="147"/>
        <v>4.2056074766355089E-2</v>
      </c>
      <c r="Q356" s="1">
        <f t="shared" si="148"/>
        <v>0.2780487804878049</v>
      </c>
      <c r="R356" s="1">
        <f t="shared" si="149"/>
        <v>0.78904878048780491</v>
      </c>
      <c r="S356" s="1"/>
      <c r="T356" s="17">
        <f t="shared" si="150"/>
        <v>267.34876819881913</v>
      </c>
      <c r="U356" s="18">
        <f t="shared" si="151"/>
        <v>3156.5493634457707</v>
      </c>
      <c r="V356" s="2">
        <f t="shared" si="152"/>
        <v>253.98132978887816</v>
      </c>
      <c r="W356" s="18">
        <f t="shared" si="153"/>
        <v>2998.721895273482</v>
      </c>
      <c r="X356" s="2">
        <f t="shared" si="154"/>
        <v>-393.72972841399383</v>
      </c>
      <c r="Y356" s="2">
        <f t="shared" si="155"/>
        <v>299.87218952734821</v>
      </c>
      <c r="Z356" s="2">
        <f t="shared" si="156"/>
        <v>253.98132978887816</v>
      </c>
      <c r="AA356" s="2">
        <f t="shared" si="157"/>
        <v>-1000</v>
      </c>
      <c r="AB356" s="5">
        <f t="shared" si="158"/>
        <v>0.25</v>
      </c>
      <c r="AC356" s="5">
        <f t="shared" si="159"/>
        <v>-1</v>
      </c>
      <c r="AD356" s="3">
        <f t="shared" si="160"/>
        <v>202112</v>
      </c>
      <c r="AE356" s="21">
        <v>1.25</v>
      </c>
      <c r="AF356" s="21">
        <v>4.0999999999999996</v>
      </c>
      <c r="AG356" s="21">
        <v>1.25</v>
      </c>
      <c r="AH356" s="21">
        <v>4.0999999999999996</v>
      </c>
      <c r="AI356">
        <v>31</v>
      </c>
      <c r="AJ356">
        <v>13</v>
      </c>
      <c r="AK356">
        <f t="shared" si="161"/>
        <v>-400</v>
      </c>
      <c r="AL356">
        <f t="shared" si="162"/>
        <v>31</v>
      </c>
      <c r="AM356">
        <f t="shared" si="163"/>
        <v>13</v>
      </c>
    </row>
    <row r="357" spans="2:39" x14ac:dyDescent="0.25">
      <c r="B357" s="24">
        <v>44549</v>
      </c>
      <c r="C357" s="20" t="s">
        <v>27</v>
      </c>
      <c r="D357" s="20" t="s">
        <v>47</v>
      </c>
      <c r="E357" s="2">
        <v>-909.09090909090833</v>
      </c>
      <c r="F357" s="2">
        <v>575</v>
      </c>
      <c r="G357" s="9">
        <f t="shared" si="164"/>
        <v>45043.708333332477</v>
      </c>
      <c r="H357" s="2" t="str">
        <f t="shared" si="165"/>
        <v>Buffalo Bills</v>
      </c>
      <c r="I357" s="2" t="str">
        <f t="shared" si="166"/>
        <v>Carolina Panthers</v>
      </c>
      <c r="J357" s="17">
        <f t="shared" si="167"/>
        <v>-909.09090909090833</v>
      </c>
      <c r="K357" s="18">
        <f t="shared" si="168"/>
        <v>575</v>
      </c>
      <c r="L357" s="4">
        <f t="shared" si="143"/>
        <v>1.1100000000000001</v>
      </c>
      <c r="M357" s="4">
        <f t="shared" si="144"/>
        <v>6.75</v>
      </c>
      <c r="N357" s="1">
        <f t="shared" si="145"/>
        <v>0.9009009009009008</v>
      </c>
      <c r="O357" s="1">
        <f t="shared" si="146"/>
        <v>0.14814814814814814</v>
      </c>
      <c r="P357" s="1">
        <f t="shared" si="147"/>
        <v>4.6755725190839703E-2</v>
      </c>
      <c r="Q357" s="1">
        <f t="shared" si="148"/>
        <v>0.37637637637637633</v>
      </c>
      <c r="R357" s="1">
        <f t="shared" si="149"/>
        <v>0.88737637637637634</v>
      </c>
      <c r="S357" s="1"/>
      <c r="T357" s="17">
        <f t="shared" si="150"/>
        <v>126.9175364838142</v>
      </c>
      <c r="U357" s="18">
        <f t="shared" si="151"/>
        <v>5771.7422617421498</v>
      </c>
      <c r="V357" s="2">
        <f t="shared" si="152"/>
        <v>120.57165965962349</v>
      </c>
      <c r="W357" s="18">
        <f t="shared" si="153"/>
        <v>5483.1551486550425</v>
      </c>
      <c r="X357" s="2">
        <f t="shared" si="154"/>
        <v>-829.38229665497056</v>
      </c>
      <c r="Y357" s="2">
        <f t="shared" si="155"/>
        <v>548.31551486550427</v>
      </c>
      <c r="Z357" s="2">
        <f t="shared" si="156"/>
        <v>120.57165965962349</v>
      </c>
      <c r="AA357" s="2">
        <f t="shared" si="157"/>
        <v>-1000</v>
      </c>
      <c r="AB357" s="5">
        <f t="shared" si="158"/>
        <v>0.1100000000000001</v>
      </c>
      <c r="AC357" s="5">
        <f t="shared" si="159"/>
        <v>-1</v>
      </c>
      <c r="AD357" s="3">
        <f t="shared" si="160"/>
        <v>202112</v>
      </c>
      <c r="AE357" s="21">
        <v>1.1599999999999999</v>
      </c>
      <c r="AF357" s="21">
        <v>5.5</v>
      </c>
      <c r="AG357" s="21">
        <v>1.1100000000000001</v>
      </c>
      <c r="AH357" s="21">
        <v>6.75</v>
      </c>
      <c r="AI357">
        <v>31</v>
      </c>
      <c r="AJ357">
        <v>14</v>
      </c>
      <c r="AK357">
        <f t="shared" si="161"/>
        <v>-1000</v>
      </c>
      <c r="AL357">
        <f t="shared" si="162"/>
        <v>31</v>
      </c>
      <c r="AM357">
        <f t="shared" si="163"/>
        <v>14</v>
      </c>
    </row>
    <row r="358" spans="2:39" x14ac:dyDescent="0.25">
      <c r="B358" s="24">
        <v>44549</v>
      </c>
      <c r="C358" s="20" t="s">
        <v>37</v>
      </c>
      <c r="D358" s="20" t="s">
        <v>51</v>
      </c>
      <c r="E358" s="2">
        <v>500</v>
      </c>
      <c r="F358" s="2">
        <v>-714.28571428571479</v>
      </c>
      <c r="G358" s="9">
        <f t="shared" si="164"/>
        <v>45043.749999999141</v>
      </c>
      <c r="H358" s="2" t="str">
        <f t="shared" si="165"/>
        <v>Arizona Cardinals</v>
      </c>
      <c r="I358" s="2" t="str">
        <f t="shared" si="166"/>
        <v>Detroit Lions</v>
      </c>
      <c r="J358" s="17">
        <f t="shared" si="167"/>
        <v>-714.28571428571479</v>
      </c>
      <c r="K358" s="18">
        <f t="shared" si="168"/>
        <v>500</v>
      </c>
      <c r="L358" s="4">
        <f t="shared" si="143"/>
        <v>1.1399999999999999</v>
      </c>
      <c r="M358" s="4">
        <f t="shared" si="144"/>
        <v>6</v>
      </c>
      <c r="N358" s="1">
        <f t="shared" si="145"/>
        <v>0.87719298245614041</v>
      </c>
      <c r="O358" s="1">
        <f t="shared" si="146"/>
        <v>0.16666666666666666</v>
      </c>
      <c r="P358" s="1">
        <f t="shared" si="147"/>
        <v>4.2016806722689037E-2</v>
      </c>
      <c r="Q358" s="1">
        <f t="shared" si="148"/>
        <v>0.35526315789473689</v>
      </c>
      <c r="R358" s="1">
        <f t="shared" si="149"/>
        <v>0.86626315789473685</v>
      </c>
      <c r="S358" s="1"/>
      <c r="T358" s="17">
        <f t="shared" si="150"/>
        <v>154.38361990400384</v>
      </c>
      <c r="U358" s="18">
        <f t="shared" si="151"/>
        <v>4970.4571397663694</v>
      </c>
      <c r="V358" s="2">
        <f t="shared" si="152"/>
        <v>146.66443890880365</v>
      </c>
      <c r="W358" s="18">
        <f t="shared" si="153"/>
        <v>4721.9342827780511</v>
      </c>
      <c r="X358" s="2">
        <f t="shared" si="154"/>
        <v>-681.8285382878687</v>
      </c>
      <c r="Y358" s="2">
        <f t="shared" si="155"/>
        <v>472.19342827780508</v>
      </c>
      <c r="Z358" s="2">
        <f t="shared" si="156"/>
        <v>-1000</v>
      </c>
      <c r="AA358" s="2">
        <f t="shared" si="157"/>
        <v>4721.9342827780511</v>
      </c>
      <c r="AB358" s="5">
        <f t="shared" si="158"/>
        <v>-1</v>
      </c>
      <c r="AC358" s="5">
        <f t="shared" si="159"/>
        <v>5</v>
      </c>
      <c r="AD358" s="3">
        <f t="shared" si="160"/>
        <v>202112</v>
      </c>
      <c r="AE358" s="21">
        <v>7</v>
      </c>
      <c r="AF358" s="21">
        <v>1.1100000000000001</v>
      </c>
      <c r="AG358" s="21">
        <v>6</v>
      </c>
      <c r="AH358" s="21">
        <v>1.1399999999999999</v>
      </c>
      <c r="AI358">
        <v>30</v>
      </c>
      <c r="AJ358">
        <v>12</v>
      </c>
      <c r="AK358">
        <f t="shared" si="161"/>
        <v>-800</v>
      </c>
      <c r="AL358">
        <f t="shared" si="162"/>
        <v>12</v>
      </c>
      <c r="AM358">
        <f t="shared" si="163"/>
        <v>30</v>
      </c>
    </row>
    <row r="359" spans="2:39" x14ac:dyDescent="0.25">
      <c r="B359" s="24">
        <v>44549</v>
      </c>
      <c r="C359" s="20" t="s">
        <v>29</v>
      </c>
      <c r="D359" s="20" t="s">
        <v>43</v>
      </c>
      <c r="E359" s="2">
        <v>-270.2702702702702</v>
      </c>
      <c r="F359" s="2">
        <v>220.00000000000003</v>
      </c>
      <c r="G359" s="9">
        <f t="shared" si="164"/>
        <v>45043.791666665806</v>
      </c>
      <c r="H359" s="2" t="str">
        <f t="shared" si="165"/>
        <v>Jacksonville Jaguars</v>
      </c>
      <c r="I359" s="2" t="str">
        <f t="shared" si="166"/>
        <v>Houston Texans</v>
      </c>
      <c r="J359" s="17">
        <f t="shared" si="167"/>
        <v>-270.2702702702702</v>
      </c>
      <c r="K359" s="18">
        <f t="shared" si="168"/>
        <v>220.00000000000003</v>
      </c>
      <c r="L359" s="4">
        <f t="shared" si="143"/>
        <v>1.37</v>
      </c>
      <c r="M359" s="4">
        <f t="shared" si="144"/>
        <v>3.2</v>
      </c>
      <c r="N359" s="1">
        <f t="shared" si="145"/>
        <v>0.72992700729927007</v>
      </c>
      <c r="O359" s="1">
        <f t="shared" si="146"/>
        <v>0.3125</v>
      </c>
      <c r="P359" s="1">
        <f t="shared" si="147"/>
        <v>4.0700218818380707E-2</v>
      </c>
      <c r="Q359" s="1">
        <f t="shared" si="148"/>
        <v>0.20871350364963503</v>
      </c>
      <c r="R359" s="1">
        <f t="shared" si="149"/>
        <v>0.71971350364963504</v>
      </c>
      <c r="S359" s="1"/>
      <c r="T359" s="17">
        <f t="shared" si="150"/>
        <v>389.44176388110628</v>
      </c>
      <c r="U359" s="18">
        <f t="shared" si="151"/>
        <v>2256.8044836814311</v>
      </c>
      <c r="V359" s="2">
        <f t="shared" si="152"/>
        <v>369.96967568705094</v>
      </c>
      <c r="W359" s="18">
        <f t="shared" si="153"/>
        <v>2143.9642594973593</v>
      </c>
      <c r="X359" s="2">
        <f t="shared" si="154"/>
        <v>-270.29242278923357</v>
      </c>
      <c r="Y359" s="2">
        <f t="shared" si="155"/>
        <v>214.39642594973594</v>
      </c>
      <c r="Z359" s="2">
        <f t="shared" si="156"/>
        <v>-1000</v>
      </c>
      <c r="AA359" s="2">
        <f t="shared" si="157"/>
        <v>2143.9642594973593</v>
      </c>
      <c r="AB359" s="5">
        <f t="shared" si="158"/>
        <v>-1</v>
      </c>
      <c r="AC359" s="5">
        <f t="shared" si="159"/>
        <v>2.2000000000000002</v>
      </c>
      <c r="AD359" s="3">
        <f t="shared" si="160"/>
        <v>202112</v>
      </c>
      <c r="AE359" s="21">
        <v>1.62</v>
      </c>
      <c r="AF359" s="21">
        <v>2.4</v>
      </c>
      <c r="AG359" s="21">
        <v>1.37</v>
      </c>
      <c r="AH359" s="21">
        <v>3.2</v>
      </c>
      <c r="AI359">
        <v>16</v>
      </c>
      <c r="AJ359">
        <v>30</v>
      </c>
      <c r="AK359">
        <f t="shared" si="161"/>
        <v>-300</v>
      </c>
      <c r="AL359">
        <f t="shared" si="162"/>
        <v>16</v>
      </c>
      <c r="AM359">
        <f t="shared" si="163"/>
        <v>30</v>
      </c>
    </row>
    <row r="360" spans="2:39" x14ac:dyDescent="0.25">
      <c r="B360" s="24">
        <v>44549</v>
      </c>
      <c r="C360" s="20" t="s">
        <v>33</v>
      </c>
      <c r="D360" s="20" t="s">
        <v>45</v>
      </c>
      <c r="E360" s="2">
        <v>-454.54545454545462</v>
      </c>
      <c r="F360" s="2">
        <v>350</v>
      </c>
      <c r="G360" s="9">
        <f t="shared" si="164"/>
        <v>45043.83333333247</v>
      </c>
      <c r="H360" s="2" t="str">
        <f t="shared" si="165"/>
        <v>Miami Dolphins</v>
      </c>
      <c r="I360" s="2" t="str">
        <f t="shared" si="166"/>
        <v>New York Jets</v>
      </c>
      <c r="J360" s="17">
        <f t="shared" si="167"/>
        <v>-454.54545454545462</v>
      </c>
      <c r="K360" s="18">
        <f t="shared" si="168"/>
        <v>350</v>
      </c>
      <c r="L360" s="4">
        <f t="shared" si="143"/>
        <v>1.22</v>
      </c>
      <c r="M360" s="4">
        <f t="shared" si="144"/>
        <v>4.5</v>
      </c>
      <c r="N360" s="1">
        <f t="shared" si="145"/>
        <v>0.81967213114754101</v>
      </c>
      <c r="O360" s="1">
        <f t="shared" si="146"/>
        <v>0.22222222222222221</v>
      </c>
      <c r="P360" s="1">
        <f t="shared" si="147"/>
        <v>4.0209790209790097E-2</v>
      </c>
      <c r="Q360" s="1">
        <f t="shared" si="148"/>
        <v>0.2987249544626594</v>
      </c>
      <c r="R360" s="1">
        <f t="shared" si="149"/>
        <v>0.80972495446265946</v>
      </c>
      <c r="S360" s="1"/>
      <c r="T360" s="17">
        <f t="shared" si="150"/>
        <v>234.98725646118768</v>
      </c>
      <c r="U360" s="18">
        <f t="shared" si="151"/>
        <v>3526.591123964678</v>
      </c>
      <c r="V360" s="2">
        <f t="shared" si="152"/>
        <v>223.2378936381283</v>
      </c>
      <c r="W360" s="18">
        <f t="shared" si="153"/>
        <v>3350.2615677664439</v>
      </c>
      <c r="X360" s="2">
        <f t="shared" si="154"/>
        <v>-447.95262296329213</v>
      </c>
      <c r="Y360" s="2">
        <f t="shared" si="155"/>
        <v>335.02615677664437</v>
      </c>
      <c r="Z360" s="2">
        <f t="shared" si="156"/>
        <v>223.2378936381283</v>
      </c>
      <c r="AA360" s="2">
        <f t="shared" si="157"/>
        <v>-1000</v>
      </c>
      <c r="AB360" s="5">
        <f t="shared" si="158"/>
        <v>0.21999999999999997</v>
      </c>
      <c r="AC360" s="5">
        <f t="shared" si="159"/>
        <v>-1</v>
      </c>
      <c r="AD360" s="3">
        <f t="shared" si="160"/>
        <v>202112</v>
      </c>
      <c r="AE360" s="21">
        <v>1.25</v>
      </c>
      <c r="AF360" s="21">
        <v>4.0999999999999996</v>
      </c>
      <c r="AG360" s="21">
        <v>1.22</v>
      </c>
      <c r="AH360" s="21">
        <v>4.5</v>
      </c>
      <c r="AI360">
        <v>31</v>
      </c>
      <c r="AJ360">
        <v>24</v>
      </c>
      <c r="AK360">
        <f t="shared" si="161"/>
        <v>-500</v>
      </c>
      <c r="AL360">
        <f t="shared" si="162"/>
        <v>31</v>
      </c>
      <c r="AM360">
        <f t="shared" si="163"/>
        <v>24</v>
      </c>
    </row>
    <row r="361" spans="2:39" x14ac:dyDescent="0.25">
      <c r="B361" s="24">
        <v>44549</v>
      </c>
      <c r="C361" s="20" t="s">
        <v>28</v>
      </c>
      <c r="D361" s="20" t="s">
        <v>26</v>
      </c>
      <c r="E361" s="2">
        <v>425</v>
      </c>
      <c r="F361" s="2">
        <v>-555.55555555555577</v>
      </c>
      <c r="G361" s="9">
        <f t="shared" si="164"/>
        <v>45043.874999999134</v>
      </c>
      <c r="H361" s="2" t="str">
        <f t="shared" si="165"/>
        <v>Dallas Cowboys</v>
      </c>
      <c r="I361" s="2" t="str">
        <f t="shared" si="166"/>
        <v>New York Giants</v>
      </c>
      <c r="J361" s="17">
        <f t="shared" si="167"/>
        <v>-555.55555555555577</v>
      </c>
      <c r="K361" s="18">
        <f t="shared" si="168"/>
        <v>425</v>
      </c>
      <c r="L361" s="4">
        <f t="shared" si="143"/>
        <v>1.18</v>
      </c>
      <c r="M361" s="4">
        <f t="shared" si="144"/>
        <v>5.25</v>
      </c>
      <c r="N361" s="1">
        <f t="shared" si="145"/>
        <v>0.84745762711864414</v>
      </c>
      <c r="O361" s="1">
        <f t="shared" si="146"/>
        <v>0.19047619047619047</v>
      </c>
      <c r="P361" s="1">
        <f t="shared" si="147"/>
        <v>3.6547433903577065E-2</v>
      </c>
      <c r="Q361" s="1">
        <f t="shared" si="148"/>
        <v>0.32849071832122684</v>
      </c>
      <c r="R361" s="1">
        <f t="shared" si="149"/>
        <v>0.83949071832122679</v>
      </c>
      <c r="S361" s="1"/>
      <c r="T361" s="17">
        <f t="shared" si="150"/>
        <v>191.19839942930162</v>
      </c>
      <c r="U361" s="18">
        <f t="shared" si="151"/>
        <v>4188.72894319429</v>
      </c>
      <c r="V361" s="2">
        <f t="shared" si="152"/>
        <v>181.63847945783652</v>
      </c>
      <c r="W361" s="18">
        <f t="shared" si="153"/>
        <v>3979.2924960345754</v>
      </c>
      <c r="X361" s="2">
        <f t="shared" si="154"/>
        <v>-550.54413744535259</v>
      </c>
      <c r="Y361" s="2">
        <f t="shared" si="155"/>
        <v>397.92924960345755</v>
      </c>
      <c r="Z361" s="2">
        <f t="shared" si="156"/>
        <v>181.63847945783652</v>
      </c>
      <c r="AA361" s="2">
        <f t="shared" si="157"/>
        <v>-1000</v>
      </c>
      <c r="AB361" s="5">
        <f t="shared" si="158"/>
        <v>0.17999999999999994</v>
      </c>
      <c r="AC361" s="5">
        <f t="shared" si="159"/>
        <v>-1</v>
      </c>
      <c r="AD361" s="3">
        <f t="shared" si="160"/>
        <v>202112</v>
      </c>
      <c r="AE361" s="21">
        <v>5</v>
      </c>
      <c r="AF361" s="21">
        <v>1.19</v>
      </c>
      <c r="AG361" s="21">
        <v>5.25</v>
      </c>
      <c r="AH361" s="21">
        <v>1.18</v>
      </c>
      <c r="AI361">
        <v>6</v>
      </c>
      <c r="AJ361">
        <v>21</v>
      </c>
      <c r="AK361">
        <f t="shared" si="161"/>
        <v>-600</v>
      </c>
      <c r="AL361">
        <f t="shared" si="162"/>
        <v>21</v>
      </c>
      <c r="AM361">
        <f t="shared" si="163"/>
        <v>6</v>
      </c>
    </row>
    <row r="362" spans="2:39" x14ac:dyDescent="0.25">
      <c r="B362" s="24">
        <v>44549</v>
      </c>
      <c r="C362" s="20" t="s">
        <v>48</v>
      </c>
      <c r="D362" s="20" t="s">
        <v>44</v>
      </c>
      <c r="E362" s="2">
        <v>-125</v>
      </c>
      <c r="F362" s="2">
        <v>104.99999999999999</v>
      </c>
      <c r="G362" s="9">
        <f t="shared" si="164"/>
        <v>45043.916666665798</v>
      </c>
      <c r="H362" s="2" t="str">
        <f t="shared" si="165"/>
        <v>Pittsburgh Steelers</v>
      </c>
      <c r="I362" s="2" t="str">
        <f t="shared" si="166"/>
        <v>Tennessee Titans</v>
      </c>
      <c r="J362" s="17">
        <f t="shared" si="167"/>
        <v>-125</v>
      </c>
      <c r="K362" s="18">
        <f t="shared" si="168"/>
        <v>104.99999999999999</v>
      </c>
      <c r="L362" s="4">
        <f t="shared" si="143"/>
        <v>1.8</v>
      </c>
      <c r="M362" s="4">
        <f t="shared" si="144"/>
        <v>2.0499999999999998</v>
      </c>
      <c r="N362" s="1">
        <f t="shared" si="145"/>
        <v>0.55555555555555558</v>
      </c>
      <c r="O362" s="1">
        <f t="shared" si="146"/>
        <v>0.48780487804878053</v>
      </c>
      <c r="P362" s="1">
        <f t="shared" si="147"/>
        <v>4.1558441558441461E-2</v>
      </c>
      <c r="Q362" s="1">
        <f t="shared" si="148"/>
        <v>3.3875338753387524E-2</v>
      </c>
      <c r="R362" s="1">
        <f t="shared" si="149"/>
        <v>0.54487533875338756</v>
      </c>
      <c r="S362" s="1"/>
      <c r="T362" s="17">
        <f t="shared" si="150"/>
        <v>835.28218085238643</v>
      </c>
      <c r="U362" s="18">
        <f t="shared" si="151"/>
        <v>1090.9993667390718</v>
      </c>
      <c r="V362" s="2">
        <f t="shared" si="152"/>
        <v>793.51807180976709</v>
      </c>
      <c r="W362" s="18">
        <f t="shared" si="153"/>
        <v>1036.449398402118</v>
      </c>
      <c r="X362" s="2">
        <f t="shared" si="154"/>
        <v>-126.02107444375048</v>
      </c>
      <c r="Y362" s="2">
        <f t="shared" si="155"/>
        <v>103.6449398402118</v>
      </c>
      <c r="Z362" s="2">
        <f t="shared" si="156"/>
        <v>793.51807180976709</v>
      </c>
      <c r="AA362" s="2">
        <f t="shared" si="157"/>
        <v>-1000</v>
      </c>
      <c r="AB362" s="5">
        <f t="shared" si="158"/>
        <v>0.8</v>
      </c>
      <c r="AC362" s="5">
        <f t="shared" si="159"/>
        <v>-1</v>
      </c>
      <c r="AD362" s="3">
        <f t="shared" si="160"/>
        <v>202112</v>
      </c>
      <c r="AE362" s="21">
        <v>2.15</v>
      </c>
      <c r="AF362" s="21">
        <v>1.74</v>
      </c>
      <c r="AG362" s="21">
        <v>1.8</v>
      </c>
      <c r="AH362" s="21">
        <v>2.0499999999999998</v>
      </c>
      <c r="AI362">
        <v>19</v>
      </c>
      <c r="AJ362">
        <v>13</v>
      </c>
      <c r="AK362">
        <f t="shared" si="161"/>
        <v>-130</v>
      </c>
      <c r="AL362">
        <f t="shared" si="162"/>
        <v>19</v>
      </c>
      <c r="AM362">
        <f t="shared" si="163"/>
        <v>13</v>
      </c>
    </row>
    <row r="363" spans="2:39" x14ac:dyDescent="0.25">
      <c r="B363" s="24">
        <v>44548</v>
      </c>
      <c r="C363" s="20" t="s">
        <v>42</v>
      </c>
      <c r="D363" s="20" t="s">
        <v>39</v>
      </c>
      <c r="E363" s="2">
        <v>-125</v>
      </c>
      <c r="F363" s="2">
        <v>104.99999999999999</v>
      </c>
      <c r="G363" s="9">
        <f t="shared" si="164"/>
        <v>45043.958333332463</v>
      </c>
      <c r="H363" s="2" t="str">
        <f t="shared" si="165"/>
        <v>Indianapolis Colts</v>
      </c>
      <c r="I363" s="2" t="str">
        <f t="shared" si="166"/>
        <v>New England Patriots</v>
      </c>
      <c r="J363" s="17">
        <f t="shared" si="167"/>
        <v>-125</v>
      </c>
      <c r="K363" s="18">
        <f t="shared" si="168"/>
        <v>104.99999999999999</v>
      </c>
      <c r="L363" s="4">
        <f t="shared" si="143"/>
        <v>1.8</v>
      </c>
      <c r="M363" s="4">
        <f t="shared" si="144"/>
        <v>2.0499999999999998</v>
      </c>
      <c r="N363" s="1">
        <f t="shared" si="145"/>
        <v>0.55555555555555558</v>
      </c>
      <c r="O363" s="1">
        <f t="shared" si="146"/>
        <v>0.48780487804878053</v>
      </c>
      <c r="P363" s="1">
        <f t="shared" si="147"/>
        <v>4.1558441558441461E-2</v>
      </c>
      <c r="Q363" s="1">
        <f t="shared" si="148"/>
        <v>3.3875338753387524E-2</v>
      </c>
      <c r="R363" s="1">
        <f t="shared" si="149"/>
        <v>0.54487533875338756</v>
      </c>
      <c r="S363" s="1"/>
      <c r="T363" s="17">
        <f t="shared" si="150"/>
        <v>835.28218085238643</v>
      </c>
      <c r="U363" s="18">
        <f t="shared" si="151"/>
        <v>1090.9993667390718</v>
      </c>
      <c r="V363" s="2">
        <f t="shared" si="152"/>
        <v>793.51807180976709</v>
      </c>
      <c r="W363" s="18">
        <f t="shared" si="153"/>
        <v>1036.449398402118</v>
      </c>
      <c r="X363" s="2">
        <f t="shared" si="154"/>
        <v>-126.02107444375048</v>
      </c>
      <c r="Y363" s="2">
        <f t="shared" si="155"/>
        <v>103.6449398402118</v>
      </c>
      <c r="Z363" s="2">
        <f t="shared" si="156"/>
        <v>793.51807180976709</v>
      </c>
      <c r="AA363" s="2">
        <f t="shared" si="157"/>
        <v>-1000</v>
      </c>
      <c r="AB363" s="5">
        <f t="shared" si="158"/>
        <v>0.8</v>
      </c>
      <c r="AC363" s="5">
        <f t="shared" si="159"/>
        <v>-1</v>
      </c>
      <c r="AD363" s="3">
        <f t="shared" si="160"/>
        <v>202112</v>
      </c>
      <c r="AE363" s="21">
        <v>1.83</v>
      </c>
      <c r="AF363" s="21">
        <v>2</v>
      </c>
      <c r="AG363" s="21">
        <v>1.8</v>
      </c>
      <c r="AH363" s="21">
        <v>2.0499999999999998</v>
      </c>
      <c r="AI363">
        <v>27</v>
      </c>
      <c r="AJ363">
        <v>17</v>
      </c>
      <c r="AK363">
        <f t="shared" si="161"/>
        <v>-130</v>
      </c>
      <c r="AL363">
        <f t="shared" si="162"/>
        <v>27</v>
      </c>
      <c r="AM363">
        <f t="shared" si="163"/>
        <v>17</v>
      </c>
    </row>
    <row r="364" spans="2:39" x14ac:dyDescent="0.25">
      <c r="B364" s="24">
        <v>44546</v>
      </c>
      <c r="C364" s="20" t="s">
        <v>34</v>
      </c>
      <c r="D364" s="20" t="s">
        <v>23</v>
      </c>
      <c r="E364" s="2">
        <v>150</v>
      </c>
      <c r="F364" s="2">
        <v>-172.41379310344826</v>
      </c>
      <c r="G364" s="9">
        <f t="shared" si="164"/>
        <v>45043.999999999127</v>
      </c>
      <c r="H364" s="2" t="str">
        <f t="shared" si="165"/>
        <v>Kansas City Chiefs</v>
      </c>
      <c r="I364" s="2" t="str">
        <f t="shared" si="166"/>
        <v>Los Angeles Chargers</v>
      </c>
      <c r="J364" s="17">
        <f t="shared" si="167"/>
        <v>-172.41379310344826</v>
      </c>
      <c r="K364" s="18">
        <f t="shared" si="168"/>
        <v>150</v>
      </c>
      <c r="L364" s="4">
        <f t="shared" si="143"/>
        <v>1.58</v>
      </c>
      <c r="M364" s="4">
        <f t="shared" si="144"/>
        <v>2.5</v>
      </c>
      <c r="N364" s="1">
        <f t="shared" si="145"/>
        <v>0.63291139240506322</v>
      </c>
      <c r="O364" s="1">
        <f t="shared" si="146"/>
        <v>0.4</v>
      </c>
      <c r="P364" s="1">
        <f t="shared" si="147"/>
        <v>3.1862745098039214E-2</v>
      </c>
      <c r="Q364" s="1">
        <f t="shared" si="148"/>
        <v>0.1164556962025316</v>
      </c>
      <c r="R364" s="1">
        <f t="shared" si="149"/>
        <v>0.62745569620253161</v>
      </c>
      <c r="S364" s="1"/>
      <c r="T364" s="17">
        <f t="shared" si="150"/>
        <v>593.73802174746322</v>
      </c>
      <c r="U364" s="18">
        <f t="shared" si="151"/>
        <v>1520.5870888415161</v>
      </c>
      <c r="V364" s="2">
        <f t="shared" si="152"/>
        <v>564.05112066009008</v>
      </c>
      <c r="W364" s="18">
        <f t="shared" si="153"/>
        <v>1444.5577343994403</v>
      </c>
      <c r="X364" s="2">
        <f t="shared" si="154"/>
        <v>-177.28889516782337</v>
      </c>
      <c r="Y364" s="2">
        <f t="shared" si="155"/>
        <v>144.45577343994404</v>
      </c>
      <c r="Z364" s="2">
        <f t="shared" si="156"/>
        <v>564.05112066009008</v>
      </c>
      <c r="AA364" s="2">
        <f t="shared" si="157"/>
        <v>-1000</v>
      </c>
      <c r="AB364" s="5">
        <f t="shared" si="158"/>
        <v>0.58000000000000007</v>
      </c>
      <c r="AC364" s="5">
        <f t="shared" si="159"/>
        <v>-1</v>
      </c>
      <c r="AD364" s="3">
        <f t="shared" si="160"/>
        <v>202112</v>
      </c>
      <c r="AE364" s="21">
        <v>2.5</v>
      </c>
      <c r="AF364" s="21">
        <v>1.58</v>
      </c>
      <c r="AG364" s="21">
        <v>2.5</v>
      </c>
      <c r="AH364" s="21">
        <v>1.58</v>
      </c>
      <c r="AI364">
        <v>28</v>
      </c>
      <c r="AJ364">
        <v>34</v>
      </c>
      <c r="AK364">
        <f t="shared" si="161"/>
        <v>-180</v>
      </c>
      <c r="AL364">
        <f t="shared" si="162"/>
        <v>34</v>
      </c>
      <c r="AM364">
        <f t="shared" si="163"/>
        <v>28</v>
      </c>
    </row>
    <row r="365" spans="2:39" x14ac:dyDescent="0.25">
      <c r="B365" s="24">
        <v>44543</v>
      </c>
      <c r="C365" s="20" t="s">
        <v>51</v>
      </c>
      <c r="D365" s="20" t="s">
        <v>50</v>
      </c>
      <c r="E365" s="2">
        <v>-166.66666666666663</v>
      </c>
      <c r="F365" s="2">
        <v>145.00000000000003</v>
      </c>
      <c r="G365" s="9">
        <f t="shared" si="164"/>
        <v>45044.041666665791</v>
      </c>
      <c r="H365" s="2" t="str">
        <f t="shared" si="165"/>
        <v>Arizona Cardinals</v>
      </c>
      <c r="I365" s="2" t="str">
        <f t="shared" si="166"/>
        <v>Los Angeles Rams</v>
      </c>
      <c r="J365" s="17">
        <f t="shared" si="167"/>
        <v>-166.66666666666663</v>
      </c>
      <c r="K365" s="18">
        <f t="shared" si="168"/>
        <v>145.00000000000003</v>
      </c>
      <c r="L365" s="4">
        <f t="shared" si="143"/>
        <v>1.6</v>
      </c>
      <c r="M365" s="4">
        <f t="shared" si="144"/>
        <v>2.4500000000000002</v>
      </c>
      <c r="N365" s="1">
        <f t="shared" si="145"/>
        <v>0.625</v>
      </c>
      <c r="O365" s="1">
        <f t="shared" si="146"/>
        <v>0.4081632653061224</v>
      </c>
      <c r="P365" s="1">
        <f t="shared" si="147"/>
        <v>3.2098765432098886E-2</v>
      </c>
      <c r="Q365" s="1">
        <f t="shared" si="148"/>
        <v>0.1084183673469388</v>
      </c>
      <c r="R365" s="1">
        <f t="shared" si="149"/>
        <v>0.61941836734693878</v>
      </c>
      <c r="S365" s="1"/>
      <c r="T365" s="17">
        <f t="shared" si="150"/>
        <v>614.4177388267467</v>
      </c>
      <c r="U365" s="18">
        <f t="shared" si="151"/>
        <v>1471.4893831628281</v>
      </c>
      <c r="V365" s="2">
        <f t="shared" si="152"/>
        <v>583.69685188540939</v>
      </c>
      <c r="W365" s="18">
        <f t="shared" si="153"/>
        <v>1397.9149140046866</v>
      </c>
      <c r="X365" s="2">
        <f t="shared" si="154"/>
        <v>-171.32180801898838</v>
      </c>
      <c r="Y365" s="2">
        <f t="shared" si="155"/>
        <v>139.79149140046866</v>
      </c>
      <c r="Z365" s="2">
        <f t="shared" si="156"/>
        <v>-1000</v>
      </c>
      <c r="AA365" s="2">
        <f t="shared" si="157"/>
        <v>1397.9149140046866</v>
      </c>
      <c r="AB365" s="5">
        <f t="shared" si="158"/>
        <v>-1</v>
      </c>
      <c r="AC365" s="5">
        <f t="shared" si="159"/>
        <v>1.4500000000000002</v>
      </c>
      <c r="AD365" s="3">
        <f t="shared" si="160"/>
        <v>202112</v>
      </c>
      <c r="AE365" s="21">
        <v>1.66</v>
      </c>
      <c r="AF365" s="21">
        <v>2.2999999999999998</v>
      </c>
      <c r="AG365" s="21">
        <v>1.6</v>
      </c>
      <c r="AH365" s="21">
        <v>2.4500000000000002</v>
      </c>
      <c r="AI365">
        <v>23</v>
      </c>
      <c r="AJ365">
        <v>30</v>
      </c>
      <c r="AK365">
        <f t="shared" si="161"/>
        <v>-170</v>
      </c>
      <c r="AL365">
        <f t="shared" si="162"/>
        <v>23</v>
      </c>
      <c r="AM365">
        <f t="shared" si="163"/>
        <v>30</v>
      </c>
    </row>
    <row r="366" spans="2:39" x14ac:dyDescent="0.25">
      <c r="B366" s="24">
        <v>44542</v>
      </c>
      <c r="C366" s="20" t="s">
        <v>36</v>
      </c>
      <c r="D366" s="20" t="s">
        <v>40</v>
      </c>
      <c r="E366" s="2">
        <v>-714.28571428571479</v>
      </c>
      <c r="F366" s="2">
        <v>500</v>
      </c>
      <c r="G366" s="9">
        <f t="shared" si="164"/>
        <v>45044.083333332455</v>
      </c>
      <c r="H366" s="2" t="str">
        <f t="shared" si="165"/>
        <v>Green Bay Packers</v>
      </c>
      <c r="I366" s="2" t="str">
        <f t="shared" si="166"/>
        <v>Chicago Bears</v>
      </c>
      <c r="J366" s="17">
        <f t="shared" si="167"/>
        <v>-714.28571428571479</v>
      </c>
      <c r="K366" s="18">
        <f t="shared" si="168"/>
        <v>500</v>
      </c>
      <c r="L366" s="4">
        <f t="shared" si="143"/>
        <v>1.1399999999999999</v>
      </c>
      <c r="M366" s="4">
        <f t="shared" si="144"/>
        <v>6</v>
      </c>
      <c r="N366" s="1">
        <f t="shared" si="145"/>
        <v>0.87719298245614041</v>
      </c>
      <c r="O366" s="1">
        <f t="shared" si="146"/>
        <v>0.16666666666666666</v>
      </c>
      <c r="P366" s="1">
        <f t="shared" si="147"/>
        <v>4.2016806722689037E-2</v>
      </c>
      <c r="Q366" s="1">
        <f t="shared" si="148"/>
        <v>0.35526315789473689</v>
      </c>
      <c r="R366" s="1">
        <f t="shared" si="149"/>
        <v>0.86626315789473685</v>
      </c>
      <c r="S366" s="1"/>
      <c r="T366" s="17">
        <f t="shared" si="150"/>
        <v>154.38361990400384</v>
      </c>
      <c r="U366" s="18">
        <f t="shared" si="151"/>
        <v>4970.4571397663694</v>
      </c>
      <c r="V366" s="2">
        <f t="shared" si="152"/>
        <v>146.66443890880365</v>
      </c>
      <c r="W366" s="18">
        <f t="shared" si="153"/>
        <v>4721.9342827780511</v>
      </c>
      <c r="X366" s="2">
        <f t="shared" si="154"/>
        <v>-681.8285382878687</v>
      </c>
      <c r="Y366" s="2">
        <f t="shared" si="155"/>
        <v>472.19342827780508</v>
      </c>
      <c r="Z366" s="2">
        <f t="shared" si="156"/>
        <v>146.66443890880365</v>
      </c>
      <c r="AA366" s="2">
        <f t="shared" si="157"/>
        <v>-1000</v>
      </c>
      <c r="AB366" s="5">
        <f t="shared" si="158"/>
        <v>0.1399999999999999</v>
      </c>
      <c r="AC366" s="5">
        <f t="shared" si="159"/>
        <v>-1</v>
      </c>
      <c r="AD366" s="3">
        <f t="shared" si="160"/>
        <v>202112</v>
      </c>
      <c r="AE366" s="21">
        <v>1.1299999999999999</v>
      </c>
      <c r="AF366" s="21">
        <v>6.25</v>
      </c>
      <c r="AG366" s="21">
        <v>1.1399999999999999</v>
      </c>
      <c r="AH366" s="21">
        <v>6</v>
      </c>
      <c r="AI366">
        <v>45</v>
      </c>
      <c r="AJ366">
        <v>30</v>
      </c>
      <c r="AK366">
        <f t="shared" si="161"/>
        <v>-800</v>
      </c>
      <c r="AL366">
        <f t="shared" si="162"/>
        <v>45</v>
      </c>
      <c r="AM366">
        <f t="shared" si="163"/>
        <v>30</v>
      </c>
    </row>
    <row r="367" spans="2:39" x14ac:dyDescent="0.25">
      <c r="B367" s="24">
        <v>44542</v>
      </c>
      <c r="C367" s="20" t="s">
        <v>24</v>
      </c>
      <c r="D367" s="20" t="s">
        <v>25</v>
      </c>
      <c r="E367" s="2">
        <v>114.99999999999999</v>
      </c>
      <c r="F367" s="2">
        <v>-135.13513513513513</v>
      </c>
      <c r="G367" s="9">
        <f t="shared" si="164"/>
        <v>45044.12499999912</v>
      </c>
      <c r="H367" s="2" t="str">
        <f t="shared" si="165"/>
        <v>San Francisco 49ers</v>
      </c>
      <c r="I367" s="2" t="str">
        <f t="shared" si="166"/>
        <v>Cincinnati Bengals</v>
      </c>
      <c r="J367" s="17">
        <f t="shared" si="167"/>
        <v>-135.13513513513513</v>
      </c>
      <c r="K367" s="18">
        <f t="shared" si="168"/>
        <v>114.99999999999999</v>
      </c>
      <c r="L367" s="4">
        <f t="shared" si="143"/>
        <v>1.74</v>
      </c>
      <c r="M367" s="4">
        <f t="shared" si="144"/>
        <v>2.15</v>
      </c>
      <c r="N367" s="1">
        <f t="shared" si="145"/>
        <v>0.57471264367816088</v>
      </c>
      <c r="O367" s="1">
        <f t="shared" si="146"/>
        <v>0.46511627906976744</v>
      </c>
      <c r="P367" s="1">
        <f t="shared" si="147"/>
        <v>3.8303341902313659E-2</v>
      </c>
      <c r="Q367" s="1">
        <f t="shared" si="148"/>
        <v>5.4798182304196724E-2</v>
      </c>
      <c r="R367" s="1">
        <f t="shared" si="149"/>
        <v>0.56579818230419676</v>
      </c>
      <c r="S367" s="1"/>
      <c r="T367" s="17">
        <f t="shared" si="150"/>
        <v>767.41465645493759</v>
      </c>
      <c r="U367" s="18">
        <f t="shared" si="151"/>
        <v>1185.8985221458363</v>
      </c>
      <c r="V367" s="2">
        <f t="shared" si="152"/>
        <v>729.04392363219063</v>
      </c>
      <c r="W367" s="18">
        <f t="shared" si="153"/>
        <v>1126.6035960385445</v>
      </c>
      <c r="X367" s="2">
        <f t="shared" si="154"/>
        <v>-137.16594673992637</v>
      </c>
      <c r="Y367" s="2">
        <f t="shared" si="155"/>
        <v>112.66035960385446</v>
      </c>
      <c r="Z367" s="2">
        <f t="shared" si="156"/>
        <v>729.04392363219063</v>
      </c>
      <c r="AA367" s="2">
        <f t="shared" si="157"/>
        <v>-1000</v>
      </c>
      <c r="AB367" s="5">
        <f t="shared" si="158"/>
        <v>0.74</v>
      </c>
      <c r="AC367" s="5">
        <f t="shared" si="159"/>
        <v>-1</v>
      </c>
      <c r="AD367" s="3">
        <f t="shared" si="160"/>
        <v>202112</v>
      </c>
      <c r="AE367" s="21">
        <v>1.86</v>
      </c>
      <c r="AF367" s="21">
        <v>1.95</v>
      </c>
      <c r="AG367" s="21">
        <v>2.15</v>
      </c>
      <c r="AH367" s="21">
        <v>1.74</v>
      </c>
      <c r="AI367">
        <v>23</v>
      </c>
      <c r="AJ367">
        <v>26</v>
      </c>
      <c r="AK367">
        <f t="shared" si="161"/>
        <v>-140</v>
      </c>
      <c r="AL367">
        <f t="shared" si="162"/>
        <v>26</v>
      </c>
      <c r="AM367">
        <f t="shared" si="163"/>
        <v>23</v>
      </c>
    </row>
    <row r="368" spans="2:39" x14ac:dyDescent="0.25">
      <c r="B368" s="24">
        <v>44542</v>
      </c>
      <c r="C368" s="20" t="s">
        <v>30</v>
      </c>
      <c r="D368" s="20" t="s">
        <v>27</v>
      </c>
      <c r="E368" s="2">
        <v>-175.43859649122805</v>
      </c>
      <c r="F368" s="2">
        <v>154.99999999999997</v>
      </c>
      <c r="G368" s="9">
        <f t="shared" si="164"/>
        <v>45044.166666665784</v>
      </c>
      <c r="H368" s="2" t="str">
        <f t="shared" si="165"/>
        <v>Tampa Bay Buccaneers</v>
      </c>
      <c r="I368" s="2" t="str">
        <f t="shared" si="166"/>
        <v>Buffalo Bills</v>
      </c>
      <c r="J368" s="17">
        <f t="shared" si="167"/>
        <v>-175.43859649122805</v>
      </c>
      <c r="K368" s="18">
        <f t="shared" si="168"/>
        <v>154.99999999999997</v>
      </c>
      <c r="L368" s="4">
        <f t="shared" si="143"/>
        <v>1.57</v>
      </c>
      <c r="M368" s="4">
        <f t="shared" si="144"/>
        <v>2.5499999999999998</v>
      </c>
      <c r="N368" s="1">
        <f t="shared" si="145"/>
        <v>0.63694267515923564</v>
      </c>
      <c r="O368" s="1">
        <f t="shared" si="146"/>
        <v>0.39215686274509809</v>
      </c>
      <c r="P368" s="1">
        <f t="shared" si="147"/>
        <v>2.8276699029126329E-2</v>
      </c>
      <c r="Q368" s="1">
        <f t="shared" si="148"/>
        <v>0.12239290620706877</v>
      </c>
      <c r="R368" s="1">
        <f t="shared" si="149"/>
        <v>0.63339290620706878</v>
      </c>
      <c r="S368" s="1"/>
      <c r="T368" s="17">
        <f t="shared" si="150"/>
        <v>578.79886276004493</v>
      </c>
      <c r="U368" s="18">
        <f t="shared" si="151"/>
        <v>1558.0808321378222</v>
      </c>
      <c r="V368" s="2">
        <f t="shared" si="152"/>
        <v>549.85891962204266</v>
      </c>
      <c r="W368" s="18">
        <f t="shared" si="153"/>
        <v>1480.1767905309309</v>
      </c>
      <c r="X368" s="2">
        <f t="shared" si="154"/>
        <v>-181.86483192586408</v>
      </c>
      <c r="Y368" s="2">
        <f t="shared" si="155"/>
        <v>148.0176790530931</v>
      </c>
      <c r="Z368" s="2">
        <f t="shared" si="156"/>
        <v>549.85891962204266</v>
      </c>
      <c r="AA368" s="2">
        <f t="shared" si="157"/>
        <v>-1000</v>
      </c>
      <c r="AB368" s="5">
        <f t="shared" si="158"/>
        <v>0.57000000000000006</v>
      </c>
      <c r="AC368" s="5">
        <f t="shared" si="159"/>
        <v>-1</v>
      </c>
      <c r="AD368" s="3">
        <f t="shared" si="160"/>
        <v>202112</v>
      </c>
      <c r="AE368" s="21">
        <v>1.58</v>
      </c>
      <c r="AF368" s="21">
        <v>2.5</v>
      </c>
      <c r="AG368" s="21">
        <v>1.57</v>
      </c>
      <c r="AH368" s="21">
        <v>2.5499999999999998</v>
      </c>
      <c r="AI368">
        <v>33</v>
      </c>
      <c r="AJ368">
        <v>27</v>
      </c>
      <c r="AK368">
        <f t="shared" si="161"/>
        <v>-180</v>
      </c>
      <c r="AL368">
        <f t="shared" si="162"/>
        <v>33</v>
      </c>
      <c r="AM368">
        <f t="shared" si="163"/>
        <v>27</v>
      </c>
    </row>
    <row r="369" spans="2:39" x14ac:dyDescent="0.25">
      <c r="B369" s="24">
        <v>44542</v>
      </c>
      <c r="C369" s="20" t="s">
        <v>41</v>
      </c>
      <c r="D369" s="20" t="s">
        <v>37</v>
      </c>
      <c r="E369" s="2">
        <v>-666.66666666666708</v>
      </c>
      <c r="F369" s="2">
        <v>475</v>
      </c>
      <c r="G369" s="9">
        <f t="shared" si="164"/>
        <v>45044.208333332448</v>
      </c>
      <c r="H369" s="2" t="str">
        <f t="shared" si="165"/>
        <v>Denver Broncos</v>
      </c>
      <c r="I369" s="2" t="str">
        <f t="shared" si="166"/>
        <v>Detroit Lions</v>
      </c>
      <c r="J369" s="17">
        <f t="shared" si="167"/>
        <v>-666.66666666666708</v>
      </c>
      <c r="K369" s="18">
        <f t="shared" si="168"/>
        <v>475</v>
      </c>
      <c r="L369" s="4">
        <f t="shared" si="143"/>
        <v>1.1499999999999999</v>
      </c>
      <c r="M369" s="4">
        <f t="shared" si="144"/>
        <v>5.75</v>
      </c>
      <c r="N369" s="1">
        <f t="shared" si="145"/>
        <v>0.86956521739130443</v>
      </c>
      <c r="O369" s="1">
        <f t="shared" si="146"/>
        <v>0.17391304347826086</v>
      </c>
      <c r="P369" s="1">
        <f t="shared" si="147"/>
        <v>4.1666666666666741E-2</v>
      </c>
      <c r="Q369" s="1">
        <f t="shared" si="148"/>
        <v>0.34782608695652178</v>
      </c>
      <c r="R369" s="1">
        <f t="shared" si="149"/>
        <v>0.85882608695652185</v>
      </c>
      <c r="S369" s="1"/>
      <c r="T369" s="17">
        <f t="shared" si="150"/>
        <v>164.38009416291189</v>
      </c>
      <c r="U369" s="18">
        <f t="shared" si="151"/>
        <v>4731.0032012495531</v>
      </c>
      <c r="V369" s="2">
        <f t="shared" si="152"/>
        <v>156.16108945476628</v>
      </c>
      <c r="W369" s="18">
        <f t="shared" si="153"/>
        <v>4494.4530411870755</v>
      </c>
      <c r="X369" s="2">
        <f t="shared" si="154"/>
        <v>-640.36438493832395</v>
      </c>
      <c r="Y369" s="2">
        <f t="shared" si="155"/>
        <v>449.44530411870755</v>
      </c>
      <c r="Z369" s="2">
        <f t="shared" si="156"/>
        <v>156.16108945476628</v>
      </c>
      <c r="AA369" s="2">
        <f t="shared" si="157"/>
        <v>-1000</v>
      </c>
      <c r="AB369" s="5">
        <f t="shared" si="158"/>
        <v>0.14999999999999991</v>
      </c>
      <c r="AC369" s="5">
        <f t="shared" si="159"/>
        <v>-1</v>
      </c>
      <c r="AD369" s="3">
        <f t="shared" si="160"/>
        <v>202112</v>
      </c>
      <c r="AE369" s="21">
        <v>1.26</v>
      </c>
      <c r="AF369" s="21">
        <v>4</v>
      </c>
      <c r="AG369" s="21">
        <v>1.1499999999999999</v>
      </c>
      <c r="AH369" s="21">
        <v>5.75</v>
      </c>
      <c r="AI369">
        <v>38</v>
      </c>
      <c r="AJ369">
        <v>10</v>
      </c>
      <c r="AK369">
        <f t="shared" si="161"/>
        <v>-700</v>
      </c>
      <c r="AL369">
        <f t="shared" si="162"/>
        <v>38</v>
      </c>
      <c r="AM369">
        <f t="shared" si="163"/>
        <v>10</v>
      </c>
    </row>
    <row r="370" spans="2:39" x14ac:dyDescent="0.25">
      <c r="B370" s="24">
        <v>44542</v>
      </c>
      <c r="C370" s="20" t="s">
        <v>34</v>
      </c>
      <c r="D370" s="20" t="s">
        <v>28</v>
      </c>
      <c r="E370" s="2">
        <v>-434.78260869565219</v>
      </c>
      <c r="F370" s="2">
        <v>325</v>
      </c>
      <c r="G370" s="9">
        <f t="shared" si="164"/>
        <v>45044.249999999112</v>
      </c>
      <c r="H370" s="2" t="str">
        <f t="shared" si="165"/>
        <v>Los Angeles Chargers</v>
      </c>
      <c r="I370" s="2" t="str">
        <f t="shared" si="166"/>
        <v>New York Giants</v>
      </c>
      <c r="J370" s="17">
        <f t="shared" si="167"/>
        <v>-434.78260869565219</v>
      </c>
      <c r="K370" s="18">
        <f t="shared" si="168"/>
        <v>325</v>
      </c>
      <c r="L370" s="4">
        <f t="shared" si="143"/>
        <v>1.2300000000000002</v>
      </c>
      <c r="M370" s="4">
        <f t="shared" si="144"/>
        <v>4.25</v>
      </c>
      <c r="N370" s="1">
        <f t="shared" si="145"/>
        <v>0.81300813008130068</v>
      </c>
      <c r="O370" s="1">
        <f t="shared" si="146"/>
        <v>0.23529411764705882</v>
      </c>
      <c r="P370" s="1">
        <f t="shared" si="147"/>
        <v>4.607664233576636E-2</v>
      </c>
      <c r="Q370" s="1">
        <f t="shared" si="148"/>
        <v>0.28885700621712096</v>
      </c>
      <c r="R370" s="1">
        <f t="shared" si="149"/>
        <v>0.79985700621712097</v>
      </c>
      <c r="S370" s="1"/>
      <c r="T370" s="17">
        <f t="shared" si="150"/>
        <v>250.2234677288684</v>
      </c>
      <c r="U370" s="18">
        <f t="shared" si="151"/>
        <v>3342.2645955042926</v>
      </c>
      <c r="V370" s="2">
        <f t="shared" si="152"/>
        <v>237.71229434242497</v>
      </c>
      <c r="W370" s="18">
        <f t="shared" si="153"/>
        <v>3175.151365729078</v>
      </c>
      <c r="X370" s="2">
        <f t="shared" si="154"/>
        <v>-420.67660100049278</v>
      </c>
      <c r="Y370" s="2">
        <f t="shared" si="155"/>
        <v>317.51513657290781</v>
      </c>
      <c r="Z370" s="2">
        <f t="shared" si="156"/>
        <v>237.71229434242497</v>
      </c>
      <c r="AA370" s="2">
        <f t="shared" si="157"/>
        <v>-1000</v>
      </c>
      <c r="AB370" s="5">
        <f t="shared" si="158"/>
        <v>0.2300000000000002</v>
      </c>
      <c r="AC370" s="5">
        <f t="shared" si="159"/>
        <v>-1</v>
      </c>
      <c r="AD370" s="3">
        <f t="shared" si="160"/>
        <v>202112</v>
      </c>
      <c r="AE370" s="21">
        <v>1.18</v>
      </c>
      <c r="AF370" s="21">
        <v>5.25</v>
      </c>
      <c r="AG370" s="21">
        <v>1.23</v>
      </c>
      <c r="AH370" s="21">
        <v>4.25</v>
      </c>
      <c r="AI370">
        <v>37</v>
      </c>
      <c r="AJ370">
        <v>21</v>
      </c>
      <c r="AK370">
        <f t="shared" si="161"/>
        <v>-500</v>
      </c>
      <c r="AL370">
        <f t="shared" si="162"/>
        <v>37</v>
      </c>
      <c r="AM370">
        <f t="shared" si="163"/>
        <v>21</v>
      </c>
    </row>
    <row r="371" spans="2:39" x14ac:dyDescent="0.25">
      <c r="B371" s="24">
        <v>44542</v>
      </c>
      <c r="C371" s="20" t="s">
        <v>47</v>
      </c>
      <c r="D371" s="20" t="s">
        <v>38</v>
      </c>
      <c r="E371" s="2">
        <v>-147.05882352941177</v>
      </c>
      <c r="F371" s="2">
        <v>125</v>
      </c>
      <c r="G371" s="9">
        <f t="shared" si="164"/>
        <v>45044.291666665777</v>
      </c>
      <c r="H371" s="2" t="str">
        <f t="shared" si="165"/>
        <v>Carolina Panthers</v>
      </c>
      <c r="I371" s="2" t="str">
        <f t="shared" si="166"/>
        <v>Atlanta Falcons</v>
      </c>
      <c r="J371" s="17">
        <f t="shared" si="167"/>
        <v>-147.05882352941177</v>
      </c>
      <c r="K371" s="18">
        <f t="shared" si="168"/>
        <v>125</v>
      </c>
      <c r="L371" s="4">
        <f t="shared" si="143"/>
        <v>1.68</v>
      </c>
      <c r="M371" s="4">
        <f t="shared" si="144"/>
        <v>2.25</v>
      </c>
      <c r="N371" s="1">
        <f t="shared" si="145"/>
        <v>0.59523809523809523</v>
      </c>
      <c r="O371" s="1">
        <f t="shared" si="146"/>
        <v>0.44444444444444442</v>
      </c>
      <c r="P371" s="1">
        <f t="shared" si="147"/>
        <v>3.8167938931297662E-2</v>
      </c>
      <c r="Q371" s="1">
        <f t="shared" si="148"/>
        <v>7.5396825396825407E-2</v>
      </c>
      <c r="R371" s="1">
        <f t="shared" si="149"/>
        <v>0.58639682539682547</v>
      </c>
      <c r="S371" s="1"/>
      <c r="T371" s="17">
        <f t="shared" si="150"/>
        <v>705.32983244457648</v>
      </c>
      <c r="U371" s="18">
        <f t="shared" si="151"/>
        <v>1287.7472223008879</v>
      </c>
      <c r="V371" s="2">
        <f t="shared" si="152"/>
        <v>670.06334082234764</v>
      </c>
      <c r="W371" s="18">
        <f t="shared" si="153"/>
        <v>1223.3598611858433</v>
      </c>
      <c r="X371" s="2">
        <f t="shared" si="154"/>
        <v>-149.23962244714528</v>
      </c>
      <c r="Y371" s="2">
        <f t="shared" si="155"/>
        <v>122.33598611858433</v>
      </c>
      <c r="Z371" s="2">
        <f t="shared" si="156"/>
        <v>-1000</v>
      </c>
      <c r="AA371" s="2">
        <f t="shared" si="157"/>
        <v>1223.3598611858433</v>
      </c>
      <c r="AB371" s="5">
        <f t="shared" si="158"/>
        <v>-1</v>
      </c>
      <c r="AC371" s="5">
        <f t="shared" si="159"/>
        <v>1.25</v>
      </c>
      <c r="AD371" s="3">
        <f t="shared" si="160"/>
        <v>202112</v>
      </c>
      <c r="AE371" s="21">
        <v>1.66</v>
      </c>
      <c r="AF371" s="21">
        <v>2.2999999999999998</v>
      </c>
      <c r="AG371" s="21">
        <v>1.68</v>
      </c>
      <c r="AH371" s="21">
        <v>2.25</v>
      </c>
      <c r="AI371">
        <v>21</v>
      </c>
      <c r="AJ371">
        <v>29</v>
      </c>
      <c r="AK371">
        <f t="shared" si="161"/>
        <v>-150</v>
      </c>
      <c r="AL371">
        <f t="shared" si="162"/>
        <v>21</v>
      </c>
      <c r="AM371">
        <f t="shared" si="163"/>
        <v>29</v>
      </c>
    </row>
    <row r="372" spans="2:39" x14ac:dyDescent="0.25">
      <c r="B372" s="24">
        <v>44542</v>
      </c>
      <c r="C372" s="20" t="s">
        <v>49</v>
      </c>
      <c r="D372" s="20" t="s">
        <v>31</v>
      </c>
      <c r="E372" s="2">
        <v>-156.25000000000003</v>
      </c>
      <c r="F372" s="2">
        <v>135</v>
      </c>
      <c r="G372" s="9">
        <f t="shared" si="164"/>
        <v>45044.333333332441</v>
      </c>
      <c r="H372" s="2" t="str">
        <f t="shared" si="165"/>
        <v>Cleveland Browns</v>
      </c>
      <c r="I372" s="2" t="str">
        <f t="shared" si="166"/>
        <v>Baltimore Ravens</v>
      </c>
      <c r="J372" s="17">
        <f t="shared" si="167"/>
        <v>-156.25000000000003</v>
      </c>
      <c r="K372" s="18">
        <f t="shared" si="168"/>
        <v>135</v>
      </c>
      <c r="L372" s="4">
        <f t="shared" si="143"/>
        <v>1.6399999999999997</v>
      </c>
      <c r="M372" s="4">
        <f t="shared" si="144"/>
        <v>2.35</v>
      </c>
      <c r="N372" s="1">
        <f t="shared" si="145"/>
        <v>0.60975609756097571</v>
      </c>
      <c r="O372" s="1">
        <f t="shared" si="146"/>
        <v>0.42553191489361702</v>
      </c>
      <c r="P372" s="1">
        <f t="shared" si="147"/>
        <v>3.4085213032581607E-2</v>
      </c>
      <c r="Q372" s="1">
        <f t="shared" si="148"/>
        <v>9.2112091333679341E-2</v>
      </c>
      <c r="R372" s="1">
        <f t="shared" si="149"/>
        <v>0.60311209133367938</v>
      </c>
      <c r="S372" s="1"/>
      <c r="T372" s="17">
        <f t="shared" si="150"/>
        <v>658.06657563218596</v>
      </c>
      <c r="U372" s="18">
        <f t="shared" si="151"/>
        <v>1377.3404079490144</v>
      </c>
      <c r="V372" s="2">
        <f t="shared" si="152"/>
        <v>625.16324685057668</v>
      </c>
      <c r="W372" s="18">
        <f t="shared" si="153"/>
        <v>1308.4733875515637</v>
      </c>
      <c r="X372" s="2">
        <f t="shared" si="154"/>
        <v>-159.95821971905121</v>
      </c>
      <c r="Y372" s="2">
        <f t="shared" si="155"/>
        <v>130.84733875515639</v>
      </c>
      <c r="Z372" s="2">
        <f t="shared" si="156"/>
        <v>625.16324685057668</v>
      </c>
      <c r="AA372" s="2">
        <f t="shared" si="157"/>
        <v>-1000</v>
      </c>
      <c r="AB372" s="5">
        <f t="shared" si="158"/>
        <v>0.63999999999999968</v>
      </c>
      <c r="AC372" s="5">
        <f t="shared" si="159"/>
        <v>-1</v>
      </c>
      <c r="AD372" s="3">
        <f t="shared" si="160"/>
        <v>202112</v>
      </c>
      <c r="AE372" s="21">
        <v>1.83</v>
      </c>
      <c r="AF372" s="21">
        <v>2</v>
      </c>
      <c r="AG372" s="21">
        <v>1.64</v>
      </c>
      <c r="AH372" s="21">
        <v>2.35</v>
      </c>
      <c r="AI372">
        <v>24</v>
      </c>
      <c r="AJ372">
        <v>22</v>
      </c>
      <c r="AK372">
        <f t="shared" si="161"/>
        <v>-160</v>
      </c>
      <c r="AL372">
        <f t="shared" si="162"/>
        <v>24</v>
      </c>
      <c r="AM372">
        <f t="shared" si="163"/>
        <v>22</v>
      </c>
    </row>
    <row r="373" spans="2:39" x14ac:dyDescent="0.25">
      <c r="B373" s="24">
        <v>44542</v>
      </c>
      <c r="C373" s="20" t="s">
        <v>43</v>
      </c>
      <c r="D373" s="20" t="s">
        <v>35</v>
      </c>
      <c r="E373" s="2">
        <v>350</v>
      </c>
      <c r="F373" s="2">
        <v>-454.54545454545462</v>
      </c>
      <c r="G373" s="9">
        <f t="shared" si="164"/>
        <v>45044.374999999105</v>
      </c>
      <c r="H373" s="2" t="str">
        <f t="shared" si="165"/>
        <v>Seattle Seahawks</v>
      </c>
      <c r="I373" s="2" t="str">
        <f t="shared" si="166"/>
        <v>Houston Texans</v>
      </c>
      <c r="J373" s="17">
        <f t="shared" si="167"/>
        <v>-454.54545454545462</v>
      </c>
      <c r="K373" s="18">
        <f t="shared" si="168"/>
        <v>350</v>
      </c>
      <c r="L373" s="4">
        <f t="shared" si="143"/>
        <v>1.22</v>
      </c>
      <c r="M373" s="4">
        <f t="shared" si="144"/>
        <v>4.5</v>
      </c>
      <c r="N373" s="1">
        <f t="shared" si="145"/>
        <v>0.81967213114754101</v>
      </c>
      <c r="O373" s="1">
        <f t="shared" si="146"/>
        <v>0.22222222222222221</v>
      </c>
      <c r="P373" s="1">
        <f t="shared" si="147"/>
        <v>4.0209790209790097E-2</v>
      </c>
      <c r="Q373" s="1">
        <f t="shared" si="148"/>
        <v>0.2987249544626594</v>
      </c>
      <c r="R373" s="1">
        <f t="shared" si="149"/>
        <v>0.80972495446265946</v>
      </c>
      <c r="S373" s="1"/>
      <c r="T373" s="17">
        <f t="shared" si="150"/>
        <v>234.98725646118768</v>
      </c>
      <c r="U373" s="18">
        <f t="shared" si="151"/>
        <v>3526.591123964678</v>
      </c>
      <c r="V373" s="2">
        <f t="shared" si="152"/>
        <v>223.2378936381283</v>
      </c>
      <c r="W373" s="18">
        <f t="shared" si="153"/>
        <v>3350.2615677664439</v>
      </c>
      <c r="X373" s="2">
        <f t="shared" si="154"/>
        <v>-447.95262296329213</v>
      </c>
      <c r="Y373" s="2">
        <f t="shared" si="155"/>
        <v>335.02615677664437</v>
      </c>
      <c r="Z373" s="2">
        <f t="shared" si="156"/>
        <v>223.2378936381283</v>
      </c>
      <c r="AA373" s="2">
        <f t="shared" si="157"/>
        <v>-1000</v>
      </c>
      <c r="AB373" s="5">
        <f t="shared" si="158"/>
        <v>0.21999999999999997</v>
      </c>
      <c r="AC373" s="5">
        <f t="shared" si="159"/>
        <v>-1</v>
      </c>
      <c r="AD373" s="3">
        <f t="shared" si="160"/>
        <v>202112</v>
      </c>
      <c r="AE373" s="21">
        <v>3.9</v>
      </c>
      <c r="AF373" s="21">
        <v>1.27</v>
      </c>
      <c r="AG373" s="21">
        <v>4.5</v>
      </c>
      <c r="AH373" s="21">
        <v>1.22</v>
      </c>
      <c r="AI373">
        <v>13</v>
      </c>
      <c r="AJ373">
        <v>33</v>
      </c>
      <c r="AK373">
        <f t="shared" si="161"/>
        <v>-500</v>
      </c>
      <c r="AL373">
        <f t="shared" si="162"/>
        <v>33</v>
      </c>
      <c r="AM373">
        <f t="shared" si="163"/>
        <v>13</v>
      </c>
    </row>
    <row r="374" spans="2:39" x14ac:dyDescent="0.25">
      <c r="B374" s="24">
        <v>44542</v>
      </c>
      <c r="C374" s="20" t="s">
        <v>23</v>
      </c>
      <c r="D374" s="20" t="s">
        <v>53</v>
      </c>
      <c r="E374" s="2">
        <v>-454.54545454545462</v>
      </c>
      <c r="F374" s="2">
        <v>350</v>
      </c>
      <c r="G374" s="9">
        <f t="shared" si="164"/>
        <v>45044.416666665769</v>
      </c>
      <c r="H374" s="2" t="str">
        <f t="shared" si="165"/>
        <v>Kansas City Chiefs</v>
      </c>
      <c r="I374" s="2" t="str">
        <f t="shared" si="166"/>
        <v>Las Vegas Raiders</v>
      </c>
      <c r="J374" s="17">
        <f t="shared" si="167"/>
        <v>-454.54545454545462</v>
      </c>
      <c r="K374" s="18">
        <f t="shared" si="168"/>
        <v>350</v>
      </c>
      <c r="L374" s="4">
        <f t="shared" si="143"/>
        <v>1.22</v>
      </c>
      <c r="M374" s="4">
        <f t="shared" si="144"/>
        <v>4.5</v>
      </c>
      <c r="N374" s="1">
        <f t="shared" si="145"/>
        <v>0.81967213114754101</v>
      </c>
      <c r="O374" s="1">
        <f t="shared" si="146"/>
        <v>0.22222222222222221</v>
      </c>
      <c r="P374" s="1">
        <f t="shared" si="147"/>
        <v>4.0209790209790097E-2</v>
      </c>
      <c r="Q374" s="1">
        <f t="shared" si="148"/>
        <v>0.2987249544626594</v>
      </c>
      <c r="R374" s="1">
        <f t="shared" si="149"/>
        <v>0.80972495446265946</v>
      </c>
      <c r="S374" s="1"/>
      <c r="T374" s="17">
        <f t="shared" si="150"/>
        <v>234.98725646118768</v>
      </c>
      <c r="U374" s="18">
        <f t="shared" si="151"/>
        <v>3526.591123964678</v>
      </c>
      <c r="V374" s="2">
        <f t="shared" si="152"/>
        <v>223.2378936381283</v>
      </c>
      <c r="W374" s="18">
        <f t="shared" si="153"/>
        <v>3350.2615677664439</v>
      </c>
      <c r="X374" s="2">
        <f t="shared" si="154"/>
        <v>-447.95262296329213</v>
      </c>
      <c r="Y374" s="2">
        <f t="shared" si="155"/>
        <v>335.02615677664437</v>
      </c>
      <c r="Z374" s="2">
        <f t="shared" si="156"/>
        <v>223.2378936381283</v>
      </c>
      <c r="AA374" s="2">
        <f t="shared" si="157"/>
        <v>-1000</v>
      </c>
      <c r="AB374" s="5">
        <f t="shared" si="158"/>
        <v>0.21999999999999997</v>
      </c>
      <c r="AC374" s="5">
        <f t="shared" si="159"/>
        <v>-1</v>
      </c>
      <c r="AD374" s="3">
        <f t="shared" si="160"/>
        <v>202112</v>
      </c>
      <c r="AE374" s="21">
        <v>1.22</v>
      </c>
      <c r="AF374" s="21">
        <v>4.5</v>
      </c>
      <c r="AG374" s="21">
        <v>1.22</v>
      </c>
      <c r="AH374" s="21">
        <v>4.5</v>
      </c>
      <c r="AI374">
        <v>48</v>
      </c>
      <c r="AJ374">
        <v>9</v>
      </c>
      <c r="AK374">
        <f t="shared" si="161"/>
        <v>-500</v>
      </c>
      <c r="AL374">
        <f t="shared" si="162"/>
        <v>48</v>
      </c>
      <c r="AM374">
        <f t="shared" si="163"/>
        <v>9</v>
      </c>
    </row>
    <row r="375" spans="2:39" x14ac:dyDescent="0.25">
      <c r="B375" s="24">
        <v>44542</v>
      </c>
      <c r="C375" s="20" t="s">
        <v>45</v>
      </c>
      <c r="D375" s="20" t="s">
        <v>46</v>
      </c>
      <c r="E375" s="2">
        <v>175</v>
      </c>
      <c r="F375" s="2">
        <v>-212.76595744680853</v>
      </c>
      <c r="G375" s="9">
        <f t="shared" si="164"/>
        <v>45044.458333332434</v>
      </c>
      <c r="H375" s="2" t="str">
        <f t="shared" si="165"/>
        <v>New Orleans Saints</v>
      </c>
      <c r="I375" s="2" t="str">
        <f t="shared" si="166"/>
        <v>New York Jets</v>
      </c>
      <c r="J375" s="17">
        <f t="shared" si="167"/>
        <v>-212.76595744680853</v>
      </c>
      <c r="K375" s="18">
        <f t="shared" si="168"/>
        <v>175</v>
      </c>
      <c r="L375" s="4">
        <f t="shared" si="143"/>
        <v>1.4700000000000002</v>
      </c>
      <c r="M375" s="4">
        <f t="shared" si="144"/>
        <v>2.75</v>
      </c>
      <c r="N375" s="1">
        <f t="shared" si="145"/>
        <v>0.68027210884353728</v>
      </c>
      <c r="O375" s="1">
        <f t="shared" si="146"/>
        <v>0.36363636363636365</v>
      </c>
      <c r="P375" s="1">
        <f t="shared" si="147"/>
        <v>4.206161137440767E-2</v>
      </c>
      <c r="Q375" s="1">
        <f t="shared" si="148"/>
        <v>0.15831787260358682</v>
      </c>
      <c r="R375" s="1">
        <f t="shared" si="149"/>
        <v>0.66931787260358688</v>
      </c>
      <c r="S375" s="1"/>
      <c r="T375" s="17">
        <f t="shared" si="150"/>
        <v>494.0584151893168</v>
      </c>
      <c r="U375" s="18">
        <f t="shared" si="151"/>
        <v>1810.0865209085014</v>
      </c>
      <c r="V375" s="2">
        <f t="shared" si="152"/>
        <v>469.35549442985092</v>
      </c>
      <c r="W375" s="18">
        <f t="shared" si="153"/>
        <v>1719.5821948630762</v>
      </c>
      <c r="X375" s="2">
        <f t="shared" si="154"/>
        <v>-213.05812158750777</v>
      </c>
      <c r="Y375" s="2">
        <f t="shared" si="155"/>
        <v>171.95821948630763</v>
      </c>
      <c r="Z375" s="2">
        <f t="shared" si="156"/>
        <v>469.35549442985092</v>
      </c>
      <c r="AA375" s="2">
        <f t="shared" si="157"/>
        <v>-1000</v>
      </c>
      <c r="AB375" s="5">
        <f t="shared" si="158"/>
        <v>0.4700000000000002</v>
      </c>
      <c r="AC375" s="5">
        <f t="shared" si="159"/>
        <v>-1</v>
      </c>
      <c r="AD375" s="3">
        <f t="shared" si="160"/>
        <v>202112</v>
      </c>
      <c r="AE375" s="21">
        <v>3.15</v>
      </c>
      <c r="AF375" s="21">
        <v>1.38</v>
      </c>
      <c r="AG375" s="21">
        <v>2.75</v>
      </c>
      <c r="AH375" s="21">
        <v>1.47</v>
      </c>
      <c r="AI375">
        <v>9</v>
      </c>
      <c r="AJ375">
        <v>30</v>
      </c>
      <c r="AK375">
        <f t="shared" si="161"/>
        <v>-300</v>
      </c>
      <c r="AL375">
        <f t="shared" si="162"/>
        <v>30</v>
      </c>
      <c r="AM375">
        <f t="shared" si="163"/>
        <v>9</v>
      </c>
    </row>
    <row r="376" spans="2:39" x14ac:dyDescent="0.25">
      <c r="B376" s="24">
        <v>44542</v>
      </c>
      <c r="C376" s="20" t="s">
        <v>44</v>
      </c>
      <c r="D376" s="20" t="s">
        <v>29</v>
      </c>
      <c r="E376" s="2">
        <v>-454.54545454545462</v>
      </c>
      <c r="F376" s="2">
        <v>350</v>
      </c>
      <c r="G376" s="9">
        <f t="shared" si="164"/>
        <v>45044.499999999098</v>
      </c>
      <c r="H376" s="2" t="str">
        <f t="shared" si="165"/>
        <v>Tennessee Titans</v>
      </c>
      <c r="I376" s="2" t="str">
        <f t="shared" si="166"/>
        <v>Jacksonville Jaguars</v>
      </c>
      <c r="J376" s="17">
        <f t="shared" si="167"/>
        <v>-454.54545454545462</v>
      </c>
      <c r="K376" s="18">
        <f t="shared" si="168"/>
        <v>350</v>
      </c>
      <c r="L376" s="4">
        <f t="shared" si="143"/>
        <v>1.22</v>
      </c>
      <c r="M376" s="4">
        <f t="shared" si="144"/>
        <v>4.5</v>
      </c>
      <c r="N376" s="1">
        <f t="shared" si="145"/>
        <v>0.81967213114754101</v>
      </c>
      <c r="O376" s="1">
        <f t="shared" si="146"/>
        <v>0.22222222222222221</v>
      </c>
      <c r="P376" s="1">
        <f t="shared" si="147"/>
        <v>4.0209790209790097E-2</v>
      </c>
      <c r="Q376" s="1">
        <f t="shared" si="148"/>
        <v>0.2987249544626594</v>
      </c>
      <c r="R376" s="1">
        <f t="shared" si="149"/>
        <v>0.80972495446265946</v>
      </c>
      <c r="S376" s="1"/>
      <c r="T376" s="17">
        <f t="shared" si="150"/>
        <v>234.98725646118768</v>
      </c>
      <c r="U376" s="18">
        <f t="shared" si="151"/>
        <v>3526.591123964678</v>
      </c>
      <c r="V376" s="2">
        <f t="shared" si="152"/>
        <v>223.2378936381283</v>
      </c>
      <c r="W376" s="18">
        <f t="shared" si="153"/>
        <v>3350.2615677664439</v>
      </c>
      <c r="X376" s="2">
        <f t="shared" si="154"/>
        <v>-447.95262296329213</v>
      </c>
      <c r="Y376" s="2">
        <f t="shared" si="155"/>
        <v>335.02615677664437</v>
      </c>
      <c r="Z376" s="2">
        <f t="shared" si="156"/>
        <v>223.2378936381283</v>
      </c>
      <c r="AA376" s="2">
        <f t="shared" si="157"/>
        <v>-1000</v>
      </c>
      <c r="AB376" s="5">
        <f t="shared" si="158"/>
        <v>0.21999999999999997</v>
      </c>
      <c r="AC376" s="5">
        <f t="shared" si="159"/>
        <v>-1</v>
      </c>
      <c r="AD376" s="3">
        <f t="shared" si="160"/>
        <v>202112</v>
      </c>
      <c r="AE376" s="21">
        <v>1.18</v>
      </c>
      <c r="AF376" s="21">
        <v>5.25</v>
      </c>
      <c r="AG376" s="21">
        <v>1.22</v>
      </c>
      <c r="AH376" s="21">
        <v>4.5</v>
      </c>
      <c r="AI376">
        <v>20</v>
      </c>
      <c r="AJ376">
        <v>0</v>
      </c>
      <c r="AK376">
        <f t="shared" si="161"/>
        <v>-500</v>
      </c>
      <c r="AL376">
        <f t="shared" si="162"/>
        <v>20</v>
      </c>
      <c r="AM376">
        <f t="shared" si="163"/>
        <v>0</v>
      </c>
    </row>
    <row r="377" spans="2:39" x14ac:dyDescent="0.25">
      <c r="B377" s="24">
        <v>44542</v>
      </c>
      <c r="C377" s="20" t="s">
        <v>54</v>
      </c>
      <c r="D377" s="20" t="s">
        <v>26</v>
      </c>
      <c r="E377" s="2">
        <v>229.99999999999997</v>
      </c>
      <c r="F377" s="2">
        <v>-285.71428571428567</v>
      </c>
      <c r="G377" s="9">
        <f t="shared" si="164"/>
        <v>45044.541666665762</v>
      </c>
      <c r="H377" s="2" t="str">
        <f t="shared" si="165"/>
        <v>Dallas Cowboys</v>
      </c>
      <c r="I377" s="2" t="str">
        <f t="shared" si="166"/>
        <v>Washington Football Team</v>
      </c>
      <c r="J377" s="17">
        <f t="shared" si="167"/>
        <v>-285.71428571428567</v>
      </c>
      <c r="K377" s="18">
        <f t="shared" si="168"/>
        <v>229.99999999999997</v>
      </c>
      <c r="L377" s="4">
        <f t="shared" si="143"/>
        <v>1.35</v>
      </c>
      <c r="M377" s="4">
        <f t="shared" si="144"/>
        <v>3.3</v>
      </c>
      <c r="N377" s="1">
        <f t="shared" si="145"/>
        <v>0.7407407407407407</v>
      </c>
      <c r="O377" s="1">
        <f t="shared" si="146"/>
        <v>0.30303030303030304</v>
      </c>
      <c r="P377" s="1">
        <f t="shared" si="147"/>
        <v>4.1935483870967794E-2</v>
      </c>
      <c r="Q377" s="1">
        <f t="shared" si="148"/>
        <v>0.21885521885521883</v>
      </c>
      <c r="R377" s="1">
        <f t="shared" si="149"/>
        <v>0.72985521885521887</v>
      </c>
      <c r="S377" s="1"/>
      <c r="T377" s="17">
        <f t="shared" si="150"/>
        <v>370.13475298361828</v>
      </c>
      <c r="U377" s="18">
        <f t="shared" si="151"/>
        <v>2363.8563841328437</v>
      </c>
      <c r="V377" s="2">
        <f t="shared" si="152"/>
        <v>351.62801533443735</v>
      </c>
      <c r="W377" s="18">
        <f t="shared" si="153"/>
        <v>2245.6635649262016</v>
      </c>
      <c r="X377" s="2">
        <f t="shared" si="154"/>
        <v>-284.39144675343596</v>
      </c>
      <c r="Y377" s="2">
        <f t="shared" si="155"/>
        <v>224.56635649262017</v>
      </c>
      <c r="Z377" s="2">
        <f t="shared" si="156"/>
        <v>351.62801533443735</v>
      </c>
      <c r="AA377" s="2">
        <f t="shared" si="157"/>
        <v>-1000</v>
      </c>
      <c r="AB377" s="5">
        <f t="shared" si="158"/>
        <v>0.35000000000000009</v>
      </c>
      <c r="AC377" s="5">
        <f t="shared" si="159"/>
        <v>-1</v>
      </c>
      <c r="AD377" s="3">
        <f t="shared" si="160"/>
        <v>202112</v>
      </c>
      <c r="AE377" s="21">
        <v>2.75</v>
      </c>
      <c r="AF377" s="21">
        <v>1.47</v>
      </c>
      <c r="AG377" s="21">
        <v>3.3</v>
      </c>
      <c r="AH377" s="21">
        <v>1.35</v>
      </c>
      <c r="AI377">
        <v>20</v>
      </c>
      <c r="AJ377">
        <v>27</v>
      </c>
      <c r="AK377">
        <f t="shared" si="161"/>
        <v>-300</v>
      </c>
      <c r="AL377">
        <f t="shared" si="162"/>
        <v>27</v>
      </c>
      <c r="AM377">
        <f t="shared" si="163"/>
        <v>20</v>
      </c>
    </row>
    <row r="378" spans="2:39" x14ac:dyDescent="0.25">
      <c r="B378" s="24">
        <v>44539</v>
      </c>
      <c r="C378" s="20" t="s">
        <v>32</v>
      </c>
      <c r="D378" s="20" t="s">
        <v>48</v>
      </c>
      <c r="E378" s="2">
        <v>-175.43859649122805</v>
      </c>
      <c r="F378" s="2">
        <v>154.99999999999997</v>
      </c>
      <c r="G378" s="9">
        <f t="shared" si="164"/>
        <v>45044.583333332426</v>
      </c>
      <c r="H378" s="2" t="str">
        <f t="shared" si="165"/>
        <v>Minnesota Vikings</v>
      </c>
      <c r="I378" s="2" t="str">
        <f t="shared" si="166"/>
        <v>Pittsburgh Steelers</v>
      </c>
      <c r="J378" s="17">
        <f t="shared" si="167"/>
        <v>-175.43859649122805</v>
      </c>
      <c r="K378" s="18">
        <f t="shared" si="168"/>
        <v>154.99999999999997</v>
      </c>
      <c r="L378" s="4">
        <f t="shared" si="143"/>
        <v>1.57</v>
      </c>
      <c r="M378" s="4">
        <f t="shared" si="144"/>
        <v>2.5499999999999998</v>
      </c>
      <c r="N378" s="1">
        <f t="shared" si="145"/>
        <v>0.63694267515923564</v>
      </c>
      <c r="O378" s="1">
        <f t="shared" si="146"/>
        <v>0.39215686274509809</v>
      </c>
      <c r="P378" s="1">
        <f t="shared" si="147"/>
        <v>2.8276699029126329E-2</v>
      </c>
      <c r="Q378" s="1">
        <f t="shared" si="148"/>
        <v>0.12239290620706877</v>
      </c>
      <c r="R378" s="1">
        <f t="shared" si="149"/>
        <v>0.63339290620706878</v>
      </c>
      <c r="S378" s="1"/>
      <c r="T378" s="17">
        <f t="shared" si="150"/>
        <v>578.79886276004493</v>
      </c>
      <c r="U378" s="18">
        <f t="shared" si="151"/>
        <v>1558.0808321378222</v>
      </c>
      <c r="V378" s="2">
        <f t="shared" si="152"/>
        <v>549.85891962204266</v>
      </c>
      <c r="W378" s="18">
        <f t="shared" si="153"/>
        <v>1480.1767905309309</v>
      </c>
      <c r="X378" s="2">
        <f t="shared" si="154"/>
        <v>-181.86483192586408</v>
      </c>
      <c r="Y378" s="2">
        <f t="shared" si="155"/>
        <v>148.0176790530931</v>
      </c>
      <c r="Z378" s="2">
        <f t="shared" si="156"/>
        <v>549.85891962204266</v>
      </c>
      <c r="AA378" s="2">
        <f t="shared" si="157"/>
        <v>-1000</v>
      </c>
      <c r="AB378" s="5">
        <f t="shared" si="158"/>
        <v>0.57000000000000006</v>
      </c>
      <c r="AC378" s="5">
        <f t="shared" si="159"/>
        <v>-1</v>
      </c>
      <c r="AD378" s="3">
        <f t="shared" si="160"/>
        <v>202112</v>
      </c>
      <c r="AE378" s="21">
        <v>1.55</v>
      </c>
      <c r="AF378" s="21">
        <v>2.6</v>
      </c>
      <c r="AG378" s="21">
        <v>1.57</v>
      </c>
      <c r="AH378" s="21">
        <v>2.5499999999999998</v>
      </c>
      <c r="AI378">
        <v>36</v>
      </c>
      <c r="AJ378">
        <v>28</v>
      </c>
      <c r="AK378">
        <f t="shared" si="161"/>
        <v>-180</v>
      </c>
      <c r="AL378">
        <f t="shared" si="162"/>
        <v>36</v>
      </c>
      <c r="AM378">
        <f t="shared" si="163"/>
        <v>28</v>
      </c>
    </row>
    <row r="379" spans="2:39" x14ac:dyDescent="0.25">
      <c r="B379" s="24">
        <v>44536</v>
      </c>
      <c r="C379" s="20" t="s">
        <v>27</v>
      </c>
      <c r="D379" s="20" t="s">
        <v>39</v>
      </c>
      <c r="E379" s="2">
        <v>-151.51515151515153</v>
      </c>
      <c r="F379" s="2">
        <v>129.99999999999997</v>
      </c>
      <c r="G379" s="9">
        <f t="shared" si="164"/>
        <v>45044.624999999091</v>
      </c>
      <c r="H379" s="2" t="str">
        <f t="shared" si="165"/>
        <v>Buffalo Bills</v>
      </c>
      <c r="I379" s="2" t="str">
        <f t="shared" si="166"/>
        <v>New England Patriots</v>
      </c>
      <c r="J379" s="17">
        <f t="shared" si="167"/>
        <v>-151.51515151515153</v>
      </c>
      <c r="K379" s="18">
        <f t="shared" si="168"/>
        <v>129.99999999999997</v>
      </c>
      <c r="L379" s="4">
        <f t="shared" si="143"/>
        <v>1.66</v>
      </c>
      <c r="M379" s="4">
        <f t="shared" si="144"/>
        <v>2.2999999999999998</v>
      </c>
      <c r="N379" s="1">
        <f t="shared" si="145"/>
        <v>0.60240963855421692</v>
      </c>
      <c r="O379" s="1">
        <f t="shared" si="146"/>
        <v>0.43478260869565222</v>
      </c>
      <c r="P379" s="1">
        <f t="shared" si="147"/>
        <v>3.5858585858585923E-2</v>
      </c>
      <c r="Q379" s="1">
        <f t="shared" si="148"/>
        <v>8.3813514929282351E-2</v>
      </c>
      <c r="R379" s="1">
        <f t="shared" si="149"/>
        <v>0.59481351492928236</v>
      </c>
      <c r="S379" s="1"/>
      <c r="T379" s="17">
        <f t="shared" si="150"/>
        <v>681.19919084032654</v>
      </c>
      <c r="U379" s="18">
        <f t="shared" si="151"/>
        <v>1332.032655245516</v>
      </c>
      <c r="V379" s="2">
        <f t="shared" si="152"/>
        <v>647.13923129831016</v>
      </c>
      <c r="W379" s="18">
        <f t="shared" si="153"/>
        <v>1265.4310224832402</v>
      </c>
      <c r="X379" s="2">
        <f t="shared" si="154"/>
        <v>-154.5262521009227</v>
      </c>
      <c r="Y379" s="2">
        <f t="shared" si="155"/>
        <v>126.54310224832402</v>
      </c>
      <c r="Z379" s="2">
        <f t="shared" si="156"/>
        <v>-1000</v>
      </c>
      <c r="AA379" s="2">
        <f t="shared" si="157"/>
        <v>1265.4310224832402</v>
      </c>
      <c r="AB379" s="5">
        <f t="shared" si="158"/>
        <v>-1</v>
      </c>
      <c r="AC379" s="5">
        <f t="shared" si="159"/>
        <v>1.2999999999999998</v>
      </c>
      <c r="AD379" s="3">
        <f t="shared" si="160"/>
        <v>202112</v>
      </c>
      <c r="AE379" s="21">
        <v>1.62</v>
      </c>
      <c r="AF379" s="21">
        <v>2.4</v>
      </c>
      <c r="AG379" s="21">
        <v>1.66</v>
      </c>
      <c r="AH379" s="21">
        <v>2.2999999999999998</v>
      </c>
      <c r="AI379">
        <v>10</v>
      </c>
      <c r="AJ379">
        <v>14</v>
      </c>
      <c r="AK379">
        <f t="shared" si="161"/>
        <v>-160</v>
      </c>
      <c r="AL379">
        <f t="shared" si="162"/>
        <v>10</v>
      </c>
      <c r="AM379">
        <f t="shared" si="163"/>
        <v>14</v>
      </c>
    </row>
    <row r="380" spans="2:39" x14ac:dyDescent="0.25">
      <c r="B380" s="24">
        <v>44535</v>
      </c>
      <c r="C380" s="20" t="s">
        <v>23</v>
      </c>
      <c r="D380" s="20" t="s">
        <v>41</v>
      </c>
      <c r="E380" s="2">
        <v>-434.78260869565219</v>
      </c>
      <c r="F380" s="2">
        <v>325</v>
      </c>
      <c r="G380" s="9">
        <f t="shared" si="164"/>
        <v>45044.666666665755</v>
      </c>
      <c r="H380" s="2" t="str">
        <f t="shared" si="165"/>
        <v>Kansas City Chiefs</v>
      </c>
      <c r="I380" s="2" t="str">
        <f t="shared" si="166"/>
        <v>Denver Broncos</v>
      </c>
      <c r="J380" s="17">
        <f t="shared" si="167"/>
        <v>-434.78260869565219</v>
      </c>
      <c r="K380" s="18">
        <f t="shared" si="168"/>
        <v>325</v>
      </c>
      <c r="L380" s="4">
        <f t="shared" si="143"/>
        <v>1.2300000000000002</v>
      </c>
      <c r="M380" s="4">
        <f t="shared" si="144"/>
        <v>4.25</v>
      </c>
      <c r="N380" s="1">
        <f t="shared" si="145"/>
        <v>0.81300813008130068</v>
      </c>
      <c r="O380" s="1">
        <f t="shared" si="146"/>
        <v>0.23529411764705882</v>
      </c>
      <c r="P380" s="1">
        <f t="shared" si="147"/>
        <v>4.607664233576636E-2</v>
      </c>
      <c r="Q380" s="1">
        <f t="shared" si="148"/>
        <v>0.28885700621712096</v>
      </c>
      <c r="R380" s="1">
        <f t="shared" si="149"/>
        <v>0.79985700621712097</v>
      </c>
      <c r="S380" s="1"/>
      <c r="T380" s="17">
        <f t="shared" si="150"/>
        <v>250.2234677288684</v>
      </c>
      <c r="U380" s="18">
        <f t="shared" si="151"/>
        <v>3342.2645955042926</v>
      </c>
      <c r="V380" s="2">
        <f t="shared" si="152"/>
        <v>237.71229434242497</v>
      </c>
      <c r="W380" s="18">
        <f t="shared" si="153"/>
        <v>3175.151365729078</v>
      </c>
      <c r="X380" s="2">
        <f t="shared" si="154"/>
        <v>-420.67660100049278</v>
      </c>
      <c r="Y380" s="2">
        <f t="shared" si="155"/>
        <v>317.51513657290781</v>
      </c>
      <c r="Z380" s="2">
        <f t="shared" si="156"/>
        <v>237.71229434242497</v>
      </c>
      <c r="AA380" s="2">
        <f t="shared" si="157"/>
        <v>-1000</v>
      </c>
      <c r="AB380" s="5">
        <f t="shared" si="158"/>
        <v>0.2300000000000002</v>
      </c>
      <c r="AC380" s="5">
        <f t="shared" si="159"/>
        <v>-1</v>
      </c>
      <c r="AD380" s="3">
        <f t="shared" si="160"/>
        <v>202112</v>
      </c>
      <c r="AE380" s="21">
        <v>1.22</v>
      </c>
      <c r="AF380" s="21">
        <v>4.5</v>
      </c>
      <c r="AG380" s="21">
        <v>1.23</v>
      </c>
      <c r="AH380" s="21">
        <v>4.25</v>
      </c>
      <c r="AI380">
        <v>22</v>
      </c>
      <c r="AJ380">
        <v>9</v>
      </c>
      <c r="AK380">
        <f t="shared" si="161"/>
        <v>-500</v>
      </c>
      <c r="AL380">
        <f t="shared" si="162"/>
        <v>22</v>
      </c>
      <c r="AM380">
        <f t="shared" si="163"/>
        <v>9</v>
      </c>
    </row>
    <row r="381" spans="2:39" x14ac:dyDescent="0.25">
      <c r="B381" s="24">
        <v>44535</v>
      </c>
      <c r="C381" s="20" t="s">
        <v>50</v>
      </c>
      <c r="D381" s="20" t="s">
        <v>29</v>
      </c>
      <c r="E381" s="2">
        <v>-833.33333333333258</v>
      </c>
      <c r="F381" s="2">
        <v>550</v>
      </c>
      <c r="G381" s="9">
        <f t="shared" si="164"/>
        <v>45044.708333332419</v>
      </c>
      <c r="H381" s="2" t="str">
        <f t="shared" si="165"/>
        <v>Los Angeles Rams</v>
      </c>
      <c r="I381" s="2" t="str">
        <f t="shared" si="166"/>
        <v>Jacksonville Jaguars</v>
      </c>
      <c r="J381" s="17">
        <f t="shared" si="167"/>
        <v>-833.33333333333258</v>
      </c>
      <c r="K381" s="18">
        <f t="shared" si="168"/>
        <v>550</v>
      </c>
      <c r="L381" s="4">
        <f t="shared" si="143"/>
        <v>1.1200000000000001</v>
      </c>
      <c r="M381" s="4">
        <f t="shared" si="144"/>
        <v>6.5</v>
      </c>
      <c r="N381" s="1">
        <f t="shared" si="145"/>
        <v>0.89285714285714279</v>
      </c>
      <c r="O381" s="1">
        <f t="shared" si="146"/>
        <v>0.15384615384615385</v>
      </c>
      <c r="P381" s="1">
        <f t="shared" si="147"/>
        <v>4.4619422572178324E-2</v>
      </c>
      <c r="Q381" s="1">
        <f t="shared" si="148"/>
        <v>0.36950549450549447</v>
      </c>
      <c r="R381" s="1">
        <f t="shared" si="149"/>
        <v>0.88050549450549442</v>
      </c>
      <c r="S381" s="1"/>
      <c r="T381" s="17">
        <f t="shared" si="150"/>
        <v>135.71125477373158</v>
      </c>
      <c r="U381" s="18">
        <f t="shared" si="151"/>
        <v>5488.6896490044255</v>
      </c>
      <c r="V381" s="2">
        <f t="shared" si="152"/>
        <v>128.92569203504499</v>
      </c>
      <c r="W381" s="18">
        <f t="shared" si="153"/>
        <v>5214.2551665542042</v>
      </c>
      <c r="X381" s="2">
        <f t="shared" si="154"/>
        <v>-775.64059127033954</v>
      </c>
      <c r="Y381" s="2">
        <f t="shared" si="155"/>
        <v>521.42551665542044</v>
      </c>
      <c r="Z381" s="2">
        <f t="shared" si="156"/>
        <v>128.92569203504499</v>
      </c>
      <c r="AA381" s="2">
        <f t="shared" si="157"/>
        <v>-1000</v>
      </c>
      <c r="AB381" s="5">
        <f t="shared" si="158"/>
        <v>0.12000000000000011</v>
      </c>
      <c r="AC381" s="5">
        <f t="shared" si="159"/>
        <v>-1</v>
      </c>
      <c r="AD381" s="3">
        <f t="shared" si="160"/>
        <v>202112</v>
      </c>
      <c r="AE381" s="21">
        <v>1.1399999999999999</v>
      </c>
      <c r="AF381" s="21">
        <v>6</v>
      </c>
      <c r="AG381" s="21">
        <v>1.1200000000000001</v>
      </c>
      <c r="AH381" s="21">
        <v>6.5</v>
      </c>
      <c r="AI381">
        <v>37</v>
      </c>
      <c r="AJ381">
        <v>7</v>
      </c>
      <c r="AK381">
        <f t="shared" si="161"/>
        <v>-900</v>
      </c>
      <c r="AL381">
        <f t="shared" si="162"/>
        <v>37</v>
      </c>
      <c r="AM381">
        <f t="shared" si="163"/>
        <v>7</v>
      </c>
    </row>
    <row r="382" spans="2:39" x14ac:dyDescent="0.25">
      <c r="B382" s="24">
        <v>44535</v>
      </c>
      <c r="C382" s="20" t="s">
        <v>48</v>
      </c>
      <c r="D382" s="20" t="s">
        <v>31</v>
      </c>
      <c r="E382" s="2">
        <v>170.00000000000003</v>
      </c>
      <c r="F382" s="2">
        <v>-200</v>
      </c>
      <c r="G382" s="9">
        <f t="shared" si="164"/>
        <v>45044.749999999083</v>
      </c>
      <c r="H382" s="2" t="str">
        <f t="shared" si="165"/>
        <v>Baltimore Ravens</v>
      </c>
      <c r="I382" s="2" t="str">
        <f t="shared" si="166"/>
        <v>Pittsburgh Steelers</v>
      </c>
      <c r="J382" s="17">
        <f t="shared" si="167"/>
        <v>-200</v>
      </c>
      <c r="K382" s="18">
        <f t="shared" si="168"/>
        <v>170.00000000000003</v>
      </c>
      <c r="L382" s="4">
        <f t="shared" si="143"/>
        <v>1.5</v>
      </c>
      <c r="M382" s="4">
        <f t="shared" si="144"/>
        <v>2.7</v>
      </c>
      <c r="N382" s="1">
        <f t="shared" si="145"/>
        <v>0.66666666666666663</v>
      </c>
      <c r="O382" s="1">
        <f t="shared" si="146"/>
        <v>0.37037037037037035</v>
      </c>
      <c r="P382" s="1">
        <f t="shared" si="147"/>
        <v>3.5714285714285587E-2</v>
      </c>
      <c r="Q382" s="1">
        <f t="shared" si="148"/>
        <v>0.14814814814814814</v>
      </c>
      <c r="R382" s="1">
        <f t="shared" si="149"/>
        <v>0.65914814814814815</v>
      </c>
      <c r="S382" s="1"/>
      <c r="T382" s="17">
        <f t="shared" si="150"/>
        <v>517.10962521773342</v>
      </c>
      <c r="U382" s="18">
        <f t="shared" si="151"/>
        <v>1734.0124117028765</v>
      </c>
      <c r="V382" s="2">
        <f t="shared" si="152"/>
        <v>491.25414395684675</v>
      </c>
      <c r="W382" s="18">
        <f t="shared" si="153"/>
        <v>1647.3117911177326</v>
      </c>
      <c r="X382" s="2">
        <f t="shared" si="154"/>
        <v>-203.56062382403903</v>
      </c>
      <c r="Y382" s="2">
        <f t="shared" si="155"/>
        <v>164.73117911177326</v>
      </c>
      <c r="Z382" s="2">
        <f t="shared" si="156"/>
        <v>-1000</v>
      </c>
      <c r="AA382" s="2">
        <f t="shared" si="157"/>
        <v>1647.3117911177326</v>
      </c>
      <c r="AB382" s="5">
        <f t="shared" si="158"/>
        <v>-1</v>
      </c>
      <c r="AC382" s="5">
        <f t="shared" si="159"/>
        <v>1.7000000000000002</v>
      </c>
      <c r="AD382" s="3">
        <f t="shared" si="160"/>
        <v>202112</v>
      </c>
      <c r="AE382" s="21">
        <v>2.4</v>
      </c>
      <c r="AF382" s="21">
        <v>1.62</v>
      </c>
      <c r="AG382" s="21">
        <v>2.7</v>
      </c>
      <c r="AH382" s="21">
        <v>1.5</v>
      </c>
      <c r="AI382">
        <v>20</v>
      </c>
      <c r="AJ382">
        <v>19</v>
      </c>
      <c r="AK382">
        <f t="shared" si="161"/>
        <v>-200</v>
      </c>
      <c r="AL382">
        <f t="shared" si="162"/>
        <v>19</v>
      </c>
      <c r="AM382">
        <f t="shared" si="163"/>
        <v>20</v>
      </c>
    </row>
    <row r="383" spans="2:39" x14ac:dyDescent="0.25">
      <c r="B383" s="24">
        <v>44535</v>
      </c>
      <c r="C383" s="20" t="s">
        <v>35</v>
      </c>
      <c r="D383" s="20" t="s">
        <v>25</v>
      </c>
      <c r="E383" s="2">
        <v>129.99999999999997</v>
      </c>
      <c r="F383" s="2">
        <v>-151.51515151515153</v>
      </c>
      <c r="G383" s="9">
        <f t="shared" si="164"/>
        <v>45044.791666665747</v>
      </c>
      <c r="H383" s="2" t="str">
        <f t="shared" si="165"/>
        <v>San Francisco 49ers</v>
      </c>
      <c r="I383" s="2" t="str">
        <f t="shared" si="166"/>
        <v>Seattle Seahawks</v>
      </c>
      <c r="J383" s="17">
        <f t="shared" si="167"/>
        <v>-151.51515151515153</v>
      </c>
      <c r="K383" s="18">
        <f t="shared" si="168"/>
        <v>129.99999999999997</v>
      </c>
      <c r="L383" s="4">
        <f t="shared" si="143"/>
        <v>1.66</v>
      </c>
      <c r="M383" s="4">
        <f t="shared" si="144"/>
        <v>2.2999999999999998</v>
      </c>
      <c r="N383" s="1">
        <f t="shared" si="145"/>
        <v>0.60240963855421692</v>
      </c>
      <c r="O383" s="1">
        <f t="shared" si="146"/>
        <v>0.43478260869565222</v>
      </c>
      <c r="P383" s="1">
        <f t="shared" si="147"/>
        <v>3.5858585858585923E-2</v>
      </c>
      <c r="Q383" s="1">
        <f t="shared" si="148"/>
        <v>8.3813514929282351E-2</v>
      </c>
      <c r="R383" s="1">
        <f t="shared" si="149"/>
        <v>0.59481351492928236</v>
      </c>
      <c r="S383" s="1"/>
      <c r="T383" s="17">
        <f t="shared" si="150"/>
        <v>681.19919084032654</v>
      </c>
      <c r="U383" s="18">
        <f t="shared" si="151"/>
        <v>1332.032655245516</v>
      </c>
      <c r="V383" s="2">
        <f t="shared" si="152"/>
        <v>647.13923129831016</v>
      </c>
      <c r="W383" s="18">
        <f t="shared" si="153"/>
        <v>1265.4310224832402</v>
      </c>
      <c r="X383" s="2">
        <f t="shared" si="154"/>
        <v>-154.5262521009227</v>
      </c>
      <c r="Y383" s="2">
        <f t="shared" si="155"/>
        <v>126.54310224832402</v>
      </c>
      <c r="Z383" s="2">
        <f t="shared" si="156"/>
        <v>-1000</v>
      </c>
      <c r="AA383" s="2">
        <f t="shared" si="157"/>
        <v>1265.4310224832402</v>
      </c>
      <c r="AB383" s="5">
        <f t="shared" si="158"/>
        <v>-1</v>
      </c>
      <c r="AC383" s="5">
        <f t="shared" si="159"/>
        <v>1.2999999999999998</v>
      </c>
      <c r="AD383" s="3">
        <f t="shared" si="160"/>
        <v>202112</v>
      </c>
      <c r="AE383" s="21">
        <v>2.25</v>
      </c>
      <c r="AF383" s="21">
        <v>1.68</v>
      </c>
      <c r="AG383" s="21">
        <v>2.2999999999999998</v>
      </c>
      <c r="AH383" s="21">
        <v>1.66</v>
      </c>
      <c r="AI383">
        <v>30</v>
      </c>
      <c r="AJ383">
        <v>23</v>
      </c>
      <c r="AK383">
        <f t="shared" si="161"/>
        <v>-160</v>
      </c>
      <c r="AL383">
        <f t="shared" si="162"/>
        <v>23</v>
      </c>
      <c r="AM383">
        <f t="shared" si="163"/>
        <v>30</v>
      </c>
    </row>
    <row r="384" spans="2:39" x14ac:dyDescent="0.25">
      <c r="B384" s="24">
        <v>44535</v>
      </c>
      <c r="C384" s="20" t="s">
        <v>53</v>
      </c>
      <c r="D384" s="20" t="s">
        <v>54</v>
      </c>
      <c r="E384" s="2">
        <v>-131.57894736842104</v>
      </c>
      <c r="F384" s="2">
        <v>110.00000000000001</v>
      </c>
      <c r="G384" s="9">
        <f t="shared" si="164"/>
        <v>45044.833333332412</v>
      </c>
      <c r="H384" s="2" t="str">
        <f t="shared" si="165"/>
        <v>Las Vegas Raiders</v>
      </c>
      <c r="I384" s="2" t="str">
        <f t="shared" si="166"/>
        <v>Washington Football Team</v>
      </c>
      <c r="J384" s="17">
        <f t="shared" si="167"/>
        <v>-131.57894736842104</v>
      </c>
      <c r="K384" s="18">
        <f t="shared" si="168"/>
        <v>110.00000000000001</v>
      </c>
      <c r="L384" s="4">
        <f t="shared" si="143"/>
        <v>1.76</v>
      </c>
      <c r="M384" s="4">
        <f t="shared" si="144"/>
        <v>2.1</v>
      </c>
      <c r="N384" s="1">
        <f t="shared" si="145"/>
        <v>0.56818181818181823</v>
      </c>
      <c r="O384" s="1">
        <f t="shared" si="146"/>
        <v>0.47619047619047616</v>
      </c>
      <c r="P384" s="1">
        <f t="shared" si="147"/>
        <v>4.2487046632124437E-2</v>
      </c>
      <c r="Q384" s="1">
        <f t="shared" si="148"/>
        <v>4.5995670995671034E-2</v>
      </c>
      <c r="R384" s="1">
        <f t="shared" si="149"/>
        <v>0.55699567099567104</v>
      </c>
      <c r="S384" s="1"/>
      <c r="T384" s="17">
        <f t="shared" si="150"/>
        <v>795.34608987611307</v>
      </c>
      <c r="U384" s="18">
        <f t="shared" si="151"/>
        <v>1144.9859022934511</v>
      </c>
      <c r="V384" s="2">
        <f t="shared" si="152"/>
        <v>755.57878538230739</v>
      </c>
      <c r="W384" s="18">
        <f t="shared" si="153"/>
        <v>1087.7366071787785</v>
      </c>
      <c r="X384" s="2">
        <f t="shared" si="154"/>
        <v>-132.3488720628942</v>
      </c>
      <c r="Y384" s="2">
        <f t="shared" si="155"/>
        <v>108.77366071787785</v>
      </c>
      <c r="Z384" s="2">
        <f t="shared" si="156"/>
        <v>-1000</v>
      </c>
      <c r="AA384" s="2">
        <f t="shared" si="157"/>
        <v>1087.7366071787785</v>
      </c>
      <c r="AB384" s="5">
        <f t="shared" si="158"/>
        <v>-1</v>
      </c>
      <c r="AC384" s="5">
        <f t="shared" si="159"/>
        <v>1.1000000000000001</v>
      </c>
      <c r="AD384" s="3">
        <f t="shared" si="160"/>
        <v>202112</v>
      </c>
      <c r="AE384" s="21">
        <v>1.74</v>
      </c>
      <c r="AF384" s="21">
        <v>2.15</v>
      </c>
      <c r="AG384" s="21">
        <v>1.76</v>
      </c>
      <c r="AH384" s="21">
        <v>2.1</v>
      </c>
      <c r="AI384">
        <v>15</v>
      </c>
      <c r="AJ384">
        <v>17</v>
      </c>
      <c r="AK384">
        <f t="shared" si="161"/>
        <v>-140</v>
      </c>
      <c r="AL384">
        <f t="shared" si="162"/>
        <v>15</v>
      </c>
      <c r="AM384">
        <f t="shared" si="163"/>
        <v>17</v>
      </c>
    </row>
    <row r="385" spans="2:39" x14ac:dyDescent="0.25">
      <c r="B385" s="24">
        <v>44535</v>
      </c>
      <c r="C385" s="20" t="s">
        <v>38</v>
      </c>
      <c r="D385" s="20" t="s">
        <v>30</v>
      </c>
      <c r="E385" s="2">
        <v>375</v>
      </c>
      <c r="F385" s="2">
        <v>-500.00000000000011</v>
      </c>
      <c r="G385" s="9">
        <f t="shared" si="164"/>
        <v>45044.874999999076</v>
      </c>
      <c r="H385" s="2" t="str">
        <f t="shared" si="165"/>
        <v>Tampa Bay Buccaneers</v>
      </c>
      <c r="I385" s="2" t="str">
        <f t="shared" si="166"/>
        <v>Atlanta Falcons</v>
      </c>
      <c r="J385" s="17">
        <f t="shared" si="167"/>
        <v>-500.00000000000011</v>
      </c>
      <c r="K385" s="18">
        <f t="shared" si="168"/>
        <v>375</v>
      </c>
      <c r="L385" s="4">
        <f t="shared" si="143"/>
        <v>1.2</v>
      </c>
      <c r="M385" s="4">
        <f t="shared" si="144"/>
        <v>4.75</v>
      </c>
      <c r="N385" s="1">
        <f t="shared" si="145"/>
        <v>0.83333333333333337</v>
      </c>
      <c r="O385" s="1">
        <f t="shared" si="146"/>
        <v>0.21052631578947367</v>
      </c>
      <c r="P385" s="1">
        <f t="shared" si="147"/>
        <v>4.2016806722689037E-2</v>
      </c>
      <c r="Q385" s="1">
        <f t="shared" si="148"/>
        <v>0.31140350877192985</v>
      </c>
      <c r="R385" s="1">
        <f t="shared" si="149"/>
        <v>0.82240350877192991</v>
      </c>
      <c r="S385" s="1"/>
      <c r="T385" s="17">
        <f t="shared" si="150"/>
        <v>215.94811954689931</v>
      </c>
      <c r="U385" s="18">
        <f t="shared" si="151"/>
        <v>3787.1793685900598</v>
      </c>
      <c r="V385" s="2">
        <f t="shared" si="152"/>
        <v>205.15071356955434</v>
      </c>
      <c r="W385" s="18">
        <f t="shared" si="153"/>
        <v>3597.8204001605568</v>
      </c>
      <c r="X385" s="2">
        <f t="shared" si="154"/>
        <v>-487.44651315139578</v>
      </c>
      <c r="Y385" s="2">
        <f t="shared" si="155"/>
        <v>359.7820400160557</v>
      </c>
      <c r="Z385" s="2">
        <f t="shared" si="156"/>
        <v>205.15071356955434</v>
      </c>
      <c r="AA385" s="2">
        <f t="shared" si="157"/>
        <v>-1000</v>
      </c>
      <c r="AB385" s="5">
        <f t="shared" si="158"/>
        <v>0.19999999999999996</v>
      </c>
      <c r="AC385" s="5">
        <f t="shared" si="159"/>
        <v>-1</v>
      </c>
      <c r="AD385" s="3">
        <f t="shared" si="160"/>
        <v>202112</v>
      </c>
      <c r="AE385" s="21">
        <v>4.75</v>
      </c>
      <c r="AF385" s="21">
        <v>1.2</v>
      </c>
      <c r="AG385" s="21">
        <v>4.75</v>
      </c>
      <c r="AH385" s="21">
        <v>1.2</v>
      </c>
      <c r="AI385">
        <v>17</v>
      </c>
      <c r="AJ385">
        <v>30</v>
      </c>
      <c r="AK385">
        <f t="shared" si="161"/>
        <v>-500</v>
      </c>
      <c r="AL385">
        <f t="shared" si="162"/>
        <v>30</v>
      </c>
      <c r="AM385">
        <f t="shared" si="163"/>
        <v>17</v>
      </c>
    </row>
    <row r="386" spans="2:39" x14ac:dyDescent="0.25">
      <c r="B386" s="24">
        <v>44535</v>
      </c>
      <c r="C386" s="20" t="s">
        <v>40</v>
      </c>
      <c r="D386" s="20" t="s">
        <v>51</v>
      </c>
      <c r="E386" s="2">
        <v>280</v>
      </c>
      <c r="F386" s="2">
        <v>-370.37037037037032</v>
      </c>
      <c r="G386" s="9">
        <f t="shared" si="164"/>
        <v>45044.91666666574</v>
      </c>
      <c r="H386" s="2" t="str">
        <f t="shared" si="165"/>
        <v>Arizona Cardinals</v>
      </c>
      <c r="I386" s="2" t="str">
        <f t="shared" si="166"/>
        <v>Chicago Bears</v>
      </c>
      <c r="J386" s="17">
        <f t="shared" si="167"/>
        <v>-370.37037037037032</v>
      </c>
      <c r="K386" s="18">
        <f t="shared" si="168"/>
        <v>280</v>
      </c>
      <c r="L386" s="4">
        <f t="shared" si="143"/>
        <v>1.27</v>
      </c>
      <c r="M386" s="4">
        <f t="shared" si="144"/>
        <v>3.8</v>
      </c>
      <c r="N386" s="1">
        <f t="shared" si="145"/>
        <v>0.78740157480314954</v>
      </c>
      <c r="O386" s="1">
        <f t="shared" si="146"/>
        <v>0.26315789473684209</v>
      </c>
      <c r="P386" s="1">
        <f t="shared" si="147"/>
        <v>4.8126232741617536E-2</v>
      </c>
      <c r="Q386" s="1">
        <f t="shared" si="148"/>
        <v>0.26212184003315375</v>
      </c>
      <c r="R386" s="1">
        <f t="shared" si="149"/>
        <v>0.77312184003315376</v>
      </c>
      <c r="S386" s="1"/>
      <c r="T386" s="17">
        <f t="shared" si="150"/>
        <v>293.45718645992071</v>
      </c>
      <c r="U386" s="18">
        <f t="shared" si="151"/>
        <v>2909.583445130711</v>
      </c>
      <c r="V386" s="2">
        <f t="shared" si="152"/>
        <v>278.78432713692467</v>
      </c>
      <c r="W386" s="18">
        <f t="shared" si="153"/>
        <v>2764.1042728741754</v>
      </c>
      <c r="X386" s="2">
        <f t="shared" si="154"/>
        <v>-358.70022187755586</v>
      </c>
      <c r="Y386" s="2">
        <f t="shared" si="155"/>
        <v>276.41042728741752</v>
      </c>
      <c r="Z386" s="2">
        <f t="shared" si="156"/>
        <v>278.78432713692467</v>
      </c>
      <c r="AA386" s="2">
        <f t="shared" si="157"/>
        <v>-1000</v>
      </c>
      <c r="AB386" s="5">
        <f t="shared" si="158"/>
        <v>0.27</v>
      </c>
      <c r="AC386" s="5">
        <f t="shared" si="159"/>
        <v>-1</v>
      </c>
      <c r="AD386" s="3">
        <f t="shared" si="160"/>
        <v>202112</v>
      </c>
      <c r="AE386" s="21">
        <v>3.65</v>
      </c>
      <c r="AF386" s="21">
        <v>1.3</v>
      </c>
      <c r="AG386" s="21">
        <v>3.8</v>
      </c>
      <c r="AH386" s="21">
        <v>1.27</v>
      </c>
      <c r="AI386">
        <v>22</v>
      </c>
      <c r="AJ386">
        <v>33</v>
      </c>
      <c r="AK386">
        <f t="shared" si="161"/>
        <v>-400</v>
      </c>
      <c r="AL386">
        <f t="shared" si="162"/>
        <v>33</v>
      </c>
      <c r="AM386">
        <f t="shared" si="163"/>
        <v>22</v>
      </c>
    </row>
    <row r="387" spans="2:39" x14ac:dyDescent="0.25">
      <c r="B387" s="24">
        <v>44535</v>
      </c>
      <c r="C387" s="20" t="s">
        <v>24</v>
      </c>
      <c r="D387" s="20" t="s">
        <v>34</v>
      </c>
      <c r="E387" s="2">
        <v>-140.84507042253523</v>
      </c>
      <c r="F387" s="2">
        <v>120.00000000000001</v>
      </c>
      <c r="G387" s="9">
        <f t="shared" si="164"/>
        <v>45044.958333332404</v>
      </c>
      <c r="H387" s="2" t="str">
        <f t="shared" si="165"/>
        <v>Cincinnati Bengals</v>
      </c>
      <c r="I387" s="2" t="str">
        <f t="shared" si="166"/>
        <v>Los Angeles Chargers</v>
      </c>
      <c r="J387" s="17">
        <f t="shared" si="167"/>
        <v>-140.84507042253523</v>
      </c>
      <c r="K387" s="18">
        <f t="shared" si="168"/>
        <v>120.00000000000001</v>
      </c>
      <c r="L387" s="4">
        <f t="shared" si="143"/>
        <v>1.71</v>
      </c>
      <c r="M387" s="4">
        <f t="shared" si="144"/>
        <v>2.2000000000000002</v>
      </c>
      <c r="N387" s="1">
        <f t="shared" si="145"/>
        <v>0.58479532163742687</v>
      </c>
      <c r="O387" s="1">
        <f t="shared" si="146"/>
        <v>0.45454545454545453</v>
      </c>
      <c r="P387" s="1">
        <f t="shared" si="147"/>
        <v>3.7851662404092101E-2</v>
      </c>
      <c r="Q387" s="1">
        <f t="shared" si="148"/>
        <v>6.5124933545986169E-2</v>
      </c>
      <c r="R387" s="1">
        <f t="shared" si="149"/>
        <v>0.57612493354598615</v>
      </c>
      <c r="S387" s="1"/>
      <c r="T387" s="17">
        <f t="shared" si="150"/>
        <v>735.73463284275692</v>
      </c>
      <c r="U387" s="18">
        <f t="shared" si="151"/>
        <v>1235.8449349286186</v>
      </c>
      <c r="V387" s="2">
        <f t="shared" si="152"/>
        <v>698.94790120061907</v>
      </c>
      <c r="W387" s="18">
        <f t="shared" si="153"/>
        <v>1174.0526881821877</v>
      </c>
      <c r="X387" s="2">
        <f t="shared" si="154"/>
        <v>-143.07218009843768</v>
      </c>
      <c r="Y387" s="2">
        <f t="shared" si="155"/>
        <v>117.40526881821877</v>
      </c>
      <c r="Z387" s="2">
        <f t="shared" si="156"/>
        <v>-1000</v>
      </c>
      <c r="AA387" s="2">
        <f t="shared" si="157"/>
        <v>1174.0526881821877</v>
      </c>
      <c r="AB387" s="5">
        <f t="shared" si="158"/>
        <v>-1</v>
      </c>
      <c r="AC387" s="5">
        <f t="shared" si="159"/>
        <v>1.2000000000000002</v>
      </c>
      <c r="AD387" s="3">
        <f t="shared" si="160"/>
        <v>202112</v>
      </c>
      <c r="AE387" s="21">
        <v>1.71</v>
      </c>
      <c r="AF387" s="21">
        <v>2.2000000000000002</v>
      </c>
      <c r="AG387" s="21">
        <v>1.71</v>
      </c>
      <c r="AH387" s="21">
        <v>2.2000000000000002</v>
      </c>
      <c r="AI387">
        <v>22</v>
      </c>
      <c r="AJ387">
        <v>41</v>
      </c>
      <c r="AK387">
        <f t="shared" si="161"/>
        <v>-150</v>
      </c>
      <c r="AL387">
        <f t="shared" si="162"/>
        <v>22</v>
      </c>
      <c r="AM387">
        <f t="shared" si="163"/>
        <v>41</v>
      </c>
    </row>
    <row r="388" spans="2:39" x14ac:dyDescent="0.25">
      <c r="B388" s="24">
        <v>44535</v>
      </c>
      <c r="C388" s="20" t="s">
        <v>37</v>
      </c>
      <c r="D388" s="20" t="s">
        <v>32</v>
      </c>
      <c r="E388" s="2">
        <v>260</v>
      </c>
      <c r="F388" s="2">
        <v>-322.58064516129025</v>
      </c>
      <c r="G388" s="9">
        <f t="shared" si="164"/>
        <v>45044.999999999069</v>
      </c>
      <c r="H388" s="2" t="str">
        <f t="shared" si="165"/>
        <v>Minnesota Vikings</v>
      </c>
      <c r="I388" s="2" t="str">
        <f t="shared" si="166"/>
        <v>Detroit Lions</v>
      </c>
      <c r="J388" s="17">
        <f t="shared" si="167"/>
        <v>-322.58064516129025</v>
      </c>
      <c r="K388" s="18">
        <f t="shared" si="168"/>
        <v>260</v>
      </c>
      <c r="L388" s="4">
        <f t="shared" ref="L388:L451" si="169">IF(J388&lt;0,-(100-J388)/J388,J388/100+1)</f>
        <v>1.31</v>
      </c>
      <c r="M388" s="4">
        <f t="shared" ref="M388:M451" si="170">IF(K388&lt;0,-(100-K388)/K388,K388/100+1)</f>
        <v>3.6</v>
      </c>
      <c r="N388" s="1">
        <f t="shared" si="145"/>
        <v>0.76335877862595414</v>
      </c>
      <c r="O388" s="1">
        <f t="shared" si="146"/>
        <v>0.27777777777777779</v>
      </c>
      <c r="P388" s="1">
        <f t="shared" si="147"/>
        <v>3.9511201629327863E-2</v>
      </c>
      <c r="Q388" s="1">
        <f t="shared" si="148"/>
        <v>0.24279050042408817</v>
      </c>
      <c r="R388" s="1">
        <f t="shared" si="149"/>
        <v>0.75379050042408813</v>
      </c>
      <c r="S388" s="1"/>
      <c r="T388" s="17">
        <f t="shared" si="150"/>
        <v>326.62855188197847</v>
      </c>
      <c r="U388" s="18">
        <f t="shared" si="151"/>
        <v>2645.8589098869329</v>
      </c>
      <c r="V388" s="2">
        <f t="shared" si="152"/>
        <v>310.29712428787951</v>
      </c>
      <c r="W388" s="18">
        <f t="shared" si="153"/>
        <v>2513.565964392586</v>
      </c>
      <c r="X388" s="2">
        <f t="shared" si="154"/>
        <v>-322.27175881663845</v>
      </c>
      <c r="Y388" s="2">
        <f t="shared" si="155"/>
        <v>251.3565964392586</v>
      </c>
      <c r="Z388" s="2">
        <f t="shared" si="156"/>
        <v>-1000</v>
      </c>
      <c r="AA388" s="2">
        <f t="shared" si="157"/>
        <v>2513.565964392586</v>
      </c>
      <c r="AB388" s="5">
        <f t="shared" si="158"/>
        <v>-1</v>
      </c>
      <c r="AC388" s="5">
        <f t="shared" si="159"/>
        <v>2.6</v>
      </c>
      <c r="AD388" s="3">
        <f t="shared" si="160"/>
        <v>202112</v>
      </c>
      <c r="AE388" s="21">
        <v>3.55</v>
      </c>
      <c r="AF388" s="21">
        <v>1.31</v>
      </c>
      <c r="AG388" s="21">
        <v>3.6</v>
      </c>
      <c r="AH388" s="21">
        <v>1.31</v>
      </c>
      <c r="AI388">
        <v>29</v>
      </c>
      <c r="AJ388">
        <v>27</v>
      </c>
      <c r="AK388">
        <f t="shared" si="161"/>
        <v>-400</v>
      </c>
      <c r="AL388">
        <f t="shared" si="162"/>
        <v>27</v>
      </c>
      <c r="AM388">
        <f t="shared" si="163"/>
        <v>29</v>
      </c>
    </row>
    <row r="389" spans="2:39" x14ac:dyDescent="0.25">
      <c r="B389" s="24">
        <v>44535</v>
      </c>
      <c r="C389" s="20" t="s">
        <v>43</v>
      </c>
      <c r="D389" s="20" t="s">
        <v>42</v>
      </c>
      <c r="E389" s="2">
        <v>350</v>
      </c>
      <c r="F389" s="2">
        <v>-454.54545454545462</v>
      </c>
      <c r="G389" s="9">
        <f t="shared" si="164"/>
        <v>45045.041666665733</v>
      </c>
      <c r="H389" s="2" t="str">
        <f t="shared" si="165"/>
        <v>Indianapolis Colts</v>
      </c>
      <c r="I389" s="2" t="str">
        <f t="shared" si="166"/>
        <v>Houston Texans</v>
      </c>
      <c r="J389" s="17">
        <f t="shared" si="167"/>
        <v>-454.54545454545462</v>
      </c>
      <c r="K389" s="18">
        <f t="shared" si="168"/>
        <v>350</v>
      </c>
      <c r="L389" s="4">
        <f t="shared" si="169"/>
        <v>1.22</v>
      </c>
      <c r="M389" s="4">
        <f t="shared" si="170"/>
        <v>4.5</v>
      </c>
      <c r="N389" s="1">
        <f t="shared" ref="N389:N452" si="171">1/L389</f>
        <v>0.81967213114754101</v>
      </c>
      <c r="O389" s="1">
        <f t="shared" ref="O389:O452" si="172">1/M389</f>
        <v>0.22222222222222221</v>
      </c>
      <c r="P389" s="1">
        <f t="shared" ref="P389:P452" si="173">1-L389*M389/(L389+M389)</f>
        <v>4.0209790209790097E-2</v>
      </c>
      <c r="Q389" s="1">
        <f t="shared" ref="Q389:Q452" si="174">ABS(N389-O389)/2</f>
        <v>0.2987249544626594</v>
      </c>
      <c r="R389" s="1">
        <f t="shared" ref="R389:R452" si="175">R$1+IF(L389&lt;=M389,Q389,-Q389)</f>
        <v>0.80972495446265946</v>
      </c>
      <c r="S389" s="1"/>
      <c r="T389" s="17">
        <f t="shared" ref="T389:T452" si="176">(1/R389-1)*1000</f>
        <v>234.98725646118768</v>
      </c>
      <c r="U389" s="18">
        <f t="shared" ref="U389:U452" si="177">1000000/(T389+S$1)-T$1</f>
        <v>3526.591123964678</v>
      </c>
      <c r="V389" s="2">
        <f t="shared" ref="V389:V452" si="178">T389*0.95</f>
        <v>223.2378936381283</v>
      </c>
      <c r="W389" s="18">
        <f t="shared" ref="W389:W452" si="179">U389*0.95</f>
        <v>3350.2615677664439</v>
      </c>
      <c r="X389" s="2">
        <f t="shared" ref="X389:X452" si="180">IF(V389&lt;1000,-100000/V389,V389/10)</f>
        <v>-447.95262296329213</v>
      </c>
      <c r="Y389" s="2">
        <f t="shared" ref="Y389:Y452" si="181">IF(W389&lt;1000,-100000/W389,W389/10)</f>
        <v>335.02615677664437</v>
      </c>
      <c r="Z389" s="2">
        <f t="shared" ref="Z389:Z452" si="182">IF(AL389&gt;AM389,V389,-1000)</f>
        <v>223.2378936381283</v>
      </c>
      <c r="AA389" s="2">
        <f t="shared" ref="AA389:AA452" si="183">IF(AM389&gt;AL389,W389,-1000)</f>
        <v>-1000</v>
      </c>
      <c r="AB389" s="5">
        <f t="shared" ref="AB389:AB452" si="184">IF(AL389&gt;AM389,L389-1,-1)</f>
        <v>0.21999999999999997</v>
      </c>
      <c r="AC389" s="5">
        <f t="shared" ref="AC389:AC452" si="185">IF(AM389&gt;AL389,M389-1,-1)</f>
        <v>-1</v>
      </c>
      <c r="AD389" s="3">
        <f t="shared" ref="AD389:AD452" si="186">YEAR(B389)*100+MONTH(B389)</f>
        <v>202112</v>
      </c>
      <c r="AE389" s="21">
        <v>4</v>
      </c>
      <c r="AF389" s="21">
        <v>1.26</v>
      </c>
      <c r="AG389" s="21">
        <v>4.5</v>
      </c>
      <c r="AH389" s="21">
        <v>1.22</v>
      </c>
      <c r="AI389">
        <v>0</v>
      </c>
      <c r="AJ389">
        <v>31</v>
      </c>
      <c r="AK389">
        <f t="shared" ref="AK389:AK452" si="187">IF(J389&lt;-200,INT(J389/100)*100,INT(J389/10)*10)</f>
        <v>-500</v>
      </c>
      <c r="AL389">
        <f t="shared" ref="AL389:AL452" si="188">IF(E389&lt;F389,AI389,AJ389)</f>
        <v>31</v>
      </c>
      <c r="AM389">
        <f t="shared" ref="AM389:AM452" si="189">IF(E389&lt;F389,AJ389,AI389)</f>
        <v>0</v>
      </c>
    </row>
    <row r="390" spans="2:39" x14ac:dyDescent="0.25">
      <c r="B390" s="24">
        <v>44535</v>
      </c>
      <c r="C390" s="20" t="s">
        <v>33</v>
      </c>
      <c r="D390" s="20" t="s">
        <v>28</v>
      </c>
      <c r="E390" s="2">
        <v>-294.11764705882348</v>
      </c>
      <c r="F390" s="2">
        <v>235</v>
      </c>
      <c r="G390" s="9">
        <f t="shared" ref="G390:G453" si="190">G389+1/24</f>
        <v>45045.083333332397</v>
      </c>
      <c r="H390" s="2" t="str">
        <f t="shared" si="165"/>
        <v>Miami Dolphins</v>
      </c>
      <c r="I390" s="2" t="str">
        <f t="shared" si="166"/>
        <v>New York Giants</v>
      </c>
      <c r="J390" s="17">
        <f t="shared" si="167"/>
        <v>-294.11764705882348</v>
      </c>
      <c r="K390" s="18">
        <f t="shared" si="168"/>
        <v>235</v>
      </c>
      <c r="L390" s="4">
        <f t="shared" si="169"/>
        <v>1.34</v>
      </c>
      <c r="M390" s="4">
        <f t="shared" si="170"/>
        <v>3.35</v>
      </c>
      <c r="N390" s="1">
        <f t="shared" si="171"/>
        <v>0.74626865671641784</v>
      </c>
      <c r="O390" s="1">
        <f t="shared" si="172"/>
        <v>0.29850746268656714</v>
      </c>
      <c r="P390" s="1">
        <f t="shared" si="173"/>
        <v>4.2857142857142816E-2</v>
      </c>
      <c r="Q390" s="1">
        <f t="shared" si="174"/>
        <v>0.22388059701492535</v>
      </c>
      <c r="R390" s="1">
        <f t="shared" si="175"/>
        <v>0.73488059701492536</v>
      </c>
      <c r="S390" s="1"/>
      <c r="T390" s="17">
        <f t="shared" si="176"/>
        <v>360.7652781444848</v>
      </c>
      <c r="U390" s="18">
        <f t="shared" si="177"/>
        <v>2419.4789829550677</v>
      </c>
      <c r="V390" s="2">
        <f t="shared" si="178"/>
        <v>342.72701423726056</v>
      </c>
      <c r="W390" s="18">
        <f t="shared" si="179"/>
        <v>2298.5050338073142</v>
      </c>
      <c r="X390" s="2">
        <f t="shared" si="180"/>
        <v>-291.77740839177835</v>
      </c>
      <c r="Y390" s="2">
        <f t="shared" si="181"/>
        <v>229.85050338073142</v>
      </c>
      <c r="Z390" s="2">
        <f t="shared" si="182"/>
        <v>342.72701423726056</v>
      </c>
      <c r="AA390" s="2">
        <f t="shared" si="183"/>
        <v>-1000</v>
      </c>
      <c r="AB390" s="5">
        <f t="shared" si="184"/>
        <v>0.34000000000000008</v>
      </c>
      <c r="AC390" s="5">
        <f t="shared" si="185"/>
        <v>-1</v>
      </c>
      <c r="AD390" s="3">
        <f t="shared" si="186"/>
        <v>202112</v>
      </c>
      <c r="AE390" s="21">
        <v>1.68</v>
      </c>
      <c r="AF390" s="21">
        <v>2.25</v>
      </c>
      <c r="AG390" s="21">
        <v>1.34</v>
      </c>
      <c r="AH390" s="21">
        <v>3.35</v>
      </c>
      <c r="AI390">
        <v>20</v>
      </c>
      <c r="AJ390">
        <v>9</v>
      </c>
      <c r="AK390">
        <f t="shared" si="187"/>
        <v>-300</v>
      </c>
      <c r="AL390">
        <f t="shared" si="188"/>
        <v>20</v>
      </c>
      <c r="AM390">
        <f t="shared" si="189"/>
        <v>9</v>
      </c>
    </row>
    <row r="391" spans="2:39" x14ac:dyDescent="0.25">
      <c r="B391" s="24">
        <v>44535</v>
      </c>
      <c r="C391" s="20" t="s">
        <v>45</v>
      </c>
      <c r="D391" s="20" t="s">
        <v>22</v>
      </c>
      <c r="E391" s="2">
        <v>179.99999999999997</v>
      </c>
      <c r="F391" s="2">
        <v>-222.22222222222226</v>
      </c>
      <c r="G391" s="9">
        <f t="shared" si="190"/>
        <v>45045.124999999061</v>
      </c>
      <c r="H391" s="2" t="str">
        <f t="shared" ref="H391:H454" si="191">IF(E391&lt;=F391,C391,D391)</f>
        <v>Philadelphia Eagles</v>
      </c>
      <c r="I391" s="2" t="str">
        <f t="shared" ref="I391:I454" si="192">IF(E391&gt;F391,C391,D391)</f>
        <v>New York Jets</v>
      </c>
      <c r="J391" s="17">
        <f t="shared" ref="J391:J454" si="193">IF(E391&lt;=F391,E391,F391)</f>
        <v>-222.22222222222226</v>
      </c>
      <c r="K391" s="18">
        <f t="shared" ref="K391:K454" si="194">IF(E391&gt;F391,E391,F391)</f>
        <v>179.99999999999997</v>
      </c>
      <c r="L391" s="4">
        <f t="shared" si="169"/>
        <v>1.45</v>
      </c>
      <c r="M391" s="4">
        <f t="shared" si="170"/>
        <v>2.8</v>
      </c>
      <c r="N391" s="1">
        <f t="shared" si="171"/>
        <v>0.68965517241379315</v>
      </c>
      <c r="O391" s="1">
        <f t="shared" si="172"/>
        <v>0.35714285714285715</v>
      </c>
      <c r="P391" s="1">
        <f t="shared" si="173"/>
        <v>4.4705882352941262E-2</v>
      </c>
      <c r="Q391" s="1">
        <f t="shared" si="174"/>
        <v>0.166256157635468</v>
      </c>
      <c r="R391" s="1">
        <f t="shared" si="175"/>
        <v>0.67725615763546798</v>
      </c>
      <c r="S391" s="1"/>
      <c r="T391" s="17">
        <f t="shared" si="176"/>
        <v>476.54619116545314</v>
      </c>
      <c r="U391" s="18">
        <f t="shared" si="177"/>
        <v>1872.3757127156628</v>
      </c>
      <c r="V391" s="2">
        <f t="shared" si="178"/>
        <v>452.71888160718044</v>
      </c>
      <c r="W391" s="18">
        <f t="shared" si="179"/>
        <v>1778.7569270798795</v>
      </c>
      <c r="X391" s="2">
        <f t="shared" si="180"/>
        <v>-220.88762820095712</v>
      </c>
      <c r="Y391" s="2">
        <f t="shared" si="181"/>
        <v>177.87569270798795</v>
      </c>
      <c r="Z391" s="2">
        <f t="shared" si="182"/>
        <v>452.71888160718044</v>
      </c>
      <c r="AA391" s="2">
        <f t="shared" si="183"/>
        <v>-1000</v>
      </c>
      <c r="AB391" s="5">
        <f t="shared" si="184"/>
        <v>0.44999999999999996</v>
      </c>
      <c r="AC391" s="5">
        <f t="shared" si="185"/>
        <v>-1</v>
      </c>
      <c r="AD391" s="3">
        <f t="shared" si="186"/>
        <v>202112</v>
      </c>
      <c r="AE391" s="21">
        <v>3.6</v>
      </c>
      <c r="AF391" s="21">
        <v>1.31</v>
      </c>
      <c r="AG391" s="21">
        <v>2.8</v>
      </c>
      <c r="AH391" s="21">
        <v>1.45</v>
      </c>
      <c r="AI391">
        <v>18</v>
      </c>
      <c r="AJ391">
        <v>33</v>
      </c>
      <c r="AK391">
        <f t="shared" si="187"/>
        <v>-300</v>
      </c>
      <c r="AL391">
        <f t="shared" si="188"/>
        <v>33</v>
      </c>
      <c r="AM391">
        <f t="shared" si="189"/>
        <v>18</v>
      </c>
    </row>
    <row r="392" spans="2:39" x14ac:dyDescent="0.25">
      <c r="B392" s="24">
        <v>44532</v>
      </c>
      <c r="C392" s="20" t="s">
        <v>46</v>
      </c>
      <c r="D392" s="20" t="s">
        <v>26</v>
      </c>
      <c r="E392" s="2">
        <v>225</v>
      </c>
      <c r="F392" s="2">
        <v>-277.77777777777771</v>
      </c>
      <c r="G392" s="9">
        <f t="shared" si="190"/>
        <v>45045.166666665726</v>
      </c>
      <c r="H392" s="2" t="str">
        <f t="shared" si="191"/>
        <v>Dallas Cowboys</v>
      </c>
      <c r="I392" s="2" t="str">
        <f t="shared" si="192"/>
        <v>New Orleans Saints</v>
      </c>
      <c r="J392" s="17">
        <f t="shared" si="193"/>
        <v>-277.77777777777771</v>
      </c>
      <c r="K392" s="18">
        <f t="shared" si="194"/>
        <v>225</v>
      </c>
      <c r="L392" s="4">
        <f t="shared" si="169"/>
        <v>1.36</v>
      </c>
      <c r="M392" s="4">
        <f t="shared" si="170"/>
        <v>3.25</v>
      </c>
      <c r="N392" s="1">
        <f t="shared" si="171"/>
        <v>0.73529411764705876</v>
      </c>
      <c r="O392" s="1">
        <f t="shared" si="172"/>
        <v>0.30769230769230771</v>
      </c>
      <c r="P392" s="1">
        <f t="shared" si="173"/>
        <v>4.1214750542299394E-2</v>
      </c>
      <c r="Q392" s="1">
        <f t="shared" si="174"/>
        <v>0.21380090497737553</v>
      </c>
      <c r="R392" s="1">
        <f t="shared" si="175"/>
        <v>0.72480090497737559</v>
      </c>
      <c r="S392" s="1"/>
      <c r="T392" s="17">
        <f t="shared" si="176"/>
        <v>379.68922656245121</v>
      </c>
      <c r="U392" s="18">
        <f t="shared" si="177"/>
        <v>2309.6629804910967</v>
      </c>
      <c r="V392" s="2">
        <f t="shared" si="178"/>
        <v>360.70476523432865</v>
      </c>
      <c r="W392" s="18">
        <f t="shared" si="179"/>
        <v>2194.1798314665416</v>
      </c>
      <c r="X392" s="2">
        <f t="shared" si="180"/>
        <v>-277.23503995029256</v>
      </c>
      <c r="Y392" s="2">
        <f t="shared" si="181"/>
        <v>219.41798314665417</v>
      </c>
      <c r="Z392" s="2">
        <f t="shared" si="182"/>
        <v>360.70476523432865</v>
      </c>
      <c r="AA392" s="2">
        <f t="shared" si="183"/>
        <v>-1000</v>
      </c>
      <c r="AB392" s="5">
        <f t="shared" si="184"/>
        <v>0.3600000000000001</v>
      </c>
      <c r="AC392" s="5">
        <f t="shared" si="185"/>
        <v>-1</v>
      </c>
      <c r="AD392" s="3">
        <f t="shared" si="186"/>
        <v>202112</v>
      </c>
      <c r="AE392" s="21">
        <v>2.95</v>
      </c>
      <c r="AF392" s="21">
        <v>1.42</v>
      </c>
      <c r="AG392" s="21">
        <v>3.25</v>
      </c>
      <c r="AH392" s="21">
        <v>1.36</v>
      </c>
      <c r="AI392">
        <v>17</v>
      </c>
      <c r="AJ392">
        <v>27</v>
      </c>
      <c r="AK392">
        <f t="shared" si="187"/>
        <v>-300</v>
      </c>
      <c r="AL392">
        <f t="shared" si="188"/>
        <v>27</v>
      </c>
      <c r="AM392">
        <f t="shared" si="189"/>
        <v>17</v>
      </c>
    </row>
    <row r="393" spans="2:39" x14ac:dyDescent="0.25">
      <c r="B393" s="24">
        <v>44529</v>
      </c>
      <c r="C393" s="20" t="s">
        <v>54</v>
      </c>
      <c r="D393" s="20" t="s">
        <v>35</v>
      </c>
      <c r="E393" s="2">
        <v>110.00000000000001</v>
      </c>
      <c r="F393" s="2">
        <v>-131.57894736842104</v>
      </c>
      <c r="G393" s="9">
        <f t="shared" si="190"/>
        <v>45045.20833333239</v>
      </c>
      <c r="H393" s="2" t="str">
        <f t="shared" si="191"/>
        <v>Seattle Seahawks</v>
      </c>
      <c r="I393" s="2" t="str">
        <f t="shared" si="192"/>
        <v>Washington Football Team</v>
      </c>
      <c r="J393" s="17">
        <f t="shared" si="193"/>
        <v>-131.57894736842104</v>
      </c>
      <c r="K393" s="18">
        <f t="shared" si="194"/>
        <v>110.00000000000001</v>
      </c>
      <c r="L393" s="4">
        <f t="shared" si="169"/>
        <v>1.76</v>
      </c>
      <c r="M393" s="4">
        <f t="shared" si="170"/>
        <v>2.1</v>
      </c>
      <c r="N393" s="1">
        <f t="shared" si="171"/>
        <v>0.56818181818181823</v>
      </c>
      <c r="O393" s="1">
        <f t="shared" si="172"/>
        <v>0.47619047619047616</v>
      </c>
      <c r="P393" s="1">
        <f t="shared" si="173"/>
        <v>4.2487046632124437E-2</v>
      </c>
      <c r="Q393" s="1">
        <f t="shared" si="174"/>
        <v>4.5995670995671034E-2</v>
      </c>
      <c r="R393" s="1">
        <f t="shared" si="175"/>
        <v>0.55699567099567104</v>
      </c>
      <c r="S393" s="1"/>
      <c r="T393" s="17">
        <f t="shared" si="176"/>
        <v>795.34608987611307</v>
      </c>
      <c r="U393" s="18">
        <f t="shared" si="177"/>
        <v>1144.9859022934511</v>
      </c>
      <c r="V393" s="2">
        <f t="shared" si="178"/>
        <v>755.57878538230739</v>
      </c>
      <c r="W393" s="18">
        <f t="shared" si="179"/>
        <v>1087.7366071787785</v>
      </c>
      <c r="X393" s="2">
        <f t="shared" si="180"/>
        <v>-132.3488720628942</v>
      </c>
      <c r="Y393" s="2">
        <f t="shared" si="181"/>
        <v>108.77366071787785</v>
      </c>
      <c r="Z393" s="2">
        <f t="shared" si="182"/>
        <v>-1000</v>
      </c>
      <c r="AA393" s="2">
        <f t="shared" si="183"/>
        <v>1087.7366071787785</v>
      </c>
      <c r="AB393" s="5">
        <f t="shared" si="184"/>
        <v>-1</v>
      </c>
      <c r="AC393" s="5">
        <f t="shared" si="185"/>
        <v>1.1000000000000001</v>
      </c>
      <c r="AD393" s="3">
        <f t="shared" si="186"/>
        <v>202111</v>
      </c>
      <c r="AE393" s="21">
        <v>2.15</v>
      </c>
      <c r="AF393" s="21">
        <v>1.74</v>
      </c>
      <c r="AG393" s="21">
        <v>2.1</v>
      </c>
      <c r="AH393" s="21">
        <v>1.76</v>
      </c>
      <c r="AI393">
        <v>17</v>
      </c>
      <c r="AJ393">
        <v>15</v>
      </c>
      <c r="AK393">
        <f t="shared" si="187"/>
        <v>-140</v>
      </c>
      <c r="AL393">
        <f t="shared" si="188"/>
        <v>15</v>
      </c>
      <c r="AM393">
        <f t="shared" si="189"/>
        <v>17</v>
      </c>
    </row>
    <row r="394" spans="2:39" x14ac:dyDescent="0.25">
      <c r="B394" s="24">
        <v>44528</v>
      </c>
      <c r="C394" s="20" t="s">
        <v>31</v>
      </c>
      <c r="D394" s="20" t="s">
        <v>49</v>
      </c>
      <c r="E394" s="2">
        <v>-156.25000000000003</v>
      </c>
      <c r="F394" s="2">
        <v>135</v>
      </c>
      <c r="G394" s="9">
        <f t="shared" si="190"/>
        <v>45045.249999999054</v>
      </c>
      <c r="H394" s="2" t="str">
        <f t="shared" si="191"/>
        <v>Baltimore Ravens</v>
      </c>
      <c r="I394" s="2" t="str">
        <f t="shared" si="192"/>
        <v>Cleveland Browns</v>
      </c>
      <c r="J394" s="17">
        <f t="shared" si="193"/>
        <v>-156.25000000000003</v>
      </c>
      <c r="K394" s="18">
        <f t="shared" si="194"/>
        <v>135</v>
      </c>
      <c r="L394" s="4">
        <f t="shared" si="169"/>
        <v>1.6399999999999997</v>
      </c>
      <c r="M394" s="4">
        <f t="shared" si="170"/>
        <v>2.35</v>
      </c>
      <c r="N394" s="1">
        <f t="shared" si="171"/>
        <v>0.60975609756097571</v>
      </c>
      <c r="O394" s="1">
        <f t="shared" si="172"/>
        <v>0.42553191489361702</v>
      </c>
      <c r="P394" s="1">
        <f t="shared" si="173"/>
        <v>3.4085213032581607E-2</v>
      </c>
      <c r="Q394" s="1">
        <f t="shared" si="174"/>
        <v>9.2112091333679341E-2</v>
      </c>
      <c r="R394" s="1">
        <f t="shared" si="175"/>
        <v>0.60311209133367938</v>
      </c>
      <c r="S394" s="1"/>
      <c r="T394" s="17">
        <f t="shared" si="176"/>
        <v>658.06657563218596</v>
      </c>
      <c r="U394" s="18">
        <f t="shared" si="177"/>
        <v>1377.3404079490144</v>
      </c>
      <c r="V394" s="2">
        <f t="shared" si="178"/>
        <v>625.16324685057668</v>
      </c>
      <c r="W394" s="18">
        <f t="shared" si="179"/>
        <v>1308.4733875515637</v>
      </c>
      <c r="X394" s="2">
        <f t="shared" si="180"/>
        <v>-159.95821971905121</v>
      </c>
      <c r="Y394" s="2">
        <f t="shared" si="181"/>
        <v>130.84733875515639</v>
      </c>
      <c r="Z394" s="2">
        <f t="shared" si="182"/>
        <v>625.16324685057668</v>
      </c>
      <c r="AA394" s="2">
        <f t="shared" si="183"/>
        <v>-1000</v>
      </c>
      <c r="AB394" s="5">
        <f t="shared" si="184"/>
        <v>0.63999999999999968</v>
      </c>
      <c r="AC394" s="5">
        <f t="shared" si="185"/>
        <v>-1</v>
      </c>
      <c r="AD394" s="3">
        <f t="shared" si="186"/>
        <v>202111</v>
      </c>
      <c r="AE394" s="21">
        <v>1.47</v>
      </c>
      <c r="AF394" s="21">
        <v>2.75</v>
      </c>
      <c r="AG394" s="21">
        <v>1.64</v>
      </c>
      <c r="AH394" s="21">
        <v>2.35</v>
      </c>
      <c r="AI394">
        <v>16</v>
      </c>
      <c r="AJ394">
        <v>10</v>
      </c>
      <c r="AK394">
        <f t="shared" si="187"/>
        <v>-160</v>
      </c>
      <c r="AL394">
        <f t="shared" si="188"/>
        <v>16</v>
      </c>
      <c r="AM394">
        <f t="shared" si="189"/>
        <v>10</v>
      </c>
    </row>
    <row r="395" spans="2:39" x14ac:dyDescent="0.25">
      <c r="B395" s="24">
        <v>44528</v>
      </c>
      <c r="C395" s="20" t="s">
        <v>36</v>
      </c>
      <c r="D395" s="20" t="s">
        <v>50</v>
      </c>
      <c r="E395" s="2">
        <v>110.00000000000001</v>
      </c>
      <c r="F395" s="2">
        <v>-131.57894736842104</v>
      </c>
      <c r="G395" s="9">
        <f t="shared" si="190"/>
        <v>45045.291666665718</v>
      </c>
      <c r="H395" s="2" t="str">
        <f t="shared" si="191"/>
        <v>Los Angeles Rams</v>
      </c>
      <c r="I395" s="2" t="str">
        <f t="shared" si="192"/>
        <v>Green Bay Packers</v>
      </c>
      <c r="J395" s="17">
        <f t="shared" si="193"/>
        <v>-131.57894736842104</v>
      </c>
      <c r="K395" s="18">
        <f t="shared" si="194"/>
        <v>110.00000000000001</v>
      </c>
      <c r="L395" s="4">
        <f t="shared" si="169"/>
        <v>1.76</v>
      </c>
      <c r="M395" s="4">
        <f t="shared" si="170"/>
        <v>2.1</v>
      </c>
      <c r="N395" s="1">
        <f t="shared" si="171"/>
        <v>0.56818181818181823</v>
      </c>
      <c r="O395" s="1">
        <f t="shared" si="172"/>
        <v>0.47619047619047616</v>
      </c>
      <c r="P395" s="1">
        <f t="shared" si="173"/>
        <v>4.2487046632124437E-2</v>
      </c>
      <c r="Q395" s="1">
        <f t="shared" si="174"/>
        <v>4.5995670995671034E-2</v>
      </c>
      <c r="R395" s="1">
        <f t="shared" si="175"/>
        <v>0.55699567099567104</v>
      </c>
      <c r="S395" s="1"/>
      <c r="T395" s="17">
        <f t="shared" si="176"/>
        <v>795.34608987611307</v>
      </c>
      <c r="U395" s="18">
        <f t="shared" si="177"/>
        <v>1144.9859022934511</v>
      </c>
      <c r="V395" s="2">
        <f t="shared" si="178"/>
        <v>755.57878538230739</v>
      </c>
      <c r="W395" s="18">
        <f t="shared" si="179"/>
        <v>1087.7366071787785</v>
      </c>
      <c r="X395" s="2">
        <f t="shared" si="180"/>
        <v>-132.3488720628942</v>
      </c>
      <c r="Y395" s="2">
        <f t="shared" si="181"/>
        <v>108.77366071787785</v>
      </c>
      <c r="Z395" s="2">
        <f t="shared" si="182"/>
        <v>-1000</v>
      </c>
      <c r="AA395" s="2">
        <f t="shared" si="183"/>
        <v>1087.7366071787785</v>
      </c>
      <c r="AB395" s="5">
        <f t="shared" si="184"/>
        <v>-1</v>
      </c>
      <c r="AC395" s="5">
        <f t="shared" si="185"/>
        <v>1.1000000000000001</v>
      </c>
      <c r="AD395" s="3">
        <f t="shared" si="186"/>
        <v>202111</v>
      </c>
      <c r="AE395" s="21">
        <v>1.8</v>
      </c>
      <c r="AF395" s="21">
        <v>2.0499999999999998</v>
      </c>
      <c r="AG395" s="21">
        <v>2.1</v>
      </c>
      <c r="AH395" s="21">
        <v>1.76</v>
      </c>
      <c r="AI395">
        <v>36</v>
      </c>
      <c r="AJ395">
        <v>28</v>
      </c>
      <c r="AK395">
        <f t="shared" si="187"/>
        <v>-140</v>
      </c>
      <c r="AL395">
        <f t="shared" si="188"/>
        <v>28</v>
      </c>
      <c r="AM395">
        <f t="shared" si="189"/>
        <v>36</v>
      </c>
    </row>
    <row r="396" spans="2:39" x14ac:dyDescent="0.25">
      <c r="B396" s="24">
        <v>44528</v>
      </c>
      <c r="C396" s="20" t="s">
        <v>25</v>
      </c>
      <c r="D396" s="20" t="s">
        <v>32</v>
      </c>
      <c r="E396" s="2">
        <v>-200</v>
      </c>
      <c r="F396" s="2">
        <v>170.00000000000003</v>
      </c>
      <c r="G396" s="9">
        <f t="shared" si="190"/>
        <v>45045.333333332383</v>
      </c>
      <c r="H396" s="2" t="str">
        <f t="shared" si="191"/>
        <v>San Francisco 49ers</v>
      </c>
      <c r="I396" s="2" t="str">
        <f t="shared" si="192"/>
        <v>Minnesota Vikings</v>
      </c>
      <c r="J396" s="17">
        <f t="shared" si="193"/>
        <v>-200</v>
      </c>
      <c r="K396" s="18">
        <f t="shared" si="194"/>
        <v>170.00000000000003</v>
      </c>
      <c r="L396" s="4">
        <f t="shared" si="169"/>
        <v>1.5</v>
      </c>
      <c r="M396" s="4">
        <f t="shared" si="170"/>
        <v>2.7</v>
      </c>
      <c r="N396" s="1">
        <f t="shared" si="171"/>
        <v>0.66666666666666663</v>
      </c>
      <c r="O396" s="1">
        <f t="shared" si="172"/>
        <v>0.37037037037037035</v>
      </c>
      <c r="P396" s="1">
        <f t="shared" si="173"/>
        <v>3.5714285714285587E-2</v>
      </c>
      <c r="Q396" s="1">
        <f t="shared" si="174"/>
        <v>0.14814814814814814</v>
      </c>
      <c r="R396" s="1">
        <f t="shared" si="175"/>
        <v>0.65914814814814815</v>
      </c>
      <c r="S396" s="1"/>
      <c r="T396" s="17">
        <f t="shared" si="176"/>
        <v>517.10962521773342</v>
      </c>
      <c r="U396" s="18">
        <f t="shared" si="177"/>
        <v>1734.0124117028765</v>
      </c>
      <c r="V396" s="2">
        <f t="shared" si="178"/>
        <v>491.25414395684675</v>
      </c>
      <c r="W396" s="18">
        <f t="shared" si="179"/>
        <v>1647.3117911177326</v>
      </c>
      <c r="X396" s="2">
        <f t="shared" si="180"/>
        <v>-203.56062382403903</v>
      </c>
      <c r="Y396" s="2">
        <f t="shared" si="181"/>
        <v>164.73117911177326</v>
      </c>
      <c r="Z396" s="2">
        <f t="shared" si="182"/>
        <v>491.25414395684675</v>
      </c>
      <c r="AA396" s="2">
        <f t="shared" si="183"/>
        <v>-1000</v>
      </c>
      <c r="AB396" s="5">
        <f t="shared" si="184"/>
        <v>0.5</v>
      </c>
      <c r="AC396" s="5">
        <f t="shared" si="185"/>
        <v>-1</v>
      </c>
      <c r="AD396" s="3">
        <f t="shared" si="186"/>
        <v>202111</v>
      </c>
      <c r="AE396" s="21">
        <v>1.71</v>
      </c>
      <c r="AF396" s="21">
        <v>2.2000000000000002</v>
      </c>
      <c r="AG396" s="21">
        <v>1.5</v>
      </c>
      <c r="AH396" s="21">
        <v>2.7</v>
      </c>
      <c r="AI396">
        <v>34</v>
      </c>
      <c r="AJ396">
        <v>26</v>
      </c>
      <c r="AK396">
        <f t="shared" si="187"/>
        <v>-200</v>
      </c>
      <c r="AL396">
        <f t="shared" si="188"/>
        <v>34</v>
      </c>
      <c r="AM396">
        <f t="shared" si="189"/>
        <v>26</v>
      </c>
    </row>
    <row r="397" spans="2:39" x14ac:dyDescent="0.25">
      <c r="B397" s="24">
        <v>44528</v>
      </c>
      <c r="C397" s="20" t="s">
        <v>41</v>
      </c>
      <c r="D397" s="20" t="s">
        <v>34</v>
      </c>
      <c r="E397" s="2">
        <v>129.99999999999997</v>
      </c>
      <c r="F397" s="2">
        <v>-151.51515151515153</v>
      </c>
      <c r="G397" s="9">
        <f t="shared" si="190"/>
        <v>45045.374999999047</v>
      </c>
      <c r="H397" s="2" t="str">
        <f t="shared" si="191"/>
        <v>Los Angeles Chargers</v>
      </c>
      <c r="I397" s="2" t="str">
        <f t="shared" si="192"/>
        <v>Denver Broncos</v>
      </c>
      <c r="J397" s="17">
        <f t="shared" si="193"/>
        <v>-151.51515151515153</v>
      </c>
      <c r="K397" s="18">
        <f t="shared" si="194"/>
        <v>129.99999999999997</v>
      </c>
      <c r="L397" s="4">
        <f t="shared" si="169"/>
        <v>1.66</v>
      </c>
      <c r="M397" s="4">
        <f t="shared" si="170"/>
        <v>2.2999999999999998</v>
      </c>
      <c r="N397" s="1">
        <f t="shared" si="171"/>
        <v>0.60240963855421692</v>
      </c>
      <c r="O397" s="1">
        <f t="shared" si="172"/>
        <v>0.43478260869565222</v>
      </c>
      <c r="P397" s="1">
        <f t="shared" si="173"/>
        <v>3.5858585858585923E-2</v>
      </c>
      <c r="Q397" s="1">
        <f t="shared" si="174"/>
        <v>8.3813514929282351E-2</v>
      </c>
      <c r="R397" s="1">
        <f t="shared" si="175"/>
        <v>0.59481351492928236</v>
      </c>
      <c r="S397" s="1"/>
      <c r="T397" s="17">
        <f t="shared" si="176"/>
        <v>681.19919084032654</v>
      </c>
      <c r="U397" s="18">
        <f t="shared" si="177"/>
        <v>1332.032655245516</v>
      </c>
      <c r="V397" s="2">
        <f t="shared" si="178"/>
        <v>647.13923129831016</v>
      </c>
      <c r="W397" s="18">
        <f t="shared" si="179"/>
        <v>1265.4310224832402</v>
      </c>
      <c r="X397" s="2">
        <f t="shared" si="180"/>
        <v>-154.5262521009227</v>
      </c>
      <c r="Y397" s="2">
        <f t="shared" si="181"/>
        <v>126.54310224832402</v>
      </c>
      <c r="Z397" s="2">
        <f t="shared" si="182"/>
        <v>-1000</v>
      </c>
      <c r="AA397" s="2">
        <f t="shared" si="183"/>
        <v>1265.4310224832402</v>
      </c>
      <c r="AB397" s="5">
        <f t="shared" si="184"/>
        <v>-1</v>
      </c>
      <c r="AC397" s="5">
        <f t="shared" si="185"/>
        <v>1.2999999999999998</v>
      </c>
      <c r="AD397" s="3">
        <f t="shared" si="186"/>
        <v>202111</v>
      </c>
      <c r="AE397" s="21">
        <v>2.0499999999999998</v>
      </c>
      <c r="AF397" s="21">
        <v>1.8</v>
      </c>
      <c r="AG397" s="21">
        <v>2.2999999999999998</v>
      </c>
      <c r="AH397" s="21">
        <v>1.66</v>
      </c>
      <c r="AI397">
        <v>28</v>
      </c>
      <c r="AJ397">
        <v>13</v>
      </c>
      <c r="AK397">
        <f t="shared" si="187"/>
        <v>-160</v>
      </c>
      <c r="AL397">
        <f t="shared" si="188"/>
        <v>13</v>
      </c>
      <c r="AM397">
        <f t="shared" si="189"/>
        <v>28</v>
      </c>
    </row>
    <row r="398" spans="2:39" x14ac:dyDescent="0.25">
      <c r="B398" s="24">
        <v>44528</v>
      </c>
      <c r="C398" s="20" t="s">
        <v>24</v>
      </c>
      <c r="D398" s="20" t="s">
        <v>48</v>
      </c>
      <c r="E398" s="2">
        <v>-181.81818181818181</v>
      </c>
      <c r="F398" s="2">
        <v>160</v>
      </c>
      <c r="G398" s="9">
        <f t="shared" si="190"/>
        <v>45045.416666665711</v>
      </c>
      <c r="H398" s="2" t="str">
        <f t="shared" si="191"/>
        <v>Cincinnati Bengals</v>
      </c>
      <c r="I398" s="2" t="str">
        <f t="shared" si="192"/>
        <v>Pittsburgh Steelers</v>
      </c>
      <c r="J398" s="17">
        <f t="shared" si="193"/>
        <v>-181.81818181818181</v>
      </c>
      <c r="K398" s="18">
        <f t="shared" si="194"/>
        <v>160</v>
      </c>
      <c r="L398" s="4">
        <f t="shared" si="169"/>
        <v>1.55</v>
      </c>
      <c r="M398" s="4">
        <f t="shared" si="170"/>
        <v>2.6</v>
      </c>
      <c r="N398" s="1">
        <f t="shared" si="171"/>
        <v>0.64516129032258063</v>
      </c>
      <c r="O398" s="1">
        <f t="shared" si="172"/>
        <v>0.38461538461538458</v>
      </c>
      <c r="P398" s="1">
        <f t="shared" si="173"/>
        <v>2.8915662650602414E-2</v>
      </c>
      <c r="Q398" s="1">
        <f t="shared" si="174"/>
        <v>0.13027295285359802</v>
      </c>
      <c r="R398" s="1">
        <f t="shared" si="175"/>
        <v>0.64127295285359809</v>
      </c>
      <c r="S398" s="1"/>
      <c r="T398" s="17">
        <f t="shared" si="176"/>
        <v>559.39837404665798</v>
      </c>
      <c r="U398" s="18">
        <f t="shared" si="177"/>
        <v>1609.5378726032154</v>
      </c>
      <c r="V398" s="2">
        <f t="shared" si="178"/>
        <v>531.42845534432502</v>
      </c>
      <c r="W398" s="18">
        <f t="shared" si="179"/>
        <v>1529.0609789730545</v>
      </c>
      <c r="X398" s="2">
        <f t="shared" si="180"/>
        <v>-188.17208411470486</v>
      </c>
      <c r="Y398" s="2">
        <f t="shared" si="181"/>
        <v>152.90609789730544</v>
      </c>
      <c r="Z398" s="2">
        <f t="shared" si="182"/>
        <v>531.42845534432502</v>
      </c>
      <c r="AA398" s="2">
        <f t="shared" si="183"/>
        <v>-1000</v>
      </c>
      <c r="AB398" s="5">
        <f t="shared" si="184"/>
        <v>0.55000000000000004</v>
      </c>
      <c r="AC398" s="5">
        <f t="shared" si="185"/>
        <v>-1</v>
      </c>
      <c r="AD398" s="3">
        <f t="shared" si="186"/>
        <v>202111</v>
      </c>
      <c r="AE398" s="21">
        <v>1.47</v>
      </c>
      <c r="AF398" s="21">
        <v>2.75</v>
      </c>
      <c r="AG398" s="21">
        <v>1.55</v>
      </c>
      <c r="AH398" s="21">
        <v>2.6</v>
      </c>
      <c r="AI398">
        <v>41</v>
      </c>
      <c r="AJ398">
        <v>10</v>
      </c>
      <c r="AK398">
        <f t="shared" si="187"/>
        <v>-190</v>
      </c>
      <c r="AL398">
        <f t="shared" si="188"/>
        <v>41</v>
      </c>
      <c r="AM398">
        <f t="shared" si="189"/>
        <v>10</v>
      </c>
    </row>
    <row r="399" spans="2:39" x14ac:dyDescent="0.25">
      <c r="B399" s="24">
        <v>44528</v>
      </c>
      <c r="C399" s="20" t="s">
        <v>43</v>
      </c>
      <c r="D399" s="20" t="s">
        <v>45</v>
      </c>
      <c r="E399" s="2">
        <v>-151.51515151515153</v>
      </c>
      <c r="F399" s="2">
        <v>129.99999999999997</v>
      </c>
      <c r="G399" s="9">
        <f t="shared" si="190"/>
        <v>45045.458333332375</v>
      </c>
      <c r="H399" s="2" t="str">
        <f t="shared" si="191"/>
        <v>Houston Texans</v>
      </c>
      <c r="I399" s="2" t="str">
        <f t="shared" si="192"/>
        <v>New York Jets</v>
      </c>
      <c r="J399" s="17">
        <f t="shared" si="193"/>
        <v>-151.51515151515153</v>
      </c>
      <c r="K399" s="18">
        <f t="shared" si="194"/>
        <v>129.99999999999997</v>
      </c>
      <c r="L399" s="4">
        <f t="shared" si="169"/>
        <v>1.66</v>
      </c>
      <c r="M399" s="4">
        <f t="shared" si="170"/>
        <v>2.2999999999999998</v>
      </c>
      <c r="N399" s="1">
        <f t="shared" si="171"/>
        <v>0.60240963855421692</v>
      </c>
      <c r="O399" s="1">
        <f t="shared" si="172"/>
        <v>0.43478260869565222</v>
      </c>
      <c r="P399" s="1">
        <f t="shared" si="173"/>
        <v>3.5858585858585923E-2</v>
      </c>
      <c r="Q399" s="1">
        <f t="shared" si="174"/>
        <v>8.3813514929282351E-2</v>
      </c>
      <c r="R399" s="1">
        <f t="shared" si="175"/>
        <v>0.59481351492928236</v>
      </c>
      <c r="S399" s="1"/>
      <c r="T399" s="17">
        <f t="shared" si="176"/>
        <v>681.19919084032654</v>
      </c>
      <c r="U399" s="18">
        <f t="shared" si="177"/>
        <v>1332.032655245516</v>
      </c>
      <c r="V399" s="2">
        <f t="shared" si="178"/>
        <v>647.13923129831016</v>
      </c>
      <c r="W399" s="18">
        <f t="shared" si="179"/>
        <v>1265.4310224832402</v>
      </c>
      <c r="X399" s="2">
        <f t="shared" si="180"/>
        <v>-154.5262521009227</v>
      </c>
      <c r="Y399" s="2">
        <f t="shared" si="181"/>
        <v>126.54310224832402</v>
      </c>
      <c r="Z399" s="2">
        <f t="shared" si="182"/>
        <v>-1000</v>
      </c>
      <c r="AA399" s="2">
        <f t="shared" si="183"/>
        <v>1265.4310224832402</v>
      </c>
      <c r="AB399" s="5">
        <f t="shared" si="184"/>
        <v>-1</v>
      </c>
      <c r="AC399" s="5">
        <f t="shared" si="185"/>
        <v>1.2999999999999998</v>
      </c>
      <c r="AD399" s="3">
        <f t="shared" si="186"/>
        <v>202111</v>
      </c>
      <c r="AE399" s="21">
        <v>1.62</v>
      </c>
      <c r="AF399" s="21">
        <v>2.4</v>
      </c>
      <c r="AG399" s="21">
        <v>1.66</v>
      </c>
      <c r="AH399" s="21">
        <v>2.2999999999999998</v>
      </c>
      <c r="AI399">
        <v>14</v>
      </c>
      <c r="AJ399">
        <v>21</v>
      </c>
      <c r="AK399">
        <f t="shared" si="187"/>
        <v>-160</v>
      </c>
      <c r="AL399">
        <f t="shared" si="188"/>
        <v>14</v>
      </c>
      <c r="AM399">
        <f t="shared" si="189"/>
        <v>21</v>
      </c>
    </row>
    <row r="400" spans="2:39" x14ac:dyDescent="0.25">
      <c r="B400" s="24">
        <v>44528</v>
      </c>
      <c r="C400" s="20" t="s">
        <v>42</v>
      </c>
      <c r="D400" s="20" t="s">
        <v>30</v>
      </c>
      <c r="E400" s="2">
        <v>129.99999999999997</v>
      </c>
      <c r="F400" s="2">
        <v>-151.51515151515153</v>
      </c>
      <c r="G400" s="9">
        <f t="shared" si="190"/>
        <v>45045.49999999904</v>
      </c>
      <c r="H400" s="2" t="str">
        <f t="shared" si="191"/>
        <v>Tampa Bay Buccaneers</v>
      </c>
      <c r="I400" s="2" t="str">
        <f t="shared" si="192"/>
        <v>Indianapolis Colts</v>
      </c>
      <c r="J400" s="17">
        <f t="shared" si="193"/>
        <v>-151.51515151515153</v>
      </c>
      <c r="K400" s="18">
        <f t="shared" si="194"/>
        <v>129.99999999999997</v>
      </c>
      <c r="L400" s="4">
        <f t="shared" si="169"/>
        <v>1.66</v>
      </c>
      <c r="M400" s="4">
        <f t="shared" si="170"/>
        <v>2.2999999999999998</v>
      </c>
      <c r="N400" s="1">
        <f t="shared" si="171"/>
        <v>0.60240963855421692</v>
      </c>
      <c r="O400" s="1">
        <f t="shared" si="172"/>
        <v>0.43478260869565222</v>
      </c>
      <c r="P400" s="1">
        <f t="shared" si="173"/>
        <v>3.5858585858585923E-2</v>
      </c>
      <c r="Q400" s="1">
        <f t="shared" si="174"/>
        <v>8.3813514929282351E-2</v>
      </c>
      <c r="R400" s="1">
        <f t="shared" si="175"/>
        <v>0.59481351492928236</v>
      </c>
      <c r="S400" s="1"/>
      <c r="T400" s="17">
        <f t="shared" si="176"/>
        <v>681.19919084032654</v>
      </c>
      <c r="U400" s="18">
        <f t="shared" si="177"/>
        <v>1332.032655245516</v>
      </c>
      <c r="V400" s="2">
        <f t="shared" si="178"/>
        <v>647.13923129831016</v>
      </c>
      <c r="W400" s="18">
        <f t="shared" si="179"/>
        <v>1265.4310224832402</v>
      </c>
      <c r="X400" s="2">
        <f t="shared" si="180"/>
        <v>-154.5262521009227</v>
      </c>
      <c r="Y400" s="2">
        <f t="shared" si="181"/>
        <v>126.54310224832402</v>
      </c>
      <c r="Z400" s="2">
        <f t="shared" si="182"/>
        <v>647.13923129831016</v>
      </c>
      <c r="AA400" s="2">
        <f t="shared" si="183"/>
        <v>-1000</v>
      </c>
      <c r="AB400" s="5">
        <f t="shared" si="184"/>
        <v>0.65999999999999992</v>
      </c>
      <c r="AC400" s="5">
        <f t="shared" si="185"/>
        <v>-1</v>
      </c>
      <c r="AD400" s="3">
        <f t="shared" si="186"/>
        <v>202111</v>
      </c>
      <c r="AE400" s="21">
        <v>2.2000000000000002</v>
      </c>
      <c r="AF400" s="21">
        <v>1.71</v>
      </c>
      <c r="AG400" s="21">
        <v>2.2999999999999998</v>
      </c>
      <c r="AH400" s="21">
        <v>1.66</v>
      </c>
      <c r="AI400">
        <v>31</v>
      </c>
      <c r="AJ400">
        <v>38</v>
      </c>
      <c r="AK400">
        <f t="shared" si="187"/>
        <v>-160</v>
      </c>
      <c r="AL400">
        <f t="shared" si="188"/>
        <v>38</v>
      </c>
      <c r="AM400">
        <f t="shared" si="189"/>
        <v>31</v>
      </c>
    </row>
    <row r="401" spans="2:39" x14ac:dyDescent="0.25">
      <c r="B401" s="24">
        <v>44528</v>
      </c>
      <c r="C401" s="20" t="s">
        <v>29</v>
      </c>
      <c r="D401" s="20" t="s">
        <v>38</v>
      </c>
      <c r="E401" s="2">
        <v>104.99999999999999</v>
      </c>
      <c r="F401" s="2">
        <v>-125</v>
      </c>
      <c r="G401" s="9">
        <f t="shared" si="190"/>
        <v>45045.541666665704</v>
      </c>
      <c r="H401" s="2" t="str">
        <f t="shared" si="191"/>
        <v>Atlanta Falcons</v>
      </c>
      <c r="I401" s="2" t="str">
        <f t="shared" si="192"/>
        <v>Jacksonville Jaguars</v>
      </c>
      <c r="J401" s="17">
        <f t="shared" si="193"/>
        <v>-125</v>
      </c>
      <c r="K401" s="18">
        <f t="shared" si="194"/>
        <v>104.99999999999999</v>
      </c>
      <c r="L401" s="4">
        <f t="shared" si="169"/>
        <v>1.8</v>
      </c>
      <c r="M401" s="4">
        <f t="shared" si="170"/>
        <v>2.0499999999999998</v>
      </c>
      <c r="N401" s="1">
        <f t="shared" si="171"/>
        <v>0.55555555555555558</v>
      </c>
      <c r="O401" s="1">
        <f t="shared" si="172"/>
        <v>0.48780487804878053</v>
      </c>
      <c r="P401" s="1">
        <f t="shared" si="173"/>
        <v>4.1558441558441461E-2</v>
      </c>
      <c r="Q401" s="1">
        <f t="shared" si="174"/>
        <v>3.3875338753387524E-2</v>
      </c>
      <c r="R401" s="1">
        <f t="shared" si="175"/>
        <v>0.54487533875338756</v>
      </c>
      <c r="S401" s="1"/>
      <c r="T401" s="17">
        <f t="shared" si="176"/>
        <v>835.28218085238643</v>
      </c>
      <c r="U401" s="18">
        <f t="shared" si="177"/>
        <v>1090.9993667390718</v>
      </c>
      <c r="V401" s="2">
        <f t="shared" si="178"/>
        <v>793.51807180976709</v>
      </c>
      <c r="W401" s="18">
        <f t="shared" si="179"/>
        <v>1036.449398402118</v>
      </c>
      <c r="X401" s="2">
        <f t="shared" si="180"/>
        <v>-126.02107444375048</v>
      </c>
      <c r="Y401" s="2">
        <f t="shared" si="181"/>
        <v>103.6449398402118</v>
      </c>
      <c r="Z401" s="2">
        <f t="shared" si="182"/>
        <v>793.51807180976709</v>
      </c>
      <c r="AA401" s="2">
        <f t="shared" si="183"/>
        <v>-1000</v>
      </c>
      <c r="AB401" s="5">
        <f t="shared" si="184"/>
        <v>0.8</v>
      </c>
      <c r="AC401" s="5">
        <f t="shared" si="185"/>
        <v>-1</v>
      </c>
      <c r="AD401" s="3">
        <f t="shared" si="186"/>
        <v>202111</v>
      </c>
      <c r="AE401" s="21">
        <v>1.95</v>
      </c>
      <c r="AF401" s="21">
        <v>1.86</v>
      </c>
      <c r="AG401" s="21">
        <v>2.0499999999999998</v>
      </c>
      <c r="AH401" s="21">
        <v>1.8</v>
      </c>
      <c r="AI401">
        <v>14</v>
      </c>
      <c r="AJ401">
        <v>21</v>
      </c>
      <c r="AK401">
        <f t="shared" si="187"/>
        <v>-130</v>
      </c>
      <c r="AL401">
        <f t="shared" si="188"/>
        <v>21</v>
      </c>
      <c r="AM401">
        <f t="shared" si="189"/>
        <v>14</v>
      </c>
    </row>
    <row r="402" spans="2:39" x14ac:dyDescent="0.25">
      <c r="B402" s="24">
        <v>44528</v>
      </c>
      <c r="C402" s="20" t="s">
        <v>33</v>
      </c>
      <c r="D402" s="20" t="s">
        <v>47</v>
      </c>
      <c r="E402" s="2">
        <v>100</v>
      </c>
      <c r="F402" s="2">
        <v>-120.48192771084337</v>
      </c>
      <c r="G402" s="9">
        <f t="shared" si="190"/>
        <v>45045.583333332368</v>
      </c>
      <c r="H402" s="2" t="str">
        <f t="shared" si="191"/>
        <v>Carolina Panthers</v>
      </c>
      <c r="I402" s="2" t="str">
        <f t="shared" si="192"/>
        <v>Miami Dolphins</v>
      </c>
      <c r="J402" s="17">
        <f t="shared" si="193"/>
        <v>-120.48192771084337</v>
      </c>
      <c r="K402" s="18">
        <f t="shared" si="194"/>
        <v>100</v>
      </c>
      <c r="L402" s="4">
        <f t="shared" si="169"/>
        <v>1.83</v>
      </c>
      <c r="M402" s="4">
        <f t="shared" si="170"/>
        <v>2</v>
      </c>
      <c r="N402" s="1">
        <f t="shared" si="171"/>
        <v>0.54644808743169393</v>
      </c>
      <c r="O402" s="1">
        <f t="shared" si="172"/>
        <v>0.5</v>
      </c>
      <c r="P402" s="1">
        <f t="shared" si="173"/>
        <v>4.4386422976501305E-2</v>
      </c>
      <c r="Q402" s="1">
        <f t="shared" si="174"/>
        <v>2.3224043715846965E-2</v>
      </c>
      <c r="R402" s="1">
        <f t="shared" si="175"/>
        <v>0.53422404371584697</v>
      </c>
      <c r="S402" s="1"/>
      <c r="T402" s="17">
        <f t="shared" si="176"/>
        <v>871.87381729284084</v>
      </c>
      <c r="U402" s="18">
        <f t="shared" si="177"/>
        <v>1045.6626202421151</v>
      </c>
      <c r="V402" s="2">
        <f t="shared" si="178"/>
        <v>828.28012642819874</v>
      </c>
      <c r="W402" s="18">
        <f t="shared" si="179"/>
        <v>993.3794892300092</v>
      </c>
      <c r="X402" s="2">
        <f t="shared" si="180"/>
        <v>-120.73210114461043</v>
      </c>
      <c r="Y402" s="2">
        <f t="shared" si="181"/>
        <v>-100.66646340515068</v>
      </c>
      <c r="Z402" s="2">
        <f t="shared" si="182"/>
        <v>-1000</v>
      </c>
      <c r="AA402" s="2">
        <f t="shared" si="183"/>
        <v>993.3794892300092</v>
      </c>
      <c r="AB402" s="5">
        <f t="shared" si="184"/>
        <v>-1</v>
      </c>
      <c r="AC402" s="5">
        <f t="shared" si="185"/>
        <v>1</v>
      </c>
      <c r="AD402" s="3">
        <f t="shared" si="186"/>
        <v>202111</v>
      </c>
      <c r="AE402" s="21">
        <v>1.9</v>
      </c>
      <c r="AF402" s="21">
        <v>1.9</v>
      </c>
      <c r="AG402" s="21">
        <v>2</v>
      </c>
      <c r="AH402" s="21">
        <v>1.83</v>
      </c>
      <c r="AI402">
        <v>33</v>
      </c>
      <c r="AJ402">
        <v>10</v>
      </c>
      <c r="AK402">
        <f t="shared" si="187"/>
        <v>-130</v>
      </c>
      <c r="AL402">
        <f t="shared" si="188"/>
        <v>10</v>
      </c>
      <c r="AM402">
        <f t="shared" si="189"/>
        <v>33</v>
      </c>
    </row>
    <row r="403" spans="2:39" x14ac:dyDescent="0.25">
      <c r="B403" s="24">
        <v>44528</v>
      </c>
      <c r="C403" s="20" t="s">
        <v>39</v>
      </c>
      <c r="D403" s="20" t="s">
        <v>44</v>
      </c>
      <c r="E403" s="2">
        <v>-303.03030303030295</v>
      </c>
      <c r="F403" s="2">
        <v>240</v>
      </c>
      <c r="G403" s="9">
        <f t="shared" si="190"/>
        <v>45045.624999999032</v>
      </c>
      <c r="H403" s="2" t="str">
        <f t="shared" si="191"/>
        <v>New England Patriots</v>
      </c>
      <c r="I403" s="2" t="str">
        <f t="shared" si="192"/>
        <v>Tennessee Titans</v>
      </c>
      <c r="J403" s="17">
        <f t="shared" si="193"/>
        <v>-303.03030303030295</v>
      </c>
      <c r="K403" s="18">
        <f t="shared" si="194"/>
        <v>240</v>
      </c>
      <c r="L403" s="4">
        <f t="shared" si="169"/>
        <v>1.33</v>
      </c>
      <c r="M403" s="4">
        <f t="shared" si="170"/>
        <v>3.4</v>
      </c>
      <c r="N403" s="1">
        <f t="shared" si="171"/>
        <v>0.75187969924812026</v>
      </c>
      <c r="O403" s="1">
        <f t="shared" si="172"/>
        <v>0.29411764705882354</v>
      </c>
      <c r="P403" s="1">
        <f t="shared" si="173"/>
        <v>4.3974630021141659E-2</v>
      </c>
      <c r="Q403" s="1">
        <f t="shared" si="174"/>
        <v>0.22888102609464836</v>
      </c>
      <c r="R403" s="1">
        <f t="shared" si="175"/>
        <v>0.73988102609464834</v>
      </c>
      <c r="S403" s="1"/>
      <c r="T403" s="17">
        <f t="shared" si="176"/>
        <v>351.56865054149432</v>
      </c>
      <c r="U403" s="18">
        <f t="shared" si="177"/>
        <v>2476.6314971810075</v>
      </c>
      <c r="V403" s="2">
        <f t="shared" si="178"/>
        <v>333.99021801441961</v>
      </c>
      <c r="W403" s="18">
        <f t="shared" si="179"/>
        <v>2352.7999223219572</v>
      </c>
      <c r="X403" s="2">
        <f t="shared" si="180"/>
        <v>-299.40996653884821</v>
      </c>
      <c r="Y403" s="2">
        <f t="shared" si="181"/>
        <v>235.27999223219572</v>
      </c>
      <c r="Z403" s="2">
        <f t="shared" si="182"/>
        <v>333.99021801441961</v>
      </c>
      <c r="AA403" s="2">
        <f t="shared" si="183"/>
        <v>-1000</v>
      </c>
      <c r="AB403" s="5">
        <f t="shared" si="184"/>
        <v>0.33000000000000007</v>
      </c>
      <c r="AC403" s="5">
        <f t="shared" si="185"/>
        <v>-1</v>
      </c>
      <c r="AD403" s="3">
        <f t="shared" si="186"/>
        <v>202111</v>
      </c>
      <c r="AE403" s="21">
        <v>1.4</v>
      </c>
      <c r="AF403" s="21">
        <v>3.1</v>
      </c>
      <c r="AG403" s="21">
        <v>1.33</v>
      </c>
      <c r="AH403" s="21">
        <v>3.4</v>
      </c>
      <c r="AI403">
        <v>36</v>
      </c>
      <c r="AJ403">
        <v>13</v>
      </c>
      <c r="AK403">
        <f t="shared" si="187"/>
        <v>-400</v>
      </c>
      <c r="AL403">
        <f t="shared" si="188"/>
        <v>36</v>
      </c>
      <c r="AM403">
        <f t="shared" si="189"/>
        <v>13</v>
      </c>
    </row>
    <row r="404" spans="2:39" x14ac:dyDescent="0.25">
      <c r="B404" s="24">
        <v>44528</v>
      </c>
      <c r="C404" s="20" t="s">
        <v>28</v>
      </c>
      <c r="D404" s="20" t="s">
        <v>22</v>
      </c>
      <c r="E404" s="2">
        <v>170.00000000000003</v>
      </c>
      <c r="F404" s="2">
        <v>-200</v>
      </c>
      <c r="G404" s="9">
        <f t="shared" si="190"/>
        <v>45045.666666665697</v>
      </c>
      <c r="H404" s="2" t="str">
        <f t="shared" si="191"/>
        <v>Philadelphia Eagles</v>
      </c>
      <c r="I404" s="2" t="str">
        <f t="shared" si="192"/>
        <v>New York Giants</v>
      </c>
      <c r="J404" s="17">
        <f t="shared" si="193"/>
        <v>-200</v>
      </c>
      <c r="K404" s="18">
        <f t="shared" si="194"/>
        <v>170.00000000000003</v>
      </c>
      <c r="L404" s="4">
        <f t="shared" si="169"/>
        <v>1.5</v>
      </c>
      <c r="M404" s="4">
        <f t="shared" si="170"/>
        <v>2.7</v>
      </c>
      <c r="N404" s="1">
        <f t="shared" si="171"/>
        <v>0.66666666666666663</v>
      </c>
      <c r="O404" s="1">
        <f t="shared" si="172"/>
        <v>0.37037037037037035</v>
      </c>
      <c r="P404" s="1">
        <f t="shared" si="173"/>
        <v>3.5714285714285587E-2</v>
      </c>
      <c r="Q404" s="1">
        <f t="shared" si="174"/>
        <v>0.14814814814814814</v>
      </c>
      <c r="R404" s="1">
        <f t="shared" si="175"/>
        <v>0.65914814814814815</v>
      </c>
      <c r="S404" s="1"/>
      <c r="T404" s="17">
        <f t="shared" si="176"/>
        <v>517.10962521773342</v>
      </c>
      <c r="U404" s="18">
        <f t="shared" si="177"/>
        <v>1734.0124117028765</v>
      </c>
      <c r="V404" s="2">
        <f t="shared" si="178"/>
        <v>491.25414395684675</v>
      </c>
      <c r="W404" s="18">
        <f t="shared" si="179"/>
        <v>1647.3117911177326</v>
      </c>
      <c r="X404" s="2">
        <f t="shared" si="180"/>
        <v>-203.56062382403903</v>
      </c>
      <c r="Y404" s="2">
        <f t="shared" si="181"/>
        <v>164.73117911177326</v>
      </c>
      <c r="Z404" s="2">
        <f t="shared" si="182"/>
        <v>-1000</v>
      </c>
      <c r="AA404" s="2">
        <f t="shared" si="183"/>
        <v>1647.3117911177326</v>
      </c>
      <c r="AB404" s="5">
        <f t="shared" si="184"/>
        <v>-1</v>
      </c>
      <c r="AC404" s="5">
        <f t="shared" si="185"/>
        <v>1.7000000000000002</v>
      </c>
      <c r="AD404" s="3">
        <f t="shared" si="186"/>
        <v>202111</v>
      </c>
      <c r="AE404" s="21">
        <v>2.5499999999999998</v>
      </c>
      <c r="AF404" s="21">
        <v>1.57</v>
      </c>
      <c r="AG404" s="21">
        <v>2.7</v>
      </c>
      <c r="AH404" s="21">
        <v>1.5</v>
      </c>
      <c r="AI404">
        <v>13</v>
      </c>
      <c r="AJ404">
        <v>7</v>
      </c>
      <c r="AK404">
        <f t="shared" si="187"/>
        <v>-200</v>
      </c>
      <c r="AL404">
        <f t="shared" si="188"/>
        <v>7</v>
      </c>
      <c r="AM404">
        <f t="shared" si="189"/>
        <v>13</v>
      </c>
    </row>
    <row r="405" spans="2:39" x14ac:dyDescent="0.25">
      <c r="B405" s="24">
        <v>44525</v>
      </c>
      <c r="C405" s="20" t="s">
        <v>46</v>
      </c>
      <c r="D405" s="20" t="s">
        <v>27</v>
      </c>
      <c r="E405" s="2">
        <v>240</v>
      </c>
      <c r="F405" s="2">
        <v>-303.03030303030295</v>
      </c>
      <c r="G405" s="9">
        <f t="shared" si="190"/>
        <v>45045.708333332361</v>
      </c>
      <c r="H405" s="2" t="str">
        <f t="shared" si="191"/>
        <v>Buffalo Bills</v>
      </c>
      <c r="I405" s="2" t="str">
        <f t="shared" si="192"/>
        <v>New Orleans Saints</v>
      </c>
      <c r="J405" s="17">
        <f t="shared" si="193"/>
        <v>-303.03030303030295</v>
      </c>
      <c r="K405" s="18">
        <f t="shared" si="194"/>
        <v>240</v>
      </c>
      <c r="L405" s="4">
        <f t="shared" si="169"/>
        <v>1.33</v>
      </c>
      <c r="M405" s="4">
        <f t="shared" si="170"/>
        <v>3.4</v>
      </c>
      <c r="N405" s="1">
        <f t="shared" si="171"/>
        <v>0.75187969924812026</v>
      </c>
      <c r="O405" s="1">
        <f t="shared" si="172"/>
        <v>0.29411764705882354</v>
      </c>
      <c r="P405" s="1">
        <f t="shared" si="173"/>
        <v>4.3974630021141659E-2</v>
      </c>
      <c r="Q405" s="1">
        <f t="shared" si="174"/>
        <v>0.22888102609464836</v>
      </c>
      <c r="R405" s="1">
        <f t="shared" si="175"/>
        <v>0.73988102609464834</v>
      </c>
      <c r="S405" s="1"/>
      <c r="T405" s="17">
        <f t="shared" si="176"/>
        <v>351.56865054149432</v>
      </c>
      <c r="U405" s="18">
        <f t="shared" si="177"/>
        <v>2476.6314971810075</v>
      </c>
      <c r="V405" s="2">
        <f t="shared" si="178"/>
        <v>333.99021801441961</v>
      </c>
      <c r="W405" s="18">
        <f t="shared" si="179"/>
        <v>2352.7999223219572</v>
      </c>
      <c r="X405" s="2">
        <f t="shared" si="180"/>
        <v>-299.40996653884821</v>
      </c>
      <c r="Y405" s="2">
        <f t="shared" si="181"/>
        <v>235.27999223219572</v>
      </c>
      <c r="Z405" s="2">
        <f t="shared" si="182"/>
        <v>333.99021801441961</v>
      </c>
      <c r="AA405" s="2">
        <f t="shared" si="183"/>
        <v>-1000</v>
      </c>
      <c r="AB405" s="5">
        <f t="shared" si="184"/>
        <v>0.33000000000000007</v>
      </c>
      <c r="AC405" s="5">
        <f t="shared" si="185"/>
        <v>-1</v>
      </c>
      <c r="AD405" s="3">
        <f t="shared" si="186"/>
        <v>202111</v>
      </c>
      <c r="AE405" s="21">
        <v>2.8</v>
      </c>
      <c r="AF405" s="21">
        <v>1.45</v>
      </c>
      <c r="AG405" s="21">
        <v>3.4</v>
      </c>
      <c r="AH405" s="21">
        <v>1.33</v>
      </c>
      <c r="AI405">
        <v>6</v>
      </c>
      <c r="AJ405">
        <v>31</v>
      </c>
      <c r="AK405">
        <f t="shared" si="187"/>
        <v>-400</v>
      </c>
      <c r="AL405">
        <f t="shared" si="188"/>
        <v>31</v>
      </c>
      <c r="AM405">
        <f t="shared" si="189"/>
        <v>6</v>
      </c>
    </row>
    <row r="406" spans="2:39" x14ac:dyDescent="0.25">
      <c r="B406" s="24">
        <v>44525</v>
      </c>
      <c r="C406" s="20" t="s">
        <v>26</v>
      </c>
      <c r="D406" s="20" t="s">
        <v>53</v>
      </c>
      <c r="E406" s="2">
        <v>-322.58064516129025</v>
      </c>
      <c r="F406" s="2">
        <v>260</v>
      </c>
      <c r="G406" s="9">
        <f t="shared" si="190"/>
        <v>45045.749999999025</v>
      </c>
      <c r="H406" s="2" t="str">
        <f t="shared" si="191"/>
        <v>Dallas Cowboys</v>
      </c>
      <c r="I406" s="2" t="str">
        <f t="shared" si="192"/>
        <v>Las Vegas Raiders</v>
      </c>
      <c r="J406" s="17">
        <f t="shared" si="193"/>
        <v>-322.58064516129025</v>
      </c>
      <c r="K406" s="18">
        <f t="shared" si="194"/>
        <v>260</v>
      </c>
      <c r="L406" s="4">
        <f t="shared" si="169"/>
        <v>1.31</v>
      </c>
      <c r="M406" s="4">
        <f t="shared" si="170"/>
        <v>3.6</v>
      </c>
      <c r="N406" s="1">
        <f t="shared" si="171"/>
        <v>0.76335877862595414</v>
      </c>
      <c r="O406" s="1">
        <f t="shared" si="172"/>
        <v>0.27777777777777779</v>
      </c>
      <c r="P406" s="1">
        <f t="shared" si="173"/>
        <v>3.9511201629327863E-2</v>
      </c>
      <c r="Q406" s="1">
        <f t="shared" si="174"/>
        <v>0.24279050042408817</v>
      </c>
      <c r="R406" s="1">
        <f t="shared" si="175"/>
        <v>0.75379050042408813</v>
      </c>
      <c r="S406" s="1"/>
      <c r="T406" s="17">
        <f t="shared" si="176"/>
        <v>326.62855188197847</v>
      </c>
      <c r="U406" s="18">
        <f t="shared" si="177"/>
        <v>2645.8589098869329</v>
      </c>
      <c r="V406" s="2">
        <f t="shared" si="178"/>
        <v>310.29712428787951</v>
      </c>
      <c r="W406" s="18">
        <f t="shared" si="179"/>
        <v>2513.565964392586</v>
      </c>
      <c r="X406" s="2">
        <f t="shared" si="180"/>
        <v>-322.27175881663845</v>
      </c>
      <c r="Y406" s="2">
        <f t="shared" si="181"/>
        <v>251.3565964392586</v>
      </c>
      <c r="Z406" s="2">
        <f t="shared" si="182"/>
        <v>-1000</v>
      </c>
      <c r="AA406" s="2">
        <f t="shared" si="183"/>
        <v>2513.565964392586</v>
      </c>
      <c r="AB406" s="5">
        <f t="shared" si="184"/>
        <v>-1</v>
      </c>
      <c r="AC406" s="5">
        <f t="shared" si="185"/>
        <v>2.6</v>
      </c>
      <c r="AD406" s="3">
        <f t="shared" si="186"/>
        <v>202111</v>
      </c>
      <c r="AE406" s="21">
        <v>1.31</v>
      </c>
      <c r="AF406" s="21">
        <v>3.6</v>
      </c>
      <c r="AG406" s="21">
        <v>1.31</v>
      </c>
      <c r="AH406" s="21">
        <v>3.6</v>
      </c>
      <c r="AI406">
        <v>33</v>
      </c>
      <c r="AJ406">
        <v>36</v>
      </c>
      <c r="AK406">
        <f t="shared" si="187"/>
        <v>-400</v>
      </c>
      <c r="AL406">
        <f t="shared" si="188"/>
        <v>33</v>
      </c>
      <c r="AM406">
        <f t="shared" si="189"/>
        <v>36</v>
      </c>
    </row>
    <row r="407" spans="2:39" x14ac:dyDescent="0.25">
      <c r="B407" s="24">
        <v>44525</v>
      </c>
      <c r="C407" s="20" t="s">
        <v>37</v>
      </c>
      <c r="D407" s="20" t="s">
        <v>40</v>
      </c>
      <c r="E407" s="2">
        <v>114.99999999999999</v>
      </c>
      <c r="F407" s="2">
        <v>-135.13513513513513</v>
      </c>
      <c r="G407" s="9">
        <f t="shared" si="190"/>
        <v>45045.791666665689</v>
      </c>
      <c r="H407" s="2" t="str">
        <f t="shared" si="191"/>
        <v>Chicago Bears</v>
      </c>
      <c r="I407" s="2" t="str">
        <f t="shared" si="192"/>
        <v>Detroit Lions</v>
      </c>
      <c r="J407" s="17">
        <f t="shared" si="193"/>
        <v>-135.13513513513513</v>
      </c>
      <c r="K407" s="18">
        <f t="shared" si="194"/>
        <v>114.99999999999999</v>
      </c>
      <c r="L407" s="4">
        <f t="shared" si="169"/>
        <v>1.74</v>
      </c>
      <c r="M407" s="4">
        <f t="shared" si="170"/>
        <v>2.15</v>
      </c>
      <c r="N407" s="1">
        <f t="shared" si="171"/>
        <v>0.57471264367816088</v>
      </c>
      <c r="O407" s="1">
        <f t="shared" si="172"/>
        <v>0.46511627906976744</v>
      </c>
      <c r="P407" s="1">
        <f t="shared" si="173"/>
        <v>3.8303341902313659E-2</v>
      </c>
      <c r="Q407" s="1">
        <f t="shared" si="174"/>
        <v>5.4798182304196724E-2</v>
      </c>
      <c r="R407" s="1">
        <f t="shared" si="175"/>
        <v>0.56579818230419676</v>
      </c>
      <c r="S407" s="1"/>
      <c r="T407" s="17">
        <f t="shared" si="176"/>
        <v>767.41465645493759</v>
      </c>
      <c r="U407" s="18">
        <f t="shared" si="177"/>
        <v>1185.8985221458363</v>
      </c>
      <c r="V407" s="2">
        <f t="shared" si="178"/>
        <v>729.04392363219063</v>
      </c>
      <c r="W407" s="18">
        <f t="shared" si="179"/>
        <v>1126.6035960385445</v>
      </c>
      <c r="X407" s="2">
        <f t="shared" si="180"/>
        <v>-137.16594673992637</v>
      </c>
      <c r="Y407" s="2">
        <f t="shared" si="181"/>
        <v>112.66035960385446</v>
      </c>
      <c r="Z407" s="2">
        <f t="shared" si="182"/>
        <v>729.04392363219063</v>
      </c>
      <c r="AA407" s="2">
        <f t="shared" si="183"/>
        <v>-1000</v>
      </c>
      <c r="AB407" s="5">
        <f t="shared" si="184"/>
        <v>0.74</v>
      </c>
      <c r="AC407" s="5">
        <f t="shared" si="185"/>
        <v>-1</v>
      </c>
      <c r="AD407" s="3">
        <f t="shared" si="186"/>
        <v>202111</v>
      </c>
      <c r="AE407" s="21">
        <v>2.5499999999999998</v>
      </c>
      <c r="AF407" s="21">
        <v>1.57</v>
      </c>
      <c r="AG407" s="21">
        <v>2.15</v>
      </c>
      <c r="AH407" s="21">
        <v>1.74</v>
      </c>
      <c r="AI407">
        <v>14</v>
      </c>
      <c r="AJ407">
        <v>16</v>
      </c>
      <c r="AK407">
        <f t="shared" si="187"/>
        <v>-140</v>
      </c>
      <c r="AL407">
        <f t="shared" si="188"/>
        <v>16</v>
      </c>
      <c r="AM407">
        <f t="shared" si="189"/>
        <v>14</v>
      </c>
    </row>
    <row r="408" spans="2:39" x14ac:dyDescent="0.25">
      <c r="B408" s="24">
        <v>44522</v>
      </c>
      <c r="C408" s="20" t="s">
        <v>30</v>
      </c>
      <c r="D408" s="20" t="s">
        <v>28</v>
      </c>
      <c r="E408" s="2">
        <v>-555.55555555555577</v>
      </c>
      <c r="F408" s="2">
        <v>425</v>
      </c>
      <c r="G408" s="9">
        <f t="shared" si="190"/>
        <v>45045.833333332354</v>
      </c>
      <c r="H408" s="2" t="str">
        <f t="shared" si="191"/>
        <v>Tampa Bay Buccaneers</v>
      </c>
      <c r="I408" s="2" t="str">
        <f t="shared" si="192"/>
        <v>New York Giants</v>
      </c>
      <c r="J408" s="17">
        <f t="shared" si="193"/>
        <v>-555.55555555555577</v>
      </c>
      <c r="K408" s="18">
        <f t="shared" si="194"/>
        <v>425</v>
      </c>
      <c r="L408" s="4">
        <f t="shared" si="169"/>
        <v>1.18</v>
      </c>
      <c r="M408" s="4">
        <f t="shared" si="170"/>
        <v>5.25</v>
      </c>
      <c r="N408" s="1">
        <f t="shared" si="171"/>
        <v>0.84745762711864414</v>
      </c>
      <c r="O408" s="1">
        <f t="shared" si="172"/>
        <v>0.19047619047619047</v>
      </c>
      <c r="P408" s="1">
        <f t="shared" si="173"/>
        <v>3.6547433903577065E-2</v>
      </c>
      <c r="Q408" s="1">
        <f t="shared" si="174"/>
        <v>0.32849071832122684</v>
      </c>
      <c r="R408" s="1">
        <f t="shared" si="175"/>
        <v>0.83949071832122679</v>
      </c>
      <c r="S408" s="1"/>
      <c r="T408" s="17">
        <f t="shared" si="176"/>
        <v>191.19839942930162</v>
      </c>
      <c r="U408" s="18">
        <f t="shared" si="177"/>
        <v>4188.72894319429</v>
      </c>
      <c r="V408" s="2">
        <f t="shared" si="178"/>
        <v>181.63847945783652</v>
      </c>
      <c r="W408" s="18">
        <f t="shared" si="179"/>
        <v>3979.2924960345754</v>
      </c>
      <c r="X408" s="2">
        <f t="shared" si="180"/>
        <v>-550.54413744535259</v>
      </c>
      <c r="Y408" s="2">
        <f t="shared" si="181"/>
        <v>397.92924960345755</v>
      </c>
      <c r="Z408" s="2">
        <f t="shared" si="182"/>
        <v>181.63847945783652</v>
      </c>
      <c r="AA408" s="2">
        <f t="shared" si="183"/>
        <v>-1000</v>
      </c>
      <c r="AB408" s="5">
        <f t="shared" si="184"/>
        <v>0.17999999999999994</v>
      </c>
      <c r="AC408" s="5">
        <f t="shared" si="185"/>
        <v>-1</v>
      </c>
      <c r="AD408" s="3">
        <f t="shared" si="186"/>
        <v>202111</v>
      </c>
      <c r="AE408" s="21">
        <v>1.1599999999999999</v>
      </c>
      <c r="AF408" s="21">
        <v>5.5</v>
      </c>
      <c r="AG408" s="21">
        <v>1.18</v>
      </c>
      <c r="AH408" s="21">
        <v>5.25</v>
      </c>
      <c r="AI408">
        <v>30</v>
      </c>
      <c r="AJ408">
        <v>10</v>
      </c>
      <c r="AK408">
        <f t="shared" si="187"/>
        <v>-600</v>
      </c>
      <c r="AL408">
        <f t="shared" si="188"/>
        <v>30</v>
      </c>
      <c r="AM408">
        <f t="shared" si="189"/>
        <v>10</v>
      </c>
    </row>
    <row r="409" spans="2:39" x14ac:dyDescent="0.25">
      <c r="B409" s="24">
        <v>44521</v>
      </c>
      <c r="C409" s="20" t="s">
        <v>34</v>
      </c>
      <c r="D409" s="20" t="s">
        <v>48</v>
      </c>
      <c r="E409" s="2">
        <v>-250.00000000000006</v>
      </c>
      <c r="F409" s="2">
        <v>204.99999999999997</v>
      </c>
      <c r="G409" s="9">
        <f t="shared" si="190"/>
        <v>45045.874999999018</v>
      </c>
      <c r="H409" s="2" t="str">
        <f t="shared" si="191"/>
        <v>Los Angeles Chargers</v>
      </c>
      <c r="I409" s="2" t="str">
        <f t="shared" si="192"/>
        <v>Pittsburgh Steelers</v>
      </c>
      <c r="J409" s="17">
        <f t="shared" si="193"/>
        <v>-250.00000000000006</v>
      </c>
      <c r="K409" s="18">
        <f t="shared" si="194"/>
        <v>204.99999999999997</v>
      </c>
      <c r="L409" s="4">
        <f t="shared" si="169"/>
        <v>1.4</v>
      </c>
      <c r="M409" s="4">
        <f t="shared" si="170"/>
        <v>3.05</v>
      </c>
      <c r="N409" s="1">
        <f t="shared" si="171"/>
        <v>0.7142857142857143</v>
      </c>
      <c r="O409" s="1">
        <f t="shared" si="172"/>
        <v>0.32786885245901642</v>
      </c>
      <c r="P409" s="1">
        <f t="shared" si="173"/>
        <v>4.0449438202247112E-2</v>
      </c>
      <c r="Q409" s="1">
        <f t="shared" si="174"/>
        <v>0.19320843091334894</v>
      </c>
      <c r="R409" s="1">
        <f t="shared" si="175"/>
        <v>0.70420843091334895</v>
      </c>
      <c r="S409" s="1"/>
      <c r="T409" s="17">
        <f t="shared" si="176"/>
        <v>420.03412072617954</v>
      </c>
      <c r="U409" s="18">
        <f t="shared" si="177"/>
        <v>2105.3798440390528</v>
      </c>
      <c r="V409" s="2">
        <f t="shared" si="178"/>
        <v>399.03241468987056</v>
      </c>
      <c r="W409" s="18">
        <f t="shared" si="179"/>
        <v>2000.1108518371002</v>
      </c>
      <c r="X409" s="2">
        <f t="shared" si="180"/>
        <v>-250.60620721181351</v>
      </c>
      <c r="Y409" s="2">
        <f t="shared" si="181"/>
        <v>200.01108518371001</v>
      </c>
      <c r="Z409" s="2">
        <f t="shared" si="182"/>
        <v>399.03241468987056</v>
      </c>
      <c r="AA409" s="2">
        <f t="shared" si="183"/>
        <v>-1000</v>
      </c>
      <c r="AB409" s="5">
        <f t="shared" si="184"/>
        <v>0.39999999999999991</v>
      </c>
      <c r="AC409" s="5">
        <f t="shared" si="185"/>
        <v>-1</v>
      </c>
      <c r="AD409" s="3">
        <f t="shared" si="186"/>
        <v>202111</v>
      </c>
      <c r="AE409" s="21">
        <v>1.54</v>
      </c>
      <c r="AF409" s="21">
        <v>2.65</v>
      </c>
      <c r="AG409" s="21">
        <v>1.4</v>
      </c>
      <c r="AH409" s="21">
        <v>3.05</v>
      </c>
      <c r="AI409">
        <v>41</v>
      </c>
      <c r="AJ409">
        <v>37</v>
      </c>
      <c r="AK409">
        <f t="shared" si="187"/>
        <v>-300</v>
      </c>
      <c r="AL409">
        <f t="shared" si="188"/>
        <v>41</v>
      </c>
      <c r="AM409">
        <f t="shared" si="189"/>
        <v>37</v>
      </c>
    </row>
    <row r="410" spans="2:39" x14ac:dyDescent="0.25">
      <c r="B410" s="24">
        <v>44521</v>
      </c>
      <c r="C410" s="20" t="s">
        <v>23</v>
      </c>
      <c r="D410" s="20" t="s">
        <v>26</v>
      </c>
      <c r="E410" s="2">
        <v>-135.13513513513513</v>
      </c>
      <c r="F410" s="2">
        <v>114.99999999999999</v>
      </c>
      <c r="G410" s="9">
        <f t="shared" si="190"/>
        <v>45045.916666665682</v>
      </c>
      <c r="H410" s="2" t="str">
        <f t="shared" si="191"/>
        <v>Kansas City Chiefs</v>
      </c>
      <c r="I410" s="2" t="str">
        <f t="shared" si="192"/>
        <v>Dallas Cowboys</v>
      </c>
      <c r="J410" s="17">
        <f t="shared" si="193"/>
        <v>-135.13513513513513</v>
      </c>
      <c r="K410" s="18">
        <f t="shared" si="194"/>
        <v>114.99999999999999</v>
      </c>
      <c r="L410" s="4">
        <f t="shared" si="169"/>
        <v>1.74</v>
      </c>
      <c r="M410" s="4">
        <f t="shared" si="170"/>
        <v>2.15</v>
      </c>
      <c r="N410" s="1">
        <f t="shared" si="171"/>
        <v>0.57471264367816088</v>
      </c>
      <c r="O410" s="1">
        <f t="shared" si="172"/>
        <v>0.46511627906976744</v>
      </c>
      <c r="P410" s="1">
        <f t="shared" si="173"/>
        <v>3.8303341902313659E-2</v>
      </c>
      <c r="Q410" s="1">
        <f t="shared" si="174"/>
        <v>5.4798182304196724E-2</v>
      </c>
      <c r="R410" s="1">
        <f t="shared" si="175"/>
        <v>0.56579818230419676</v>
      </c>
      <c r="S410" s="1"/>
      <c r="T410" s="17">
        <f t="shared" si="176"/>
        <v>767.41465645493759</v>
      </c>
      <c r="U410" s="18">
        <f t="shared" si="177"/>
        <v>1185.8985221458363</v>
      </c>
      <c r="V410" s="2">
        <f t="shared" si="178"/>
        <v>729.04392363219063</v>
      </c>
      <c r="W410" s="18">
        <f t="shared" si="179"/>
        <v>1126.6035960385445</v>
      </c>
      <c r="X410" s="2">
        <f t="shared" si="180"/>
        <v>-137.16594673992637</v>
      </c>
      <c r="Y410" s="2">
        <f t="shared" si="181"/>
        <v>112.66035960385446</v>
      </c>
      <c r="Z410" s="2">
        <f t="shared" si="182"/>
        <v>729.04392363219063</v>
      </c>
      <c r="AA410" s="2">
        <f t="shared" si="183"/>
        <v>-1000</v>
      </c>
      <c r="AB410" s="5">
        <f t="shared" si="184"/>
        <v>0.74</v>
      </c>
      <c r="AC410" s="5">
        <f t="shared" si="185"/>
        <v>-1</v>
      </c>
      <c r="AD410" s="3">
        <f t="shared" si="186"/>
        <v>202111</v>
      </c>
      <c r="AE410" s="21">
        <v>1.8</v>
      </c>
      <c r="AF410" s="21">
        <v>2.0499999999999998</v>
      </c>
      <c r="AG410" s="21">
        <v>1.74</v>
      </c>
      <c r="AH410" s="21">
        <v>2.15</v>
      </c>
      <c r="AI410">
        <v>19</v>
      </c>
      <c r="AJ410">
        <v>9</v>
      </c>
      <c r="AK410">
        <f t="shared" si="187"/>
        <v>-140</v>
      </c>
      <c r="AL410">
        <f t="shared" si="188"/>
        <v>19</v>
      </c>
      <c r="AM410">
        <f t="shared" si="189"/>
        <v>9</v>
      </c>
    </row>
    <row r="411" spans="2:39" x14ac:dyDescent="0.25">
      <c r="B411" s="24">
        <v>44521</v>
      </c>
      <c r="C411" s="20" t="s">
        <v>35</v>
      </c>
      <c r="D411" s="20" t="s">
        <v>51</v>
      </c>
      <c r="E411" s="2">
        <v>-232.55813953488376</v>
      </c>
      <c r="F411" s="2">
        <v>190</v>
      </c>
      <c r="G411" s="9">
        <f t="shared" si="190"/>
        <v>45045.958333332346</v>
      </c>
      <c r="H411" s="2" t="str">
        <f t="shared" si="191"/>
        <v>Seattle Seahawks</v>
      </c>
      <c r="I411" s="2" t="str">
        <f t="shared" si="192"/>
        <v>Arizona Cardinals</v>
      </c>
      <c r="J411" s="17">
        <f t="shared" si="193"/>
        <v>-232.55813953488376</v>
      </c>
      <c r="K411" s="18">
        <f t="shared" si="194"/>
        <v>190</v>
      </c>
      <c r="L411" s="4">
        <f t="shared" si="169"/>
        <v>1.43</v>
      </c>
      <c r="M411" s="4">
        <f t="shared" si="170"/>
        <v>2.9</v>
      </c>
      <c r="N411" s="1">
        <f t="shared" si="171"/>
        <v>0.69930069930069938</v>
      </c>
      <c r="O411" s="1">
        <f t="shared" si="172"/>
        <v>0.34482758620689657</v>
      </c>
      <c r="P411" s="1">
        <f t="shared" si="173"/>
        <v>4.2263279445727608E-2</v>
      </c>
      <c r="Q411" s="1">
        <f t="shared" si="174"/>
        <v>0.1772365565469014</v>
      </c>
      <c r="R411" s="1">
        <f t="shared" si="175"/>
        <v>0.68823655654690141</v>
      </c>
      <c r="S411" s="1"/>
      <c r="T411" s="17">
        <f t="shared" si="176"/>
        <v>452.98878777569371</v>
      </c>
      <c r="U411" s="18">
        <f t="shared" si="177"/>
        <v>1963.0773393846457</v>
      </c>
      <c r="V411" s="2">
        <f t="shared" si="178"/>
        <v>430.33934838690902</v>
      </c>
      <c r="W411" s="18">
        <f t="shared" si="179"/>
        <v>1864.9234724154132</v>
      </c>
      <c r="X411" s="2">
        <f t="shared" si="180"/>
        <v>-232.37475349358971</v>
      </c>
      <c r="Y411" s="2">
        <f t="shared" si="181"/>
        <v>186.49234724154132</v>
      </c>
      <c r="Z411" s="2">
        <f t="shared" si="182"/>
        <v>-1000</v>
      </c>
      <c r="AA411" s="2">
        <f t="shared" si="183"/>
        <v>1864.9234724154132</v>
      </c>
      <c r="AB411" s="5">
        <f t="shared" si="184"/>
        <v>-1</v>
      </c>
      <c r="AC411" s="5">
        <f t="shared" si="185"/>
        <v>1.9</v>
      </c>
      <c r="AD411" s="3">
        <f t="shared" si="186"/>
        <v>202111</v>
      </c>
      <c r="AE411" s="21">
        <v>2.1</v>
      </c>
      <c r="AF411" s="21">
        <v>1.76</v>
      </c>
      <c r="AG411" s="21">
        <v>1.43</v>
      </c>
      <c r="AH411" s="21">
        <v>2.9</v>
      </c>
      <c r="AI411">
        <v>13</v>
      </c>
      <c r="AJ411">
        <v>23</v>
      </c>
      <c r="AK411">
        <f t="shared" si="187"/>
        <v>-300</v>
      </c>
      <c r="AL411">
        <f t="shared" si="188"/>
        <v>13</v>
      </c>
      <c r="AM411">
        <f t="shared" si="189"/>
        <v>23</v>
      </c>
    </row>
    <row r="412" spans="2:39" x14ac:dyDescent="0.25">
      <c r="B412" s="24">
        <v>44521</v>
      </c>
      <c r="C412" s="20" t="s">
        <v>53</v>
      </c>
      <c r="D412" s="20" t="s">
        <v>24</v>
      </c>
      <c r="E412" s="2">
        <v>110.00000000000001</v>
      </c>
      <c r="F412" s="2">
        <v>-131.57894736842104</v>
      </c>
      <c r="G412" s="9">
        <f t="shared" si="190"/>
        <v>45045.99999999901</v>
      </c>
      <c r="H412" s="2" t="str">
        <f t="shared" si="191"/>
        <v>Cincinnati Bengals</v>
      </c>
      <c r="I412" s="2" t="str">
        <f t="shared" si="192"/>
        <v>Las Vegas Raiders</v>
      </c>
      <c r="J412" s="17">
        <f t="shared" si="193"/>
        <v>-131.57894736842104</v>
      </c>
      <c r="K412" s="18">
        <f t="shared" si="194"/>
        <v>110.00000000000001</v>
      </c>
      <c r="L412" s="4">
        <f t="shared" si="169"/>
        <v>1.76</v>
      </c>
      <c r="M412" s="4">
        <f t="shared" si="170"/>
        <v>2.1</v>
      </c>
      <c r="N412" s="1">
        <f t="shared" si="171"/>
        <v>0.56818181818181823</v>
      </c>
      <c r="O412" s="1">
        <f t="shared" si="172"/>
        <v>0.47619047619047616</v>
      </c>
      <c r="P412" s="1">
        <f t="shared" si="173"/>
        <v>4.2487046632124437E-2</v>
      </c>
      <c r="Q412" s="1">
        <f t="shared" si="174"/>
        <v>4.5995670995671034E-2</v>
      </c>
      <c r="R412" s="1">
        <f t="shared" si="175"/>
        <v>0.55699567099567104</v>
      </c>
      <c r="S412" s="1"/>
      <c r="T412" s="17">
        <f t="shared" si="176"/>
        <v>795.34608987611307</v>
      </c>
      <c r="U412" s="18">
        <f t="shared" si="177"/>
        <v>1144.9859022934511</v>
      </c>
      <c r="V412" s="2">
        <f t="shared" si="178"/>
        <v>755.57878538230739</v>
      </c>
      <c r="W412" s="18">
        <f t="shared" si="179"/>
        <v>1087.7366071787785</v>
      </c>
      <c r="X412" s="2">
        <f t="shared" si="180"/>
        <v>-132.3488720628942</v>
      </c>
      <c r="Y412" s="2">
        <f t="shared" si="181"/>
        <v>108.77366071787785</v>
      </c>
      <c r="Z412" s="2">
        <f t="shared" si="182"/>
        <v>755.57878538230739</v>
      </c>
      <c r="AA412" s="2">
        <f t="shared" si="183"/>
        <v>-1000</v>
      </c>
      <c r="AB412" s="5">
        <f t="shared" si="184"/>
        <v>0.76</v>
      </c>
      <c r="AC412" s="5">
        <f t="shared" si="185"/>
        <v>-1</v>
      </c>
      <c r="AD412" s="3">
        <f t="shared" si="186"/>
        <v>202111</v>
      </c>
      <c r="AE412" s="21">
        <v>1.95</v>
      </c>
      <c r="AF412" s="21">
        <v>1.86</v>
      </c>
      <c r="AG412" s="21">
        <v>2.1</v>
      </c>
      <c r="AH412" s="21">
        <v>1.76</v>
      </c>
      <c r="AI412">
        <v>13</v>
      </c>
      <c r="AJ412">
        <v>32</v>
      </c>
      <c r="AK412">
        <f t="shared" si="187"/>
        <v>-140</v>
      </c>
      <c r="AL412">
        <f t="shared" si="188"/>
        <v>32</v>
      </c>
      <c r="AM412">
        <f t="shared" si="189"/>
        <v>13</v>
      </c>
    </row>
    <row r="413" spans="2:39" x14ac:dyDescent="0.25">
      <c r="B413" s="24">
        <v>44521</v>
      </c>
      <c r="C413" s="20" t="s">
        <v>27</v>
      </c>
      <c r="D413" s="20" t="s">
        <v>42</v>
      </c>
      <c r="E413" s="2">
        <v>-303.03030303030295</v>
      </c>
      <c r="F413" s="2">
        <v>240</v>
      </c>
      <c r="G413" s="9">
        <f t="shared" si="190"/>
        <v>45046.041666665675</v>
      </c>
      <c r="H413" s="2" t="str">
        <f t="shared" si="191"/>
        <v>Buffalo Bills</v>
      </c>
      <c r="I413" s="2" t="str">
        <f t="shared" si="192"/>
        <v>Indianapolis Colts</v>
      </c>
      <c r="J413" s="17">
        <f t="shared" si="193"/>
        <v>-303.03030303030295</v>
      </c>
      <c r="K413" s="18">
        <f t="shared" si="194"/>
        <v>240</v>
      </c>
      <c r="L413" s="4">
        <f t="shared" si="169"/>
        <v>1.33</v>
      </c>
      <c r="M413" s="4">
        <f t="shared" si="170"/>
        <v>3.4</v>
      </c>
      <c r="N413" s="1">
        <f t="shared" si="171"/>
        <v>0.75187969924812026</v>
      </c>
      <c r="O413" s="1">
        <f t="shared" si="172"/>
        <v>0.29411764705882354</v>
      </c>
      <c r="P413" s="1">
        <f t="shared" si="173"/>
        <v>4.3974630021141659E-2</v>
      </c>
      <c r="Q413" s="1">
        <f t="shared" si="174"/>
        <v>0.22888102609464836</v>
      </c>
      <c r="R413" s="1">
        <f t="shared" si="175"/>
        <v>0.73988102609464834</v>
      </c>
      <c r="S413" s="1"/>
      <c r="T413" s="17">
        <f t="shared" si="176"/>
        <v>351.56865054149432</v>
      </c>
      <c r="U413" s="18">
        <f t="shared" si="177"/>
        <v>2476.6314971810075</v>
      </c>
      <c r="V413" s="2">
        <f t="shared" si="178"/>
        <v>333.99021801441961</v>
      </c>
      <c r="W413" s="18">
        <f t="shared" si="179"/>
        <v>2352.7999223219572</v>
      </c>
      <c r="X413" s="2">
        <f t="shared" si="180"/>
        <v>-299.40996653884821</v>
      </c>
      <c r="Y413" s="2">
        <f t="shared" si="181"/>
        <v>235.27999223219572</v>
      </c>
      <c r="Z413" s="2">
        <f t="shared" si="182"/>
        <v>-1000</v>
      </c>
      <c r="AA413" s="2">
        <f t="shared" si="183"/>
        <v>2352.7999223219572</v>
      </c>
      <c r="AB413" s="5">
        <f t="shared" si="184"/>
        <v>-1</v>
      </c>
      <c r="AC413" s="5">
        <f t="shared" si="185"/>
        <v>2.4</v>
      </c>
      <c r="AD413" s="3">
        <f t="shared" si="186"/>
        <v>202111</v>
      </c>
      <c r="AE413" s="21">
        <v>1.34</v>
      </c>
      <c r="AF413" s="21">
        <v>3.35</v>
      </c>
      <c r="AG413" s="21">
        <v>1.33</v>
      </c>
      <c r="AH413" s="21">
        <v>3.4</v>
      </c>
      <c r="AI413">
        <v>15</v>
      </c>
      <c r="AJ413">
        <v>41</v>
      </c>
      <c r="AK413">
        <f t="shared" si="187"/>
        <v>-400</v>
      </c>
      <c r="AL413">
        <f t="shared" si="188"/>
        <v>15</v>
      </c>
      <c r="AM413">
        <f t="shared" si="189"/>
        <v>41</v>
      </c>
    </row>
    <row r="414" spans="2:39" x14ac:dyDescent="0.25">
      <c r="B414" s="24">
        <v>44521</v>
      </c>
      <c r="C414" s="20" t="s">
        <v>47</v>
      </c>
      <c r="D414" s="20" t="s">
        <v>54</v>
      </c>
      <c r="E414" s="2">
        <v>-172.41379310344826</v>
      </c>
      <c r="F414" s="2">
        <v>150</v>
      </c>
      <c r="G414" s="9">
        <f t="shared" si="190"/>
        <v>45046.083333332339</v>
      </c>
      <c r="H414" s="2" t="str">
        <f t="shared" si="191"/>
        <v>Carolina Panthers</v>
      </c>
      <c r="I414" s="2" t="str">
        <f t="shared" si="192"/>
        <v>Washington Football Team</v>
      </c>
      <c r="J414" s="17">
        <f t="shared" si="193"/>
        <v>-172.41379310344826</v>
      </c>
      <c r="K414" s="18">
        <f t="shared" si="194"/>
        <v>150</v>
      </c>
      <c r="L414" s="4">
        <f t="shared" si="169"/>
        <v>1.58</v>
      </c>
      <c r="M414" s="4">
        <f t="shared" si="170"/>
        <v>2.5</v>
      </c>
      <c r="N414" s="1">
        <f t="shared" si="171"/>
        <v>0.63291139240506322</v>
      </c>
      <c r="O414" s="1">
        <f t="shared" si="172"/>
        <v>0.4</v>
      </c>
      <c r="P414" s="1">
        <f t="shared" si="173"/>
        <v>3.1862745098039214E-2</v>
      </c>
      <c r="Q414" s="1">
        <f t="shared" si="174"/>
        <v>0.1164556962025316</v>
      </c>
      <c r="R414" s="1">
        <f t="shared" si="175"/>
        <v>0.62745569620253161</v>
      </c>
      <c r="S414" s="1"/>
      <c r="T414" s="17">
        <f t="shared" si="176"/>
        <v>593.73802174746322</v>
      </c>
      <c r="U414" s="18">
        <f t="shared" si="177"/>
        <v>1520.5870888415161</v>
      </c>
      <c r="V414" s="2">
        <f t="shared" si="178"/>
        <v>564.05112066009008</v>
      </c>
      <c r="W414" s="18">
        <f t="shared" si="179"/>
        <v>1444.5577343994403</v>
      </c>
      <c r="X414" s="2">
        <f t="shared" si="180"/>
        <v>-177.28889516782337</v>
      </c>
      <c r="Y414" s="2">
        <f t="shared" si="181"/>
        <v>144.45577343994404</v>
      </c>
      <c r="Z414" s="2">
        <f t="shared" si="182"/>
        <v>-1000</v>
      </c>
      <c r="AA414" s="2">
        <f t="shared" si="183"/>
        <v>1444.5577343994403</v>
      </c>
      <c r="AB414" s="5">
        <f t="shared" si="184"/>
        <v>-1</v>
      </c>
      <c r="AC414" s="5">
        <f t="shared" si="185"/>
        <v>1.5</v>
      </c>
      <c r="AD414" s="3">
        <f t="shared" si="186"/>
        <v>202111</v>
      </c>
      <c r="AE414" s="21">
        <v>1.66</v>
      </c>
      <c r="AF414" s="21">
        <v>2.2999999999999998</v>
      </c>
      <c r="AG414" s="21">
        <v>1.58</v>
      </c>
      <c r="AH414" s="21">
        <v>2.5</v>
      </c>
      <c r="AI414">
        <v>21</v>
      </c>
      <c r="AJ414">
        <v>27</v>
      </c>
      <c r="AK414">
        <f t="shared" si="187"/>
        <v>-180</v>
      </c>
      <c r="AL414">
        <f t="shared" si="188"/>
        <v>21</v>
      </c>
      <c r="AM414">
        <f t="shared" si="189"/>
        <v>27</v>
      </c>
    </row>
    <row r="415" spans="2:39" x14ac:dyDescent="0.25">
      <c r="B415" s="24">
        <v>44521</v>
      </c>
      <c r="C415" s="20" t="s">
        <v>40</v>
      </c>
      <c r="D415" s="20" t="s">
        <v>31</v>
      </c>
      <c r="E415" s="2">
        <v>100</v>
      </c>
      <c r="F415" s="2">
        <v>-120.48192771084337</v>
      </c>
      <c r="G415" s="9">
        <f t="shared" si="190"/>
        <v>45046.124999999003</v>
      </c>
      <c r="H415" s="2" t="str">
        <f t="shared" si="191"/>
        <v>Baltimore Ravens</v>
      </c>
      <c r="I415" s="2" t="str">
        <f t="shared" si="192"/>
        <v>Chicago Bears</v>
      </c>
      <c r="J415" s="17">
        <f t="shared" si="193"/>
        <v>-120.48192771084337</v>
      </c>
      <c r="K415" s="18">
        <f t="shared" si="194"/>
        <v>100</v>
      </c>
      <c r="L415" s="4">
        <f t="shared" si="169"/>
        <v>1.83</v>
      </c>
      <c r="M415" s="4">
        <f t="shared" si="170"/>
        <v>2</v>
      </c>
      <c r="N415" s="1">
        <f t="shared" si="171"/>
        <v>0.54644808743169393</v>
      </c>
      <c r="O415" s="1">
        <f t="shared" si="172"/>
        <v>0.5</v>
      </c>
      <c r="P415" s="1">
        <f t="shared" si="173"/>
        <v>4.4386422976501305E-2</v>
      </c>
      <c r="Q415" s="1">
        <f t="shared" si="174"/>
        <v>2.3224043715846965E-2</v>
      </c>
      <c r="R415" s="1">
        <f t="shared" si="175"/>
        <v>0.53422404371584697</v>
      </c>
      <c r="S415" s="1"/>
      <c r="T415" s="17">
        <f t="shared" si="176"/>
        <v>871.87381729284084</v>
      </c>
      <c r="U415" s="18">
        <f t="shared" si="177"/>
        <v>1045.6626202421151</v>
      </c>
      <c r="V415" s="2">
        <f t="shared" si="178"/>
        <v>828.28012642819874</v>
      </c>
      <c r="W415" s="18">
        <f t="shared" si="179"/>
        <v>993.3794892300092</v>
      </c>
      <c r="X415" s="2">
        <f t="shared" si="180"/>
        <v>-120.73210114461043</v>
      </c>
      <c r="Y415" s="2">
        <f t="shared" si="181"/>
        <v>-100.66646340515068</v>
      </c>
      <c r="Z415" s="2">
        <f t="shared" si="182"/>
        <v>828.28012642819874</v>
      </c>
      <c r="AA415" s="2">
        <f t="shared" si="183"/>
        <v>-1000</v>
      </c>
      <c r="AB415" s="5">
        <f t="shared" si="184"/>
        <v>0.83000000000000007</v>
      </c>
      <c r="AC415" s="5">
        <f t="shared" si="185"/>
        <v>-1</v>
      </c>
      <c r="AD415" s="3">
        <f t="shared" si="186"/>
        <v>202111</v>
      </c>
      <c r="AE415" s="21">
        <v>3.2</v>
      </c>
      <c r="AF415" s="21">
        <v>1.37</v>
      </c>
      <c r="AG415" s="21">
        <v>2</v>
      </c>
      <c r="AH415" s="21">
        <v>1.83</v>
      </c>
      <c r="AI415">
        <v>13</v>
      </c>
      <c r="AJ415">
        <v>16</v>
      </c>
      <c r="AK415">
        <f t="shared" si="187"/>
        <v>-130</v>
      </c>
      <c r="AL415">
        <f t="shared" si="188"/>
        <v>16</v>
      </c>
      <c r="AM415">
        <f t="shared" si="189"/>
        <v>13</v>
      </c>
    </row>
    <row r="416" spans="2:39" x14ac:dyDescent="0.25">
      <c r="B416" s="24">
        <v>44521</v>
      </c>
      <c r="C416" s="20" t="s">
        <v>49</v>
      </c>
      <c r="D416" s="20" t="s">
        <v>37</v>
      </c>
      <c r="E416" s="2">
        <v>-714.28571428571479</v>
      </c>
      <c r="F416" s="2">
        <v>500</v>
      </c>
      <c r="G416" s="9">
        <f t="shared" si="190"/>
        <v>45046.166666665667</v>
      </c>
      <c r="H416" s="2" t="str">
        <f t="shared" si="191"/>
        <v>Cleveland Browns</v>
      </c>
      <c r="I416" s="2" t="str">
        <f t="shared" si="192"/>
        <v>Detroit Lions</v>
      </c>
      <c r="J416" s="17">
        <f t="shared" si="193"/>
        <v>-714.28571428571479</v>
      </c>
      <c r="K416" s="18">
        <f t="shared" si="194"/>
        <v>500</v>
      </c>
      <c r="L416" s="4">
        <f t="shared" si="169"/>
        <v>1.1399999999999999</v>
      </c>
      <c r="M416" s="4">
        <f t="shared" si="170"/>
        <v>6</v>
      </c>
      <c r="N416" s="1">
        <f t="shared" si="171"/>
        <v>0.87719298245614041</v>
      </c>
      <c r="O416" s="1">
        <f t="shared" si="172"/>
        <v>0.16666666666666666</v>
      </c>
      <c r="P416" s="1">
        <f t="shared" si="173"/>
        <v>4.2016806722689037E-2</v>
      </c>
      <c r="Q416" s="1">
        <f t="shared" si="174"/>
        <v>0.35526315789473689</v>
      </c>
      <c r="R416" s="1">
        <f t="shared" si="175"/>
        <v>0.86626315789473685</v>
      </c>
      <c r="S416" s="1"/>
      <c r="T416" s="17">
        <f t="shared" si="176"/>
        <v>154.38361990400384</v>
      </c>
      <c r="U416" s="18">
        <f t="shared" si="177"/>
        <v>4970.4571397663694</v>
      </c>
      <c r="V416" s="2">
        <f t="shared" si="178"/>
        <v>146.66443890880365</v>
      </c>
      <c r="W416" s="18">
        <f t="shared" si="179"/>
        <v>4721.9342827780511</v>
      </c>
      <c r="X416" s="2">
        <f t="shared" si="180"/>
        <v>-681.8285382878687</v>
      </c>
      <c r="Y416" s="2">
        <f t="shared" si="181"/>
        <v>472.19342827780508</v>
      </c>
      <c r="Z416" s="2">
        <f t="shared" si="182"/>
        <v>146.66443890880365</v>
      </c>
      <c r="AA416" s="2">
        <f t="shared" si="183"/>
        <v>-1000</v>
      </c>
      <c r="AB416" s="5">
        <f t="shared" si="184"/>
        <v>0.1399999999999999</v>
      </c>
      <c r="AC416" s="5">
        <f t="shared" si="185"/>
        <v>-1</v>
      </c>
      <c r="AD416" s="3">
        <f t="shared" si="186"/>
        <v>202111</v>
      </c>
      <c r="AE416" s="21">
        <v>1.2</v>
      </c>
      <c r="AF416" s="21">
        <v>4.75</v>
      </c>
      <c r="AG416" s="21">
        <v>1.1399999999999999</v>
      </c>
      <c r="AH416" s="21">
        <v>6</v>
      </c>
      <c r="AI416">
        <v>13</v>
      </c>
      <c r="AJ416">
        <v>10</v>
      </c>
      <c r="AK416">
        <f t="shared" si="187"/>
        <v>-800</v>
      </c>
      <c r="AL416">
        <f t="shared" si="188"/>
        <v>13</v>
      </c>
      <c r="AM416">
        <f t="shared" si="189"/>
        <v>10</v>
      </c>
    </row>
    <row r="417" spans="2:39" x14ac:dyDescent="0.25">
      <c r="B417" s="24">
        <v>44521</v>
      </c>
      <c r="C417" s="20" t="s">
        <v>29</v>
      </c>
      <c r="D417" s="20" t="s">
        <v>25</v>
      </c>
      <c r="E417" s="2">
        <v>229.99999999999997</v>
      </c>
      <c r="F417" s="2">
        <v>-285.71428571428567</v>
      </c>
      <c r="G417" s="9">
        <f t="shared" si="190"/>
        <v>45046.208333332332</v>
      </c>
      <c r="H417" s="2" t="str">
        <f t="shared" si="191"/>
        <v>San Francisco 49ers</v>
      </c>
      <c r="I417" s="2" t="str">
        <f t="shared" si="192"/>
        <v>Jacksonville Jaguars</v>
      </c>
      <c r="J417" s="17">
        <f t="shared" si="193"/>
        <v>-285.71428571428567</v>
      </c>
      <c r="K417" s="18">
        <f t="shared" si="194"/>
        <v>229.99999999999997</v>
      </c>
      <c r="L417" s="4">
        <f t="shared" si="169"/>
        <v>1.35</v>
      </c>
      <c r="M417" s="4">
        <f t="shared" si="170"/>
        <v>3.3</v>
      </c>
      <c r="N417" s="1">
        <f t="shared" si="171"/>
        <v>0.7407407407407407</v>
      </c>
      <c r="O417" s="1">
        <f t="shared" si="172"/>
        <v>0.30303030303030304</v>
      </c>
      <c r="P417" s="1">
        <f t="shared" si="173"/>
        <v>4.1935483870967794E-2</v>
      </c>
      <c r="Q417" s="1">
        <f t="shared" si="174"/>
        <v>0.21885521885521883</v>
      </c>
      <c r="R417" s="1">
        <f t="shared" si="175"/>
        <v>0.72985521885521887</v>
      </c>
      <c r="S417" s="1"/>
      <c r="T417" s="17">
        <f t="shared" si="176"/>
        <v>370.13475298361828</v>
      </c>
      <c r="U417" s="18">
        <f t="shared" si="177"/>
        <v>2363.8563841328437</v>
      </c>
      <c r="V417" s="2">
        <f t="shared" si="178"/>
        <v>351.62801533443735</v>
      </c>
      <c r="W417" s="18">
        <f t="shared" si="179"/>
        <v>2245.6635649262016</v>
      </c>
      <c r="X417" s="2">
        <f t="shared" si="180"/>
        <v>-284.39144675343596</v>
      </c>
      <c r="Y417" s="2">
        <f t="shared" si="181"/>
        <v>224.56635649262017</v>
      </c>
      <c r="Z417" s="2">
        <f t="shared" si="182"/>
        <v>351.62801533443735</v>
      </c>
      <c r="AA417" s="2">
        <f t="shared" si="183"/>
        <v>-1000</v>
      </c>
      <c r="AB417" s="5">
        <f t="shared" si="184"/>
        <v>0.35000000000000009</v>
      </c>
      <c r="AC417" s="5">
        <f t="shared" si="185"/>
        <v>-1</v>
      </c>
      <c r="AD417" s="3">
        <f t="shared" si="186"/>
        <v>202111</v>
      </c>
      <c r="AE417" s="21">
        <v>2.95</v>
      </c>
      <c r="AF417" s="21">
        <v>1.42</v>
      </c>
      <c r="AG417" s="21">
        <v>3.3</v>
      </c>
      <c r="AH417" s="21">
        <v>1.35</v>
      </c>
      <c r="AI417">
        <v>10</v>
      </c>
      <c r="AJ417">
        <v>30</v>
      </c>
      <c r="AK417">
        <f t="shared" si="187"/>
        <v>-300</v>
      </c>
      <c r="AL417">
        <f t="shared" si="188"/>
        <v>30</v>
      </c>
      <c r="AM417">
        <f t="shared" si="189"/>
        <v>10</v>
      </c>
    </row>
    <row r="418" spans="2:39" x14ac:dyDescent="0.25">
      <c r="B418" s="24">
        <v>44521</v>
      </c>
      <c r="C418" s="20" t="s">
        <v>32</v>
      </c>
      <c r="D418" s="20" t="s">
        <v>36</v>
      </c>
      <c r="E418" s="2">
        <v>100</v>
      </c>
      <c r="F418" s="2">
        <v>-120.48192771084337</v>
      </c>
      <c r="G418" s="9">
        <f t="shared" si="190"/>
        <v>45046.249999998996</v>
      </c>
      <c r="H418" s="2" t="str">
        <f t="shared" si="191"/>
        <v>Green Bay Packers</v>
      </c>
      <c r="I418" s="2" t="str">
        <f t="shared" si="192"/>
        <v>Minnesota Vikings</v>
      </c>
      <c r="J418" s="17">
        <f t="shared" si="193"/>
        <v>-120.48192771084337</v>
      </c>
      <c r="K418" s="18">
        <f t="shared" si="194"/>
        <v>100</v>
      </c>
      <c r="L418" s="4">
        <f t="shared" si="169"/>
        <v>1.83</v>
      </c>
      <c r="M418" s="4">
        <f t="shared" si="170"/>
        <v>2</v>
      </c>
      <c r="N418" s="1">
        <f t="shared" si="171"/>
        <v>0.54644808743169393</v>
      </c>
      <c r="O418" s="1">
        <f t="shared" si="172"/>
        <v>0.5</v>
      </c>
      <c r="P418" s="1">
        <f t="shared" si="173"/>
        <v>4.4386422976501305E-2</v>
      </c>
      <c r="Q418" s="1">
        <f t="shared" si="174"/>
        <v>2.3224043715846965E-2</v>
      </c>
      <c r="R418" s="1">
        <f t="shared" si="175"/>
        <v>0.53422404371584697</v>
      </c>
      <c r="S418" s="1"/>
      <c r="T418" s="17">
        <f t="shared" si="176"/>
        <v>871.87381729284084</v>
      </c>
      <c r="U418" s="18">
        <f t="shared" si="177"/>
        <v>1045.6626202421151</v>
      </c>
      <c r="V418" s="2">
        <f t="shared" si="178"/>
        <v>828.28012642819874</v>
      </c>
      <c r="W418" s="18">
        <f t="shared" si="179"/>
        <v>993.3794892300092</v>
      </c>
      <c r="X418" s="2">
        <f t="shared" si="180"/>
        <v>-120.73210114461043</v>
      </c>
      <c r="Y418" s="2">
        <f t="shared" si="181"/>
        <v>-100.66646340515068</v>
      </c>
      <c r="Z418" s="2">
        <f t="shared" si="182"/>
        <v>-1000</v>
      </c>
      <c r="AA418" s="2">
        <f t="shared" si="183"/>
        <v>993.3794892300092</v>
      </c>
      <c r="AB418" s="5">
        <f t="shared" si="184"/>
        <v>-1</v>
      </c>
      <c r="AC418" s="5">
        <f t="shared" si="185"/>
        <v>1</v>
      </c>
      <c r="AD418" s="3">
        <f t="shared" si="186"/>
        <v>202111</v>
      </c>
      <c r="AE418" s="21">
        <v>2.25</v>
      </c>
      <c r="AF418" s="21">
        <v>1.68</v>
      </c>
      <c r="AG418" s="21">
        <v>2</v>
      </c>
      <c r="AH418" s="21">
        <v>1.83</v>
      </c>
      <c r="AI418">
        <v>34</v>
      </c>
      <c r="AJ418">
        <v>31</v>
      </c>
      <c r="AK418">
        <f t="shared" si="187"/>
        <v>-130</v>
      </c>
      <c r="AL418">
        <f t="shared" si="188"/>
        <v>31</v>
      </c>
      <c r="AM418">
        <f t="shared" si="189"/>
        <v>34</v>
      </c>
    </row>
    <row r="419" spans="2:39" x14ac:dyDescent="0.25">
      <c r="B419" s="24">
        <v>44521</v>
      </c>
      <c r="C419" s="20" t="s">
        <v>45</v>
      </c>
      <c r="D419" s="20" t="s">
        <v>33</v>
      </c>
      <c r="E419" s="2">
        <v>165</v>
      </c>
      <c r="F419" s="2">
        <v>-185.18518518518516</v>
      </c>
      <c r="G419" s="9">
        <f t="shared" si="190"/>
        <v>45046.29166666566</v>
      </c>
      <c r="H419" s="2" t="str">
        <f t="shared" si="191"/>
        <v>Miami Dolphins</v>
      </c>
      <c r="I419" s="2" t="str">
        <f t="shared" si="192"/>
        <v>New York Jets</v>
      </c>
      <c r="J419" s="17">
        <f t="shared" si="193"/>
        <v>-185.18518518518516</v>
      </c>
      <c r="K419" s="18">
        <f t="shared" si="194"/>
        <v>165</v>
      </c>
      <c r="L419" s="4">
        <f t="shared" si="169"/>
        <v>1.54</v>
      </c>
      <c r="M419" s="4">
        <f t="shared" si="170"/>
        <v>2.65</v>
      </c>
      <c r="N419" s="1">
        <f t="shared" si="171"/>
        <v>0.64935064935064934</v>
      </c>
      <c r="O419" s="1">
        <f t="shared" si="172"/>
        <v>0.37735849056603776</v>
      </c>
      <c r="P419" s="1">
        <f t="shared" si="173"/>
        <v>2.6014319809069208E-2</v>
      </c>
      <c r="Q419" s="1">
        <f t="shared" si="174"/>
        <v>0.13599607939230579</v>
      </c>
      <c r="R419" s="1">
        <f t="shared" si="175"/>
        <v>0.64699607939230575</v>
      </c>
      <c r="S419" s="1"/>
      <c r="T419" s="17">
        <f t="shared" si="176"/>
        <v>545.60441995143913</v>
      </c>
      <c r="U419" s="18">
        <f t="shared" si="177"/>
        <v>1648.1806912014345</v>
      </c>
      <c r="V419" s="2">
        <f t="shared" si="178"/>
        <v>518.32419895386715</v>
      </c>
      <c r="W419" s="18">
        <f t="shared" si="179"/>
        <v>1565.7716566413626</v>
      </c>
      <c r="X419" s="2">
        <f t="shared" si="180"/>
        <v>-192.92944493394256</v>
      </c>
      <c r="Y419" s="2">
        <f t="shared" si="181"/>
        <v>156.57716566413626</v>
      </c>
      <c r="Z419" s="2">
        <f t="shared" si="182"/>
        <v>518.32419895386715</v>
      </c>
      <c r="AA419" s="2">
        <f t="shared" si="183"/>
        <v>-1000</v>
      </c>
      <c r="AB419" s="5">
        <f t="shared" si="184"/>
        <v>0.54</v>
      </c>
      <c r="AC419" s="5">
        <f t="shared" si="185"/>
        <v>-1</v>
      </c>
      <c r="AD419" s="3">
        <f t="shared" si="186"/>
        <v>202111</v>
      </c>
      <c r="AE419" s="21">
        <v>2.2999999999999998</v>
      </c>
      <c r="AF419" s="21">
        <v>1.66</v>
      </c>
      <c r="AG419" s="21">
        <v>2.65</v>
      </c>
      <c r="AH419" s="21">
        <v>1.54</v>
      </c>
      <c r="AI419">
        <v>17</v>
      </c>
      <c r="AJ419">
        <v>24</v>
      </c>
      <c r="AK419">
        <f t="shared" si="187"/>
        <v>-190</v>
      </c>
      <c r="AL419">
        <f t="shared" si="188"/>
        <v>24</v>
      </c>
      <c r="AM419">
        <f t="shared" si="189"/>
        <v>17</v>
      </c>
    </row>
    <row r="420" spans="2:39" x14ac:dyDescent="0.25">
      <c r="B420" s="24">
        <v>44521</v>
      </c>
      <c r="C420" s="20" t="s">
        <v>22</v>
      </c>
      <c r="D420" s="20" t="s">
        <v>46</v>
      </c>
      <c r="E420" s="2">
        <v>-151.51515151515153</v>
      </c>
      <c r="F420" s="2">
        <v>129.99999999999997</v>
      </c>
      <c r="G420" s="9">
        <f t="shared" si="190"/>
        <v>45046.333333332324</v>
      </c>
      <c r="H420" s="2" t="str">
        <f t="shared" si="191"/>
        <v>Philadelphia Eagles</v>
      </c>
      <c r="I420" s="2" t="str">
        <f t="shared" si="192"/>
        <v>New Orleans Saints</v>
      </c>
      <c r="J420" s="17">
        <f t="shared" si="193"/>
        <v>-151.51515151515153</v>
      </c>
      <c r="K420" s="18">
        <f t="shared" si="194"/>
        <v>129.99999999999997</v>
      </c>
      <c r="L420" s="4">
        <f t="shared" si="169"/>
        <v>1.66</v>
      </c>
      <c r="M420" s="4">
        <f t="shared" si="170"/>
        <v>2.2999999999999998</v>
      </c>
      <c r="N420" s="1">
        <f t="shared" si="171"/>
        <v>0.60240963855421692</v>
      </c>
      <c r="O420" s="1">
        <f t="shared" si="172"/>
        <v>0.43478260869565222</v>
      </c>
      <c r="P420" s="1">
        <f t="shared" si="173"/>
        <v>3.5858585858585923E-2</v>
      </c>
      <c r="Q420" s="1">
        <f t="shared" si="174"/>
        <v>8.3813514929282351E-2</v>
      </c>
      <c r="R420" s="1">
        <f t="shared" si="175"/>
        <v>0.59481351492928236</v>
      </c>
      <c r="S420" s="1"/>
      <c r="T420" s="17">
        <f t="shared" si="176"/>
        <v>681.19919084032654</v>
      </c>
      <c r="U420" s="18">
        <f t="shared" si="177"/>
        <v>1332.032655245516</v>
      </c>
      <c r="V420" s="2">
        <f t="shared" si="178"/>
        <v>647.13923129831016</v>
      </c>
      <c r="W420" s="18">
        <f t="shared" si="179"/>
        <v>1265.4310224832402</v>
      </c>
      <c r="X420" s="2">
        <f t="shared" si="180"/>
        <v>-154.5262521009227</v>
      </c>
      <c r="Y420" s="2">
        <f t="shared" si="181"/>
        <v>126.54310224832402</v>
      </c>
      <c r="Z420" s="2">
        <f t="shared" si="182"/>
        <v>647.13923129831016</v>
      </c>
      <c r="AA420" s="2">
        <f t="shared" si="183"/>
        <v>-1000</v>
      </c>
      <c r="AB420" s="5">
        <f t="shared" si="184"/>
        <v>0.65999999999999992</v>
      </c>
      <c r="AC420" s="5">
        <f t="shared" si="185"/>
        <v>-1</v>
      </c>
      <c r="AD420" s="3">
        <f t="shared" si="186"/>
        <v>202111</v>
      </c>
      <c r="AE420" s="21">
        <v>1.8</v>
      </c>
      <c r="AF420" s="21">
        <v>2.0499999999999998</v>
      </c>
      <c r="AG420" s="21">
        <v>1.66</v>
      </c>
      <c r="AH420" s="21">
        <v>2.2999999999999998</v>
      </c>
      <c r="AI420">
        <v>40</v>
      </c>
      <c r="AJ420">
        <v>29</v>
      </c>
      <c r="AK420">
        <f t="shared" si="187"/>
        <v>-160</v>
      </c>
      <c r="AL420">
        <f t="shared" si="188"/>
        <v>40</v>
      </c>
      <c r="AM420">
        <f t="shared" si="189"/>
        <v>29</v>
      </c>
    </row>
    <row r="421" spans="2:39" x14ac:dyDescent="0.25">
      <c r="B421" s="24">
        <v>44521</v>
      </c>
      <c r="C421" s="20" t="s">
        <v>44</v>
      </c>
      <c r="D421" s="20" t="s">
        <v>43</v>
      </c>
      <c r="E421" s="2">
        <v>-500.00000000000011</v>
      </c>
      <c r="F421" s="2">
        <v>375</v>
      </c>
      <c r="G421" s="9">
        <f t="shared" si="190"/>
        <v>45046.374999998989</v>
      </c>
      <c r="H421" s="2" t="str">
        <f t="shared" si="191"/>
        <v>Tennessee Titans</v>
      </c>
      <c r="I421" s="2" t="str">
        <f t="shared" si="192"/>
        <v>Houston Texans</v>
      </c>
      <c r="J421" s="17">
        <f t="shared" si="193"/>
        <v>-500.00000000000011</v>
      </c>
      <c r="K421" s="18">
        <f t="shared" si="194"/>
        <v>375</v>
      </c>
      <c r="L421" s="4">
        <f t="shared" si="169"/>
        <v>1.2</v>
      </c>
      <c r="M421" s="4">
        <f t="shared" si="170"/>
        <v>4.75</v>
      </c>
      <c r="N421" s="1">
        <f t="shared" si="171"/>
        <v>0.83333333333333337</v>
      </c>
      <c r="O421" s="1">
        <f t="shared" si="172"/>
        <v>0.21052631578947367</v>
      </c>
      <c r="P421" s="1">
        <f t="shared" si="173"/>
        <v>4.2016806722689037E-2</v>
      </c>
      <c r="Q421" s="1">
        <f t="shared" si="174"/>
        <v>0.31140350877192985</v>
      </c>
      <c r="R421" s="1">
        <f t="shared" si="175"/>
        <v>0.82240350877192991</v>
      </c>
      <c r="S421" s="1"/>
      <c r="T421" s="17">
        <f t="shared" si="176"/>
        <v>215.94811954689931</v>
      </c>
      <c r="U421" s="18">
        <f t="shared" si="177"/>
        <v>3787.1793685900598</v>
      </c>
      <c r="V421" s="2">
        <f t="shared" si="178"/>
        <v>205.15071356955434</v>
      </c>
      <c r="W421" s="18">
        <f t="shared" si="179"/>
        <v>3597.8204001605568</v>
      </c>
      <c r="X421" s="2">
        <f t="shared" si="180"/>
        <v>-487.44651315139578</v>
      </c>
      <c r="Y421" s="2">
        <f t="shared" si="181"/>
        <v>359.7820400160557</v>
      </c>
      <c r="Z421" s="2">
        <f t="shared" si="182"/>
        <v>-1000</v>
      </c>
      <c r="AA421" s="2">
        <f t="shared" si="183"/>
        <v>3597.8204001605568</v>
      </c>
      <c r="AB421" s="5">
        <f t="shared" si="184"/>
        <v>-1</v>
      </c>
      <c r="AC421" s="5">
        <f t="shared" si="185"/>
        <v>3.75</v>
      </c>
      <c r="AD421" s="3">
        <f t="shared" si="186"/>
        <v>202111</v>
      </c>
      <c r="AE421" s="21">
        <v>1.22</v>
      </c>
      <c r="AF421" s="21">
        <v>4.5</v>
      </c>
      <c r="AG421" s="21">
        <v>1.2</v>
      </c>
      <c r="AH421" s="21">
        <v>4.75</v>
      </c>
      <c r="AI421">
        <v>13</v>
      </c>
      <c r="AJ421">
        <v>22</v>
      </c>
      <c r="AK421">
        <f t="shared" si="187"/>
        <v>-500</v>
      </c>
      <c r="AL421">
        <f t="shared" si="188"/>
        <v>13</v>
      </c>
      <c r="AM421">
        <f t="shared" si="189"/>
        <v>22</v>
      </c>
    </row>
    <row r="422" spans="2:39" x14ac:dyDescent="0.25">
      <c r="B422" s="24">
        <v>44518</v>
      </c>
      <c r="C422" s="20" t="s">
        <v>38</v>
      </c>
      <c r="D422" s="20" t="s">
        <v>39</v>
      </c>
      <c r="E422" s="2">
        <v>280</v>
      </c>
      <c r="F422" s="2">
        <v>-370.37037037037032</v>
      </c>
      <c r="G422" s="9">
        <f t="shared" si="190"/>
        <v>45046.416666665653</v>
      </c>
      <c r="H422" s="2" t="str">
        <f t="shared" si="191"/>
        <v>New England Patriots</v>
      </c>
      <c r="I422" s="2" t="str">
        <f t="shared" si="192"/>
        <v>Atlanta Falcons</v>
      </c>
      <c r="J422" s="17">
        <f t="shared" si="193"/>
        <v>-370.37037037037032</v>
      </c>
      <c r="K422" s="18">
        <f t="shared" si="194"/>
        <v>280</v>
      </c>
      <c r="L422" s="4">
        <f t="shared" si="169"/>
        <v>1.27</v>
      </c>
      <c r="M422" s="4">
        <f t="shared" si="170"/>
        <v>3.8</v>
      </c>
      <c r="N422" s="1">
        <f t="shared" si="171"/>
        <v>0.78740157480314954</v>
      </c>
      <c r="O422" s="1">
        <f t="shared" si="172"/>
        <v>0.26315789473684209</v>
      </c>
      <c r="P422" s="1">
        <f t="shared" si="173"/>
        <v>4.8126232741617536E-2</v>
      </c>
      <c r="Q422" s="1">
        <f t="shared" si="174"/>
        <v>0.26212184003315375</v>
      </c>
      <c r="R422" s="1">
        <f t="shared" si="175"/>
        <v>0.77312184003315376</v>
      </c>
      <c r="S422" s="1"/>
      <c r="T422" s="17">
        <f t="shared" si="176"/>
        <v>293.45718645992071</v>
      </c>
      <c r="U422" s="18">
        <f t="shared" si="177"/>
        <v>2909.583445130711</v>
      </c>
      <c r="V422" s="2">
        <f t="shared" si="178"/>
        <v>278.78432713692467</v>
      </c>
      <c r="W422" s="18">
        <f t="shared" si="179"/>
        <v>2764.1042728741754</v>
      </c>
      <c r="X422" s="2">
        <f t="shared" si="180"/>
        <v>-358.70022187755586</v>
      </c>
      <c r="Y422" s="2">
        <f t="shared" si="181"/>
        <v>276.41042728741752</v>
      </c>
      <c r="Z422" s="2">
        <f t="shared" si="182"/>
        <v>278.78432713692467</v>
      </c>
      <c r="AA422" s="2">
        <f t="shared" si="183"/>
        <v>-1000</v>
      </c>
      <c r="AB422" s="5">
        <f t="shared" si="184"/>
        <v>0.27</v>
      </c>
      <c r="AC422" s="5">
        <f t="shared" si="185"/>
        <v>-1</v>
      </c>
      <c r="AD422" s="3">
        <f t="shared" si="186"/>
        <v>202111</v>
      </c>
      <c r="AE422" s="21">
        <v>3.05</v>
      </c>
      <c r="AF422" s="21">
        <v>1.4</v>
      </c>
      <c r="AG422" s="21">
        <v>3.8</v>
      </c>
      <c r="AH422" s="21">
        <v>1.27</v>
      </c>
      <c r="AI422">
        <v>0</v>
      </c>
      <c r="AJ422">
        <v>25</v>
      </c>
      <c r="AK422">
        <f t="shared" si="187"/>
        <v>-400</v>
      </c>
      <c r="AL422">
        <f t="shared" si="188"/>
        <v>25</v>
      </c>
      <c r="AM422">
        <f t="shared" si="189"/>
        <v>0</v>
      </c>
    </row>
    <row r="423" spans="2:39" x14ac:dyDescent="0.25">
      <c r="B423" s="24">
        <v>44515</v>
      </c>
      <c r="C423" s="20" t="s">
        <v>25</v>
      </c>
      <c r="D423" s="20" t="s">
        <v>50</v>
      </c>
      <c r="E423" s="2">
        <v>160</v>
      </c>
      <c r="F423" s="2">
        <v>-181.81818181818181</v>
      </c>
      <c r="G423" s="9">
        <f t="shared" si="190"/>
        <v>45046.458333332317</v>
      </c>
      <c r="H423" s="2" t="str">
        <f t="shared" si="191"/>
        <v>Los Angeles Rams</v>
      </c>
      <c r="I423" s="2" t="str">
        <f t="shared" si="192"/>
        <v>San Francisco 49ers</v>
      </c>
      <c r="J423" s="17">
        <f t="shared" si="193"/>
        <v>-181.81818181818181</v>
      </c>
      <c r="K423" s="18">
        <f t="shared" si="194"/>
        <v>160</v>
      </c>
      <c r="L423" s="4">
        <f t="shared" si="169"/>
        <v>1.55</v>
      </c>
      <c r="M423" s="4">
        <f t="shared" si="170"/>
        <v>2.6</v>
      </c>
      <c r="N423" s="1">
        <f t="shared" si="171"/>
        <v>0.64516129032258063</v>
      </c>
      <c r="O423" s="1">
        <f t="shared" si="172"/>
        <v>0.38461538461538458</v>
      </c>
      <c r="P423" s="1">
        <f t="shared" si="173"/>
        <v>2.8915662650602414E-2</v>
      </c>
      <c r="Q423" s="1">
        <f t="shared" si="174"/>
        <v>0.13027295285359802</v>
      </c>
      <c r="R423" s="1">
        <f t="shared" si="175"/>
        <v>0.64127295285359809</v>
      </c>
      <c r="S423" s="1"/>
      <c r="T423" s="17">
        <f t="shared" si="176"/>
        <v>559.39837404665798</v>
      </c>
      <c r="U423" s="18">
        <f t="shared" si="177"/>
        <v>1609.5378726032154</v>
      </c>
      <c r="V423" s="2">
        <f t="shared" si="178"/>
        <v>531.42845534432502</v>
      </c>
      <c r="W423" s="18">
        <f t="shared" si="179"/>
        <v>1529.0609789730545</v>
      </c>
      <c r="X423" s="2">
        <f t="shared" si="180"/>
        <v>-188.17208411470486</v>
      </c>
      <c r="Y423" s="2">
        <f t="shared" si="181"/>
        <v>152.90609789730544</v>
      </c>
      <c r="Z423" s="2">
        <f t="shared" si="182"/>
        <v>-1000</v>
      </c>
      <c r="AA423" s="2">
        <f t="shared" si="183"/>
        <v>1529.0609789730545</v>
      </c>
      <c r="AB423" s="5">
        <f t="shared" si="184"/>
        <v>-1</v>
      </c>
      <c r="AC423" s="5">
        <f t="shared" si="185"/>
        <v>1.6</v>
      </c>
      <c r="AD423" s="3">
        <f t="shared" si="186"/>
        <v>202111</v>
      </c>
      <c r="AE423" s="21">
        <v>2.7</v>
      </c>
      <c r="AF423" s="21">
        <v>1.5</v>
      </c>
      <c r="AG423" s="21">
        <v>2.6</v>
      </c>
      <c r="AH423" s="21">
        <v>1.55</v>
      </c>
      <c r="AI423">
        <v>31</v>
      </c>
      <c r="AJ423">
        <v>10</v>
      </c>
      <c r="AK423">
        <f t="shared" si="187"/>
        <v>-190</v>
      </c>
      <c r="AL423">
        <f t="shared" si="188"/>
        <v>10</v>
      </c>
      <c r="AM423">
        <f t="shared" si="189"/>
        <v>31</v>
      </c>
    </row>
    <row r="424" spans="2:39" x14ac:dyDescent="0.25">
      <c r="B424" s="24">
        <v>44514</v>
      </c>
      <c r="C424" s="20" t="s">
        <v>53</v>
      </c>
      <c r="D424" s="20" t="s">
        <v>23</v>
      </c>
      <c r="E424" s="2">
        <v>129.99999999999997</v>
      </c>
      <c r="F424" s="2">
        <v>-151.51515151515153</v>
      </c>
      <c r="G424" s="9">
        <f t="shared" si="190"/>
        <v>45046.499999998981</v>
      </c>
      <c r="H424" s="2" t="str">
        <f t="shared" si="191"/>
        <v>Kansas City Chiefs</v>
      </c>
      <c r="I424" s="2" t="str">
        <f t="shared" si="192"/>
        <v>Las Vegas Raiders</v>
      </c>
      <c r="J424" s="17">
        <f t="shared" si="193"/>
        <v>-151.51515151515153</v>
      </c>
      <c r="K424" s="18">
        <f t="shared" si="194"/>
        <v>129.99999999999997</v>
      </c>
      <c r="L424" s="4">
        <f t="shared" si="169"/>
        <v>1.66</v>
      </c>
      <c r="M424" s="4">
        <f t="shared" si="170"/>
        <v>2.2999999999999998</v>
      </c>
      <c r="N424" s="1">
        <f t="shared" si="171"/>
        <v>0.60240963855421692</v>
      </c>
      <c r="O424" s="1">
        <f t="shared" si="172"/>
        <v>0.43478260869565222</v>
      </c>
      <c r="P424" s="1">
        <f t="shared" si="173"/>
        <v>3.5858585858585923E-2</v>
      </c>
      <c r="Q424" s="1">
        <f t="shared" si="174"/>
        <v>8.3813514929282351E-2</v>
      </c>
      <c r="R424" s="1">
        <f t="shared" si="175"/>
        <v>0.59481351492928236</v>
      </c>
      <c r="S424" s="1"/>
      <c r="T424" s="17">
        <f t="shared" si="176"/>
        <v>681.19919084032654</v>
      </c>
      <c r="U424" s="18">
        <f t="shared" si="177"/>
        <v>1332.032655245516</v>
      </c>
      <c r="V424" s="2">
        <f t="shared" si="178"/>
        <v>647.13923129831016</v>
      </c>
      <c r="W424" s="18">
        <f t="shared" si="179"/>
        <v>1265.4310224832402</v>
      </c>
      <c r="X424" s="2">
        <f t="shared" si="180"/>
        <v>-154.5262521009227</v>
      </c>
      <c r="Y424" s="2">
        <f t="shared" si="181"/>
        <v>126.54310224832402</v>
      </c>
      <c r="Z424" s="2">
        <f t="shared" si="182"/>
        <v>647.13923129831016</v>
      </c>
      <c r="AA424" s="2">
        <f t="shared" si="183"/>
        <v>-1000</v>
      </c>
      <c r="AB424" s="5">
        <f t="shared" si="184"/>
        <v>0.65999999999999992</v>
      </c>
      <c r="AC424" s="5">
        <f t="shared" si="185"/>
        <v>-1</v>
      </c>
      <c r="AD424" s="3">
        <f t="shared" si="186"/>
        <v>202111</v>
      </c>
      <c r="AE424" s="21">
        <v>2.2000000000000002</v>
      </c>
      <c r="AF424" s="21">
        <v>1.71</v>
      </c>
      <c r="AG424" s="21">
        <v>2.2999999999999998</v>
      </c>
      <c r="AH424" s="21">
        <v>1.66</v>
      </c>
      <c r="AI424">
        <v>14</v>
      </c>
      <c r="AJ424">
        <v>41</v>
      </c>
      <c r="AK424">
        <f t="shared" si="187"/>
        <v>-160</v>
      </c>
      <c r="AL424">
        <f t="shared" si="188"/>
        <v>41</v>
      </c>
      <c r="AM424">
        <f t="shared" si="189"/>
        <v>14</v>
      </c>
    </row>
    <row r="425" spans="2:39" x14ac:dyDescent="0.25">
      <c r="B425" s="24">
        <v>44514</v>
      </c>
      <c r="C425" s="20" t="s">
        <v>41</v>
      </c>
      <c r="D425" s="20" t="s">
        <v>22</v>
      </c>
      <c r="E425" s="2">
        <v>-111.11111111111113</v>
      </c>
      <c r="F425" s="2">
        <v>-111.11111111111113</v>
      </c>
      <c r="G425" s="9">
        <f t="shared" si="190"/>
        <v>45046.541666665646</v>
      </c>
      <c r="H425" s="2" t="str">
        <f t="shared" si="191"/>
        <v>Denver Broncos</v>
      </c>
      <c r="I425" s="2" t="str">
        <f t="shared" si="192"/>
        <v>Philadelphia Eagles</v>
      </c>
      <c r="J425" s="17">
        <f t="shared" si="193"/>
        <v>-111.11111111111113</v>
      </c>
      <c r="K425" s="18">
        <f t="shared" si="194"/>
        <v>-111.11111111111113</v>
      </c>
      <c r="L425" s="4">
        <f t="shared" si="169"/>
        <v>1.9</v>
      </c>
      <c r="M425" s="4">
        <f t="shared" si="170"/>
        <v>1.9</v>
      </c>
      <c r="N425" s="1">
        <f t="shared" si="171"/>
        <v>0.52631578947368418</v>
      </c>
      <c r="O425" s="1">
        <f t="shared" si="172"/>
        <v>0.52631578947368418</v>
      </c>
      <c r="P425" s="1">
        <f t="shared" si="173"/>
        <v>4.9999999999999933E-2</v>
      </c>
      <c r="Q425" s="1">
        <f t="shared" si="174"/>
        <v>0</v>
      </c>
      <c r="R425" s="1">
        <f t="shared" si="175"/>
        <v>0.51100000000000001</v>
      </c>
      <c r="S425" s="1"/>
      <c r="T425" s="17">
        <f t="shared" si="176"/>
        <v>956.94716242661434</v>
      </c>
      <c r="U425" s="18">
        <f t="shared" si="177"/>
        <v>953.05662164669593</v>
      </c>
      <c r="V425" s="2">
        <f t="shared" si="178"/>
        <v>909.09980430528356</v>
      </c>
      <c r="W425" s="18">
        <f t="shared" si="179"/>
        <v>905.40379056436109</v>
      </c>
      <c r="X425" s="2">
        <f t="shared" si="180"/>
        <v>-109.9989236895921</v>
      </c>
      <c r="Y425" s="2">
        <f t="shared" si="181"/>
        <v>-110.44795818412409</v>
      </c>
      <c r="Z425" s="2">
        <f t="shared" si="182"/>
        <v>909.09980430528356</v>
      </c>
      <c r="AA425" s="2">
        <f t="shared" si="183"/>
        <v>-1000</v>
      </c>
      <c r="AB425" s="5">
        <f t="shared" si="184"/>
        <v>0.89999999999999991</v>
      </c>
      <c r="AC425" s="5">
        <f t="shared" si="185"/>
        <v>-1</v>
      </c>
      <c r="AD425" s="3">
        <f t="shared" si="186"/>
        <v>202111</v>
      </c>
      <c r="AE425" s="21">
        <v>1.74</v>
      </c>
      <c r="AF425" s="21">
        <v>2.15</v>
      </c>
      <c r="AG425" s="21">
        <v>1.9</v>
      </c>
      <c r="AH425" s="21">
        <v>1.9</v>
      </c>
      <c r="AI425">
        <v>13</v>
      </c>
      <c r="AJ425">
        <v>30</v>
      </c>
      <c r="AK425">
        <f t="shared" si="187"/>
        <v>-120</v>
      </c>
      <c r="AL425">
        <f t="shared" si="188"/>
        <v>30</v>
      </c>
      <c r="AM425">
        <f t="shared" si="189"/>
        <v>13</v>
      </c>
    </row>
    <row r="426" spans="2:39" x14ac:dyDescent="0.25">
      <c r="B426" s="24">
        <v>44514</v>
      </c>
      <c r="C426" s="20" t="s">
        <v>36</v>
      </c>
      <c r="D426" s="20" t="s">
        <v>35</v>
      </c>
      <c r="E426" s="2">
        <v>-181.81818181818181</v>
      </c>
      <c r="F426" s="2">
        <v>160</v>
      </c>
      <c r="G426" s="9">
        <f t="shared" si="190"/>
        <v>45046.58333333231</v>
      </c>
      <c r="H426" s="2" t="str">
        <f t="shared" si="191"/>
        <v>Green Bay Packers</v>
      </c>
      <c r="I426" s="2" t="str">
        <f t="shared" si="192"/>
        <v>Seattle Seahawks</v>
      </c>
      <c r="J426" s="17">
        <f t="shared" si="193"/>
        <v>-181.81818181818181</v>
      </c>
      <c r="K426" s="18">
        <f t="shared" si="194"/>
        <v>160</v>
      </c>
      <c r="L426" s="4">
        <f t="shared" si="169"/>
        <v>1.55</v>
      </c>
      <c r="M426" s="4">
        <f t="shared" si="170"/>
        <v>2.6</v>
      </c>
      <c r="N426" s="1">
        <f t="shared" si="171"/>
        <v>0.64516129032258063</v>
      </c>
      <c r="O426" s="1">
        <f t="shared" si="172"/>
        <v>0.38461538461538458</v>
      </c>
      <c r="P426" s="1">
        <f t="shared" si="173"/>
        <v>2.8915662650602414E-2</v>
      </c>
      <c r="Q426" s="1">
        <f t="shared" si="174"/>
        <v>0.13027295285359802</v>
      </c>
      <c r="R426" s="1">
        <f t="shared" si="175"/>
        <v>0.64127295285359809</v>
      </c>
      <c r="S426" s="1"/>
      <c r="T426" s="17">
        <f t="shared" si="176"/>
        <v>559.39837404665798</v>
      </c>
      <c r="U426" s="18">
        <f t="shared" si="177"/>
        <v>1609.5378726032154</v>
      </c>
      <c r="V426" s="2">
        <f t="shared" si="178"/>
        <v>531.42845534432502</v>
      </c>
      <c r="W426" s="18">
        <f t="shared" si="179"/>
        <v>1529.0609789730545</v>
      </c>
      <c r="X426" s="2">
        <f t="shared" si="180"/>
        <v>-188.17208411470486</v>
      </c>
      <c r="Y426" s="2">
        <f t="shared" si="181"/>
        <v>152.90609789730544</v>
      </c>
      <c r="Z426" s="2">
        <f t="shared" si="182"/>
        <v>531.42845534432502</v>
      </c>
      <c r="AA426" s="2">
        <f t="shared" si="183"/>
        <v>-1000</v>
      </c>
      <c r="AB426" s="5">
        <f t="shared" si="184"/>
        <v>0.55000000000000004</v>
      </c>
      <c r="AC426" s="5">
        <f t="shared" si="185"/>
        <v>-1</v>
      </c>
      <c r="AD426" s="3">
        <f t="shared" si="186"/>
        <v>202111</v>
      </c>
      <c r="AE426" s="21">
        <v>1.4</v>
      </c>
      <c r="AF426" s="21">
        <v>3.05</v>
      </c>
      <c r="AG426" s="21">
        <v>1.55</v>
      </c>
      <c r="AH426" s="21">
        <v>2.6</v>
      </c>
      <c r="AI426">
        <v>17</v>
      </c>
      <c r="AJ426">
        <v>0</v>
      </c>
      <c r="AK426">
        <f t="shared" si="187"/>
        <v>-190</v>
      </c>
      <c r="AL426">
        <f t="shared" si="188"/>
        <v>17</v>
      </c>
      <c r="AM426">
        <f t="shared" si="189"/>
        <v>0</v>
      </c>
    </row>
    <row r="427" spans="2:39" s="14" customFormat="1" x14ac:dyDescent="0.25">
      <c r="B427" s="24">
        <v>44514</v>
      </c>
      <c r="C427" s="20" t="s">
        <v>51</v>
      </c>
      <c r="D427" s="20" t="s">
        <v>47</v>
      </c>
      <c r="E427" s="2">
        <v>-333.33333333333326</v>
      </c>
      <c r="F427" s="2">
        <v>265</v>
      </c>
      <c r="G427" s="9">
        <f t="shared" si="190"/>
        <v>45046.624999998974</v>
      </c>
      <c r="H427" s="2" t="str">
        <f t="shared" si="191"/>
        <v>Arizona Cardinals</v>
      </c>
      <c r="I427" s="2" t="str">
        <f t="shared" si="192"/>
        <v>Carolina Panthers</v>
      </c>
      <c r="J427" s="17">
        <f t="shared" si="193"/>
        <v>-333.33333333333326</v>
      </c>
      <c r="K427" s="18">
        <f t="shared" si="194"/>
        <v>265</v>
      </c>
      <c r="L427" s="4">
        <f t="shared" si="169"/>
        <v>1.3</v>
      </c>
      <c r="M427" s="4">
        <f t="shared" si="170"/>
        <v>3.65</v>
      </c>
      <c r="N427" s="1">
        <f t="shared" si="171"/>
        <v>0.76923076923076916</v>
      </c>
      <c r="O427" s="1">
        <f t="shared" si="172"/>
        <v>0.27397260273972601</v>
      </c>
      <c r="P427" s="1">
        <f t="shared" si="173"/>
        <v>4.1414141414141459E-2</v>
      </c>
      <c r="Q427" s="1">
        <f t="shared" si="174"/>
        <v>0.24762908324552158</v>
      </c>
      <c r="R427" s="1">
        <f t="shared" si="175"/>
        <v>0.75862908324552158</v>
      </c>
      <c r="S427" s="1"/>
      <c r="T427" s="17">
        <f t="shared" si="176"/>
        <v>318.16723361284784</v>
      </c>
      <c r="U427" s="18">
        <f t="shared" si="177"/>
        <v>2708.5523787535408</v>
      </c>
      <c r="V427" s="2">
        <f t="shared" si="178"/>
        <v>302.25887193220541</v>
      </c>
      <c r="W427" s="18">
        <f t="shared" si="179"/>
        <v>2573.1247598158634</v>
      </c>
      <c r="X427" s="2">
        <f t="shared" si="180"/>
        <v>-330.84223255630133</v>
      </c>
      <c r="Y427" s="2">
        <f t="shared" si="181"/>
        <v>257.31247598158632</v>
      </c>
      <c r="Z427" s="2">
        <f t="shared" si="182"/>
        <v>-1000</v>
      </c>
      <c r="AA427" s="2">
        <f t="shared" si="183"/>
        <v>2573.1247598158634</v>
      </c>
      <c r="AB427" s="5">
        <f t="shared" si="184"/>
        <v>-1</v>
      </c>
      <c r="AC427" s="5">
        <f t="shared" si="185"/>
        <v>2.65</v>
      </c>
      <c r="AD427" s="3">
        <f t="shared" si="186"/>
        <v>202111</v>
      </c>
      <c r="AE427" s="21">
        <v>1.2</v>
      </c>
      <c r="AF427" s="21">
        <v>4.75</v>
      </c>
      <c r="AG427" s="21">
        <v>1.3</v>
      </c>
      <c r="AH427" s="21">
        <v>3.65</v>
      </c>
      <c r="AI427">
        <v>10</v>
      </c>
      <c r="AJ427">
        <v>34</v>
      </c>
      <c r="AK427">
        <f t="shared" si="187"/>
        <v>-400</v>
      </c>
      <c r="AL427">
        <f t="shared" si="188"/>
        <v>10</v>
      </c>
      <c r="AM427">
        <f t="shared" si="189"/>
        <v>34</v>
      </c>
    </row>
    <row r="428" spans="2:39" x14ac:dyDescent="0.25">
      <c r="B428" s="24">
        <v>44514</v>
      </c>
      <c r="C428" s="20" t="s">
        <v>34</v>
      </c>
      <c r="D428" s="20" t="s">
        <v>32</v>
      </c>
      <c r="E428" s="2">
        <v>-175.43859649122805</v>
      </c>
      <c r="F428" s="2">
        <v>154.99999999999997</v>
      </c>
      <c r="G428" s="9">
        <f t="shared" si="190"/>
        <v>45046.666666665638</v>
      </c>
      <c r="H428" s="2" t="str">
        <f t="shared" si="191"/>
        <v>Los Angeles Chargers</v>
      </c>
      <c r="I428" s="2" t="str">
        <f t="shared" si="192"/>
        <v>Minnesota Vikings</v>
      </c>
      <c r="J428" s="17">
        <f t="shared" si="193"/>
        <v>-175.43859649122805</v>
      </c>
      <c r="K428" s="18">
        <f t="shared" si="194"/>
        <v>154.99999999999997</v>
      </c>
      <c r="L428" s="4">
        <f t="shared" si="169"/>
        <v>1.57</v>
      </c>
      <c r="M428" s="4">
        <f t="shared" si="170"/>
        <v>2.5499999999999998</v>
      </c>
      <c r="N428" s="1">
        <f t="shared" si="171"/>
        <v>0.63694267515923564</v>
      </c>
      <c r="O428" s="1">
        <f t="shared" si="172"/>
        <v>0.39215686274509809</v>
      </c>
      <c r="P428" s="1">
        <f t="shared" si="173"/>
        <v>2.8276699029126329E-2</v>
      </c>
      <c r="Q428" s="1">
        <f t="shared" si="174"/>
        <v>0.12239290620706877</v>
      </c>
      <c r="R428" s="1">
        <f t="shared" si="175"/>
        <v>0.63339290620706878</v>
      </c>
      <c r="S428" s="1"/>
      <c r="T428" s="17">
        <f t="shared" si="176"/>
        <v>578.79886276004493</v>
      </c>
      <c r="U428" s="18">
        <f t="shared" si="177"/>
        <v>1558.0808321378222</v>
      </c>
      <c r="V428" s="2">
        <f t="shared" si="178"/>
        <v>549.85891962204266</v>
      </c>
      <c r="W428" s="18">
        <f t="shared" si="179"/>
        <v>1480.1767905309309</v>
      </c>
      <c r="X428" s="2">
        <f t="shared" si="180"/>
        <v>-181.86483192586408</v>
      </c>
      <c r="Y428" s="2">
        <f t="shared" si="181"/>
        <v>148.0176790530931</v>
      </c>
      <c r="Z428" s="2">
        <f t="shared" si="182"/>
        <v>-1000</v>
      </c>
      <c r="AA428" s="2">
        <f t="shared" si="183"/>
        <v>1480.1767905309309</v>
      </c>
      <c r="AB428" s="5">
        <f t="shared" si="184"/>
        <v>-1</v>
      </c>
      <c r="AC428" s="5">
        <f t="shared" si="185"/>
        <v>1.5499999999999998</v>
      </c>
      <c r="AD428" s="3">
        <f t="shared" si="186"/>
        <v>202111</v>
      </c>
      <c r="AE428" s="21">
        <v>1.71</v>
      </c>
      <c r="AF428" s="21">
        <v>2.2000000000000002</v>
      </c>
      <c r="AG428" s="21">
        <v>1.57</v>
      </c>
      <c r="AH428" s="21">
        <v>2.5499999999999998</v>
      </c>
      <c r="AI428">
        <v>20</v>
      </c>
      <c r="AJ428">
        <v>27</v>
      </c>
      <c r="AK428">
        <f t="shared" si="187"/>
        <v>-180</v>
      </c>
      <c r="AL428">
        <f t="shared" si="188"/>
        <v>20</v>
      </c>
      <c r="AM428">
        <f t="shared" si="189"/>
        <v>27</v>
      </c>
    </row>
    <row r="429" spans="2:39" x14ac:dyDescent="0.25">
      <c r="B429" s="24">
        <v>44514</v>
      </c>
      <c r="C429" s="20" t="s">
        <v>26</v>
      </c>
      <c r="D429" s="20" t="s">
        <v>38</v>
      </c>
      <c r="E429" s="2">
        <v>-384.61538461538458</v>
      </c>
      <c r="F429" s="2">
        <v>300</v>
      </c>
      <c r="G429" s="9">
        <f t="shared" si="190"/>
        <v>45046.708333332303</v>
      </c>
      <c r="H429" s="2" t="str">
        <f t="shared" si="191"/>
        <v>Dallas Cowboys</v>
      </c>
      <c r="I429" s="2" t="str">
        <f t="shared" si="192"/>
        <v>Atlanta Falcons</v>
      </c>
      <c r="J429" s="17">
        <f t="shared" si="193"/>
        <v>-384.61538461538458</v>
      </c>
      <c r="K429" s="18">
        <f t="shared" si="194"/>
        <v>300</v>
      </c>
      <c r="L429" s="4">
        <f t="shared" si="169"/>
        <v>1.26</v>
      </c>
      <c r="M429" s="4">
        <f t="shared" si="170"/>
        <v>4</v>
      </c>
      <c r="N429" s="1">
        <f t="shared" si="171"/>
        <v>0.79365079365079361</v>
      </c>
      <c r="O429" s="1">
        <f t="shared" si="172"/>
        <v>0.25</v>
      </c>
      <c r="P429" s="1">
        <f t="shared" si="173"/>
        <v>4.1825095057034134E-2</v>
      </c>
      <c r="Q429" s="1">
        <f t="shared" si="174"/>
        <v>0.2718253968253968</v>
      </c>
      <c r="R429" s="1">
        <f t="shared" si="175"/>
        <v>0.78282539682539687</v>
      </c>
      <c r="S429" s="1"/>
      <c r="T429" s="17">
        <f t="shared" si="176"/>
        <v>277.42406423618138</v>
      </c>
      <c r="U429" s="18">
        <f t="shared" si="177"/>
        <v>3056.5054734484152</v>
      </c>
      <c r="V429" s="2">
        <f t="shared" si="178"/>
        <v>263.55286102437231</v>
      </c>
      <c r="W429" s="18">
        <f t="shared" si="179"/>
        <v>2903.6801997759944</v>
      </c>
      <c r="X429" s="2">
        <f t="shared" si="180"/>
        <v>-379.4305233922405</v>
      </c>
      <c r="Y429" s="2">
        <f t="shared" si="181"/>
        <v>290.36801997759943</v>
      </c>
      <c r="Z429" s="2">
        <f t="shared" si="182"/>
        <v>263.55286102437231</v>
      </c>
      <c r="AA429" s="2">
        <f t="shared" si="183"/>
        <v>-1000</v>
      </c>
      <c r="AB429" s="5">
        <f t="shared" si="184"/>
        <v>0.26</v>
      </c>
      <c r="AC429" s="5">
        <f t="shared" si="185"/>
        <v>-1</v>
      </c>
      <c r="AD429" s="3">
        <f t="shared" si="186"/>
        <v>202111</v>
      </c>
      <c r="AE429" s="21">
        <v>1.23</v>
      </c>
      <c r="AF429" s="21">
        <v>4.25</v>
      </c>
      <c r="AG429" s="21">
        <v>1.26</v>
      </c>
      <c r="AH429" s="21">
        <v>4</v>
      </c>
      <c r="AI429">
        <v>43</v>
      </c>
      <c r="AJ429">
        <v>3</v>
      </c>
      <c r="AK429">
        <f t="shared" si="187"/>
        <v>-400</v>
      </c>
      <c r="AL429">
        <f t="shared" si="188"/>
        <v>43</v>
      </c>
      <c r="AM429">
        <f t="shared" si="189"/>
        <v>3</v>
      </c>
    </row>
    <row r="430" spans="2:39" x14ac:dyDescent="0.25">
      <c r="B430" s="24">
        <v>44514</v>
      </c>
      <c r="C430" s="20" t="s">
        <v>42</v>
      </c>
      <c r="D430" s="20" t="s">
        <v>29</v>
      </c>
      <c r="E430" s="2">
        <v>-500.00000000000011</v>
      </c>
      <c r="F430" s="2">
        <v>375</v>
      </c>
      <c r="G430" s="9">
        <f t="shared" si="190"/>
        <v>45046.749999998967</v>
      </c>
      <c r="H430" s="2" t="str">
        <f t="shared" si="191"/>
        <v>Indianapolis Colts</v>
      </c>
      <c r="I430" s="2" t="str">
        <f t="shared" si="192"/>
        <v>Jacksonville Jaguars</v>
      </c>
      <c r="J430" s="17">
        <f t="shared" si="193"/>
        <v>-500.00000000000011</v>
      </c>
      <c r="K430" s="18">
        <f t="shared" si="194"/>
        <v>375</v>
      </c>
      <c r="L430" s="4">
        <f t="shared" si="169"/>
        <v>1.2</v>
      </c>
      <c r="M430" s="4">
        <f t="shared" si="170"/>
        <v>4.75</v>
      </c>
      <c r="N430" s="1">
        <f t="shared" si="171"/>
        <v>0.83333333333333337</v>
      </c>
      <c r="O430" s="1">
        <f t="shared" si="172"/>
        <v>0.21052631578947367</v>
      </c>
      <c r="P430" s="1">
        <f t="shared" si="173"/>
        <v>4.2016806722689037E-2</v>
      </c>
      <c r="Q430" s="1">
        <f t="shared" si="174"/>
        <v>0.31140350877192985</v>
      </c>
      <c r="R430" s="1">
        <f t="shared" si="175"/>
        <v>0.82240350877192991</v>
      </c>
      <c r="S430" s="1"/>
      <c r="T430" s="17">
        <f t="shared" si="176"/>
        <v>215.94811954689931</v>
      </c>
      <c r="U430" s="18">
        <f t="shared" si="177"/>
        <v>3787.1793685900598</v>
      </c>
      <c r="V430" s="2">
        <f t="shared" si="178"/>
        <v>205.15071356955434</v>
      </c>
      <c r="W430" s="18">
        <f t="shared" si="179"/>
        <v>3597.8204001605568</v>
      </c>
      <c r="X430" s="2">
        <f t="shared" si="180"/>
        <v>-487.44651315139578</v>
      </c>
      <c r="Y430" s="2">
        <f t="shared" si="181"/>
        <v>359.7820400160557</v>
      </c>
      <c r="Z430" s="2">
        <f t="shared" si="182"/>
        <v>205.15071356955434</v>
      </c>
      <c r="AA430" s="2">
        <f t="shared" si="183"/>
        <v>-1000</v>
      </c>
      <c r="AB430" s="5">
        <f t="shared" si="184"/>
        <v>0.19999999999999996</v>
      </c>
      <c r="AC430" s="5">
        <f t="shared" si="185"/>
        <v>-1</v>
      </c>
      <c r="AD430" s="3">
        <f t="shared" si="186"/>
        <v>202111</v>
      </c>
      <c r="AE430" s="21">
        <v>1.2</v>
      </c>
      <c r="AF430" s="21">
        <v>4.75</v>
      </c>
      <c r="AG430" s="21">
        <v>1.2</v>
      </c>
      <c r="AH430" s="21">
        <v>4.75</v>
      </c>
      <c r="AI430">
        <v>23</v>
      </c>
      <c r="AJ430">
        <v>17</v>
      </c>
      <c r="AK430">
        <f t="shared" si="187"/>
        <v>-500</v>
      </c>
      <c r="AL430">
        <f t="shared" si="188"/>
        <v>23</v>
      </c>
      <c r="AM430">
        <f t="shared" si="189"/>
        <v>17</v>
      </c>
    </row>
    <row r="431" spans="2:39" x14ac:dyDescent="0.25">
      <c r="B431" s="24">
        <v>44514</v>
      </c>
      <c r="C431" s="20" t="s">
        <v>39</v>
      </c>
      <c r="D431" s="20" t="s">
        <v>49</v>
      </c>
      <c r="E431" s="2">
        <v>-140.84507042253523</v>
      </c>
      <c r="F431" s="2">
        <v>120.00000000000001</v>
      </c>
      <c r="G431" s="9">
        <f t="shared" si="190"/>
        <v>45046.791666665631</v>
      </c>
      <c r="H431" s="2" t="str">
        <f t="shared" si="191"/>
        <v>New England Patriots</v>
      </c>
      <c r="I431" s="2" t="str">
        <f t="shared" si="192"/>
        <v>Cleveland Browns</v>
      </c>
      <c r="J431" s="17">
        <f t="shared" si="193"/>
        <v>-140.84507042253523</v>
      </c>
      <c r="K431" s="18">
        <f t="shared" si="194"/>
        <v>120.00000000000001</v>
      </c>
      <c r="L431" s="4">
        <f t="shared" si="169"/>
        <v>1.71</v>
      </c>
      <c r="M431" s="4">
        <f t="shared" si="170"/>
        <v>2.2000000000000002</v>
      </c>
      <c r="N431" s="1">
        <f t="shared" si="171"/>
        <v>0.58479532163742687</v>
      </c>
      <c r="O431" s="1">
        <f t="shared" si="172"/>
        <v>0.45454545454545453</v>
      </c>
      <c r="P431" s="1">
        <f t="shared" si="173"/>
        <v>3.7851662404092101E-2</v>
      </c>
      <c r="Q431" s="1">
        <f t="shared" si="174"/>
        <v>6.5124933545986169E-2</v>
      </c>
      <c r="R431" s="1">
        <f t="shared" si="175"/>
        <v>0.57612493354598615</v>
      </c>
      <c r="S431" s="1"/>
      <c r="T431" s="17">
        <f t="shared" si="176"/>
        <v>735.73463284275692</v>
      </c>
      <c r="U431" s="18">
        <f t="shared" si="177"/>
        <v>1235.8449349286186</v>
      </c>
      <c r="V431" s="2">
        <f t="shared" si="178"/>
        <v>698.94790120061907</v>
      </c>
      <c r="W431" s="18">
        <f t="shared" si="179"/>
        <v>1174.0526881821877</v>
      </c>
      <c r="X431" s="2">
        <f t="shared" si="180"/>
        <v>-143.07218009843768</v>
      </c>
      <c r="Y431" s="2">
        <f t="shared" si="181"/>
        <v>117.40526881821877</v>
      </c>
      <c r="Z431" s="2">
        <f t="shared" si="182"/>
        <v>698.94790120061907</v>
      </c>
      <c r="AA431" s="2">
        <f t="shared" si="183"/>
        <v>-1000</v>
      </c>
      <c r="AB431" s="5">
        <f t="shared" si="184"/>
        <v>0.71</v>
      </c>
      <c r="AC431" s="5">
        <f t="shared" si="185"/>
        <v>-1</v>
      </c>
      <c r="AD431" s="3">
        <f t="shared" si="186"/>
        <v>202111</v>
      </c>
      <c r="AE431" s="21">
        <v>1.74</v>
      </c>
      <c r="AF431" s="21">
        <v>2.15</v>
      </c>
      <c r="AG431" s="21">
        <v>1.71</v>
      </c>
      <c r="AH431" s="21">
        <v>2.2000000000000002</v>
      </c>
      <c r="AI431">
        <v>45</v>
      </c>
      <c r="AJ431">
        <v>7</v>
      </c>
      <c r="AK431">
        <f t="shared" si="187"/>
        <v>-150</v>
      </c>
      <c r="AL431">
        <f t="shared" si="188"/>
        <v>45</v>
      </c>
      <c r="AM431">
        <f t="shared" si="189"/>
        <v>7</v>
      </c>
    </row>
    <row r="432" spans="2:39" x14ac:dyDescent="0.25">
      <c r="B432" s="24">
        <v>44514</v>
      </c>
      <c r="C432" s="20" t="s">
        <v>45</v>
      </c>
      <c r="D432" s="20" t="s">
        <v>27</v>
      </c>
      <c r="E432" s="2">
        <v>550</v>
      </c>
      <c r="F432" s="2">
        <v>-833.33333333333258</v>
      </c>
      <c r="G432" s="9">
        <f t="shared" si="190"/>
        <v>45046.833333332295</v>
      </c>
      <c r="H432" s="2" t="str">
        <f t="shared" si="191"/>
        <v>Buffalo Bills</v>
      </c>
      <c r="I432" s="2" t="str">
        <f t="shared" si="192"/>
        <v>New York Jets</v>
      </c>
      <c r="J432" s="17">
        <f t="shared" si="193"/>
        <v>-833.33333333333258</v>
      </c>
      <c r="K432" s="18">
        <f t="shared" si="194"/>
        <v>550</v>
      </c>
      <c r="L432" s="4">
        <f t="shared" si="169"/>
        <v>1.1200000000000001</v>
      </c>
      <c r="M432" s="4">
        <f t="shared" si="170"/>
        <v>6.5</v>
      </c>
      <c r="N432" s="1">
        <f t="shared" si="171"/>
        <v>0.89285714285714279</v>
      </c>
      <c r="O432" s="1">
        <f t="shared" si="172"/>
        <v>0.15384615384615385</v>
      </c>
      <c r="P432" s="1">
        <f t="shared" si="173"/>
        <v>4.4619422572178324E-2</v>
      </c>
      <c r="Q432" s="1">
        <f t="shared" si="174"/>
        <v>0.36950549450549447</v>
      </c>
      <c r="R432" s="1">
        <f t="shared" si="175"/>
        <v>0.88050549450549442</v>
      </c>
      <c r="S432" s="1"/>
      <c r="T432" s="17">
        <f t="shared" si="176"/>
        <v>135.71125477373158</v>
      </c>
      <c r="U432" s="18">
        <f t="shared" si="177"/>
        <v>5488.6896490044255</v>
      </c>
      <c r="V432" s="2">
        <f t="shared" si="178"/>
        <v>128.92569203504499</v>
      </c>
      <c r="W432" s="18">
        <f t="shared" si="179"/>
        <v>5214.2551665542042</v>
      </c>
      <c r="X432" s="2">
        <f t="shared" si="180"/>
        <v>-775.64059127033954</v>
      </c>
      <c r="Y432" s="2">
        <f t="shared" si="181"/>
        <v>521.42551665542044</v>
      </c>
      <c r="Z432" s="2">
        <f t="shared" si="182"/>
        <v>128.92569203504499</v>
      </c>
      <c r="AA432" s="2">
        <f t="shared" si="183"/>
        <v>-1000</v>
      </c>
      <c r="AB432" s="5">
        <f t="shared" si="184"/>
        <v>0.12000000000000011</v>
      </c>
      <c r="AC432" s="5">
        <f t="shared" si="185"/>
        <v>-1</v>
      </c>
      <c r="AD432" s="3">
        <f t="shared" si="186"/>
        <v>202111</v>
      </c>
      <c r="AE432" s="21">
        <v>6</v>
      </c>
      <c r="AF432" s="21">
        <v>1.1399999999999999</v>
      </c>
      <c r="AG432" s="21">
        <v>6.5</v>
      </c>
      <c r="AH432" s="21">
        <v>1.1200000000000001</v>
      </c>
      <c r="AI432">
        <v>17</v>
      </c>
      <c r="AJ432">
        <v>45</v>
      </c>
      <c r="AK432">
        <f t="shared" si="187"/>
        <v>-900</v>
      </c>
      <c r="AL432">
        <f t="shared" si="188"/>
        <v>45</v>
      </c>
      <c r="AM432">
        <f t="shared" si="189"/>
        <v>17</v>
      </c>
    </row>
    <row r="433" spans="2:39" x14ac:dyDescent="0.25">
      <c r="B433" s="24">
        <v>44514</v>
      </c>
      <c r="C433" s="20" t="s">
        <v>48</v>
      </c>
      <c r="D433" s="20" t="s">
        <v>37</v>
      </c>
      <c r="E433" s="2">
        <v>-250.00000000000006</v>
      </c>
      <c r="F433" s="2">
        <v>210</v>
      </c>
      <c r="G433" s="9">
        <f t="shared" si="190"/>
        <v>45046.87499999896</v>
      </c>
      <c r="H433" s="2" t="str">
        <f t="shared" si="191"/>
        <v>Pittsburgh Steelers</v>
      </c>
      <c r="I433" s="2" t="str">
        <f t="shared" si="192"/>
        <v>Detroit Lions</v>
      </c>
      <c r="J433" s="17">
        <f t="shared" si="193"/>
        <v>-250.00000000000006</v>
      </c>
      <c r="K433" s="18">
        <f t="shared" si="194"/>
        <v>210</v>
      </c>
      <c r="L433" s="4">
        <f t="shared" si="169"/>
        <v>1.4</v>
      </c>
      <c r="M433" s="4">
        <f t="shared" si="170"/>
        <v>3.1</v>
      </c>
      <c r="N433" s="1">
        <f t="shared" si="171"/>
        <v>0.7142857142857143</v>
      </c>
      <c r="O433" s="1">
        <f t="shared" si="172"/>
        <v>0.32258064516129031</v>
      </c>
      <c r="P433" s="1">
        <f t="shared" si="173"/>
        <v>3.5555555555555562E-2</v>
      </c>
      <c r="Q433" s="1">
        <f t="shared" si="174"/>
        <v>0.19585253456221199</v>
      </c>
      <c r="R433" s="1">
        <f t="shared" si="175"/>
        <v>0.70685253456221198</v>
      </c>
      <c r="S433" s="1"/>
      <c r="T433" s="17">
        <f t="shared" si="176"/>
        <v>414.72223852086552</v>
      </c>
      <c r="U433" s="18">
        <f t="shared" si="177"/>
        <v>2130.2265089838866</v>
      </c>
      <c r="V433" s="2">
        <f t="shared" si="178"/>
        <v>393.98612659482222</v>
      </c>
      <c r="W433" s="18">
        <f t="shared" si="179"/>
        <v>2023.7151835346922</v>
      </c>
      <c r="X433" s="2">
        <f t="shared" si="180"/>
        <v>-253.81604389039978</v>
      </c>
      <c r="Y433" s="2">
        <f t="shared" si="181"/>
        <v>202.37151835346921</v>
      </c>
      <c r="Z433" s="2">
        <f t="shared" si="182"/>
        <v>-1000</v>
      </c>
      <c r="AA433" s="2">
        <f t="shared" si="183"/>
        <v>-1000</v>
      </c>
      <c r="AB433" s="5">
        <f t="shared" si="184"/>
        <v>-1</v>
      </c>
      <c r="AC433" s="5">
        <f t="shared" si="185"/>
        <v>-1</v>
      </c>
      <c r="AD433" s="3">
        <f t="shared" si="186"/>
        <v>202111</v>
      </c>
      <c r="AE433" s="21">
        <v>1.22</v>
      </c>
      <c r="AF433" s="21">
        <v>4.5</v>
      </c>
      <c r="AG433" s="21">
        <v>1.4</v>
      </c>
      <c r="AH433" s="21">
        <v>3.1</v>
      </c>
      <c r="AI433">
        <v>16</v>
      </c>
      <c r="AJ433">
        <v>16</v>
      </c>
      <c r="AK433">
        <f t="shared" si="187"/>
        <v>-300</v>
      </c>
      <c r="AL433">
        <f t="shared" si="188"/>
        <v>16</v>
      </c>
      <c r="AM433">
        <f t="shared" si="189"/>
        <v>16</v>
      </c>
    </row>
    <row r="434" spans="2:39" x14ac:dyDescent="0.25">
      <c r="B434" s="24">
        <v>44514</v>
      </c>
      <c r="C434" s="20" t="s">
        <v>44</v>
      </c>
      <c r="D434" s="20" t="s">
        <v>46</v>
      </c>
      <c r="E434" s="2">
        <v>-156.25000000000003</v>
      </c>
      <c r="F434" s="2">
        <v>135</v>
      </c>
      <c r="G434" s="9">
        <f t="shared" si="190"/>
        <v>45046.916666665624</v>
      </c>
      <c r="H434" s="2" t="str">
        <f t="shared" si="191"/>
        <v>Tennessee Titans</v>
      </c>
      <c r="I434" s="2" t="str">
        <f t="shared" si="192"/>
        <v>New Orleans Saints</v>
      </c>
      <c r="J434" s="17">
        <f t="shared" si="193"/>
        <v>-156.25000000000003</v>
      </c>
      <c r="K434" s="18">
        <f t="shared" si="194"/>
        <v>135</v>
      </c>
      <c r="L434" s="4">
        <f t="shared" si="169"/>
        <v>1.6399999999999997</v>
      </c>
      <c r="M434" s="4">
        <f t="shared" si="170"/>
        <v>2.35</v>
      </c>
      <c r="N434" s="1">
        <f t="shared" si="171"/>
        <v>0.60975609756097571</v>
      </c>
      <c r="O434" s="1">
        <f t="shared" si="172"/>
        <v>0.42553191489361702</v>
      </c>
      <c r="P434" s="1">
        <f t="shared" si="173"/>
        <v>3.4085213032581607E-2</v>
      </c>
      <c r="Q434" s="1">
        <f t="shared" si="174"/>
        <v>9.2112091333679341E-2</v>
      </c>
      <c r="R434" s="1">
        <f t="shared" si="175"/>
        <v>0.60311209133367938</v>
      </c>
      <c r="S434" s="1"/>
      <c r="T434" s="17">
        <f t="shared" si="176"/>
        <v>658.06657563218596</v>
      </c>
      <c r="U434" s="18">
        <f t="shared" si="177"/>
        <v>1377.3404079490144</v>
      </c>
      <c r="V434" s="2">
        <f t="shared" si="178"/>
        <v>625.16324685057668</v>
      </c>
      <c r="W434" s="18">
        <f t="shared" si="179"/>
        <v>1308.4733875515637</v>
      </c>
      <c r="X434" s="2">
        <f t="shared" si="180"/>
        <v>-159.95821971905121</v>
      </c>
      <c r="Y434" s="2">
        <f t="shared" si="181"/>
        <v>130.84733875515639</v>
      </c>
      <c r="Z434" s="2">
        <f t="shared" si="182"/>
        <v>625.16324685057668</v>
      </c>
      <c r="AA434" s="2">
        <f t="shared" si="183"/>
        <v>-1000</v>
      </c>
      <c r="AB434" s="5">
        <f t="shared" si="184"/>
        <v>0.63999999999999968</v>
      </c>
      <c r="AC434" s="5">
        <f t="shared" si="185"/>
        <v>-1</v>
      </c>
      <c r="AD434" s="3">
        <f t="shared" si="186"/>
        <v>202111</v>
      </c>
      <c r="AE434" s="21">
        <v>1.71</v>
      </c>
      <c r="AF434" s="21">
        <v>2.2000000000000002</v>
      </c>
      <c r="AG434" s="21">
        <v>1.64</v>
      </c>
      <c r="AH434" s="21">
        <v>2.35</v>
      </c>
      <c r="AI434">
        <v>23</v>
      </c>
      <c r="AJ434">
        <v>21</v>
      </c>
      <c r="AK434">
        <f t="shared" si="187"/>
        <v>-160</v>
      </c>
      <c r="AL434">
        <f t="shared" si="188"/>
        <v>23</v>
      </c>
      <c r="AM434">
        <f t="shared" si="189"/>
        <v>21</v>
      </c>
    </row>
    <row r="435" spans="2:39" x14ac:dyDescent="0.25">
      <c r="B435" s="24">
        <v>44514</v>
      </c>
      <c r="C435" s="20" t="s">
        <v>54</v>
      </c>
      <c r="D435" s="20" t="s">
        <v>30</v>
      </c>
      <c r="E435" s="2">
        <v>375</v>
      </c>
      <c r="F435" s="2">
        <v>-500.00000000000011</v>
      </c>
      <c r="G435" s="9">
        <f t="shared" si="190"/>
        <v>45046.958333332288</v>
      </c>
      <c r="H435" s="2" t="str">
        <f t="shared" si="191"/>
        <v>Tampa Bay Buccaneers</v>
      </c>
      <c r="I435" s="2" t="str">
        <f t="shared" si="192"/>
        <v>Washington Football Team</v>
      </c>
      <c r="J435" s="17">
        <f t="shared" si="193"/>
        <v>-500.00000000000011</v>
      </c>
      <c r="K435" s="18">
        <f t="shared" si="194"/>
        <v>375</v>
      </c>
      <c r="L435" s="4">
        <f t="shared" si="169"/>
        <v>1.2</v>
      </c>
      <c r="M435" s="4">
        <f t="shared" si="170"/>
        <v>4.75</v>
      </c>
      <c r="N435" s="1">
        <f t="shared" si="171"/>
        <v>0.83333333333333337</v>
      </c>
      <c r="O435" s="1">
        <f t="shared" si="172"/>
        <v>0.21052631578947367</v>
      </c>
      <c r="P435" s="1">
        <f t="shared" si="173"/>
        <v>4.2016806722689037E-2</v>
      </c>
      <c r="Q435" s="1">
        <f t="shared" si="174"/>
        <v>0.31140350877192985</v>
      </c>
      <c r="R435" s="1">
        <f t="shared" si="175"/>
        <v>0.82240350877192991</v>
      </c>
      <c r="S435" s="1"/>
      <c r="T435" s="17">
        <f t="shared" si="176"/>
        <v>215.94811954689931</v>
      </c>
      <c r="U435" s="18">
        <f t="shared" si="177"/>
        <v>3787.1793685900598</v>
      </c>
      <c r="V435" s="2">
        <f t="shared" si="178"/>
        <v>205.15071356955434</v>
      </c>
      <c r="W435" s="18">
        <f t="shared" si="179"/>
        <v>3597.8204001605568</v>
      </c>
      <c r="X435" s="2">
        <f t="shared" si="180"/>
        <v>-487.44651315139578</v>
      </c>
      <c r="Y435" s="2">
        <f t="shared" si="181"/>
        <v>359.7820400160557</v>
      </c>
      <c r="Z435" s="2">
        <f t="shared" si="182"/>
        <v>-1000</v>
      </c>
      <c r="AA435" s="2">
        <f t="shared" si="183"/>
        <v>3597.8204001605568</v>
      </c>
      <c r="AB435" s="5">
        <f t="shared" si="184"/>
        <v>-1</v>
      </c>
      <c r="AC435" s="5">
        <f t="shared" si="185"/>
        <v>3.75</v>
      </c>
      <c r="AD435" s="3">
        <f t="shared" si="186"/>
        <v>202111</v>
      </c>
      <c r="AE435" s="21">
        <v>4.5</v>
      </c>
      <c r="AF435" s="21">
        <v>1.22</v>
      </c>
      <c r="AG435" s="21">
        <v>4.75</v>
      </c>
      <c r="AH435" s="21">
        <v>1.2</v>
      </c>
      <c r="AI435">
        <v>29</v>
      </c>
      <c r="AJ435">
        <v>19</v>
      </c>
      <c r="AK435">
        <f t="shared" si="187"/>
        <v>-500</v>
      </c>
      <c r="AL435">
        <f t="shared" si="188"/>
        <v>19</v>
      </c>
      <c r="AM435">
        <f t="shared" si="189"/>
        <v>29</v>
      </c>
    </row>
    <row r="436" spans="2:39" x14ac:dyDescent="0.25">
      <c r="B436" s="24">
        <v>44511</v>
      </c>
      <c r="C436" s="20" t="s">
        <v>33</v>
      </c>
      <c r="D436" s="20" t="s">
        <v>31</v>
      </c>
      <c r="E436" s="2">
        <v>320</v>
      </c>
      <c r="F436" s="2">
        <v>-400</v>
      </c>
      <c r="G436" s="9">
        <f t="shared" si="190"/>
        <v>45046.999999998952</v>
      </c>
      <c r="H436" s="2" t="str">
        <f t="shared" si="191"/>
        <v>Baltimore Ravens</v>
      </c>
      <c r="I436" s="2" t="str">
        <f t="shared" si="192"/>
        <v>Miami Dolphins</v>
      </c>
      <c r="J436" s="17">
        <f t="shared" si="193"/>
        <v>-400</v>
      </c>
      <c r="K436" s="18">
        <f t="shared" si="194"/>
        <v>320</v>
      </c>
      <c r="L436" s="4">
        <f t="shared" si="169"/>
        <v>1.25</v>
      </c>
      <c r="M436" s="4">
        <f t="shared" si="170"/>
        <v>4.2</v>
      </c>
      <c r="N436" s="1">
        <f t="shared" si="171"/>
        <v>0.8</v>
      </c>
      <c r="O436" s="1">
        <f t="shared" si="172"/>
        <v>0.23809523809523808</v>
      </c>
      <c r="P436" s="1">
        <f t="shared" si="173"/>
        <v>3.669724770642202E-2</v>
      </c>
      <c r="Q436" s="1">
        <f t="shared" si="174"/>
        <v>0.28095238095238095</v>
      </c>
      <c r="R436" s="1">
        <f t="shared" si="175"/>
        <v>0.79195238095238096</v>
      </c>
      <c r="S436" s="1"/>
      <c r="T436" s="17">
        <f t="shared" si="176"/>
        <v>262.7021826709157</v>
      </c>
      <c r="U436" s="18">
        <f t="shared" si="177"/>
        <v>3204.8956988858595</v>
      </c>
      <c r="V436" s="2">
        <f t="shared" si="178"/>
        <v>249.56707353736991</v>
      </c>
      <c r="W436" s="18">
        <f t="shared" si="179"/>
        <v>3044.6509139415662</v>
      </c>
      <c r="X436" s="2">
        <f t="shared" si="180"/>
        <v>-400.69388394309198</v>
      </c>
      <c r="Y436" s="2">
        <f t="shared" si="181"/>
        <v>304.46509139415662</v>
      </c>
      <c r="Z436" s="2">
        <f t="shared" si="182"/>
        <v>-1000</v>
      </c>
      <c r="AA436" s="2">
        <f t="shared" si="183"/>
        <v>3044.6509139415662</v>
      </c>
      <c r="AB436" s="5">
        <f t="shared" si="184"/>
        <v>-1</v>
      </c>
      <c r="AC436" s="5">
        <f t="shared" si="185"/>
        <v>3.2</v>
      </c>
      <c r="AD436" s="3">
        <f t="shared" si="186"/>
        <v>202111</v>
      </c>
      <c r="AE436" s="21">
        <v>3.75</v>
      </c>
      <c r="AF436" s="21">
        <v>1.28</v>
      </c>
      <c r="AG436" s="21">
        <v>4.2</v>
      </c>
      <c r="AH436" s="21">
        <v>1.25</v>
      </c>
      <c r="AI436">
        <v>22</v>
      </c>
      <c r="AJ436">
        <v>10</v>
      </c>
      <c r="AK436">
        <f t="shared" si="187"/>
        <v>-400</v>
      </c>
      <c r="AL436">
        <f t="shared" si="188"/>
        <v>10</v>
      </c>
      <c r="AM436">
        <f t="shared" si="189"/>
        <v>22</v>
      </c>
    </row>
    <row r="437" spans="2:39" x14ac:dyDescent="0.25">
      <c r="B437" s="24">
        <v>44508</v>
      </c>
      <c r="C437" s="20" t="s">
        <v>48</v>
      </c>
      <c r="D437" s="20" t="s">
        <v>40</v>
      </c>
      <c r="E437" s="2">
        <v>-312.49999999999994</v>
      </c>
      <c r="F437" s="2">
        <v>250</v>
      </c>
      <c r="G437" s="9">
        <f t="shared" si="190"/>
        <v>45047.041666665617</v>
      </c>
      <c r="H437" s="2" t="str">
        <f t="shared" si="191"/>
        <v>Pittsburgh Steelers</v>
      </c>
      <c r="I437" s="2" t="str">
        <f t="shared" si="192"/>
        <v>Chicago Bears</v>
      </c>
      <c r="J437" s="17">
        <f t="shared" si="193"/>
        <v>-312.49999999999994</v>
      </c>
      <c r="K437" s="18">
        <f t="shared" si="194"/>
        <v>250</v>
      </c>
      <c r="L437" s="4">
        <f t="shared" si="169"/>
        <v>1.32</v>
      </c>
      <c r="M437" s="4">
        <f t="shared" si="170"/>
        <v>3.5</v>
      </c>
      <c r="N437" s="1">
        <f t="shared" si="171"/>
        <v>0.75757575757575757</v>
      </c>
      <c r="O437" s="1">
        <f t="shared" si="172"/>
        <v>0.2857142857142857</v>
      </c>
      <c r="P437" s="1">
        <f t="shared" si="173"/>
        <v>4.1493775933610033E-2</v>
      </c>
      <c r="Q437" s="1">
        <f t="shared" si="174"/>
        <v>0.23593073593073594</v>
      </c>
      <c r="R437" s="1">
        <f t="shared" si="175"/>
        <v>0.746930735930736</v>
      </c>
      <c r="S437" s="1"/>
      <c r="T437" s="17">
        <f t="shared" si="176"/>
        <v>338.81222434088107</v>
      </c>
      <c r="U437" s="18">
        <f t="shared" si="177"/>
        <v>2560.4407248682487</v>
      </c>
      <c r="V437" s="2">
        <f t="shared" si="178"/>
        <v>321.87161312383699</v>
      </c>
      <c r="W437" s="18">
        <f t="shared" si="179"/>
        <v>2432.4186886248362</v>
      </c>
      <c r="X437" s="2">
        <f t="shared" si="180"/>
        <v>-310.68288075943485</v>
      </c>
      <c r="Y437" s="2">
        <f t="shared" si="181"/>
        <v>243.24186886248361</v>
      </c>
      <c r="Z437" s="2">
        <f t="shared" si="182"/>
        <v>321.87161312383699</v>
      </c>
      <c r="AA437" s="2">
        <f t="shared" si="183"/>
        <v>-1000</v>
      </c>
      <c r="AB437" s="5">
        <f t="shared" si="184"/>
        <v>0.32000000000000006</v>
      </c>
      <c r="AC437" s="5">
        <f t="shared" si="185"/>
        <v>-1</v>
      </c>
      <c r="AD437" s="3">
        <f t="shared" si="186"/>
        <v>202111</v>
      </c>
      <c r="AE437" s="21">
        <v>1.37</v>
      </c>
      <c r="AF437" s="21">
        <v>3.2</v>
      </c>
      <c r="AG437" s="21">
        <v>1.32</v>
      </c>
      <c r="AH437" s="21">
        <v>3.5</v>
      </c>
      <c r="AI437">
        <v>29</v>
      </c>
      <c r="AJ437">
        <v>27</v>
      </c>
      <c r="AK437">
        <f t="shared" si="187"/>
        <v>-400</v>
      </c>
      <c r="AL437">
        <f t="shared" si="188"/>
        <v>29</v>
      </c>
      <c r="AM437">
        <f t="shared" si="189"/>
        <v>27</v>
      </c>
    </row>
    <row r="438" spans="2:39" x14ac:dyDescent="0.25">
      <c r="B438" s="24">
        <v>44507</v>
      </c>
      <c r="C438" s="20" t="s">
        <v>50</v>
      </c>
      <c r="D438" s="20" t="s">
        <v>44</v>
      </c>
      <c r="E438" s="2">
        <v>-370.37037037037032</v>
      </c>
      <c r="F438" s="2">
        <v>280</v>
      </c>
      <c r="G438" s="9">
        <f t="shared" si="190"/>
        <v>45047.083333332281</v>
      </c>
      <c r="H438" s="2" t="str">
        <f t="shared" si="191"/>
        <v>Los Angeles Rams</v>
      </c>
      <c r="I438" s="2" t="str">
        <f t="shared" si="192"/>
        <v>Tennessee Titans</v>
      </c>
      <c r="J438" s="17">
        <f t="shared" si="193"/>
        <v>-370.37037037037032</v>
      </c>
      <c r="K438" s="18">
        <f t="shared" si="194"/>
        <v>280</v>
      </c>
      <c r="L438" s="4">
        <f t="shared" si="169"/>
        <v>1.27</v>
      </c>
      <c r="M438" s="4">
        <f t="shared" si="170"/>
        <v>3.8</v>
      </c>
      <c r="N438" s="1">
        <f t="shared" si="171"/>
        <v>0.78740157480314954</v>
      </c>
      <c r="O438" s="1">
        <f t="shared" si="172"/>
        <v>0.26315789473684209</v>
      </c>
      <c r="P438" s="1">
        <f t="shared" si="173"/>
        <v>4.8126232741617536E-2</v>
      </c>
      <c r="Q438" s="1">
        <f t="shared" si="174"/>
        <v>0.26212184003315375</v>
      </c>
      <c r="R438" s="1">
        <f t="shared" si="175"/>
        <v>0.77312184003315376</v>
      </c>
      <c r="S438" s="1"/>
      <c r="T438" s="17">
        <f t="shared" si="176"/>
        <v>293.45718645992071</v>
      </c>
      <c r="U438" s="18">
        <f t="shared" si="177"/>
        <v>2909.583445130711</v>
      </c>
      <c r="V438" s="2">
        <f t="shared" si="178"/>
        <v>278.78432713692467</v>
      </c>
      <c r="W438" s="18">
        <f t="shared" si="179"/>
        <v>2764.1042728741754</v>
      </c>
      <c r="X438" s="2">
        <f t="shared" si="180"/>
        <v>-358.70022187755586</v>
      </c>
      <c r="Y438" s="2">
        <f t="shared" si="181"/>
        <v>276.41042728741752</v>
      </c>
      <c r="Z438" s="2">
        <f t="shared" si="182"/>
        <v>-1000</v>
      </c>
      <c r="AA438" s="2">
        <f t="shared" si="183"/>
        <v>2764.1042728741754</v>
      </c>
      <c r="AB438" s="5">
        <f t="shared" si="184"/>
        <v>-1</v>
      </c>
      <c r="AC438" s="5">
        <f t="shared" si="185"/>
        <v>2.8</v>
      </c>
      <c r="AD438" s="3">
        <f t="shared" si="186"/>
        <v>202111</v>
      </c>
      <c r="AE438" s="21">
        <v>1.38</v>
      </c>
      <c r="AF438" s="21">
        <v>3.15</v>
      </c>
      <c r="AG438" s="21">
        <v>1.27</v>
      </c>
      <c r="AH438" s="21">
        <v>3.8</v>
      </c>
      <c r="AI438">
        <v>16</v>
      </c>
      <c r="AJ438">
        <v>28</v>
      </c>
      <c r="AK438">
        <f t="shared" si="187"/>
        <v>-400</v>
      </c>
      <c r="AL438">
        <f t="shared" si="188"/>
        <v>16</v>
      </c>
      <c r="AM438">
        <f t="shared" si="189"/>
        <v>28</v>
      </c>
    </row>
    <row r="439" spans="2:39" x14ac:dyDescent="0.25">
      <c r="B439" s="24">
        <v>44507</v>
      </c>
      <c r="C439" s="20" t="s">
        <v>23</v>
      </c>
      <c r="D439" s="20" t="s">
        <v>36</v>
      </c>
      <c r="E439" s="2">
        <v>-333.33333333333326</v>
      </c>
      <c r="F439" s="2">
        <v>265</v>
      </c>
      <c r="G439" s="9">
        <f t="shared" si="190"/>
        <v>45047.124999998945</v>
      </c>
      <c r="H439" s="2" t="str">
        <f t="shared" si="191"/>
        <v>Kansas City Chiefs</v>
      </c>
      <c r="I439" s="2" t="str">
        <f t="shared" si="192"/>
        <v>Green Bay Packers</v>
      </c>
      <c r="J439" s="17">
        <f t="shared" si="193"/>
        <v>-333.33333333333326</v>
      </c>
      <c r="K439" s="18">
        <f t="shared" si="194"/>
        <v>265</v>
      </c>
      <c r="L439" s="4">
        <f t="shared" si="169"/>
        <v>1.3</v>
      </c>
      <c r="M439" s="4">
        <f t="shared" si="170"/>
        <v>3.65</v>
      </c>
      <c r="N439" s="1">
        <f t="shared" si="171"/>
        <v>0.76923076923076916</v>
      </c>
      <c r="O439" s="1">
        <f t="shared" si="172"/>
        <v>0.27397260273972601</v>
      </c>
      <c r="P439" s="1">
        <f t="shared" si="173"/>
        <v>4.1414141414141459E-2</v>
      </c>
      <c r="Q439" s="1">
        <f t="shared" si="174"/>
        <v>0.24762908324552158</v>
      </c>
      <c r="R439" s="1">
        <f t="shared" si="175"/>
        <v>0.75862908324552158</v>
      </c>
      <c r="S439" s="1"/>
      <c r="T439" s="17">
        <f t="shared" si="176"/>
        <v>318.16723361284784</v>
      </c>
      <c r="U439" s="18">
        <f t="shared" si="177"/>
        <v>2708.5523787535408</v>
      </c>
      <c r="V439" s="2">
        <f t="shared" si="178"/>
        <v>302.25887193220541</v>
      </c>
      <c r="W439" s="18">
        <f t="shared" si="179"/>
        <v>2573.1247598158634</v>
      </c>
      <c r="X439" s="2">
        <f t="shared" si="180"/>
        <v>-330.84223255630133</v>
      </c>
      <c r="Y439" s="2">
        <f t="shared" si="181"/>
        <v>257.31247598158632</v>
      </c>
      <c r="Z439" s="2">
        <f t="shared" si="182"/>
        <v>302.25887193220541</v>
      </c>
      <c r="AA439" s="2">
        <f t="shared" si="183"/>
        <v>-1000</v>
      </c>
      <c r="AB439" s="5">
        <f t="shared" si="184"/>
        <v>0.30000000000000004</v>
      </c>
      <c r="AC439" s="5">
        <f t="shared" si="185"/>
        <v>-1</v>
      </c>
      <c r="AD439" s="3">
        <f t="shared" si="186"/>
        <v>202111</v>
      </c>
      <c r="AE439" s="21">
        <v>1.66</v>
      </c>
      <c r="AF439" s="21">
        <v>2.2999999999999998</v>
      </c>
      <c r="AG439" s="21">
        <v>1.3</v>
      </c>
      <c r="AH439" s="21">
        <v>3.65</v>
      </c>
      <c r="AI439">
        <v>13</v>
      </c>
      <c r="AJ439">
        <v>7</v>
      </c>
      <c r="AK439">
        <f t="shared" si="187"/>
        <v>-400</v>
      </c>
      <c r="AL439">
        <f t="shared" si="188"/>
        <v>13</v>
      </c>
      <c r="AM439">
        <f t="shared" si="189"/>
        <v>7</v>
      </c>
    </row>
    <row r="440" spans="2:39" x14ac:dyDescent="0.25">
      <c r="B440" s="24">
        <v>44507</v>
      </c>
      <c r="C440" s="20" t="s">
        <v>25</v>
      </c>
      <c r="D440" s="20" t="s">
        <v>51</v>
      </c>
      <c r="E440" s="2">
        <v>-243.9024390243903</v>
      </c>
      <c r="F440" s="2">
        <v>200</v>
      </c>
      <c r="G440" s="9">
        <f t="shared" si="190"/>
        <v>45047.166666665609</v>
      </c>
      <c r="H440" s="2" t="str">
        <f t="shared" si="191"/>
        <v>San Francisco 49ers</v>
      </c>
      <c r="I440" s="2" t="str">
        <f t="shared" si="192"/>
        <v>Arizona Cardinals</v>
      </c>
      <c r="J440" s="17">
        <f t="shared" si="193"/>
        <v>-243.9024390243903</v>
      </c>
      <c r="K440" s="18">
        <f t="shared" si="194"/>
        <v>200</v>
      </c>
      <c r="L440" s="4">
        <f t="shared" si="169"/>
        <v>1.41</v>
      </c>
      <c r="M440" s="4">
        <f t="shared" si="170"/>
        <v>3</v>
      </c>
      <c r="N440" s="1">
        <f t="shared" si="171"/>
        <v>0.70921985815602839</v>
      </c>
      <c r="O440" s="1">
        <f t="shared" si="172"/>
        <v>0.33333333333333331</v>
      </c>
      <c r="P440" s="1">
        <f t="shared" si="173"/>
        <v>4.0816326530612401E-2</v>
      </c>
      <c r="Q440" s="1">
        <f t="shared" si="174"/>
        <v>0.18794326241134754</v>
      </c>
      <c r="R440" s="1">
        <f t="shared" si="175"/>
        <v>0.69894326241134752</v>
      </c>
      <c r="S440" s="1"/>
      <c r="T440" s="17">
        <f t="shared" si="176"/>
        <v>430.73129648608347</v>
      </c>
      <c r="U440" s="18">
        <f t="shared" si="177"/>
        <v>2057.0269370258952</v>
      </c>
      <c r="V440" s="2">
        <f t="shared" si="178"/>
        <v>409.19473166177926</v>
      </c>
      <c r="W440" s="18">
        <f t="shared" si="179"/>
        <v>1954.1755901746003</v>
      </c>
      <c r="X440" s="2">
        <f t="shared" si="180"/>
        <v>-244.3824229942804</v>
      </c>
      <c r="Y440" s="2">
        <f t="shared" si="181"/>
        <v>195.41755901746004</v>
      </c>
      <c r="Z440" s="2">
        <f t="shared" si="182"/>
        <v>-1000</v>
      </c>
      <c r="AA440" s="2">
        <f t="shared" si="183"/>
        <v>1954.1755901746003</v>
      </c>
      <c r="AB440" s="5">
        <f t="shared" si="184"/>
        <v>-1</v>
      </c>
      <c r="AC440" s="5">
        <f t="shared" si="185"/>
        <v>2</v>
      </c>
      <c r="AD440" s="3">
        <f t="shared" si="186"/>
        <v>202111</v>
      </c>
      <c r="AE440" s="21">
        <v>2.25</v>
      </c>
      <c r="AF440" s="21">
        <v>1.68</v>
      </c>
      <c r="AG440" s="21">
        <v>1.41</v>
      </c>
      <c r="AH440" s="21">
        <v>3</v>
      </c>
      <c r="AI440">
        <v>17</v>
      </c>
      <c r="AJ440">
        <v>31</v>
      </c>
      <c r="AK440">
        <f t="shared" si="187"/>
        <v>-300</v>
      </c>
      <c r="AL440">
        <f t="shared" si="188"/>
        <v>17</v>
      </c>
      <c r="AM440">
        <f t="shared" si="189"/>
        <v>31</v>
      </c>
    </row>
    <row r="441" spans="2:39" x14ac:dyDescent="0.25">
      <c r="B441" s="24">
        <v>44507</v>
      </c>
      <c r="C441" s="20" t="s">
        <v>22</v>
      </c>
      <c r="D441" s="20" t="s">
        <v>34</v>
      </c>
      <c r="E441" s="2">
        <v>-111.11111111111113</v>
      </c>
      <c r="F441" s="2">
        <v>-111.11111111111113</v>
      </c>
      <c r="G441" s="9">
        <f t="shared" si="190"/>
        <v>45047.208333332273</v>
      </c>
      <c r="H441" s="2" t="str">
        <f t="shared" si="191"/>
        <v>Philadelphia Eagles</v>
      </c>
      <c r="I441" s="2" t="str">
        <f t="shared" si="192"/>
        <v>Los Angeles Chargers</v>
      </c>
      <c r="J441" s="17">
        <f t="shared" si="193"/>
        <v>-111.11111111111113</v>
      </c>
      <c r="K441" s="18">
        <f t="shared" si="194"/>
        <v>-111.11111111111113</v>
      </c>
      <c r="L441" s="4">
        <f t="shared" si="169"/>
        <v>1.9</v>
      </c>
      <c r="M441" s="4">
        <f t="shared" si="170"/>
        <v>1.9</v>
      </c>
      <c r="N441" s="1">
        <f t="shared" si="171"/>
        <v>0.52631578947368418</v>
      </c>
      <c r="O441" s="1">
        <f t="shared" si="172"/>
        <v>0.52631578947368418</v>
      </c>
      <c r="P441" s="1">
        <f t="shared" si="173"/>
        <v>4.9999999999999933E-2</v>
      </c>
      <c r="Q441" s="1">
        <f t="shared" si="174"/>
        <v>0</v>
      </c>
      <c r="R441" s="1">
        <f t="shared" si="175"/>
        <v>0.51100000000000001</v>
      </c>
      <c r="S441" s="1"/>
      <c r="T441" s="17">
        <f t="shared" si="176"/>
        <v>956.94716242661434</v>
      </c>
      <c r="U441" s="18">
        <f t="shared" si="177"/>
        <v>953.05662164669593</v>
      </c>
      <c r="V441" s="2">
        <f t="shared" si="178"/>
        <v>909.09980430528356</v>
      </c>
      <c r="W441" s="18">
        <f t="shared" si="179"/>
        <v>905.40379056436109</v>
      </c>
      <c r="X441" s="2">
        <f t="shared" si="180"/>
        <v>-109.9989236895921</v>
      </c>
      <c r="Y441" s="2">
        <f t="shared" si="181"/>
        <v>-110.44795818412409</v>
      </c>
      <c r="Z441" s="2">
        <f t="shared" si="182"/>
        <v>909.09980430528356</v>
      </c>
      <c r="AA441" s="2">
        <f t="shared" si="183"/>
        <v>-1000</v>
      </c>
      <c r="AB441" s="5">
        <f t="shared" si="184"/>
        <v>0.89999999999999991</v>
      </c>
      <c r="AC441" s="5">
        <f t="shared" si="185"/>
        <v>-1</v>
      </c>
      <c r="AD441" s="3">
        <f t="shared" si="186"/>
        <v>202111</v>
      </c>
      <c r="AE441" s="21">
        <v>2.2999999999999998</v>
      </c>
      <c r="AF441" s="21">
        <v>1.66</v>
      </c>
      <c r="AG441" s="21">
        <v>1.9</v>
      </c>
      <c r="AH441" s="21">
        <v>1.9</v>
      </c>
      <c r="AI441">
        <v>24</v>
      </c>
      <c r="AJ441">
        <v>27</v>
      </c>
      <c r="AK441">
        <f t="shared" si="187"/>
        <v>-120</v>
      </c>
      <c r="AL441">
        <f t="shared" si="188"/>
        <v>27</v>
      </c>
      <c r="AM441">
        <f t="shared" si="189"/>
        <v>24</v>
      </c>
    </row>
    <row r="442" spans="2:39" x14ac:dyDescent="0.25">
      <c r="B442" s="24">
        <v>44507</v>
      </c>
      <c r="C442" s="20" t="s">
        <v>31</v>
      </c>
      <c r="D442" s="20" t="s">
        <v>32</v>
      </c>
      <c r="E442" s="2">
        <v>-303.03030303030295</v>
      </c>
      <c r="F442" s="2">
        <v>240</v>
      </c>
      <c r="G442" s="9">
        <f t="shared" si="190"/>
        <v>45047.249999998938</v>
      </c>
      <c r="H442" s="2" t="str">
        <f t="shared" si="191"/>
        <v>Baltimore Ravens</v>
      </c>
      <c r="I442" s="2" t="str">
        <f t="shared" si="192"/>
        <v>Minnesota Vikings</v>
      </c>
      <c r="J442" s="17">
        <f t="shared" si="193"/>
        <v>-303.03030303030295</v>
      </c>
      <c r="K442" s="18">
        <f t="shared" si="194"/>
        <v>240</v>
      </c>
      <c r="L442" s="4">
        <f t="shared" si="169"/>
        <v>1.33</v>
      </c>
      <c r="M442" s="4">
        <f t="shared" si="170"/>
        <v>3.4</v>
      </c>
      <c r="N442" s="1">
        <f t="shared" si="171"/>
        <v>0.75187969924812026</v>
      </c>
      <c r="O442" s="1">
        <f t="shared" si="172"/>
        <v>0.29411764705882354</v>
      </c>
      <c r="P442" s="1">
        <f t="shared" si="173"/>
        <v>4.3974630021141659E-2</v>
      </c>
      <c r="Q442" s="1">
        <f t="shared" si="174"/>
        <v>0.22888102609464836</v>
      </c>
      <c r="R442" s="1">
        <f t="shared" si="175"/>
        <v>0.73988102609464834</v>
      </c>
      <c r="S442" s="1"/>
      <c r="T442" s="17">
        <f t="shared" si="176"/>
        <v>351.56865054149432</v>
      </c>
      <c r="U442" s="18">
        <f t="shared" si="177"/>
        <v>2476.6314971810075</v>
      </c>
      <c r="V442" s="2">
        <f t="shared" si="178"/>
        <v>333.99021801441961</v>
      </c>
      <c r="W442" s="18">
        <f t="shared" si="179"/>
        <v>2352.7999223219572</v>
      </c>
      <c r="X442" s="2">
        <f t="shared" si="180"/>
        <v>-299.40996653884821</v>
      </c>
      <c r="Y442" s="2">
        <f t="shared" si="181"/>
        <v>235.27999223219572</v>
      </c>
      <c r="Z442" s="2">
        <f t="shared" si="182"/>
        <v>333.99021801441961</v>
      </c>
      <c r="AA442" s="2">
        <f t="shared" si="183"/>
        <v>-1000</v>
      </c>
      <c r="AB442" s="5">
        <f t="shared" si="184"/>
        <v>0.33000000000000007</v>
      </c>
      <c r="AC442" s="5">
        <f t="shared" si="185"/>
        <v>-1</v>
      </c>
      <c r="AD442" s="3">
        <f t="shared" si="186"/>
        <v>202111</v>
      </c>
      <c r="AE442" s="21">
        <v>1.38</v>
      </c>
      <c r="AF442" s="21">
        <v>3.15</v>
      </c>
      <c r="AG442" s="21">
        <v>1.33</v>
      </c>
      <c r="AH442" s="21">
        <v>3.4</v>
      </c>
      <c r="AI442">
        <v>34</v>
      </c>
      <c r="AJ442">
        <v>31</v>
      </c>
      <c r="AK442">
        <f t="shared" si="187"/>
        <v>-400</v>
      </c>
      <c r="AL442">
        <f t="shared" si="188"/>
        <v>34</v>
      </c>
      <c r="AM442">
        <f t="shared" si="189"/>
        <v>31</v>
      </c>
    </row>
    <row r="443" spans="2:39" x14ac:dyDescent="0.25">
      <c r="B443" s="24">
        <v>44507</v>
      </c>
      <c r="C443" s="20" t="s">
        <v>47</v>
      </c>
      <c r="D443" s="20" t="s">
        <v>39</v>
      </c>
      <c r="E443" s="2">
        <v>160</v>
      </c>
      <c r="F443" s="2">
        <v>-181.81818181818181</v>
      </c>
      <c r="G443" s="9">
        <f t="shared" si="190"/>
        <v>45047.291666665602</v>
      </c>
      <c r="H443" s="2" t="str">
        <f t="shared" si="191"/>
        <v>New England Patriots</v>
      </c>
      <c r="I443" s="2" t="str">
        <f t="shared" si="192"/>
        <v>Carolina Panthers</v>
      </c>
      <c r="J443" s="17">
        <f t="shared" si="193"/>
        <v>-181.81818181818181</v>
      </c>
      <c r="K443" s="18">
        <f t="shared" si="194"/>
        <v>160</v>
      </c>
      <c r="L443" s="4">
        <f t="shared" si="169"/>
        <v>1.55</v>
      </c>
      <c r="M443" s="4">
        <f t="shared" si="170"/>
        <v>2.6</v>
      </c>
      <c r="N443" s="1">
        <f t="shared" si="171"/>
        <v>0.64516129032258063</v>
      </c>
      <c r="O443" s="1">
        <f t="shared" si="172"/>
        <v>0.38461538461538458</v>
      </c>
      <c r="P443" s="1">
        <f t="shared" si="173"/>
        <v>2.8915662650602414E-2</v>
      </c>
      <c r="Q443" s="1">
        <f t="shared" si="174"/>
        <v>0.13027295285359802</v>
      </c>
      <c r="R443" s="1">
        <f t="shared" si="175"/>
        <v>0.64127295285359809</v>
      </c>
      <c r="S443" s="1"/>
      <c r="T443" s="17">
        <f t="shared" si="176"/>
        <v>559.39837404665798</v>
      </c>
      <c r="U443" s="18">
        <f t="shared" si="177"/>
        <v>1609.5378726032154</v>
      </c>
      <c r="V443" s="2">
        <f t="shared" si="178"/>
        <v>531.42845534432502</v>
      </c>
      <c r="W443" s="18">
        <f t="shared" si="179"/>
        <v>1529.0609789730545</v>
      </c>
      <c r="X443" s="2">
        <f t="shared" si="180"/>
        <v>-188.17208411470486</v>
      </c>
      <c r="Y443" s="2">
        <f t="shared" si="181"/>
        <v>152.90609789730544</v>
      </c>
      <c r="Z443" s="2">
        <f t="shared" si="182"/>
        <v>531.42845534432502</v>
      </c>
      <c r="AA443" s="2">
        <f t="shared" si="183"/>
        <v>-1000</v>
      </c>
      <c r="AB443" s="5">
        <f t="shared" si="184"/>
        <v>0.55000000000000004</v>
      </c>
      <c r="AC443" s="5">
        <f t="shared" si="185"/>
        <v>-1</v>
      </c>
      <c r="AD443" s="3">
        <f t="shared" si="186"/>
        <v>202111</v>
      </c>
      <c r="AE443" s="21">
        <v>2.2999999999999998</v>
      </c>
      <c r="AF443" s="21">
        <v>1.66</v>
      </c>
      <c r="AG443" s="21">
        <v>2.6</v>
      </c>
      <c r="AH443" s="21">
        <v>1.55</v>
      </c>
      <c r="AI443">
        <v>6</v>
      </c>
      <c r="AJ443">
        <v>24</v>
      </c>
      <c r="AK443">
        <f t="shared" si="187"/>
        <v>-190</v>
      </c>
      <c r="AL443">
        <f t="shared" si="188"/>
        <v>24</v>
      </c>
      <c r="AM443">
        <f t="shared" si="189"/>
        <v>6</v>
      </c>
    </row>
    <row r="444" spans="2:39" x14ac:dyDescent="0.25">
      <c r="B444" s="24">
        <v>44507</v>
      </c>
      <c r="C444" s="20" t="s">
        <v>24</v>
      </c>
      <c r="D444" s="20" t="s">
        <v>49</v>
      </c>
      <c r="E444" s="2">
        <v>-131.57894736842104</v>
      </c>
      <c r="F444" s="2">
        <v>110.00000000000001</v>
      </c>
      <c r="G444" s="9">
        <f t="shared" si="190"/>
        <v>45047.333333332266</v>
      </c>
      <c r="H444" s="2" t="str">
        <f t="shared" si="191"/>
        <v>Cincinnati Bengals</v>
      </c>
      <c r="I444" s="2" t="str">
        <f t="shared" si="192"/>
        <v>Cleveland Browns</v>
      </c>
      <c r="J444" s="17">
        <f t="shared" si="193"/>
        <v>-131.57894736842104</v>
      </c>
      <c r="K444" s="18">
        <f t="shared" si="194"/>
        <v>110.00000000000001</v>
      </c>
      <c r="L444" s="4">
        <f t="shared" si="169"/>
        <v>1.76</v>
      </c>
      <c r="M444" s="4">
        <f t="shared" si="170"/>
        <v>2.1</v>
      </c>
      <c r="N444" s="1">
        <f t="shared" si="171"/>
        <v>0.56818181818181823</v>
      </c>
      <c r="O444" s="1">
        <f t="shared" si="172"/>
        <v>0.47619047619047616</v>
      </c>
      <c r="P444" s="1">
        <f t="shared" si="173"/>
        <v>4.2487046632124437E-2</v>
      </c>
      <c r="Q444" s="1">
        <f t="shared" si="174"/>
        <v>4.5995670995671034E-2</v>
      </c>
      <c r="R444" s="1">
        <f t="shared" si="175"/>
        <v>0.55699567099567104</v>
      </c>
      <c r="S444" s="1"/>
      <c r="T444" s="17">
        <f t="shared" si="176"/>
        <v>795.34608987611307</v>
      </c>
      <c r="U444" s="18">
        <f t="shared" si="177"/>
        <v>1144.9859022934511</v>
      </c>
      <c r="V444" s="2">
        <f t="shared" si="178"/>
        <v>755.57878538230739</v>
      </c>
      <c r="W444" s="18">
        <f t="shared" si="179"/>
        <v>1087.7366071787785</v>
      </c>
      <c r="X444" s="2">
        <f t="shared" si="180"/>
        <v>-132.3488720628942</v>
      </c>
      <c r="Y444" s="2">
        <f t="shared" si="181"/>
        <v>108.77366071787785</v>
      </c>
      <c r="Z444" s="2">
        <f t="shared" si="182"/>
        <v>-1000</v>
      </c>
      <c r="AA444" s="2">
        <f t="shared" si="183"/>
        <v>1087.7366071787785</v>
      </c>
      <c r="AB444" s="5">
        <f t="shared" si="184"/>
        <v>-1</v>
      </c>
      <c r="AC444" s="5">
        <f t="shared" si="185"/>
        <v>1.1000000000000001</v>
      </c>
      <c r="AD444" s="3">
        <f t="shared" si="186"/>
        <v>202111</v>
      </c>
      <c r="AE444" s="21">
        <v>1.66</v>
      </c>
      <c r="AF444" s="21">
        <v>2.2999999999999998</v>
      </c>
      <c r="AG444" s="21">
        <v>1.76</v>
      </c>
      <c r="AH444" s="21">
        <v>2.1</v>
      </c>
      <c r="AI444">
        <v>16</v>
      </c>
      <c r="AJ444">
        <v>41</v>
      </c>
      <c r="AK444">
        <f t="shared" si="187"/>
        <v>-140</v>
      </c>
      <c r="AL444">
        <f t="shared" si="188"/>
        <v>16</v>
      </c>
      <c r="AM444">
        <f t="shared" si="189"/>
        <v>41</v>
      </c>
    </row>
    <row r="445" spans="2:39" x14ac:dyDescent="0.25">
      <c r="B445" s="24">
        <v>44507</v>
      </c>
      <c r="C445" s="20" t="s">
        <v>26</v>
      </c>
      <c r="D445" s="20" t="s">
        <v>41</v>
      </c>
      <c r="E445" s="2">
        <v>-500.00000000000011</v>
      </c>
      <c r="F445" s="2">
        <v>375</v>
      </c>
      <c r="G445" s="9">
        <f t="shared" si="190"/>
        <v>45047.37499999893</v>
      </c>
      <c r="H445" s="2" t="str">
        <f t="shared" si="191"/>
        <v>Dallas Cowboys</v>
      </c>
      <c r="I445" s="2" t="str">
        <f t="shared" si="192"/>
        <v>Denver Broncos</v>
      </c>
      <c r="J445" s="17">
        <f t="shared" si="193"/>
        <v>-500.00000000000011</v>
      </c>
      <c r="K445" s="18">
        <f t="shared" si="194"/>
        <v>375</v>
      </c>
      <c r="L445" s="4">
        <f t="shared" si="169"/>
        <v>1.2</v>
      </c>
      <c r="M445" s="4">
        <f t="shared" si="170"/>
        <v>4.75</v>
      </c>
      <c r="N445" s="1">
        <f t="shared" si="171"/>
        <v>0.83333333333333337</v>
      </c>
      <c r="O445" s="1">
        <f t="shared" si="172"/>
        <v>0.21052631578947367</v>
      </c>
      <c r="P445" s="1">
        <f t="shared" si="173"/>
        <v>4.2016806722689037E-2</v>
      </c>
      <c r="Q445" s="1">
        <f t="shared" si="174"/>
        <v>0.31140350877192985</v>
      </c>
      <c r="R445" s="1">
        <f t="shared" si="175"/>
        <v>0.82240350877192991</v>
      </c>
      <c r="S445" s="1"/>
      <c r="T445" s="17">
        <f t="shared" si="176"/>
        <v>215.94811954689931</v>
      </c>
      <c r="U445" s="18">
        <f t="shared" si="177"/>
        <v>3787.1793685900598</v>
      </c>
      <c r="V445" s="2">
        <f t="shared" si="178"/>
        <v>205.15071356955434</v>
      </c>
      <c r="W445" s="18">
        <f t="shared" si="179"/>
        <v>3597.8204001605568</v>
      </c>
      <c r="X445" s="2">
        <f t="shared" si="180"/>
        <v>-487.44651315139578</v>
      </c>
      <c r="Y445" s="2">
        <f t="shared" si="181"/>
        <v>359.7820400160557</v>
      </c>
      <c r="Z445" s="2">
        <f t="shared" si="182"/>
        <v>-1000</v>
      </c>
      <c r="AA445" s="2">
        <f t="shared" si="183"/>
        <v>3597.8204001605568</v>
      </c>
      <c r="AB445" s="5">
        <f t="shared" si="184"/>
        <v>-1</v>
      </c>
      <c r="AC445" s="5">
        <f t="shared" si="185"/>
        <v>3.75</v>
      </c>
      <c r="AD445" s="3">
        <f t="shared" si="186"/>
        <v>202111</v>
      </c>
      <c r="AE445" s="21">
        <v>1.28</v>
      </c>
      <c r="AF445" s="21">
        <v>3.75</v>
      </c>
      <c r="AG445" s="21">
        <v>1.2</v>
      </c>
      <c r="AH445" s="21">
        <v>4.75</v>
      </c>
      <c r="AI445">
        <v>16</v>
      </c>
      <c r="AJ445">
        <v>30</v>
      </c>
      <c r="AK445">
        <f t="shared" si="187"/>
        <v>-500</v>
      </c>
      <c r="AL445">
        <f t="shared" si="188"/>
        <v>16</v>
      </c>
      <c r="AM445">
        <f t="shared" si="189"/>
        <v>30</v>
      </c>
    </row>
    <row r="446" spans="2:39" x14ac:dyDescent="0.25">
      <c r="B446" s="24">
        <v>44507</v>
      </c>
      <c r="C446" s="20" t="s">
        <v>29</v>
      </c>
      <c r="D446" s="20" t="s">
        <v>27</v>
      </c>
      <c r="E446" s="2">
        <v>750</v>
      </c>
      <c r="F446" s="2">
        <v>-1249.9999999999989</v>
      </c>
      <c r="G446" s="9">
        <f t="shared" si="190"/>
        <v>45047.416666665595</v>
      </c>
      <c r="H446" s="2" t="str">
        <f t="shared" si="191"/>
        <v>Buffalo Bills</v>
      </c>
      <c r="I446" s="2" t="str">
        <f t="shared" si="192"/>
        <v>Jacksonville Jaguars</v>
      </c>
      <c r="J446" s="17">
        <f t="shared" si="193"/>
        <v>-1249.9999999999989</v>
      </c>
      <c r="K446" s="18">
        <f t="shared" si="194"/>
        <v>750</v>
      </c>
      <c r="L446" s="4">
        <f t="shared" si="169"/>
        <v>1.08</v>
      </c>
      <c r="M446" s="4">
        <f t="shared" si="170"/>
        <v>8.5</v>
      </c>
      <c r="N446" s="1">
        <f t="shared" si="171"/>
        <v>0.92592592592592582</v>
      </c>
      <c r="O446" s="1">
        <f t="shared" si="172"/>
        <v>0.11764705882352941</v>
      </c>
      <c r="P446" s="1">
        <f t="shared" si="173"/>
        <v>4.1753653444676408E-2</v>
      </c>
      <c r="Q446" s="1">
        <f t="shared" si="174"/>
        <v>0.40413943355119819</v>
      </c>
      <c r="R446" s="1">
        <f t="shared" si="175"/>
        <v>0.9151394335511982</v>
      </c>
      <c r="S446" s="1"/>
      <c r="T446" s="17">
        <f t="shared" si="176"/>
        <v>92.729657730407752</v>
      </c>
      <c r="U446" s="18">
        <f t="shared" si="177"/>
        <v>7215.6003418479522</v>
      </c>
      <c r="V446" s="2">
        <f t="shared" si="178"/>
        <v>88.093174843887354</v>
      </c>
      <c r="W446" s="18">
        <f t="shared" si="179"/>
        <v>6854.8203247555539</v>
      </c>
      <c r="X446" s="2">
        <f t="shared" si="180"/>
        <v>-1135.1617214070568</v>
      </c>
      <c r="Y446" s="2">
        <f t="shared" si="181"/>
        <v>685.48203247555534</v>
      </c>
      <c r="Z446" s="2">
        <f t="shared" si="182"/>
        <v>-1000</v>
      </c>
      <c r="AA446" s="2">
        <f t="shared" si="183"/>
        <v>6854.8203247555539</v>
      </c>
      <c r="AB446" s="5">
        <f t="shared" si="184"/>
        <v>-1</v>
      </c>
      <c r="AC446" s="5">
        <f t="shared" si="185"/>
        <v>7.5</v>
      </c>
      <c r="AD446" s="3">
        <f t="shared" si="186"/>
        <v>202111</v>
      </c>
      <c r="AE446" s="21">
        <v>7.5</v>
      </c>
      <c r="AF446" s="21">
        <v>1.1000000000000001</v>
      </c>
      <c r="AG446" s="21">
        <v>8.5</v>
      </c>
      <c r="AH446" s="21">
        <v>1.08</v>
      </c>
      <c r="AI446">
        <v>9</v>
      </c>
      <c r="AJ446">
        <v>6</v>
      </c>
      <c r="AK446">
        <f t="shared" si="187"/>
        <v>-1300</v>
      </c>
      <c r="AL446">
        <f t="shared" si="188"/>
        <v>6</v>
      </c>
      <c r="AM446">
        <f t="shared" si="189"/>
        <v>9</v>
      </c>
    </row>
    <row r="447" spans="2:39" s="14" customFormat="1" x14ac:dyDescent="0.25">
      <c r="B447" s="24">
        <v>44507</v>
      </c>
      <c r="C447" s="20" t="s">
        <v>33</v>
      </c>
      <c r="D447" s="20" t="s">
        <v>43</v>
      </c>
      <c r="E447" s="2">
        <v>-185.18518518518516</v>
      </c>
      <c r="F447" s="2">
        <v>165</v>
      </c>
      <c r="G447" s="9">
        <f t="shared" si="190"/>
        <v>45047.458333332259</v>
      </c>
      <c r="H447" s="2" t="str">
        <f t="shared" si="191"/>
        <v>Miami Dolphins</v>
      </c>
      <c r="I447" s="2" t="str">
        <f t="shared" si="192"/>
        <v>Houston Texans</v>
      </c>
      <c r="J447" s="17">
        <f t="shared" si="193"/>
        <v>-185.18518518518516</v>
      </c>
      <c r="K447" s="18">
        <f t="shared" si="194"/>
        <v>165</v>
      </c>
      <c r="L447" s="4">
        <f t="shared" si="169"/>
        <v>1.54</v>
      </c>
      <c r="M447" s="4">
        <f t="shared" si="170"/>
        <v>2.65</v>
      </c>
      <c r="N447" s="1">
        <f t="shared" si="171"/>
        <v>0.64935064935064934</v>
      </c>
      <c r="O447" s="1">
        <f t="shared" si="172"/>
        <v>0.37735849056603776</v>
      </c>
      <c r="P447" s="1">
        <f t="shared" si="173"/>
        <v>2.6014319809069208E-2</v>
      </c>
      <c r="Q447" s="1">
        <f t="shared" si="174"/>
        <v>0.13599607939230579</v>
      </c>
      <c r="R447" s="1">
        <f t="shared" si="175"/>
        <v>0.64699607939230575</v>
      </c>
      <c r="S447" s="1"/>
      <c r="T447" s="17">
        <f t="shared" si="176"/>
        <v>545.60441995143913</v>
      </c>
      <c r="U447" s="18">
        <f t="shared" si="177"/>
        <v>1648.1806912014345</v>
      </c>
      <c r="V447" s="2">
        <f t="shared" si="178"/>
        <v>518.32419895386715</v>
      </c>
      <c r="W447" s="18">
        <f t="shared" si="179"/>
        <v>1565.7716566413626</v>
      </c>
      <c r="X447" s="2">
        <f t="shared" si="180"/>
        <v>-192.92944493394256</v>
      </c>
      <c r="Y447" s="2">
        <f t="shared" si="181"/>
        <v>156.57716566413626</v>
      </c>
      <c r="Z447" s="2">
        <f t="shared" si="182"/>
        <v>518.32419895386715</v>
      </c>
      <c r="AA447" s="2">
        <f t="shared" si="183"/>
        <v>-1000</v>
      </c>
      <c r="AB447" s="5">
        <f t="shared" si="184"/>
        <v>0.54</v>
      </c>
      <c r="AC447" s="5">
        <f t="shared" si="185"/>
        <v>-1</v>
      </c>
      <c r="AD447" s="3">
        <f t="shared" si="186"/>
        <v>202111</v>
      </c>
      <c r="AE447" s="21">
        <v>1.31</v>
      </c>
      <c r="AF447" s="21">
        <v>3.55</v>
      </c>
      <c r="AG447" s="21">
        <v>1.54</v>
      </c>
      <c r="AH447" s="21">
        <v>2.65</v>
      </c>
      <c r="AI447">
        <v>17</v>
      </c>
      <c r="AJ447">
        <v>9</v>
      </c>
      <c r="AK447">
        <f t="shared" si="187"/>
        <v>-190</v>
      </c>
      <c r="AL447">
        <f t="shared" si="188"/>
        <v>17</v>
      </c>
      <c r="AM447">
        <f t="shared" si="189"/>
        <v>9</v>
      </c>
    </row>
    <row r="448" spans="2:39" s="14" customFormat="1" x14ac:dyDescent="0.25">
      <c r="B448" s="24">
        <v>44507</v>
      </c>
      <c r="C448" s="20" t="s">
        <v>46</v>
      </c>
      <c r="D448" s="20" t="s">
        <v>38</v>
      </c>
      <c r="E448" s="2">
        <v>-303.03030303030295</v>
      </c>
      <c r="F448" s="2">
        <v>240</v>
      </c>
      <c r="G448" s="9">
        <f t="shared" si="190"/>
        <v>45047.499999998923</v>
      </c>
      <c r="H448" s="2" t="str">
        <f t="shared" si="191"/>
        <v>New Orleans Saints</v>
      </c>
      <c r="I448" s="2" t="str">
        <f t="shared" si="192"/>
        <v>Atlanta Falcons</v>
      </c>
      <c r="J448" s="17">
        <f t="shared" si="193"/>
        <v>-303.03030303030295</v>
      </c>
      <c r="K448" s="18">
        <f t="shared" si="194"/>
        <v>240</v>
      </c>
      <c r="L448" s="4">
        <f t="shared" si="169"/>
        <v>1.33</v>
      </c>
      <c r="M448" s="4">
        <f t="shared" si="170"/>
        <v>3.4</v>
      </c>
      <c r="N448" s="1">
        <f t="shared" si="171"/>
        <v>0.75187969924812026</v>
      </c>
      <c r="O448" s="1">
        <f t="shared" si="172"/>
        <v>0.29411764705882354</v>
      </c>
      <c r="P448" s="1">
        <f t="shared" si="173"/>
        <v>4.3974630021141659E-2</v>
      </c>
      <c r="Q448" s="1">
        <f t="shared" si="174"/>
        <v>0.22888102609464836</v>
      </c>
      <c r="R448" s="1">
        <f t="shared" si="175"/>
        <v>0.73988102609464834</v>
      </c>
      <c r="S448" s="1"/>
      <c r="T448" s="17">
        <f t="shared" si="176"/>
        <v>351.56865054149432</v>
      </c>
      <c r="U448" s="18">
        <f t="shared" si="177"/>
        <v>2476.6314971810075</v>
      </c>
      <c r="V448" s="2">
        <f t="shared" si="178"/>
        <v>333.99021801441961</v>
      </c>
      <c r="W448" s="18">
        <f t="shared" si="179"/>
        <v>2352.7999223219572</v>
      </c>
      <c r="X448" s="2">
        <f t="shared" si="180"/>
        <v>-299.40996653884821</v>
      </c>
      <c r="Y448" s="2">
        <f t="shared" si="181"/>
        <v>235.27999223219572</v>
      </c>
      <c r="Z448" s="2">
        <f t="shared" si="182"/>
        <v>-1000</v>
      </c>
      <c r="AA448" s="2">
        <f t="shared" si="183"/>
        <v>2352.7999223219572</v>
      </c>
      <c r="AB448" s="5">
        <f t="shared" si="184"/>
        <v>-1</v>
      </c>
      <c r="AC448" s="5">
        <f t="shared" si="185"/>
        <v>2.4</v>
      </c>
      <c r="AD448" s="3">
        <f t="shared" si="186"/>
        <v>202111</v>
      </c>
      <c r="AE448" s="21">
        <v>1.44</v>
      </c>
      <c r="AF448" s="21">
        <v>2.85</v>
      </c>
      <c r="AG448" s="21">
        <v>1.33</v>
      </c>
      <c r="AH448" s="21">
        <v>3.4</v>
      </c>
      <c r="AI448">
        <v>25</v>
      </c>
      <c r="AJ448">
        <v>27</v>
      </c>
      <c r="AK448">
        <f t="shared" si="187"/>
        <v>-400</v>
      </c>
      <c r="AL448">
        <f t="shared" si="188"/>
        <v>25</v>
      </c>
      <c r="AM448">
        <f t="shared" si="189"/>
        <v>27</v>
      </c>
    </row>
    <row r="449" spans="2:39" s="14" customFormat="1" x14ac:dyDescent="0.25">
      <c r="B449" s="24">
        <v>44507</v>
      </c>
      <c r="C449" s="20" t="s">
        <v>28</v>
      </c>
      <c r="D449" s="20" t="s">
        <v>53</v>
      </c>
      <c r="E449" s="2">
        <v>135</v>
      </c>
      <c r="F449" s="2">
        <v>-156.25000000000003</v>
      </c>
      <c r="G449" s="9">
        <f t="shared" si="190"/>
        <v>45047.541666665587</v>
      </c>
      <c r="H449" s="2" t="str">
        <f t="shared" si="191"/>
        <v>Las Vegas Raiders</v>
      </c>
      <c r="I449" s="2" t="str">
        <f t="shared" si="192"/>
        <v>New York Giants</v>
      </c>
      <c r="J449" s="17">
        <f t="shared" si="193"/>
        <v>-156.25000000000003</v>
      </c>
      <c r="K449" s="18">
        <f t="shared" si="194"/>
        <v>135</v>
      </c>
      <c r="L449" s="4">
        <f t="shared" si="169"/>
        <v>1.6399999999999997</v>
      </c>
      <c r="M449" s="4">
        <f t="shared" si="170"/>
        <v>2.35</v>
      </c>
      <c r="N449" s="1">
        <f t="shared" si="171"/>
        <v>0.60975609756097571</v>
      </c>
      <c r="O449" s="1">
        <f t="shared" si="172"/>
        <v>0.42553191489361702</v>
      </c>
      <c r="P449" s="1">
        <f t="shared" si="173"/>
        <v>3.4085213032581607E-2</v>
      </c>
      <c r="Q449" s="1">
        <f t="shared" si="174"/>
        <v>9.2112091333679341E-2</v>
      </c>
      <c r="R449" s="1">
        <f t="shared" si="175"/>
        <v>0.60311209133367938</v>
      </c>
      <c r="S449" s="1"/>
      <c r="T449" s="17">
        <f t="shared" si="176"/>
        <v>658.06657563218596</v>
      </c>
      <c r="U449" s="18">
        <f t="shared" si="177"/>
        <v>1377.3404079490144</v>
      </c>
      <c r="V449" s="2">
        <f t="shared" si="178"/>
        <v>625.16324685057668</v>
      </c>
      <c r="W449" s="18">
        <f t="shared" si="179"/>
        <v>1308.4733875515637</v>
      </c>
      <c r="X449" s="2">
        <f t="shared" si="180"/>
        <v>-159.95821971905121</v>
      </c>
      <c r="Y449" s="2">
        <f t="shared" si="181"/>
        <v>130.84733875515639</v>
      </c>
      <c r="Z449" s="2">
        <f t="shared" si="182"/>
        <v>-1000</v>
      </c>
      <c r="AA449" s="2">
        <f t="shared" si="183"/>
        <v>1308.4733875515637</v>
      </c>
      <c r="AB449" s="5">
        <f t="shared" si="184"/>
        <v>-1</v>
      </c>
      <c r="AC449" s="5">
        <f t="shared" si="185"/>
        <v>1.35</v>
      </c>
      <c r="AD449" s="3">
        <f t="shared" si="186"/>
        <v>202111</v>
      </c>
      <c r="AE449" s="21">
        <v>2.4</v>
      </c>
      <c r="AF449" s="21">
        <v>1.62</v>
      </c>
      <c r="AG449" s="21">
        <v>2.35</v>
      </c>
      <c r="AH449" s="21">
        <v>1.64</v>
      </c>
      <c r="AI449">
        <v>23</v>
      </c>
      <c r="AJ449">
        <v>16</v>
      </c>
      <c r="AK449">
        <f t="shared" si="187"/>
        <v>-160</v>
      </c>
      <c r="AL449">
        <f t="shared" si="188"/>
        <v>16</v>
      </c>
      <c r="AM449">
        <f t="shared" si="189"/>
        <v>23</v>
      </c>
    </row>
    <row r="450" spans="2:39" x14ac:dyDescent="0.25">
      <c r="B450" s="24">
        <v>44504</v>
      </c>
      <c r="C450" s="20" t="s">
        <v>42</v>
      </c>
      <c r="D450" s="20" t="s">
        <v>45</v>
      </c>
      <c r="E450" s="2">
        <v>-526.31578947368439</v>
      </c>
      <c r="F450" s="2">
        <v>400</v>
      </c>
      <c r="G450" s="9">
        <f t="shared" si="190"/>
        <v>45047.583333332252</v>
      </c>
      <c r="H450" s="2" t="str">
        <f t="shared" si="191"/>
        <v>Indianapolis Colts</v>
      </c>
      <c r="I450" s="2" t="str">
        <f t="shared" si="192"/>
        <v>New York Jets</v>
      </c>
      <c r="J450" s="17">
        <f t="shared" si="193"/>
        <v>-526.31578947368439</v>
      </c>
      <c r="K450" s="18">
        <f t="shared" si="194"/>
        <v>400</v>
      </c>
      <c r="L450" s="4">
        <f t="shared" si="169"/>
        <v>1.19</v>
      </c>
      <c r="M450" s="4">
        <f t="shared" si="170"/>
        <v>5</v>
      </c>
      <c r="N450" s="1">
        <f t="shared" si="171"/>
        <v>0.84033613445378152</v>
      </c>
      <c r="O450" s="1">
        <f t="shared" si="172"/>
        <v>0.2</v>
      </c>
      <c r="P450" s="1">
        <f t="shared" si="173"/>
        <v>3.8772213247172949E-2</v>
      </c>
      <c r="Q450" s="1">
        <f t="shared" si="174"/>
        <v>0.32016806722689073</v>
      </c>
      <c r="R450" s="1">
        <f t="shared" si="175"/>
        <v>0.83116806722689074</v>
      </c>
      <c r="S450" s="1"/>
      <c r="T450" s="17">
        <f t="shared" si="176"/>
        <v>203.12610581443556</v>
      </c>
      <c r="U450" s="18">
        <f t="shared" si="177"/>
        <v>3985.2087388896653</v>
      </c>
      <c r="V450" s="2">
        <f t="shared" si="178"/>
        <v>192.96980052371379</v>
      </c>
      <c r="W450" s="18">
        <f t="shared" si="179"/>
        <v>3785.9483019451818</v>
      </c>
      <c r="X450" s="2">
        <f t="shared" si="180"/>
        <v>-518.21580231001553</v>
      </c>
      <c r="Y450" s="2">
        <f t="shared" si="181"/>
        <v>378.59483019451818</v>
      </c>
      <c r="Z450" s="2">
        <f t="shared" si="182"/>
        <v>192.96980052371379</v>
      </c>
      <c r="AA450" s="2">
        <f t="shared" si="183"/>
        <v>-1000</v>
      </c>
      <c r="AB450" s="5">
        <f t="shared" si="184"/>
        <v>0.18999999999999995</v>
      </c>
      <c r="AC450" s="5">
        <f t="shared" si="185"/>
        <v>-1</v>
      </c>
      <c r="AD450" s="3">
        <f t="shared" si="186"/>
        <v>202111</v>
      </c>
      <c r="AE450" s="21">
        <v>1.19</v>
      </c>
      <c r="AF450" s="21">
        <v>5</v>
      </c>
      <c r="AG450" s="21">
        <v>1.19</v>
      </c>
      <c r="AH450" s="21">
        <v>5</v>
      </c>
      <c r="AI450">
        <v>45</v>
      </c>
      <c r="AJ450">
        <v>30</v>
      </c>
      <c r="AK450">
        <f t="shared" si="187"/>
        <v>-600</v>
      </c>
      <c r="AL450">
        <f t="shared" si="188"/>
        <v>45</v>
      </c>
      <c r="AM450">
        <f t="shared" si="189"/>
        <v>30</v>
      </c>
    </row>
    <row r="451" spans="2:39" x14ac:dyDescent="0.25">
      <c r="B451" s="24">
        <v>44501</v>
      </c>
      <c r="C451" s="20" t="s">
        <v>23</v>
      </c>
      <c r="D451" s="20" t="s">
        <v>28</v>
      </c>
      <c r="E451" s="2">
        <v>-526.31578947368439</v>
      </c>
      <c r="F451" s="2">
        <v>400</v>
      </c>
      <c r="G451" s="9">
        <f t="shared" si="190"/>
        <v>45047.624999998916</v>
      </c>
      <c r="H451" s="2" t="str">
        <f t="shared" si="191"/>
        <v>Kansas City Chiefs</v>
      </c>
      <c r="I451" s="2" t="str">
        <f t="shared" si="192"/>
        <v>New York Giants</v>
      </c>
      <c r="J451" s="17">
        <f t="shared" si="193"/>
        <v>-526.31578947368439</v>
      </c>
      <c r="K451" s="18">
        <f t="shared" si="194"/>
        <v>400</v>
      </c>
      <c r="L451" s="4">
        <f t="shared" si="169"/>
        <v>1.19</v>
      </c>
      <c r="M451" s="4">
        <f t="shared" si="170"/>
        <v>5</v>
      </c>
      <c r="N451" s="1">
        <f t="shared" si="171"/>
        <v>0.84033613445378152</v>
      </c>
      <c r="O451" s="1">
        <f t="shared" si="172"/>
        <v>0.2</v>
      </c>
      <c r="P451" s="1">
        <f t="shared" si="173"/>
        <v>3.8772213247172949E-2</v>
      </c>
      <c r="Q451" s="1">
        <f t="shared" si="174"/>
        <v>0.32016806722689073</v>
      </c>
      <c r="R451" s="1">
        <f t="shared" si="175"/>
        <v>0.83116806722689074</v>
      </c>
      <c r="S451" s="1"/>
      <c r="T451" s="17">
        <f t="shared" si="176"/>
        <v>203.12610581443556</v>
      </c>
      <c r="U451" s="18">
        <f t="shared" si="177"/>
        <v>3985.2087388896653</v>
      </c>
      <c r="V451" s="2">
        <f t="shared" si="178"/>
        <v>192.96980052371379</v>
      </c>
      <c r="W451" s="18">
        <f t="shared" si="179"/>
        <v>3785.9483019451818</v>
      </c>
      <c r="X451" s="2">
        <f t="shared" si="180"/>
        <v>-518.21580231001553</v>
      </c>
      <c r="Y451" s="2">
        <f t="shared" si="181"/>
        <v>378.59483019451818</v>
      </c>
      <c r="Z451" s="2">
        <f t="shared" si="182"/>
        <v>192.96980052371379</v>
      </c>
      <c r="AA451" s="2">
        <f t="shared" si="183"/>
        <v>-1000</v>
      </c>
      <c r="AB451" s="5">
        <f t="shared" si="184"/>
        <v>0.18999999999999995</v>
      </c>
      <c r="AC451" s="5">
        <f t="shared" si="185"/>
        <v>-1</v>
      </c>
      <c r="AD451" s="3">
        <f t="shared" si="186"/>
        <v>202111</v>
      </c>
      <c r="AE451" s="21">
        <v>1.23</v>
      </c>
      <c r="AF451" s="21">
        <v>4.25</v>
      </c>
      <c r="AG451" s="21">
        <v>1.19</v>
      </c>
      <c r="AH451" s="21">
        <v>5</v>
      </c>
      <c r="AI451">
        <v>20</v>
      </c>
      <c r="AJ451">
        <v>17</v>
      </c>
      <c r="AK451">
        <f t="shared" si="187"/>
        <v>-600</v>
      </c>
      <c r="AL451">
        <f t="shared" si="188"/>
        <v>20</v>
      </c>
      <c r="AM451">
        <f t="shared" si="189"/>
        <v>17</v>
      </c>
    </row>
    <row r="452" spans="2:39" x14ac:dyDescent="0.25">
      <c r="B452" s="24">
        <v>44500</v>
      </c>
      <c r="C452" s="20" t="s">
        <v>32</v>
      </c>
      <c r="D452" s="20" t="s">
        <v>26</v>
      </c>
      <c r="E452" s="2">
        <v>-212.76595744680853</v>
      </c>
      <c r="F452" s="2">
        <v>175</v>
      </c>
      <c r="G452" s="9">
        <f t="shared" si="190"/>
        <v>45047.66666666558</v>
      </c>
      <c r="H452" s="2" t="str">
        <f t="shared" si="191"/>
        <v>Minnesota Vikings</v>
      </c>
      <c r="I452" s="2" t="str">
        <f t="shared" si="192"/>
        <v>Dallas Cowboys</v>
      </c>
      <c r="J452" s="17">
        <f t="shared" si="193"/>
        <v>-212.76595744680853</v>
      </c>
      <c r="K452" s="18">
        <f t="shared" si="194"/>
        <v>175</v>
      </c>
      <c r="L452" s="4">
        <f t="shared" ref="L452:L515" si="195">IF(J452&lt;0,-(100-J452)/J452,J452/100+1)</f>
        <v>1.4700000000000002</v>
      </c>
      <c r="M452" s="4">
        <f t="shared" ref="M452:M515" si="196">IF(K452&lt;0,-(100-K452)/K452,K452/100+1)</f>
        <v>2.75</v>
      </c>
      <c r="N452" s="1">
        <f t="shared" si="171"/>
        <v>0.68027210884353728</v>
      </c>
      <c r="O452" s="1">
        <f t="shared" si="172"/>
        <v>0.36363636363636365</v>
      </c>
      <c r="P452" s="1">
        <f t="shared" si="173"/>
        <v>4.206161137440767E-2</v>
      </c>
      <c r="Q452" s="1">
        <f t="shared" si="174"/>
        <v>0.15831787260358682</v>
      </c>
      <c r="R452" s="1">
        <f t="shared" si="175"/>
        <v>0.66931787260358688</v>
      </c>
      <c r="S452" s="1"/>
      <c r="T452" s="17">
        <f t="shared" si="176"/>
        <v>494.0584151893168</v>
      </c>
      <c r="U452" s="18">
        <f t="shared" si="177"/>
        <v>1810.0865209085014</v>
      </c>
      <c r="V452" s="2">
        <f t="shared" si="178"/>
        <v>469.35549442985092</v>
      </c>
      <c r="W452" s="18">
        <f t="shared" si="179"/>
        <v>1719.5821948630762</v>
      </c>
      <c r="X452" s="2">
        <f t="shared" si="180"/>
        <v>-213.05812158750777</v>
      </c>
      <c r="Y452" s="2">
        <f t="shared" si="181"/>
        <v>171.95821948630763</v>
      </c>
      <c r="Z452" s="2">
        <f t="shared" si="182"/>
        <v>-1000</v>
      </c>
      <c r="AA452" s="2">
        <f t="shared" si="183"/>
        <v>1719.5821948630762</v>
      </c>
      <c r="AB452" s="5">
        <f t="shared" si="184"/>
        <v>-1</v>
      </c>
      <c r="AC452" s="5">
        <f t="shared" si="185"/>
        <v>1.75</v>
      </c>
      <c r="AD452" s="3">
        <f t="shared" si="186"/>
        <v>202110</v>
      </c>
      <c r="AE452" s="21">
        <v>2.15</v>
      </c>
      <c r="AF452" s="21">
        <v>1.74</v>
      </c>
      <c r="AG452" s="21">
        <v>1.47</v>
      </c>
      <c r="AH452" s="21">
        <v>2.75</v>
      </c>
      <c r="AI452">
        <v>16</v>
      </c>
      <c r="AJ452">
        <v>20</v>
      </c>
      <c r="AK452">
        <f t="shared" si="187"/>
        <v>-300</v>
      </c>
      <c r="AL452">
        <f t="shared" si="188"/>
        <v>16</v>
      </c>
      <c r="AM452">
        <f t="shared" si="189"/>
        <v>20</v>
      </c>
    </row>
    <row r="453" spans="2:39" x14ac:dyDescent="0.25">
      <c r="B453" s="24">
        <v>44500</v>
      </c>
      <c r="C453" s="20" t="s">
        <v>41</v>
      </c>
      <c r="D453" s="20" t="s">
        <v>54</v>
      </c>
      <c r="E453" s="2">
        <v>-212.76595744680853</v>
      </c>
      <c r="F453" s="2">
        <v>175</v>
      </c>
      <c r="G453" s="9">
        <f t="shared" si="190"/>
        <v>45047.708333332244</v>
      </c>
      <c r="H453" s="2" t="str">
        <f t="shared" si="191"/>
        <v>Denver Broncos</v>
      </c>
      <c r="I453" s="2" t="str">
        <f t="shared" si="192"/>
        <v>Washington Football Team</v>
      </c>
      <c r="J453" s="17">
        <f t="shared" si="193"/>
        <v>-212.76595744680853</v>
      </c>
      <c r="K453" s="18">
        <f t="shared" si="194"/>
        <v>175</v>
      </c>
      <c r="L453" s="4">
        <f t="shared" si="195"/>
        <v>1.4700000000000002</v>
      </c>
      <c r="M453" s="4">
        <f t="shared" si="196"/>
        <v>2.75</v>
      </c>
      <c r="N453" s="1">
        <f t="shared" ref="N453:N516" si="197">1/L453</f>
        <v>0.68027210884353728</v>
      </c>
      <c r="O453" s="1">
        <f t="shared" ref="O453:O516" si="198">1/M453</f>
        <v>0.36363636363636365</v>
      </c>
      <c r="P453" s="1">
        <f t="shared" ref="P453:P516" si="199">1-L453*M453/(L453+M453)</f>
        <v>4.206161137440767E-2</v>
      </c>
      <c r="Q453" s="1">
        <f t="shared" ref="Q453:Q516" si="200">ABS(N453-O453)/2</f>
        <v>0.15831787260358682</v>
      </c>
      <c r="R453" s="1">
        <f t="shared" ref="R453:R516" si="201">R$1+IF(L453&lt;=M453,Q453,-Q453)</f>
        <v>0.66931787260358688</v>
      </c>
      <c r="S453" s="1"/>
      <c r="T453" s="17">
        <f t="shared" ref="T453:T516" si="202">(1/R453-1)*1000</f>
        <v>494.0584151893168</v>
      </c>
      <c r="U453" s="18">
        <f t="shared" ref="U453:U516" si="203">1000000/(T453+S$1)-T$1</f>
        <v>1810.0865209085014</v>
      </c>
      <c r="V453" s="2">
        <f t="shared" ref="V453:V516" si="204">T453*0.95</f>
        <v>469.35549442985092</v>
      </c>
      <c r="W453" s="18">
        <f t="shared" ref="W453:W516" si="205">U453*0.95</f>
        <v>1719.5821948630762</v>
      </c>
      <c r="X453" s="2">
        <f t="shared" ref="X453:X516" si="206">IF(V453&lt;1000,-100000/V453,V453/10)</f>
        <v>-213.05812158750777</v>
      </c>
      <c r="Y453" s="2">
        <f t="shared" ref="Y453:Y516" si="207">IF(W453&lt;1000,-100000/W453,W453/10)</f>
        <v>171.95821948630763</v>
      </c>
      <c r="Z453" s="2">
        <f t="shared" ref="Z453:Z516" si="208">IF(AL453&gt;AM453,V453,-1000)</f>
        <v>469.35549442985092</v>
      </c>
      <c r="AA453" s="2">
        <f t="shared" ref="AA453:AA516" si="209">IF(AM453&gt;AL453,W453,-1000)</f>
        <v>-1000</v>
      </c>
      <c r="AB453" s="5">
        <f t="shared" ref="AB453:AB516" si="210">IF(AL453&gt;AM453,L453-1,-1)</f>
        <v>0.4700000000000002</v>
      </c>
      <c r="AC453" s="5">
        <f t="shared" ref="AC453:AC516" si="211">IF(AM453&gt;AL453,M453-1,-1)</f>
        <v>-1</v>
      </c>
      <c r="AD453" s="3">
        <f t="shared" ref="AD453:AD516" si="212">YEAR(B453)*100+MONTH(B453)</f>
        <v>202110</v>
      </c>
      <c r="AE453" s="21">
        <v>1.58</v>
      </c>
      <c r="AF453" s="21">
        <v>2.5</v>
      </c>
      <c r="AG453" s="21">
        <v>1.47</v>
      </c>
      <c r="AH453" s="21">
        <v>2.75</v>
      </c>
      <c r="AI453">
        <v>17</v>
      </c>
      <c r="AJ453">
        <v>10</v>
      </c>
      <c r="AK453">
        <f t="shared" ref="AK453:AK516" si="213">IF(J453&lt;-200,INT(J453/100)*100,INT(J453/10)*10)</f>
        <v>-300</v>
      </c>
      <c r="AL453">
        <f t="shared" ref="AL453:AL516" si="214">IF(E453&lt;F453,AI453,AJ453)</f>
        <v>17</v>
      </c>
      <c r="AM453">
        <f t="shared" ref="AM453:AM516" si="215">IF(E453&lt;F453,AJ453,AI453)</f>
        <v>10</v>
      </c>
    </row>
    <row r="454" spans="2:39" x14ac:dyDescent="0.25">
      <c r="B454" s="24">
        <v>44500</v>
      </c>
      <c r="C454" s="20" t="s">
        <v>46</v>
      </c>
      <c r="D454" s="20" t="s">
        <v>30</v>
      </c>
      <c r="E454" s="2">
        <v>170.00000000000003</v>
      </c>
      <c r="F454" s="2">
        <v>-200</v>
      </c>
      <c r="G454" s="9">
        <f t="shared" ref="G454:G517" si="216">G453+1/24</f>
        <v>45047.749999998909</v>
      </c>
      <c r="H454" s="2" t="str">
        <f t="shared" si="191"/>
        <v>Tampa Bay Buccaneers</v>
      </c>
      <c r="I454" s="2" t="str">
        <f t="shared" si="192"/>
        <v>New Orleans Saints</v>
      </c>
      <c r="J454" s="17">
        <f t="shared" si="193"/>
        <v>-200</v>
      </c>
      <c r="K454" s="18">
        <f t="shared" si="194"/>
        <v>170.00000000000003</v>
      </c>
      <c r="L454" s="4">
        <f t="shared" si="195"/>
        <v>1.5</v>
      </c>
      <c r="M454" s="4">
        <f t="shared" si="196"/>
        <v>2.7</v>
      </c>
      <c r="N454" s="1">
        <f t="shared" si="197"/>
        <v>0.66666666666666663</v>
      </c>
      <c r="O454" s="1">
        <f t="shared" si="198"/>
        <v>0.37037037037037035</v>
      </c>
      <c r="P454" s="1">
        <f t="shared" si="199"/>
        <v>3.5714285714285587E-2</v>
      </c>
      <c r="Q454" s="1">
        <f t="shared" si="200"/>
        <v>0.14814814814814814</v>
      </c>
      <c r="R454" s="1">
        <f t="shared" si="201"/>
        <v>0.65914814814814815</v>
      </c>
      <c r="S454" s="1"/>
      <c r="T454" s="17">
        <f t="shared" si="202"/>
        <v>517.10962521773342</v>
      </c>
      <c r="U454" s="18">
        <f t="shared" si="203"/>
        <v>1734.0124117028765</v>
      </c>
      <c r="V454" s="2">
        <f t="shared" si="204"/>
        <v>491.25414395684675</v>
      </c>
      <c r="W454" s="18">
        <f t="shared" si="205"/>
        <v>1647.3117911177326</v>
      </c>
      <c r="X454" s="2">
        <f t="shared" si="206"/>
        <v>-203.56062382403903</v>
      </c>
      <c r="Y454" s="2">
        <f t="shared" si="207"/>
        <v>164.73117911177326</v>
      </c>
      <c r="Z454" s="2">
        <f t="shared" si="208"/>
        <v>-1000</v>
      </c>
      <c r="AA454" s="2">
        <f t="shared" si="209"/>
        <v>1647.3117911177326</v>
      </c>
      <c r="AB454" s="5">
        <f t="shared" si="210"/>
        <v>-1</v>
      </c>
      <c r="AC454" s="5">
        <f t="shared" si="211"/>
        <v>1.7000000000000002</v>
      </c>
      <c r="AD454" s="3">
        <f t="shared" si="212"/>
        <v>202110</v>
      </c>
      <c r="AE454" s="21">
        <v>2.8</v>
      </c>
      <c r="AF454" s="21">
        <v>1.45</v>
      </c>
      <c r="AG454" s="21">
        <v>2.7</v>
      </c>
      <c r="AH454" s="21">
        <v>1.5</v>
      </c>
      <c r="AI454">
        <v>36</v>
      </c>
      <c r="AJ454">
        <v>27</v>
      </c>
      <c r="AK454">
        <f t="shared" si="213"/>
        <v>-200</v>
      </c>
      <c r="AL454">
        <f t="shared" si="214"/>
        <v>27</v>
      </c>
      <c r="AM454">
        <f t="shared" si="215"/>
        <v>36</v>
      </c>
    </row>
    <row r="455" spans="2:39" x14ac:dyDescent="0.25">
      <c r="B455" s="24">
        <v>44500</v>
      </c>
      <c r="C455" s="20" t="s">
        <v>34</v>
      </c>
      <c r="D455" s="20" t="s">
        <v>39</v>
      </c>
      <c r="E455" s="2">
        <v>-192.30769230769229</v>
      </c>
      <c r="F455" s="2">
        <v>167</v>
      </c>
      <c r="G455" s="9">
        <f t="shared" si="216"/>
        <v>45047.791666665573</v>
      </c>
      <c r="H455" s="2" t="str">
        <f t="shared" ref="H455:H518" si="217">IF(E455&lt;=F455,C455,D455)</f>
        <v>Los Angeles Chargers</v>
      </c>
      <c r="I455" s="2" t="str">
        <f t="shared" ref="I455:I518" si="218">IF(E455&gt;F455,C455,D455)</f>
        <v>New England Patriots</v>
      </c>
      <c r="J455" s="17">
        <f t="shared" ref="J455:J518" si="219">IF(E455&lt;=F455,E455,F455)</f>
        <v>-192.30769230769229</v>
      </c>
      <c r="K455" s="18">
        <f t="shared" ref="K455:K518" si="220">IF(E455&gt;F455,E455,F455)</f>
        <v>167</v>
      </c>
      <c r="L455" s="4">
        <f t="shared" si="195"/>
        <v>1.5199999999999998</v>
      </c>
      <c r="M455" s="4">
        <f t="shared" si="196"/>
        <v>2.67</v>
      </c>
      <c r="N455" s="1">
        <f t="shared" si="197"/>
        <v>0.65789473684210531</v>
      </c>
      <c r="O455" s="1">
        <f t="shared" si="198"/>
        <v>0.37453183520599254</v>
      </c>
      <c r="P455" s="1">
        <f t="shared" si="199"/>
        <v>3.1408114558472477E-2</v>
      </c>
      <c r="Q455" s="1">
        <f t="shared" si="200"/>
        <v>0.14168145081805639</v>
      </c>
      <c r="R455" s="1">
        <f t="shared" si="201"/>
        <v>0.6526814508180564</v>
      </c>
      <c r="S455" s="1"/>
      <c r="T455" s="17">
        <f t="shared" si="202"/>
        <v>532.14098354813416</v>
      </c>
      <c r="U455" s="18">
        <f t="shared" si="203"/>
        <v>1687.6788921698521</v>
      </c>
      <c r="V455" s="2">
        <f t="shared" si="204"/>
        <v>505.53393437072742</v>
      </c>
      <c r="W455" s="18">
        <f t="shared" si="205"/>
        <v>1603.2949475613595</v>
      </c>
      <c r="X455" s="2">
        <f t="shared" si="206"/>
        <v>-197.81065760595641</v>
      </c>
      <c r="Y455" s="2">
        <f t="shared" si="207"/>
        <v>160.32949475613594</v>
      </c>
      <c r="Z455" s="2">
        <f t="shared" si="208"/>
        <v>-1000</v>
      </c>
      <c r="AA455" s="2">
        <f t="shared" si="209"/>
        <v>1603.2949475613595</v>
      </c>
      <c r="AB455" s="5">
        <f t="shared" si="210"/>
        <v>-1</v>
      </c>
      <c r="AC455" s="5">
        <f t="shared" si="211"/>
        <v>1.67</v>
      </c>
      <c r="AD455" s="3">
        <f t="shared" si="212"/>
        <v>202110</v>
      </c>
      <c r="AE455" s="21">
        <v>1.4</v>
      </c>
      <c r="AF455" s="21">
        <v>3.1</v>
      </c>
      <c r="AG455" s="21">
        <v>1.52</v>
      </c>
      <c r="AH455" s="21">
        <v>2.67</v>
      </c>
      <c r="AI455">
        <v>24</v>
      </c>
      <c r="AJ455">
        <v>27</v>
      </c>
      <c r="AK455">
        <f t="shared" si="213"/>
        <v>-200</v>
      </c>
      <c r="AL455">
        <f t="shared" si="214"/>
        <v>24</v>
      </c>
      <c r="AM455">
        <f t="shared" si="215"/>
        <v>27</v>
      </c>
    </row>
    <row r="456" spans="2:39" x14ac:dyDescent="0.25">
      <c r="B456" s="24">
        <v>44500</v>
      </c>
      <c r="C456" s="20" t="s">
        <v>35</v>
      </c>
      <c r="D456" s="20" t="s">
        <v>29</v>
      </c>
      <c r="E456" s="2">
        <v>-200</v>
      </c>
      <c r="F456" s="2">
        <v>170.00000000000003</v>
      </c>
      <c r="G456" s="9">
        <f t="shared" si="216"/>
        <v>45047.833333332237</v>
      </c>
      <c r="H456" s="2" t="str">
        <f t="shared" si="217"/>
        <v>Seattle Seahawks</v>
      </c>
      <c r="I456" s="2" t="str">
        <f t="shared" si="218"/>
        <v>Jacksonville Jaguars</v>
      </c>
      <c r="J456" s="17">
        <f t="shared" si="219"/>
        <v>-200</v>
      </c>
      <c r="K456" s="18">
        <f t="shared" si="220"/>
        <v>170.00000000000003</v>
      </c>
      <c r="L456" s="4">
        <f t="shared" si="195"/>
        <v>1.5</v>
      </c>
      <c r="M456" s="4">
        <f t="shared" si="196"/>
        <v>2.7</v>
      </c>
      <c r="N456" s="1">
        <f t="shared" si="197"/>
        <v>0.66666666666666663</v>
      </c>
      <c r="O456" s="1">
        <f t="shared" si="198"/>
        <v>0.37037037037037035</v>
      </c>
      <c r="P456" s="1">
        <f t="shared" si="199"/>
        <v>3.5714285714285587E-2</v>
      </c>
      <c r="Q456" s="1">
        <f t="shared" si="200"/>
        <v>0.14814814814814814</v>
      </c>
      <c r="R456" s="1">
        <f t="shared" si="201"/>
        <v>0.65914814814814815</v>
      </c>
      <c r="S456" s="1"/>
      <c r="T456" s="17">
        <f t="shared" si="202"/>
        <v>517.10962521773342</v>
      </c>
      <c r="U456" s="18">
        <f t="shared" si="203"/>
        <v>1734.0124117028765</v>
      </c>
      <c r="V456" s="2">
        <f t="shared" si="204"/>
        <v>491.25414395684675</v>
      </c>
      <c r="W456" s="18">
        <f t="shared" si="205"/>
        <v>1647.3117911177326</v>
      </c>
      <c r="X456" s="2">
        <f t="shared" si="206"/>
        <v>-203.56062382403903</v>
      </c>
      <c r="Y456" s="2">
        <f t="shared" si="207"/>
        <v>164.73117911177326</v>
      </c>
      <c r="Z456" s="2">
        <f t="shared" si="208"/>
        <v>491.25414395684675</v>
      </c>
      <c r="AA456" s="2">
        <f t="shared" si="209"/>
        <v>-1000</v>
      </c>
      <c r="AB456" s="5">
        <f t="shared" si="210"/>
        <v>0.5</v>
      </c>
      <c r="AC456" s="5">
        <f t="shared" si="211"/>
        <v>-1</v>
      </c>
      <c r="AD456" s="3">
        <f t="shared" si="212"/>
        <v>202110</v>
      </c>
      <c r="AE456" s="21">
        <v>1.54</v>
      </c>
      <c r="AF456" s="21">
        <v>2.65</v>
      </c>
      <c r="AG456" s="21">
        <v>1.5</v>
      </c>
      <c r="AH456" s="21">
        <v>2.7</v>
      </c>
      <c r="AI456">
        <v>31</v>
      </c>
      <c r="AJ456">
        <v>7</v>
      </c>
      <c r="AK456">
        <f t="shared" si="213"/>
        <v>-200</v>
      </c>
      <c r="AL456">
        <f t="shared" si="214"/>
        <v>31</v>
      </c>
      <c r="AM456">
        <f t="shared" si="215"/>
        <v>7</v>
      </c>
    </row>
    <row r="457" spans="2:39" x14ac:dyDescent="0.25">
      <c r="B457" s="24">
        <v>44500</v>
      </c>
      <c r="C457" s="20" t="s">
        <v>38</v>
      </c>
      <c r="D457" s="20" t="s">
        <v>47</v>
      </c>
      <c r="E457" s="2">
        <v>-131.57894736842104</v>
      </c>
      <c r="F457" s="2">
        <v>110.00000000000001</v>
      </c>
      <c r="G457" s="9">
        <f t="shared" si="216"/>
        <v>45047.874999998901</v>
      </c>
      <c r="H457" s="2" t="str">
        <f t="shared" si="217"/>
        <v>Atlanta Falcons</v>
      </c>
      <c r="I457" s="2" t="str">
        <f t="shared" si="218"/>
        <v>Carolina Panthers</v>
      </c>
      <c r="J457" s="17">
        <f t="shared" si="219"/>
        <v>-131.57894736842104</v>
      </c>
      <c r="K457" s="18">
        <f t="shared" si="220"/>
        <v>110.00000000000001</v>
      </c>
      <c r="L457" s="4">
        <f t="shared" si="195"/>
        <v>1.76</v>
      </c>
      <c r="M457" s="4">
        <f t="shared" si="196"/>
        <v>2.1</v>
      </c>
      <c r="N457" s="1">
        <f t="shared" si="197"/>
        <v>0.56818181818181823</v>
      </c>
      <c r="O457" s="1">
        <f t="shared" si="198"/>
        <v>0.47619047619047616</v>
      </c>
      <c r="P457" s="1">
        <f t="shared" si="199"/>
        <v>4.2487046632124437E-2</v>
      </c>
      <c r="Q457" s="1">
        <f t="shared" si="200"/>
        <v>4.5995670995671034E-2</v>
      </c>
      <c r="R457" s="1">
        <f t="shared" si="201"/>
        <v>0.55699567099567104</v>
      </c>
      <c r="S457" s="1"/>
      <c r="T457" s="17">
        <f t="shared" si="202"/>
        <v>795.34608987611307</v>
      </c>
      <c r="U457" s="18">
        <f t="shared" si="203"/>
        <v>1144.9859022934511</v>
      </c>
      <c r="V457" s="2">
        <f t="shared" si="204"/>
        <v>755.57878538230739</v>
      </c>
      <c r="W457" s="18">
        <f t="shared" si="205"/>
        <v>1087.7366071787785</v>
      </c>
      <c r="X457" s="2">
        <f t="shared" si="206"/>
        <v>-132.3488720628942</v>
      </c>
      <c r="Y457" s="2">
        <f t="shared" si="207"/>
        <v>108.77366071787785</v>
      </c>
      <c r="Z457" s="2">
        <f t="shared" si="208"/>
        <v>-1000</v>
      </c>
      <c r="AA457" s="2">
        <f t="shared" si="209"/>
        <v>1087.7366071787785</v>
      </c>
      <c r="AB457" s="5">
        <f t="shared" si="210"/>
        <v>-1</v>
      </c>
      <c r="AC457" s="5">
        <f t="shared" si="211"/>
        <v>1.1000000000000001</v>
      </c>
      <c r="AD457" s="3">
        <f t="shared" si="212"/>
        <v>202110</v>
      </c>
      <c r="AE457" s="21">
        <v>1.68</v>
      </c>
      <c r="AF457" s="21">
        <v>2.25</v>
      </c>
      <c r="AG457" s="21">
        <v>1.76</v>
      </c>
      <c r="AH457" s="21">
        <v>2.1</v>
      </c>
      <c r="AI457">
        <v>13</v>
      </c>
      <c r="AJ457">
        <v>19</v>
      </c>
      <c r="AK457">
        <f t="shared" si="213"/>
        <v>-140</v>
      </c>
      <c r="AL457">
        <f t="shared" si="214"/>
        <v>13</v>
      </c>
      <c r="AM457">
        <f t="shared" si="215"/>
        <v>19</v>
      </c>
    </row>
    <row r="458" spans="2:39" x14ac:dyDescent="0.25">
      <c r="B458" s="24">
        <v>44500</v>
      </c>
      <c r="C458" s="20" t="s">
        <v>27</v>
      </c>
      <c r="D458" s="20" t="s">
        <v>33</v>
      </c>
      <c r="E458" s="2">
        <v>-1249.9999999999989</v>
      </c>
      <c r="F458" s="2">
        <v>750</v>
      </c>
      <c r="G458" s="9">
        <f t="shared" si="216"/>
        <v>45047.916666665566</v>
      </c>
      <c r="H458" s="2" t="str">
        <f t="shared" si="217"/>
        <v>Buffalo Bills</v>
      </c>
      <c r="I458" s="2" t="str">
        <f t="shared" si="218"/>
        <v>Miami Dolphins</v>
      </c>
      <c r="J458" s="17">
        <f t="shared" si="219"/>
        <v>-1249.9999999999989</v>
      </c>
      <c r="K458" s="18">
        <f t="shared" si="220"/>
        <v>750</v>
      </c>
      <c r="L458" s="4">
        <f t="shared" si="195"/>
        <v>1.08</v>
      </c>
      <c r="M458" s="4">
        <f t="shared" si="196"/>
        <v>8.5</v>
      </c>
      <c r="N458" s="1">
        <f t="shared" si="197"/>
        <v>0.92592592592592582</v>
      </c>
      <c r="O458" s="1">
        <f t="shared" si="198"/>
        <v>0.11764705882352941</v>
      </c>
      <c r="P458" s="1">
        <f t="shared" si="199"/>
        <v>4.1753653444676408E-2</v>
      </c>
      <c r="Q458" s="1">
        <f t="shared" si="200"/>
        <v>0.40413943355119819</v>
      </c>
      <c r="R458" s="1">
        <f t="shared" si="201"/>
        <v>0.9151394335511982</v>
      </c>
      <c r="S458" s="1"/>
      <c r="T458" s="17">
        <f t="shared" si="202"/>
        <v>92.729657730407752</v>
      </c>
      <c r="U458" s="18">
        <f t="shared" si="203"/>
        <v>7215.6003418479522</v>
      </c>
      <c r="V458" s="2">
        <f t="shared" si="204"/>
        <v>88.093174843887354</v>
      </c>
      <c r="W458" s="18">
        <f t="shared" si="205"/>
        <v>6854.8203247555539</v>
      </c>
      <c r="X458" s="2">
        <f t="shared" si="206"/>
        <v>-1135.1617214070568</v>
      </c>
      <c r="Y458" s="2">
        <f t="shared" si="207"/>
        <v>685.48203247555534</v>
      </c>
      <c r="Z458" s="2">
        <f t="shared" si="208"/>
        <v>88.093174843887354</v>
      </c>
      <c r="AA458" s="2">
        <f t="shared" si="209"/>
        <v>-1000</v>
      </c>
      <c r="AB458" s="5">
        <f t="shared" si="210"/>
        <v>8.0000000000000071E-2</v>
      </c>
      <c r="AC458" s="5">
        <f t="shared" si="211"/>
        <v>-1</v>
      </c>
      <c r="AD458" s="3">
        <f t="shared" si="212"/>
        <v>202110</v>
      </c>
      <c r="AE458" s="21">
        <v>1.1200000000000001</v>
      </c>
      <c r="AF458" s="21">
        <v>6.5</v>
      </c>
      <c r="AG458" s="21">
        <v>1.08</v>
      </c>
      <c r="AH458" s="21">
        <v>8.5</v>
      </c>
      <c r="AI458">
        <v>26</v>
      </c>
      <c r="AJ458">
        <v>11</v>
      </c>
      <c r="AK458">
        <f t="shared" si="213"/>
        <v>-1300</v>
      </c>
      <c r="AL458">
        <f t="shared" si="214"/>
        <v>26</v>
      </c>
      <c r="AM458">
        <f t="shared" si="215"/>
        <v>11</v>
      </c>
    </row>
    <row r="459" spans="2:39" x14ac:dyDescent="0.25">
      <c r="B459" s="24">
        <v>44500</v>
      </c>
      <c r="C459" s="20" t="s">
        <v>40</v>
      </c>
      <c r="D459" s="20" t="s">
        <v>25</v>
      </c>
      <c r="E459" s="2">
        <v>179.99999999999997</v>
      </c>
      <c r="F459" s="2">
        <v>-222.22222222222226</v>
      </c>
      <c r="G459" s="9">
        <f t="shared" si="216"/>
        <v>45047.95833333223</v>
      </c>
      <c r="H459" s="2" t="str">
        <f t="shared" si="217"/>
        <v>San Francisco 49ers</v>
      </c>
      <c r="I459" s="2" t="str">
        <f t="shared" si="218"/>
        <v>Chicago Bears</v>
      </c>
      <c r="J459" s="17">
        <f t="shared" si="219"/>
        <v>-222.22222222222226</v>
      </c>
      <c r="K459" s="18">
        <f t="shared" si="220"/>
        <v>179.99999999999997</v>
      </c>
      <c r="L459" s="4">
        <f t="shared" si="195"/>
        <v>1.45</v>
      </c>
      <c r="M459" s="4">
        <f t="shared" si="196"/>
        <v>2.8</v>
      </c>
      <c r="N459" s="1">
        <f t="shared" si="197"/>
        <v>0.68965517241379315</v>
      </c>
      <c r="O459" s="1">
        <f t="shared" si="198"/>
        <v>0.35714285714285715</v>
      </c>
      <c r="P459" s="1">
        <f t="shared" si="199"/>
        <v>4.4705882352941262E-2</v>
      </c>
      <c r="Q459" s="1">
        <f t="shared" si="200"/>
        <v>0.166256157635468</v>
      </c>
      <c r="R459" s="1">
        <f t="shared" si="201"/>
        <v>0.67725615763546798</v>
      </c>
      <c r="S459" s="1"/>
      <c r="T459" s="17">
        <f t="shared" si="202"/>
        <v>476.54619116545314</v>
      </c>
      <c r="U459" s="18">
        <f t="shared" si="203"/>
        <v>1872.3757127156628</v>
      </c>
      <c r="V459" s="2">
        <f t="shared" si="204"/>
        <v>452.71888160718044</v>
      </c>
      <c r="W459" s="18">
        <f t="shared" si="205"/>
        <v>1778.7569270798795</v>
      </c>
      <c r="X459" s="2">
        <f t="shared" si="206"/>
        <v>-220.88762820095712</v>
      </c>
      <c r="Y459" s="2">
        <f t="shared" si="207"/>
        <v>177.87569270798795</v>
      </c>
      <c r="Z459" s="2">
        <f t="shared" si="208"/>
        <v>452.71888160718044</v>
      </c>
      <c r="AA459" s="2">
        <f t="shared" si="209"/>
        <v>-1000</v>
      </c>
      <c r="AB459" s="5">
        <f t="shared" si="210"/>
        <v>0.44999999999999996</v>
      </c>
      <c r="AC459" s="5">
        <f t="shared" si="211"/>
        <v>-1</v>
      </c>
      <c r="AD459" s="3">
        <f t="shared" si="212"/>
        <v>202110</v>
      </c>
      <c r="AE459" s="21">
        <v>2.7</v>
      </c>
      <c r="AF459" s="21">
        <v>1.5</v>
      </c>
      <c r="AG459" s="21">
        <v>2.8</v>
      </c>
      <c r="AH459" s="21">
        <v>1.45</v>
      </c>
      <c r="AI459">
        <v>22</v>
      </c>
      <c r="AJ459">
        <v>33</v>
      </c>
      <c r="AK459">
        <f t="shared" si="213"/>
        <v>-300</v>
      </c>
      <c r="AL459">
        <f t="shared" si="214"/>
        <v>33</v>
      </c>
      <c r="AM459">
        <f t="shared" si="215"/>
        <v>22</v>
      </c>
    </row>
    <row r="460" spans="2:39" x14ac:dyDescent="0.25">
      <c r="B460" s="24">
        <v>44500</v>
      </c>
      <c r="C460" s="20" t="s">
        <v>49</v>
      </c>
      <c r="D460" s="20" t="s">
        <v>48</v>
      </c>
      <c r="E460" s="2">
        <v>-227.27272727272731</v>
      </c>
      <c r="F460" s="2">
        <v>185</v>
      </c>
      <c r="G460" s="9">
        <f t="shared" si="216"/>
        <v>45047.999999998894</v>
      </c>
      <c r="H460" s="2" t="str">
        <f t="shared" si="217"/>
        <v>Cleveland Browns</v>
      </c>
      <c r="I460" s="2" t="str">
        <f t="shared" si="218"/>
        <v>Pittsburgh Steelers</v>
      </c>
      <c r="J460" s="17">
        <f t="shared" si="219"/>
        <v>-227.27272727272731</v>
      </c>
      <c r="K460" s="18">
        <f t="shared" si="220"/>
        <v>185</v>
      </c>
      <c r="L460" s="4">
        <f t="shared" si="195"/>
        <v>1.44</v>
      </c>
      <c r="M460" s="4">
        <f t="shared" si="196"/>
        <v>2.85</v>
      </c>
      <c r="N460" s="1">
        <f t="shared" si="197"/>
        <v>0.69444444444444442</v>
      </c>
      <c r="O460" s="1">
        <f t="shared" si="198"/>
        <v>0.35087719298245612</v>
      </c>
      <c r="P460" s="1">
        <f t="shared" si="199"/>
        <v>4.3356643356643354E-2</v>
      </c>
      <c r="Q460" s="1">
        <f t="shared" si="200"/>
        <v>0.17178362573099415</v>
      </c>
      <c r="R460" s="1">
        <f t="shared" si="201"/>
        <v>0.68278362573099416</v>
      </c>
      <c r="S460" s="1"/>
      <c r="T460" s="17">
        <f t="shared" si="202"/>
        <v>464.59282606461329</v>
      </c>
      <c r="U460" s="18">
        <f t="shared" si="203"/>
        <v>1917.3510160506185</v>
      </c>
      <c r="V460" s="2">
        <f t="shared" si="204"/>
        <v>441.36318476138263</v>
      </c>
      <c r="W460" s="18">
        <f t="shared" si="205"/>
        <v>1821.4834652480874</v>
      </c>
      <c r="X460" s="2">
        <f t="shared" si="206"/>
        <v>-226.57077765573882</v>
      </c>
      <c r="Y460" s="2">
        <f t="shared" si="207"/>
        <v>182.14834652480874</v>
      </c>
      <c r="Z460" s="2">
        <f t="shared" si="208"/>
        <v>-1000</v>
      </c>
      <c r="AA460" s="2">
        <f t="shared" si="209"/>
        <v>1821.4834652480874</v>
      </c>
      <c r="AB460" s="5">
        <f t="shared" si="210"/>
        <v>-1</v>
      </c>
      <c r="AC460" s="5">
        <f t="shared" si="211"/>
        <v>1.85</v>
      </c>
      <c r="AD460" s="3">
        <f t="shared" si="212"/>
        <v>202110</v>
      </c>
      <c r="AE460" s="21">
        <v>1.62</v>
      </c>
      <c r="AF460" s="21">
        <v>2.4</v>
      </c>
      <c r="AG460" s="21">
        <v>1.44</v>
      </c>
      <c r="AH460" s="21">
        <v>2.85</v>
      </c>
      <c r="AI460">
        <v>10</v>
      </c>
      <c r="AJ460">
        <v>15</v>
      </c>
      <c r="AK460">
        <f t="shared" si="213"/>
        <v>-300</v>
      </c>
      <c r="AL460">
        <f t="shared" si="214"/>
        <v>10</v>
      </c>
      <c r="AM460">
        <f t="shared" si="215"/>
        <v>15</v>
      </c>
    </row>
    <row r="461" spans="2:39" x14ac:dyDescent="0.25">
      <c r="B461" s="24">
        <v>44500</v>
      </c>
      <c r="C461" s="20" t="s">
        <v>37</v>
      </c>
      <c r="D461" s="20" t="s">
        <v>22</v>
      </c>
      <c r="E461" s="2">
        <v>145.00000000000003</v>
      </c>
      <c r="F461" s="2">
        <v>-166.66666666666663</v>
      </c>
      <c r="G461" s="9">
        <f t="shared" si="216"/>
        <v>45048.041666665558</v>
      </c>
      <c r="H461" s="2" t="str">
        <f t="shared" si="217"/>
        <v>Philadelphia Eagles</v>
      </c>
      <c r="I461" s="2" t="str">
        <f t="shared" si="218"/>
        <v>Detroit Lions</v>
      </c>
      <c r="J461" s="17">
        <f t="shared" si="219"/>
        <v>-166.66666666666663</v>
      </c>
      <c r="K461" s="18">
        <f t="shared" si="220"/>
        <v>145.00000000000003</v>
      </c>
      <c r="L461" s="4">
        <f t="shared" si="195"/>
        <v>1.6</v>
      </c>
      <c r="M461" s="4">
        <f t="shared" si="196"/>
        <v>2.4500000000000002</v>
      </c>
      <c r="N461" s="1">
        <f t="shared" si="197"/>
        <v>0.625</v>
      </c>
      <c r="O461" s="1">
        <f t="shared" si="198"/>
        <v>0.4081632653061224</v>
      </c>
      <c r="P461" s="1">
        <f t="shared" si="199"/>
        <v>3.2098765432098886E-2</v>
      </c>
      <c r="Q461" s="1">
        <f t="shared" si="200"/>
        <v>0.1084183673469388</v>
      </c>
      <c r="R461" s="1">
        <f t="shared" si="201"/>
        <v>0.61941836734693878</v>
      </c>
      <c r="S461" s="1"/>
      <c r="T461" s="17">
        <f t="shared" si="202"/>
        <v>614.4177388267467</v>
      </c>
      <c r="U461" s="18">
        <f t="shared" si="203"/>
        <v>1471.4893831628281</v>
      </c>
      <c r="V461" s="2">
        <f t="shared" si="204"/>
        <v>583.69685188540939</v>
      </c>
      <c r="W461" s="18">
        <f t="shared" si="205"/>
        <v>1397.9149140046866</v>
      </c>
      <c r="X461" s="2">
        <f t="shared" si="206"/>
        <v>-171.32180801898838</v>
      </c>
      <c r="Y461" s="2">
        <f t="shared" si="207"/>
        <v>139.79149140046866</v>
      </c>
      <c r="Z461" s="2">
        <f t="shared" si="208"/>
        <v>583.69685188540939</v>
      </c>
      <c r="AA461" s="2">
        <f t="shared" si="209"/>
        <v>-1000</v>
      </c>
      <c r="AB461" s="5">
        <f t="shared" si="210"/>
        <v>0.60000000000000009</v>
      </c>
      <c r="AC461" s="5">
        <f t="shared" si="211"/>
        <v>-1</v>
      </c>
      <c r="AD461" s="3">
        <f t="shared" si="212"/>
        <v>202110</v>
      </c>
      <c r="AE461" s="21">
        <v>2.5499999999999998</v>
      </c>
      <c r="AF461" s="21">
        <v>1.57</v>
      </c>
      <c r="AG461" s="21">
        <v>2.4500000000000002</v>
      </c>
      <c r="AH461" s="21">
        <v>1.6</v>
      </c>
      <c r="AI461">
        <v>6</v>
      </c>
      <c r="AJ461">
        <v>44</v>
      </c>
      <c r="AK461">
        <f t="shared" si="213"/>
        <v>-170</v>
      </c>
      <c r="AL461">
        <f t="shared" si="214"/>
        <v>44</v>
      </c>
      <c r="AM461">
        <f t="shared" si="215"/>
        <v>6</v>
      </c>
    </row>
    <row r="462" spans="2:39" x14ac:dyDescent="0.25">
      <c r="B462" s="24">
        <v>44500</v>
      </c>
      <c r="C462" s="20" t="s">
        <v>43</v>
      </c>
      <c r="D462" s="20" t="s">
        <v>50</v>
      </c>
      <c r="E462" s="2">
        <v>800</v>
      </c>
      <c r="F462" s="2">
        <v>-1428.5714285714273</v>
      </c>
      <c r="G462" s="9">
        <f t="shared" si="216"/>
        <v>45048.083333332223</v>
      </c>
      <c r="H462" s="2" t="str">
        <f t="shared" si="217"/>
        <v>Los Angeles Rams</v>
      </c>
      <c r="I462" s="2" t="str">
        <f t="shared" si="218"/>
        <v>Houston Texans</v>
      </c>
      <c r="J462" s="17">
        <f t="shared" si="219"/>
        <v>-1428.5714285714273</v>
      </c>
      <c r="K462" s="18">
        <f t="shared" si="220"/>
        <v>800</v>
      </c>
      <c r="L462" s="4">
        <f t="shared" si="195"/>
        <v>1.07</v>
      </c>
      <c r="M462" s="4">
        <f t="shared" si="196"/>
        <v>9</v>
      </c>
      <c r="N462" s="1">
        <f t="shared" si="197"/>
        <v>0.93457943925233644</v>
      </c>
      <c r="O462" s="1">
        <f t="shared" si="198"/>
        <v>0.1111111111111111</v>
      </c>
      <c r="P462" s="1">
        <f t="shared" si="199"/>
        <v>4.3694141012909582E-2</v>
      </c>
      <c r="Q462" s="1">
        <f t="shared" si="200"/>
        <v>0.4117341640706127</v>
      </c>
      <c r="R462" s="1">
        <f t="shared" si="201"/>
        <v>0.92273416407061271</v>
      </c>
      <c r="S462" s="1"/>
      <c r="T462" s="17">
        <f t="shared" si="202"/>
        <v>83.735748537294256</v>
      </c>
      <c r="U462" s="18">
        <f t="shared" si="203"/>
        <v>7722.8501221461711</v>
      </c>
      <c r="V462" s="2">
        <f t="shared" si="204"/>
        <v>79.548961110429545</v>
      </c>
      <c r="W462" s="18">
        <f t="shared" si="205"/>
        <v>7336.7076160388624</v>
      </c>
      <c r="X462" s="2">
        <f t="shared" si="206"/>
        <v>-1257.0874415466019</v>
      </c>
      <c r="Y462" s="2">
        <f t="shared" si="207"/>
        <v>733.67076160388626</v>
      </c>
      <c r="Z462" s="2">
        <f t="shared" si="208"/>
        <v>79.548961110429545</v>
      </c>
      <c r="AA462" s="2">
        <f t="shared" si="209"/>
        <v>-1000</v>
      </c>
      <c r="AB462" s="5">
        <f t="shared" si="210"/>
        <v>7.0000000000000062E-2</v>
      </c>
      <c r="AC462" s="5">
        <f t="shared" si="211"/>
        <v>-1</v>
      </c>
      <c r="AD462" s="3">
        <f t="shared" si="212"/>
        <v>202110</v>
      </c>
      <c r="AE462" s="21">
        <v>7.5</v>
      </c>
      <c r="AF462" s="21">
        <v>1.1000000000000001</v>
      </c>
      <c r="AG462" s="21">
        <v>9</v>
      </c>
      <c r="AH462" s="21">
        <v>1.07</v>
      </c>
      <c r="AI462">
        <v>22</v>
      </c>
      <c r="AJ462">
        <v>38</v>
      </c>
      <c r="AK462">
        <f t="shared" si="213"/>
        <v>-1500</v>
      </c>
      <c r="AL462">
        <f t="shared" si="214"/>
        <v>38</v>
      </c>
      <c r="AM462">
        <f t="shared" si="215"/>
        <v>22</v>
      </c>
    </row>
    <row r="463" spans="2:39" x14ac:dyDescent="0.25">
      <c r="B463" s="24">
        <v>44500</v>
      </c>
      <c r="C463" s="20" t="s">
        <v>42</v>
      </c>
      <c r="D463" s="20" t="s">
        <v>44</v>
      </c>
      <c r="E463" s="2">
        <v>-156.25000000000003</v>
      </c>
      <c r="F463" s="2">
        <v>135</v>
      </c>
      <c r="G463" s="9">
        <f t="shared" si="216"/>
        <v>45048.124999998887</v>
      </c>
      <c r="H463" s="2" t="str">
        <f t="shared" si="217"/>
        <v>Indianapolis Colts</v>
      </c>
      <c r="I463" s="2" t="str">
        <f t="shared" si="218"/>
        <v>Tennessee Titans</v>
      </c>
      <c r="J463" s="17">
        <f t="shared" si="219"/>
        <v>-156.25000000000003</v>
      </c>
      <c r="K463" s="18">
        <f t="shared" si="220"/>
        <v>135</v>
      </c>
      <c r="L463" s="4">
        <f t="shared" si="195"/>
        <v>1.6399999999999997</v>
      </c>
      <c r="M463" s="4">
        <f t="shared" si="196"/>
        <v>2.35</v>
      </c>
      <c r="N463" s="1">
        <f t="shared" si="197"/>
        <v>0.60975609756097571</v>
      </c>
      <c r="O463" s="1">
        <f t="shared" si="198"/>
        <v>0.42553191489361702</v>
      </c>
      <c r="P463" s="1">
        <f t="shared" si="199"/>
        <v>3.4085213032581607E-2</v>
      </c>
      <c r="Q463" s="1">
        <f t="shared" si="200"/>
        <v>9.2112091333679341E-2</v>
      </c>
      <c r="R463" s="1">
        <f t="shared" si="201"/>
        <v>0.60311209133367938</v>
      </c>
      <c r="S463" s="1"/>
      <c r="T463" s="17">
        <f t="shared" si="202"/>
        <v>658.06657563218596</v>
      </c>
      <c r="U463" s="18">
        <f t="shared" si="203"/>
        <v>1377.3404079490144</v>
      </c>
      <c r="V463" s="2">
        <f t="shared" si="204"/>
        <v>625.16324685057668</v>
      </c>
      <c r="W463" s="18">
        <f t="shared" si="205"/>
        <v>1308.4733875515637</v>
      </c>
      <c r="X463" s="2">
        <f t="shared" si="206"/>
        <v>-159.95821971905121</v>
      </c>
      <c r="Y463" s="2">
        <f t="shared" si="207"/>
        <v>130.84733875515639</v>
      </c>
      <c r="Z463" s="2">
        <f t="shared" si="208"/>
        <v>-1000</v>
      </c>
      <c r="AA463" s="2">
        <f t="shared" si="209"/>
        <v>1308.4733875515637</v>
      </c>
      <c r="AB463" s="5">
        <f t="shared" si="210"/>
        <v>-1</v>
      </c>
      <c r="AC463" s="5">
        <f t="shared" si="211"/>
        <v>1.35</v>
      </c>
      <c r="AD463" s="3">
        <f t="shared" si="212"/>
        <v>202110</v>
      </c>
      <c r="AE463" s="21">
        <v>1.8</v>
      </c>
      <c r="AF463" s="21">
        <v>2.0499999999999998</v>
      </c>
      <c r="AG463" s="21">
        <v>1.64</v>
      </c>
      <c r="AH463" s="21">
        <v>2.35</v>
      </c>
      <c r="AI463">
        <v>31</v>
      </c>
      <c r="AJ463">
        <v>34</v>
      </c>
      <c r="AK463">
        <f t="shared" si="213"/>
        <v>-160</v>
      </c>
      <c r="AL463">
        <f t="shared" si="214"/>
        <v>31</v>
      </c>
      <c r="AM463">
        <f t="shared" si="215"/>
        <v>34</v>
      </c>
    </row>
    <row r="464" spans="2:39" x14ac:dyDescent="0.25">
      <c r="B464" s="24">
        <v>44500</v>
      </c>
      <c r="C464" s="20" t="s">
        <v>45</v>
      </c>
      <c r="D464" s="20" t="s">
        <v>24</v>
      </c>
      <c r="E464" s="2">
        <v>425</v>
      </c>
      <c r="F464" s="2">
        <v>-555.55555555555577</v>
      </c>
      <c r="G464" s="9">
        <f t="shared" si="216"/>
        <v>45048.166666665551</v>
      </c>
      <c r="H464" s="2" t="str">
        <f t="shared" si="217"/>
        <v>Cincinnati Bengals</v>
      </c>
      <c r="I464" s="2" t="str">
        <f t="shared" si="218"/>
        <v>New York Jets</v>
      </c>
      <c r="J464" s="17">
        <f t="shared" si="219"/>
        <v>-555.55555555555577</v>
      </c>
      <c r="K464" s="18">
        <f t="shared" si="220"/>
        <v>425</v>
      </c>
      <c r="L464" s="4">
        <f t="shared" si="195"/>
        <v>1.18</v>
      </c>
      <c r="M464" s="4">
        <f t="shared" si="196"/>
        <v>5.25</v>
      </c>
      <c r="N464" s="1">
        <f t="shared" si="197"/>
        <v>0.84745762711864414</v>
      </c>
      <c r="O464" s="1">
        <f t="shared" si="198"/>
        <v>0.19047619047619047</v>
      </c>
      <c r="P464" s="1">
        <f t="shared" si="199"/>
        <v>3.6547433903577065E-2</v>
      </c>
      <c r="Q464" s="1">
        <f t="shared" si="200"/>
        <v>0.32849071832122684</v>
      </c>
      <c r="R464" s="1">
        <f t="shared" si="201"/>
        <v>0.83949071832122679</v>
      </c>
      <c r="S464" s="1"/>
      <c r="T464" s="17">
        <f t="shared" si="202"/>
        <v>191.19839942930162</v>
      </c>
      <c r="U464" s="18">
        <f t="shared" si="203"/>
        <v>4188.72894319429</v>
      </c>
      <c r="V464" s="2">
        <f t="shared" si="204"/>
        <v>181.63847945783652</v>
      </c>
      <c r="W464" s="18">
        <f t="shared" si="205"/>
        <v>3979.2924960345754</v>
      </c>
      <c r="X464" s="2">
        <f t="shared" si="206"/>
        <v>-550.54413744535259</v>
      </c>
      <c r="Y464" s="2">
        <f t="shared" si="207"/>
        <v>397.92924960345755</v>
      </c>
      <c r="Z464" s="2">
        <f t="shared" si="208"/>
        <v>-1000</v>
      </c>
      <c r="AA464" s="2">
        <f t="shared" si="209"/>
        <v>3979.2924960345754</v>
      </c>
      <c r="AB464" s="5">
        <f t="shared" si="210"/>
        <v>-1</v>
      </c>
      <c r="AC464" s="5">
        <f t="shared" si="211"/>
        <v>4.25</v>
      </c>
      <c r="AD464" s="3">
        <f t="shared" si="212"/>
        <v>202110</v>
      </c>
      <c r="AE464" s="21">
        <v>4.5</v>
      </c>
      <c r="AF464" s="21">
        <v>1.22</v>
      </c>
      <c r="AG464" s="21">
        <v>5.25</v>
      </c>
      <c r="AH464" s="21">
        <v>1.18</v>
      </c>
      <c r="AI464">
        <v>34</v>
      </c>
      <c r="AJ464">
        <v>31</v>
      </c>
      <c r="AK464">
        <f t="shared" si="213"/>
        <v>-600</v>
      </c>
      <c r="AL464">
        <f t="shared" si="214"/>
        <v>31</v>
      </c>
      <c r="AM464">
        <f t="shared" si="215"/>
        <v>34</v>
      </c>
    </row>
    <row r="465" spans="2:39" x14ac:dyDescent="0.25">
      <c r="B465" s="24">
        <v>44497</v>
      </c>
      <c r="C465" s="20" t="s">
        <v>51</v>
      </c>
      <c r="D465" s="20" t="s">
        <v>36</v>
      </c>
      <c r="E465" s="2">
        <v>-285.71428571428567</v>
      </c>
      <c r="F465" s="2">
        <v>229.99999999999997</v>
      </c>
      <c r="G465" s="9">
        <f t="shared" si="216"/>
        <v>45048.208333332215</v>
      </c>
      <c r="H465" s="2" t="str">
        <f t="shared" si="217"/>
        <v>Arizona Cardinals</v>
      </c>
      <c r="I465" s="2" t="str">
        <f t="shared" si="218"/>
        <v>Green Bay Packers</v>
      </c>
      <c r="J465" s="17">
        <f t="shared" si="219"/>
        <v>-285.71428571428567</v>
      </c>
      <c r="K465" s="18">
        <f t="shared" si="220"/>
        <v>229.99999999999997</v>
      </c>
      <c r="L465" s="4">
        <f t="shared" si="195"/>
        <v>1.35</v>
      </c>
      <c r="M465" s="4">
        <f t="shared" si="196"/>
        <v>3.3</v>
      </c>
      <c r="N465" s="1">
        <f t="shared" si="197"/>
        <v>0.7407407407407407</v>
      </c>
      <c r="O465" s="1">
        <f t="shared" si="198"/>
        <v>0.30303030303030304</v>
      </c>
      <c r="P465" s="1">
        <f t="shared" si="199"/>
        <v>4.1935483870967794E-2</v>
      </c>
      <c r="Q465" s="1">
        <f t="shared" si="200"/>
        <v>0.21885521885521883</v>
      </c>
      <c r="R465" s="1">
        <f t="shared" si="201"/>
        <v>0.72985521885521887</v>
      </c>
      <c r="S465" s="1"/>
      <c r="T465" s="17">
        <f t="shared" si="202"/>
        <v>370.13475298361828</v>
      </c>
      <c r="U465" s="18">
        <f t="shared" si="203"/>
        <v>2363.8563841328437</v>
      </c>
      <c r="V465" s="2">
        <f t="shared" si="204"/>
        <v>351.62801533443735</v>
      </c>
      <c r="W465" s="18">
        <f t="shared" si="205"/>
        <v>2245.6635649262016</v>
      </c>
      <c r="X465" s="2">
        <f t="shared" si="206"/>
        <v>-284.39144675343596</v>
      </c>
      <c r="Y465" s="2">
        <f t="shared" si="207"/>
        <v>224.56635649262017</v>
      </c>
      <c r="Z465" s="2">
        <f t="shared" si="208"/>
        <v>-1000</v>
      </c>
      <c r="AA465" s="2">
        <f t="shared" si="209"/>
        <v>2245.6635649262016</v>
      </c>
      <c r="AB465" s="5">
        <f t="shared" si="210"/>
        <v>-1</v>
      </c>
      <c r="AC465" s="5">
        <f t="shared" si="211"/>
        <v>2.2999999999999998</v>
      </c>
      <c r="AD465" s="3">
        <f t="shared" si="212"/>
        <v>202110</v>
      </c>
      <c r="AE465" s="21">
        <v>1.54</v>
      </c>
      <c r="AF465" s="21">
        <v>2.65</v>
      </c>
      <c r="AG465" s="21">
        <v>1.35</v>
      </c>
      <c r="AH465" s="21">
        <v>3.3</v>
      </c>
      <c r="AI465">
        <v>21</v>
      </c>
      <c r="AJ465">
        <v>24</v>
      </c>
      <c r="AK465">
        <f t="shared" si="213"/>
        <v>-300</v>
      </c>
      <c r="AL465">
        <f t="shared" si="214"/>
        <v>21</v>
      </c>
      <c r="AM465">
        <f t="shared" si="215"/>
        <v>24</v>
      </c>
    </row>
    <row r="466" spans="2:39" x14ac:dyDescent="0.25">
      <c r="B466" s="24">
        <v>44494</v>
      </c>
      <c r="C466" s="20" t="s">
        <v>35</v>
      </c>
      <c r="D466" s="20" t="s">
        <v>46</v>
      </c>
      <c r="E466" s="2">
        <v>204.99999999999997</v>
      </c>
      <c r="F466" s="2">
        <v>-250.00000000000006</v>
      </c>
      <c r="G466" s="9">
        <f t="shared" si="216"/>
        <v>45048.24999999888</v>
      </c>
      <c r="H466" s="2" t="str">
        <f t="shared" si="217"/>
        <v>New Orleans Saints</v>
      </c>
      <c r="I466" s="2" t="str">
        <f t="shared" si="218"/>
        <v>Seattle Seahawks</v>
      </c>
      <c r="J466" s="17">
        <f t="shared" si="219"/>
        <v>-250.00000000000006</v>
      </c>
      <c r="K466" s="18">
        <f t="shared" si="220"/>
        <v>204.99999999999997</v>
      </c>
      <c r="L466" s="4">
        <f t="shared" si="195"/>
        <v>1.4</v>
      </c>
      <c r="M466" s="4">
        <f t="shared" si="196"/>
        <v>3.05</v>
      </c>
      <c r="N466" s="1">
        <f t="shared" si="197"/>
        <v>0.7142857142857143</v>
      </c>
      <c r="O466" s="1">
        <f t="shared" si="198"/>
        <v>0.32786885245901642</v>
      </c>
      <c r="P466" s="1">
        <f t="shared" si="199"/>
        <v>4.0449438202247112E-2</v>
      </c>
      <c r="Q466" s="1">
        <f t="shared" si="200"/>
        <v>0.19320843091334894</v>
      </c>
      <c r="R466" s="1">
        <f t="shared" si="201"/>
        <v>0.70420843091334895</v>
      </c>
      <c r="S466" s="1"/>
      <c r="T466" s="17">
        <f t="shared" si="202"/>
        <v>420.03412072617954</v>
      </c>
      <c r="U466" s="18">
        <f t="shared" si="203"/>
        <v>2105.3798440390528</v>
      </c>
      <c r="V466" s="2">
        <f t="shared" si="204"/>
        <v>399.03241468987056</v>
      </c>
      <c r="W466" s="18">
        <f t="shared" si="205"/>
        <v>2000.1108518371002</v>
      </c>
      <c r="X466" s="2">
        <f t="shared" si="206"/>
        <v>-250.60620721181351</v>
      </c>
      <c r="Y466" s="2">
        <f t="shared" si="207"/>
        <v>200.01108518371001</v>
      </c>
      <c r="Z466" s="2">
        <f t="shared" si="208"/>
        <v>399.03241468987056</v>
      </c>
      <c r="AA466" s="2">
        <f t="shared" si="209"/>
        <v>-1000</v>
      </c>
      <c r="AB466" s="5">
        <f t="shared" si="210"/>
        <v>0.39999999999999991</v>
      </c>
      <c r="AC466" s="5">
        <f t="shared" si="211"/>
        <v>-1</v>
      </c>
      <c r="AD466" s="3">
        <f t="shared" si="212"/>
        <v>202110</v>
      </c>
      <c r="AE466" s="21">
        <v>2.65</v>
      </c>
      <c r="AF466" s="21">
        <v>1.54</v>
      </c>
      <c r="AG466" s="21">
        <v>3.05</v>
      </c>
      <c r="AH466" s="21">
        <v>1.4</v>
      </c>
      <c r="AI466">
        <v>10</v>
      </c>
      <c r="AJ466">
        <v>13</v>
      </c>
      <c r="AK466">
        <f t="shared" si="213"/>
        <v>-300</v>
      </c>
      <c r="AL466">
        <f t="shared" si="214"/>
        <v>13</v>
      </c>
      <c r="AM466">
        <f t="shared" si="215"/>
        <v>10</v>
      </c>
    </row>
    <row r="467" spans="2:39" x14ac:dyDescent="0.25">
      <c r="B467" s="24">
        <v>44493</v>
      </c>
      <c r="C467" s="20" t="s">
        <v>25</v>
      </c>
      <c r="D467" s="20" t="s">
        <v>42</v>
      </c>
      <c r="E467" s="2">
        <v>-175.43859649122805</v>
      </c>
      <c r="F467" s="2">
        <v>154.99999999999997</v>
      </c>
      <c r="G467" s="9">
        <f t="shared" si="216"/>
        <v>45048.291666665544</v>
      </c>
      <c r="H467" s="2" t="str">
        <f t="shared" si="217"/>
        <v>San Francisco 49ers</v>
      </c>
      <c r="I467" s="2" t="str">
        <f t="shared" si="218"/>
        <v>Indianapolis Colts</v>
      </c>
      <c r="J467" s="17">
        <f t="shared" si="219"/>
        <v>-175.43859649122805</v>
      </c>
      <c r="K467" s="18">
        <f t="shared" si="220"/>
        <v>154.99999999999997</v>
      </c>
      <c r="L467" s="4">
        <f t="shared" si="195"/>
        <v>1.57</v>
      </c>
      <c r="M467" s="4">
        <f t="shared" si="196"/>
        <v>2.5499999999999998</v>
      </c>
      <c r="N467" s="1">
        <f t="shared" si="197"/>
        <v>0.63694267515923564</v>
      </c>
      <c r="O467" s="1">
        <f t="shared" si="198"/>
        <v>0.39215686274509809</v>
      </c>
      <c r="P467" s="1">
        <f t="shared" si="199"/>
        <v>2.8276699029126329E-2</v>
      </c>
      <c r="Q467" s="1">
        <f t="shared" si="200"/>
        <v>0.12239290620706877</v>
      </c>
      <c r="R467" s="1">
        <f t="shared" si="201"/>
        <v>0.63339290620706878</v>
      </c>
      <c r="S467" s="1"/>
      <c r="T467" s="17">
        <f t="shared" si="202"/>
        <v>578.79886276004493</v>
      </c>
      <c r="U467" s="18">
        <f t="shared" si="203"/>
        <v>1558.0808321378222</v>
      </c>
      <c r="V467" s="2">
        <f t="shared" si="204"/>
        <v>549.85891962204266</v>
      </c>
      <c r="W467" s="18">
        <f t="shared" si="205"/>
        <v>1480.1767905309309</v>
      </c>
      <c r="X467" s="2">
        <f t="shared" si="206"/>
        <v>-181.86483192586408</v>
      </c>
      <c r="Y467" s="2">
        <f t="shared" si="207"/>
        <v>148.0176790530931</v>
      </c>
      <c r="Z467" s="2">
        <f t="shared" si="208"/>
        <v>-1000</v>
      </c>
      <c r="AA467" s="2">
        <f t="shared" si="209"/>
        <v>1480.1767905309309</v>
      </c>
      <c r="AB467" s="5">
        <f t="shared" si="210"/>
        <v>-1</v>
      </c>
      <c r="AC467" s="5">
        <f t="shared" si="211"/>
        <v>1.5499999999999998</v>
      </c>
      <c r="AD467" s="3">
        <f t="shared" si="212"/>
        <v>202110</v>
      </c>
      <c r="AE467" s="21">
        <v>1.5</v>
      </c>
      <c r="AF467" s="21">
        <v>2.7</v>
      </c>
      <c r="AG467" s="21">
        <v>1.57</v>
      </c>
      <c r="AH467" s="21">
        <v>2.5499999999999998</v>
      </c>
      <c r="AI467">
        <v>18</v>
      </c>
      <c r="AJ467">
        <v>30</v>
      </c>
      <c r="AK467">
        <f t="shared" si="213"/>
        <v>-180</v>
      </c>
      <c r="AL467">
        <f t="shared" si="214"/>
        <v>18</v>
      </c>
      <c r="AM467">
        <f t="shared" si="215"/>
        <v>30</v>
      </c>
    </row>
    <row r="468" spans="2:39" x14ac:dyDescent="0.25">
      <c r="B468" s="24">
        <v>44493</v>
      </c>
      <c r="C468" s="20" t="s">
        <v>51</v>
      </c>
      <c r="D468" s="20" t="s">
        <v>43</v>
      </c>
      <c r="E468" s="2">
        <v>-1999.9999999999982</v>
      </c>
      <c r="F468" s="2">
        <v>1125</v>
      </c>
      <c r="G468" s="9">
        <f t="shared" si="216"/>
        <v>45048.333333332208</v>
      </c>
      <c r="H468" s="2" t="str">
        <f t="shared" si="217"/>
        <v>Arizona Cardinals</v>
      </c>
      <c r="I468" s="2" t="str">
        <f t="shared" si="218"/>
        <v>Houston Texans</v>
      </c>
      <c r="J468" s="17">
        <f t="shared" si="219"/>
        <v>-1999.9999999999982</v>
      </c>
      <c r="K468" s="18">
        <f t="shared" si="220"/>
        <v>1125</v>
      </c>
      <c r="L468" s="4">
        <f t="shared" si="195"/>
        <v>1.05</v>
      </c>
      <c r="M468" s="4">
        <f t="shared" si="196"/>
        <v>12.25</v>
      </c>
      <c r="N468" s="1">
        <f t="shared" si="197"/>
        <v>0.95238095238095233</v>
      </c>
      <c r="O468" s="1">
        <f t="shared" si="198"/>
        <v>8.1632653061224483E-2</v>
      </c>
      <c r="P468" s="1">
        <f t="shared" si="199"/>
        <v>3.289473684210531E-2</v>
      </c>
      <c r="Q468" s="1">
        <f t="shared" si="200"/>
        <v>0.43537414965986393</v>
      </c>
      <c r="R468" s="1">
        <f t="shared" si="201"/>
        <v>0.94637414965986388</v>
      </c>
      <c r="S468" s="1"/>
      <c r="T468" s="17">
        <f t="shared" si="202"/>
        <v>56.664534169080795</v>
      </c>
      <c r="U468" s="18">
        <f t="shared" si="203"/>
        <v>9791.2718933711476</v>
      </c>
      <c r="V468" s="2">
        <f t="shared" si="204"/>
        <v>53.831307460626753</v>
      </c>
      <c r="W468" s="18">
        <f t="shared" si="205"/>
        <v>9301.7082987025897</v>
      </c>
      <c r="X468" s="2">
        <f t="shared" si="206"/>
        <v>-1857.6550471701232</v>
      </c>
      <c r="Y468" s="2">
        <f t="shared" si="207"/>
        <v>930.17082987025901</v>
      </c>
      <c r="Z468" s="2">
        <f t="shared" si="208"/>
        <v>53.831307460626753</v>
      </c>
      <c r="AA468" s="2">
        <f t="shared" si="209"/>
        <v>-1000</v>
      </c>
      <c r="AB468" s="5">
        <f t="shared" si="210"/>
        <v>5.0000000000000044E-2</v>
      </c>
      <c r="AC468" s="5">
        <f t="shared" si="211"/>
        <v>-1</v>
      </c>
      <c r="AD468" s="3">
        <f t="shared" si="212"/>
        <v>202110</v>
      </c>
      <c r="AE468" s="21">
        <v>1.07</v>
      </c>
      <c r="AF468" s="21">
        <v>9</v>
      </c>
      <c r="AG468" s="21">
        <v>1.05</v>
      </c>
      <c r="AH468" s="21">
        <v>12.25</v>
      </c>
      <c r="AI468">
        <v>31</v>
      </c>
      <c r="AJ468">
        <v>5</v>
      </c>
      <c r="AK468">
        <f t="shared" si="213"/>
        <v>-2000</v>
      </c>
      <c r="AL468">
        <f t="shared" si="214"/>
        <v>31</v>
      </c>
      <c r="AM468">
        <f t="shared" si="215"/>
        <v>5</v>
      </c>
    </row>
    <row r="469" spans="2:39" x14ac:dyDescent="0.25">
      <c r="B469" s="24">
        <v>44493</v>
      </c>
      <c r="C469" s="20" t="s">
        <v>30</v>
      </c>
      <c r="D469" s="20" t="s">
        <v>40</v>
      </c>
      <c r="E469" s="2">
        <v>-769.23076923076985</v>
      </c>
      <c r="F469" s="2">
        <v>525</v>
      </c>
      <c r="G469" s="9">
        <f t="shared" si="216"/>
        <v>45048.374999998872</v>
      </c>
      <c r="H469" s="2" t="str">
        <f t="shared" si="217"/>
        <v>Tampa Bay Buccaneers</v>
      </c>
      <c r="I469" s="2" t="str">
        <f t="shared" si="218"/>
        <v>Chicago Bears</v>
      </c>
      <c r="J469" s="17">
        <f t="shared" si="219"/>
        <v>-769.23076923076985</v>
      </c>
      <c r="K469" s="18">
        <f t="shared" si="220"/>
        <v>525</v>
      </c>
      <c r="L469" s="4">
        <f t="shared" si="195"/>
        <v>1.1299999999999999</v>
      </c>
      <c r="M469" s="4">
        <f t="shared" si="196"/>
        <v>6.25</v>
      </c>
      <c r="N469" s="1">
        <f t="shared" si="197"/>
        <v>0.88495575221238942</v>
      </c>
      <c r="O469" s="1">
        <f t="shared" si="198"/>
        <v>0.16</v>
      </c>
      <c r="P469" s="1">
        <f t="shared" si="199"/>
        <v>4.3021680216802305E-2</v>
      </c>
      <c r="Q469" s="1">
        <f t="shared" si="200"/>
        <v>0.3624778761061947</v>
      </c>
      <c r="R469" s="1">
        <f t="shared" si="201"/>
        <v>0.87347787610619476</v>
      </c>
      <c r="S469" s="1"/>
      <c r="T469" s="17">
        <f t="shared" si="202"/>
        <v>144.84868747657109</v>
      </c>
      <c r="U469" s="18">
        <f t="shared" si="203"/>
        <v>5222.3527180608417</v>
      </c>
      <c r="V469" s="2">
        <f t="shared" si="204"/>
        <v>137.60625310274253</v>
      </c>
      <c r="W469" s="18">
        <f t="shared" si="205"/>
        <v>4961.2350821577993</v>
      </c>
      <c r="X469" s="2">
        <f t="shared" si="206"/>
        <v>-726.71116134043598</v>
      </c>
      <c r="Y469" s="2">
        <f t="shared" si="207"/>
        <v>496.12350821577991</v>
      </c>
      <c r="Z469" s="2">
        <f t="shared" si="208"/>
        <v>137.60625310274253</v>
      </c>
      <c r="AA469" s="2">
        <f t="shared" si="209"/>
        <v>-1000</v>
      </c>
      <c r="AB469" s="5">
        <f t="shared" si="210"/>
        <v>0.12999999999999989</v>
      </c>
      <c r="AC469" s="5">
        <f t="shared" si="211"/>
        <v>-1</v>
      </c>
      <c r="AD469" s="3">
        <f t="shared" si="212"/>
        <v>202110</v>
      </c>
      <c r="AE469" s="21">
        <v>1.1399999999999999</v>
      </c>
      <c r="AF469" s="21">
        <v>6</v>
      </c>
      <c r="AG469" s="21">
        <v>1.1299999999999999</v>
      </c>
      <c r="AH469" s="21">
        <v>6.25</v>
      </c>
      <c r="AI469">
        <v>38</v>
      </c>
      <c r="AJ469">
        <v>3</v>
      </c>
      <c r="AK469">
        <f t="shared" si="213"/>
        <v>-800</v>
      </c>
      <c r="AL469">
        <f t="shared" si="214"/>
        <v>38</v>
      </c>
      <c r="AM469">
        <f t="shared" si="215"/>
        <v>3</v>
      </c>
    </row>
    <row r="470" spans="2:39" x14ac:dyDescent="0.25">
      <c r="B470" s="24">
        <v>44493</v>
      </c>
      <c r="C470" s="20" t="s">
        <v>50</v>
      </c>
      <c r="D470" s="20" t="s">
        <v>37</v>
      </c>
      <c r="E470" s="2">
        <v>-1428.5714285714273</v>
      </c>
      <c r="F470" s="2">
        <v>850</v>
      </c>
      <c r="G470" s="9">
        <f t="shared" si="216"/>
        <v>45048.416666665536</v>
      </c>
      <c r="H470" s="2" t="str">
        <f t="shared" si="217"/>
        <v>Los Angeles Rams</v>
      </c>
      <c r="I470" s="2" t="str">
        <f t="shared" si="218"/>
        <v>Detroit Lions</v>
      </c>
      <c r="J470" s="17">
        <f t="shared" si="219"/>
        <v>-1428.5714285714273</v>
      </c>
      <c r="K470" s="18">
        <f t="shared" si="220"/>
        <v>850</v>
      </c>
      <c r="L470" s="4">
        <f t="shared" si="195"/>
        <v>1.07</v>
      </c>
      <c r="M470" s="4">
        <f t="shared" si="196"/>
        <v>9.5</v>
      </c>
      <c r="N470" s="1">
        <f t="shared" si="197"/>
        <v>0.93457943925233644</v>
      </c>
      <c r="O470" s="1">
        <f t="shared" si="198"/>
        <v>0.10526315789473684</v>
      </c>
      <c r="P470" s="1">
        <f t="shared" si="199"/>
        <v>3.8315988647114385E-2</v>
      </c>
      <c r="Q470" s="1">
        <f t="shared" si="200"/>
        <v>0.4146581406787998</v>
      </c>
      <c r="R470" s="1">
        <f t="shared" si="201"/>
        <v>0.92565814067879981</v>
      </c>
      <c r="S470" s="1"/>
      <c r="T470" s="17">
        <f t="shared" si="202"/>
        <v>80.31243507099073</v>
      </c>
      <c r="U470" s="18">
        <f t="shared" si="203"/>
        <v>7935.0540100708295</v>
      </c>
      <c r="V470" s="2">
        <f t="shared" si="204"/>
        <v>76.296813317441192</v>
      </c>
      <c r="W470" s="18">
        <f t="shared" si="205"/>
        <v>7538.3013095672877</v>
      </c>
      <c r="X470" s="2">
        <f t="shared" si="206"/>
        <v>-1310.6707299024288</v>
      </c>
      <c r="Y470" s="2">
        <f t="shared" si="207"/>
        <v>753.83013095672879</v>
      </c>
      <c r="Z470" s="2">
        <f t="shared" si="208"/>
        <v>76.296813317441192</v>
      </c>
      <c r="AA470" s="2">
        <f t="shared" si="209"/>
        <v>-1000</v>
      </c>
      <c r="AB470" s="5">
        <f t="shared" si="210"/>
        <v>7.0000000000000062E-2</v>
      </c>
      <c r="AC470" s="5">
        <f t="shared" si="211"/>
        <v>-1</v>
      </c>
      <c r="AD470" s="3">
        <f t="shared" si="212"/>
        <v>202110</v>
      </c>
      <c r="AE470" s="21">
        <v>1.1000000000000001</v>
      </c>
      <c r="AF470" s="21">
        <v>7.5</v>
      </c>
      <c r="AG470" s="21">
        <v>1.07</v>
      </c>
      <c r="AH470" s="21">
        <v>9.5</v>
      </c>
      <c r="AI470">
        <v>28</v>
      </c>
      <c r="AJ470">
        <v>19</v>
      </c>
      <c r="AK470">
        <f t="shared" si="213"/>
        <v>-1500</v>
      </c>
      <c r="AL470">
        <f t="shared" si="214"/>
        <v>28</v>
      </c>
      <c r="AM470">
        <f t="shared" si="215"/>
        <v>19</v>
      </c>
    </row>
    <row r="471" spans="2:39" x14ac:dyDescent="0.25">
      <c r="B471" s="24">
        <v>44493</v>
      </c>
      <c r="C471" s="20" t="s">
        <v>53</v>
      </c>
      <c r="D471" s="20" t="s">
        <v>22</v>
      </c>
      <c r="E471" s="2">
        <v>-116.27906976744185</v>
      </c>
      <c r="F471" s="2">
        <v>-105.26315789473685</v>
      </c>
      <c r="G471" s="9">
        <f t="shared" si="216"/>
        <v>45048.458333332201</v>
      </c>
      <c r="H471" s="2" t="str">
        <f t="shared" si="217"/>
        <v>Las Vegas Raiders</v>
      </c>
      <c r="I471" s="2" t="str">
        <f t="shared" si="218"/>
        <v>Philadelphia Eagles</v>
      </c>
      <c r="J471" s="17">
        <f t="shared" si="219"/>
        <v>-116.27906976744185</v>
      </c>
      <c r="K471" s="18">
        <f t="shared" si="220"/>
        <v>-105.26315789473685</v>
      </c>
      <c r="L471" s="4">
        <f t="shared" si="195"/>
        <v>1.86</v>
      </c>
      <c r="M471" s="4">
        <f t="shared" si="196"/>
        <v>1.95</v>
      </c>
      <c r="N471" s="1">
        <f t="shared" si="197"/>
        <v>0.5376344086021505</v>
      </c>
      <c r="O471" s="1">
        <f t="shared" si="198"/>
        <v>0.51282051282051289</v>
      </c>
      <c r="P471" s="1">
        <f t="shared" si="199"/>
        <v>4.8031496062992063E-2</v>
      </c>
      <c r="Q471" s="1">
        <f t="shared" si="200"/>
        <v>1.2406947890818809E-2</v>
      </c>
      <c r="R471" s="1">
        <f t="shared" si="201"/>
        <v>0.52340694789081876</v>
      </c>
      <c r="S471" s="1"/>
      <c r="T471" s="17">
        <f t="shared" si="202"/>
        <v>910.55927711643062</v>
      </c>
      <c r="U471" s="18">
        <f t="shared" si="203"/>
        <v>1001.5075521192962</v>
      </c>
      <c r="V471" s="2">
        <f t="shared" si="204"/>
        <v>865.03131326060907</v>
      </c>
      <c r="W471" s="18">
        <f t="shared" si="205"/>
        <v>951.43217451333135</v>
      </c>
      <c r="X471" s="2">
        <f t="shared" si="206"/>
        <v>-115.60275156174939</v>
      </c>
      <c r="Y471" s="2">
        <f t="shared" si="207"/>
        <v>-105.10470707084419</v>
      </c>
      <c r="Z471" s="2">
        <f t="shared" si="208"/>
        <v>865.03131326060907</v>
      </c>
      <c r="AA471" s="2">
        <f t="shared" si="209"/>
        <v>-1000</v>
      </c>
      <c r="AB471" s="5">
        <f t="shared" si="210"/>
        <v>0.8600000000000001</v>
      </c>
      <c r="AC471" s="5">
        <f t="shared" si="211"/>
        <v>-1</v>
      </c>
      <c r="AD471" s="3">
        <f t="shared" si="212"/>
        <v>202110</v>
      </c>
      <c r="AE471" s="21">
        <v>1.62</v>
      </c>
      <c r="AF471" s="21">
        <v>2.4</v>
      </c>
      <c r="AG471" s="21">
        <v>1.86</v>
      </c>
      <c r="AH471" s="21">
        <v>1.95</v>
      </c>
      <c r="AI471">
        <v>33</v>
      </c>
      <c r="AJ471">
        <v>22</v>
      </c>
      <c r="AK471">
        <f t="shared" si="213"/>
        <v>-120</v>
      </c>
      <c r="AL471">
        <f t="shared" si="214"/>
        <v>33</v>
      </c>
      <c r="AM471">
        <f t="shared" si="215"/>
        <v>22</v>
      </c>
    </row>
    <row r="472" spans="2:39" x14ac:dyDescent="0.25">
      <c r="B472" s="24">
        <v>44493</v>
      </c>
      <c r="C472" s="20" t="s">
        <v>31</v>
      </c>
      <c r="D472" s="20" t="s">
        <v>24</v>
      </c>
      <c r="E472" s="2">
        <v>-285.71428571428567</v>
      </c>
      <c r="F472" s="2">
        <v>229.99999999999997</v>
      </c>
      <c r="G472" s="9">
        <f t="shared" si="216"/>
        <v>45048.499999998865</v>
      </c>
      <c r="H472" s="2" t="str">
        <f t="shared" si="217"/>
        <v>Baltimore Ravens</v>
      </c>
      <c r="I472" s="2" t="str">
        <f t="shared" si="218"/>
        <v>Cincinnati Bengals</v>
      </c>
      <c r="J472" s="17">
        <f t="shared" si="219"/>
        <v>-285.71428571428567</v>
      </c>
      <c r="K472" s="18">
        <f t="shared" si="220"/>
        <v>229.99999999999997</v>
      </c>
      <c r="L472" s="4">
        <f t="shared" si="195"/>
        <v>1.35</v>
      </c>
      <c r="M472" s="4">
        <f t="shared" si="196"/>
        <v>3.3</v>
      </c>
      <c r="N472" s="1">
        <f t="shared" si="197"/>
        <v>0.7407407407407407</v>
      </c>
      <c r="O472" s="1">
        <f t="shared" si="198"/>
        <v>0.30303030303030304</v>
      </c>
      <c r="P472" s="1">
        <f t="shared" si="199"/>
        <v>4.1935483870967794E-2</v>
      </c>
      <c r="Q472" s="1">
        <f t="shared" si="200"/>
        <v>0.21885521885521883</v>
      </c>
      <c r="R472" s="1">
        <f t="shared" si="201"/>
        <v>0.72985521885521887</v>
      </c>
      <c r="S472" s="1"/>
      <c r="T472" s="17">
        <f t="shared" si="202"/>
        <v>370.13475298361828</v>
      </c>
      <c r="U472" s="18">
        <f t="shared" si="203"/>
        <v>2363.8563841328437</v>
      </c>
      <c r="V472" s="2">
        <f t="shared" si="204"/>
        <v>351.62801533443735</v>
      </c>
      <c r="W472" s="18">
        <f t="shared" si="205"/>
        <v>2245.6635649262016</v>
      </c>
      <c r="X472" s="2">
        <f t="shared" si="206"/>
        <v>-284.39144675343596</v>
      </c>
      <c r="Y472" s="2">
        <f t="shared" si="207"/>
        <v>224.56635649262017</v>
      </c>
      <c r="Z472" s="2">
        <f t="shared" si="208"/>
        <v>-1000</v>
      </c>
      <c r="AA472" s="2">
        <f t="shared" si="209"/>
        <v>2245.6635649262016</v>
      </c>
      <c r="AB472" s="5">
        <f t="shared" si="210"/>
        <v>-1</v>
      </c>
      <c r="AC472" s="5">
        <f t="shared" si="211"/>
        <v>2.2999999999999998</v>
      </c>
      <c r="AD472" s="3">
        <f t="shared" si="212"/>
        <v>202110</v>
      </c>
      <c r="AE472" s="21">
        <v>1.36</v>
      </c>
      <c r="AF472" s="21">
        <v>3.25</v>
      </c>
      <c r="AG472" s="21">
        <v>1.35</v>
      </c>
      <c r="AH472" s="21">
        <v>3.3</v>
      </c>
      <c r="AI472">
        <v>17</v>
      </c>
      <c r="AJ472">
        <v>41</v>
      </c>
      <c r="AK472">
        <f t="shared" si="213"/>
        <v>-300</v>
      </c>
      <c r="AL472">
        <f t="shared" si="214"/>
        <v>17</v>
      </c>
      <c r="AM472">
        <f t="shared" si="215"/>
        <v>41</v>
      </c>
    </row>
    <row r="473" spans="2:39" x14ac:dyDescent="0.25">
      <c r="B473" s="24">
        <v>44493</v>
      </c>
      <c r="C473" s="20" t="s">
        <v>36</v>
      </c>
      <c r="D473" s="20" t="s">
        <v>54</v>
      </c>
      <c r="E473" s="2">
        <v>-434.78260869565219</v>
      </c>
      <c r="F473" s="2">
        <v>325</v>
      </c>
      <c r="G473" s="9">
        <f t="shared" si="216"/>
        <v>45048.541666665529</v>
      </c>
      <c r="H473" s="2" t="str">
        <f t="shared" si="217"/>
        <v>Green Bay Packers</v>
      </c>
      <c r="I473" s="2" t="str">
        <f t="shared" si="218"/>
        <v>Washington Football Team</v>
      </c>
      <c r="J473" s="17">
        <f t="shared" si="219"/>
        <v>-434.78260869565219</v>
      </c>
      <c r="K473" s="18">
        <f t="shared" si="220"/>
        <v>325</v>
      </c>
      <c r="L473" s="4">
        <f t="shared" si="195"/>
        <v>1.2300000000000002</v>
      </c>
      <c r="M473" s="4">
        <f t="shared" si="196"/>
        <v>4.25</v>
      </c>
      <c r="N473" s="1">
        <f t="shared" si="197"/>
        <v>0.81300813008130068</v>
      </c>
      <c r="O473" s="1">
        <f t="shared" si="198"/>
        <v>0.23529411764705882</v>
      </c>
      <c r="P473" s="1">
        <f t="shared" si="199"/>
        <v>4.607664233576636E-2</v>
      </c>
      <c r="Q473" s="1">
        <f t="shared" si="200"/>
        <v>0.28885700621712096</v>
      </c>
      <c r="R473" s="1">
        <f t="shared" si="201"/>
        <v>0.79985700621712097</v>
      </c>
      <c r="S473" s="1"/>
      <c r="T473" s="17">
        <f t="shared" si="202"/>
        <v>250.2234677288684</v>
      </c>
      <c r="U473" s="18">
        <f t="shared" si="203"/>
        <v>3342.2645955042926</v>
      </c>
      <c r="V473" s="2">
        <f t="shared" si="204"/>
        <v>237.71229434242497</v>
      </c>
      <c r="W473" s="18">
        <f t="shared" si="205"/>
        <v>3175.151365729078</v>
      </c>
      <c r="X473" s="2">
        <f t="shared" si="206"/>
        <v>-420.67660100049278</v>
      </c>
      <c r="Y473" s="2">
        <f t="shared" si="207"/>
        <v>317.51513657290781</v>
      </c>
      <c r="Z473" s="2">
        <f t="shared" si="208"/>
        <v>237.71229434242497</v>
      </c>
      <c r="AA473" s="2">
        <f t="shared" si="209"/>
        <v>-1000</v>
      </c>
      <c r="AB473" s="5">
        <f t="shared" si="210"/>
        <v>0.2300000000000002</v>
      </c>
      <c r="AC473" s="5">
        <f t="shared" si="211"/>
        <v>-1</v>
      </c>
      <c r="AD473" s="3">
        <f t="shared" si="212"/>
        <v>202110</v>
      </c>
      <c r="AE473" s="21">
        <v>1.22</v>
      </c>
      <c r="AF473" s="21">
        <v>4.5</v>
      </c>
      <c r="AG473" s="21">
        <v>1.23</v>
      </c>
      <c r="AH473" s="21">
        <v>4.25</v>
      </c>
      <c r="AI473">
        <v>24</v>
      </c>
      <c r="AJ473">
        <v>10</v>
      </c>
      <c r="AK473">
        <f t="shared" si="213"/>
        <v>-500</v>
      </c>
      <c r="AL473">
        <f t="shared" si="214"/>
        <v>24</v>
      </c>
      <c r="AM473">
        <f t="shared" si="215"/>
        <v>10</v>
      </c>
    </row>
    <row r="474" spans="2:39" x14ac:dyDescent="0.25">
      <c r="B474" s="24">
        <v>44493</v>
      </c>
      <c r="C474" s="20" t="s">
        <v>33</v>
      </c>
      <c r="D474" s="20" t="s">
        <v>38</v>
      </c>
      <c r="E474" s="2">
        <v>104.99999999999999</v>
      </c>
      <c r="F474" s="2">
        <v>-125</v>
      </c>
      <c r="G474" s="9">
        <f t="shared" si="216"/>
        <v>45048.583333332193</v>
      </c>
      <c r="H474" s="2" t="str">
        <f t="shared" si="217"/>
        <v>Atlanta Falcons</v>
      </c>
      <c r="I474" s="2" t="str">
        <f t="shared" si="218"/>
        <v>Miami Dolphins</v>
      </c>
      <c r="J474" s="17">
        <f t="shared" si="219"/>
        <v>-125</v>
      </c>
      <c r="K474" s="18">
        <f t="shared" si="220"/>
        <v>104.99999999999999</v>
      </c>
      <c r="L474" s="4">
        <f t="shared" si="195"/>
        <v>1.8</v>
      </c>
      <c r="M474" s="4">
        <f t="shared" si="196"/>
        <v>2.0499999999999998</v>
      </c>
      <c r="N474" s="1">
        <f t="shared" si="197"/>
        <v>0.55555555555555558</v>
      </c>
      <c r="O474" s="1">
        <f t="shared" si="198"/>
        <v>0.48780487804878053</v>
      </c>
      <c r="P474" s="1">
        <f t="shared" si="199"/>
        <v>4.1558441558441461E-2</v>
      </c>
      <c r="Q474" s="1">
        <f t="shared" si="200"/>
        <v>3.3875338753387524E-2</v>
      </c>
      <c r="R474" s="1">
        <f t="shared" si="201"/>
        <v>0.54487533875338756</v>
      </c>
      <c r="S474" s="1"/>
      <c r="T474" s="17">
        <f t="shared" si="202"/>
        <v>835.28218085238643</v>
      </c>
      <c r="U474" s="18">
        <f t="shared" si="203"/>
        <v>1090.9993667390718</v>
      </c>
      <c r="V474" s="2">
        <f t="shared" si="204"/>
        <v>793.51807180976709</v>
      </c>
      <c r="W474" s="18">
        <f t="shared" si="205"/>
        <v>1036.449398402118</v>
      </c>
      <c r="X474" s="2">
        <f t="shared" si="206"/>
        <v>-126.02107444375048</v>
      </c>
      <c r="Y474" s="2">
        <f t="shared" si="207"/>
        <v>103.6449398402118</v>
      </c>
      <c r="Z474" s="2">
        <f t="shared" si="208"/>
        <v>793.51807180976709</v>
      </c>
      <c r="AA474" s="2">
        <f t="shared" si="209"/>
        <v>-1000</v>
      </c>
      <c r="AB474" s="5">
        <f t="shared" si="210"/>
        <v>0.8</v>
      </c>
      <c r="AC474" s="5">
        <f t="shared" si="211"/>
        <v>-1</v>
      </c>
      <c r="AD474" s="3">
        <f t="shared" si="212"/>
        <v>202110</v>
      </c>
      <c r="AE474" s="21">
        <v>1.9</v>
      </c>
      <c r="AF474" s="21">
        <v>1.9</v>
      </c>
      <c r="AG474" s="21">
        <v>2.0499999999999998</v>
      </c>
      <c r="AH474" s="21">
        <v>1.8</v>
      </c>
      <c r="AI474">
        <v>28</v>
      </c>
      <c r="AJ474">
        <v>30</v>
      </c>
      <c r="AK474">
        <f t="shared" si="213"/>
        <v>-130</v>
      </c>
      <c r="AL474">
        <f t="shared" si="214"/>
        <v>30</v>
      </c>
      <c r="AM474">
        <f t="shared" si="215"/>
        <v>28</v>
      </c>
    </row>
    <row r="475" spans="2:39" x14ac:dyDescent="0.25">
      <c r="B475" s="24">
        <v>44493</v>
      </c>
      <c r="C475" s="20" t="s">
        <v>39</v>
      </c>
      <c r="D475" s="20" t="s">
        <v>45</v>
      </c>
      <c r="E475" s="2">
        <v>-333.33333333333326</v>
      </c>
      <c r="F475" s="2">
        <v>265</v>
      </c>
      <c r="G475" s="9">
        <f t="shared" si="216"/>
        <v>45048.624999998858</v>
      </c>
      <c r="H475" s="2" t="str">
        <f t="shared" si="217"/>
        <v>New England Patriots</v>
      </c>
      <c r="I475" s="2" t="str">
        <f t="shared" si="218"/>
        <v>New York Jets</v>
      </c>
      <c r="J475" s="17">
        <f t="shared" si="219"/>
        <v>-333.33333333333326</v>
      </c>
      <c r="K475" s="18">
        <f t="shared" si="220"/>
        <v>265</v>
      </c>
      <c r="L475" s="4">
        <f t="shared" si="195"/>
        <v>1.3</v>
      </c>
      <c r="M475" s="4">
        <f t="shared" si="196"/>
        <v>3.65</v>
      </c>
      <c r="N475" s="1">
        <f t="shared" si="197"/>
        <v>0.76923076923076916</v>
      </c>
      <c r="O475" s="1">
        <f t="shared" si="198"/>
        <v>0.27397260273972601</v>
      </c>
      <c r="P475" s="1">
        <f t="shared" si="199"/>
        <v>4.1414141414141459E-2</v>
      </c>
      <c r="Q475" s="1">
        <f t="shared" si="200"/>
        <v>0.24762908324552158</v>
      </c>
      <c r="R475" s="1">
        <f t="shared" si="201"/>
        <v>0.75862908324552158</v>
      </c>
      <c r="S475" s="1"/>
      <c r="T475" s="17">
        <f t="shared" si="202"/>
        <v>318.16723361284784</v>
      </c>
      <c r="U475" s="18">
        <f t="shared" si="203"/>
        <v>2708.5523787535408</v>
      </c>
      <c r="V475" s="2">
        <f t="shared" si="204"/>
        <v>302.25887193220541</v>
      </c>
      <c r="W475" s="18">
        <f t="shared" si="205"/>
        <v>2573.1247598158634</v>
      </c>
      <c r="X475" s="2">
        <f t="shared" si="206"/>
        <v>-330.84223255630133</v>
      </c>
      <c r="Y475" s="2">
        <f t="shared" si="207"/>
        <v>257.31247598158632</v>
      </c>
      <c r="Z475" s="2">
        <f t="shared" si="208"/>
        <v>302.25887193220541</v>
      </c>
      <c r="AA475" s="2">
        <f t="shared" si="209"/>
        <v>-1000</v>
      </c>
      <c r="AB475" s="5">
        <f t="shared" si="210"/>
        <v>0.30000000000000004</v>
      </c>
      <c r="AC475" s="5">
        <f t="shared" si="211"/>
        <v>-1</v>
      </c>
      <c r="AD475" s="3">
        <f t="shared" si="212"/>
        <v>202110</v>
      </c>
      <c r="AE475" s="21">
        <v>1.33</v>
      </c>
      <c r="AF475" s="21">
        <v>3.4</v>
      </c>
      <c r="AG475" s="21">
        <v>1.3</v>
      </c>
      <c r="AH475" s="21">
        <v>3.65</v>
      </c>
      <c r="AI475">
        <v>54</v>
      </c>
      <c r="AJ475">
        <v>13</v>
      </c>
      <c r="AK475">
        <f t="shared" si="213"/>
        <v>-400</v>
      </c>
      <c r="AL475">
        <f t="shared" si="214"/>
        <v>54</v>
      </c>
      <c r="AM475">
        <f t="shared" si="215"/>
        <v>13</v>
      </c>
    </row>
    <row r="476" spans="2:39" x14ac:dyDescent="0.25">
      <c r="B476" s="24">
        <v>44493</v>
      </c>
      <c r="C476" s="20" t="s">
        <v>28</v>
      </c>
      <c r="D476" s="20" t="s">
        <v>47</v>
      </c>
      <c r="E476" s="2">
        <v>135</v>
      </c>
      <c r="F476" s="2">
        <v>-156.25000000000003</v>
      </c>
      <c r="G476" s="9">
        <f t="shared" si="216"/>
        <v>45048.666666665522</v>
      </c>
      <c r="H476" s="2" t="str">
        <f t="shared" si="217"/>
        <v>Carolina Panthers</v>
      </c>
      <c r="I476" s="2" t="str">
        <f t="shared" si="218"/>
        <v>New York Giants</v>
      </c>
      <c r="J476" s="17">
        <f t="shared" si="219"/>
        <v>-156.25000000000003</v>
      </c>
      <c r="K476" s="18">
        <f t="shared" si="220"/>
        <v>135</v>
      </c>
      <c r="L476" s="4">
        <f t="shared" si="195"/>
        <v>1.6399999999999997</v>
      </c>
      <c r="M476" s="4">
        <f t="shared" si="196"/>
        <v>2.35</v>
      </c>
      <c r="N476" s="1">
        <f t="shared" si="197"/>
        <v>0.60975609756097571</v>
      </c>
      <c r="O476" s="1">
        <f t="shared" si="198"/>
        <v>0.42553191489361702</v>
      </c>
      <c r="P476" s="1">
        <f t="shared" si="199"/>
        <v>3.4085213032581607E-2</v>
      </c>
      <c r="Q476" s="1">
        <f t="shared" si="200"/>
        <v>9.2112091333679341E-2</v>
      </c>
      <c r="R476" s="1">
        <f t="shared" si="201"/>
        <v>0.60311209133367938</v>
      </c>
      <c r="S476" s="1"/>
      <c r="T476" s="17">
        <f t="shared" si="202"/>
        <v>658.06657563218596</v>
      </c>
      <c r="U476" s="18">
        <f t="shared" si="203"/>
        <v>1377.3404079490144</v>
      </c>
      <c r="V476" s="2">
        <f t="shared" si="204"/>
        <v>625.16324685057668</v>
      </c>
      <c r="W476" s="18">
        <f t="shared" si="205"/>
        <v>1308.4733875515637</v>
      </c>
      <c r="X476" s="2">
        <f t="shared" si="206"/>
        <v>-159.95821971905121</v>
      </c>
      <c r="Y476" s="2">
        <f t="shared" si="207"/>
        <v>130.84733875515639</v>
      </c>
      <c r="Z476" s="2">
        <f t="shared" si="208"/>
        <v>-1000</v>
      </c>
      <c r="AA476" s="2">
        <f t="shared" si="209"/>
        <v>1308.4733875515637</v>
      </c>
      <c r="AB476" s="5">
        <f t="shared" si="210"/>
        <v>-1</v>
      </c>
      <c r="AC476" s="5">
        <f t="shared" si="211"/>
        <v>1.35</v>
      </c>
      <c r="AD476" s="3">
        <f t="shared" si="212"/>
        <v>202110</v>
      </c>
      <c r="AE476" s="21">
        <v>2.2999999999999998</v>
      </c>
      <c r="AF476" s="21">
        <v>1.66</v>
      </c>
      <c r="AG476" s="21">
        <v>2.35</v>
      </c>
      <c r="AH476" s="21">
        <v>1.64</v>
      </c>
      <c r="AI476">
        <v>25</v>
      </c>
      <c r="AJ476">
        <v>3</v>
      </c>
      <c r="AK476">
        <f t="shared" si="213"/>
        <v>-160</v>
      </c>
      <c r="AL476">
        <f t="shared" si="214"/>
        <v>3</v>
      </c>
      <c r="AM476">
        <f t="shared" si="215"/>
        <v>25</v>
      </c>
    </row>
    <row r="477" spans="2:39" x14ac:dyDescent="0.25">
      <c r="B477" s="24">
        <v>44493</v>
      </c>
      <c r="C477" s="20" t="s">
        <v>44</v>
      </c>
      <c r="D477" s="20" t="s">
        <v>23</v>
      </c>
      <c r="E477" s="2">
        <v>170.00000000000003</v>
      </c>
      <c r="F477" s="2">
        <v>-200</v>
      </c>
      <c r="G477" s="9">
        <f t="shared" si="216"/>
        <v>45048.708333332186</v>
      </c>
      <c r="H477" s="2" t="str">
        <f t="shared" si="217"/>
        <v>Kansas City Chiefs</v>
      </c>
      <c r="I477" s="2" t="str">
        <f t="shared" si="218"/>
        <v>Tennessee Titans</v>
      </c>
      <c r="J477" s="17">
        <f t="shared" si="219"/>
        <v>-200</v>
      </c>
      <c r="K477" s="18">
        <f t="shared" si="220"/>
        <v>170.00000000000003</v>
      </c>
      <c r="L477" s="4">
        <f t="shared" si="195"/>
        <v>1.5</v>
      </c>
      <c r="M477" s="4">
        <f t="shared" si="196"/>
        <v>2.7</v>
      </c>
      <c r="N477" s="1">
        <f t="shared" si="197"/>
        <v>0.66666666666666663</v>
      </c>
      <c r="O477" s="1">
        <f t="shared" si="198"/>
        <v>0.37037037037037035</v>
      </c>
      <c r="P477" s="1">
        <f t="shared" si="199"/>
        <v>3.5714285714285587E-2</v>
      </c>
      <c r="Q477" s="1">
        <f t="shared" si="200"/>
        <v>0.14814814814814814</v>
      </c>
      <c r="R477" s="1">
        <f t="shared" si="201"/>
        <v>0.65914814814814815</v>
      </c>
      <c r="S477" s="1"/>
      <c r="T477" s="17">
        <f t="shared" si="202"/>
        <v>517.10962521773342</v>
      </c>
      <c r="U477" s="18">
        <f t="shared" si="203"/>
        <v>1734.0124117028765</v>
      </c>
      <c r="V477" s="2">
        <f t="shared" si="204"/>
        <v>491.25414395684675</v>
      </c>
      <c r="W477" s="18">
        <f t="shared" si="205"/>
        <v>1647.3117911177326</v>
      </c>
      <c r="X477" s="2">
        <f t="shared" si="206"/>
        <v>-203.56062382403903</v>
      </c>
      <c r="Y477" s="2">
        <f t="shared" si="207"/>
        <v>164.73117911177326</v>
      </c>
      <c r="Z477" s="2">
        <f t="shared" si="208"/>
        <v>-1000</v>
      </c>
      <c r="AA477" s="2">
        <f t="shared" si="209"/>
        <v>1647.3117911177326</v>
      </c>
      <c r="AB477" s="5">
        <f t="shared" si="210"/>
        <v>-1</v>
      </c>
      <c r="AC477" s="5">
        <f t="shared" si="211"/>
        <v>1.7000000000000002</v>
      </c>
      <c r="AD477" s="3">
        <f t="shared" si="212"/>
        <v>202110</v>
      </c>
      <c r="AE477" s="21">
        <v>2.7</v>
      </c>
      <c r="AF477" s="21">
        <v>1.5</v>
      </c>
      <c r="AG477" s="21">
        <v>2.7</v>
      </c>
      <c r="AH477" s="21">
        <v>1.5</v>
      </c>
      <c r="AI477">
        <v>27</v>
      </c>
      <c r="AJ477">
        <v>3</v>
      </c>
      <c r="AK477">
        <f t="shared" si="213"/>
        <v>-200</v>
      </c>
      <c r="AL477">
        <f t="shared" si="214"/>
        <v>3</v>
      </c>
      <c r="AM477">
        <f t="shared" si="215"/>
        <v>27</v>
      </c>
    </row>
    <row r="478" spans="2:39" x14ac:dyDescent="0.25">
      <c r="B478" s="24">
        <v>44490</v>
      </c>
      <c r="C478" s="20" t="s">
        <v>49</v>
      </c>
      <c r="D478" s="20" t="s">
        <v>41</v>
      </c>
      <c r="E478" s="2">
        <v>-131.57894736842104</v>
      </c>
      <c r="F478" s="2">
        <v>110.00000000000001</v>
      </c>
      <c r="G478" s="9">
        <f t="shared" si="216"/>
        <v>45048.74999999885</v>
      </c>
      <c r="H478" s="2" t="str">
        <f t="shared" si="217"/>
        <v>Cleveland Browns</v>
      </c>
      <c r="I478" s="2" t="str">
        <f t="shared" si="218"/>
        <v>Denver Broncos</v>
      </c>
      <c r="J478" s="17">
        <f t="shared" si="219"/>
        <v>-131.57894736842104</v>
      </c>
      <c r="K478" s="18">
        <f t="shared" si="220"/>
        <v>110.00000000000001</v>
      </c>
      <c r="L478" s="4">
        <f t="shared" si="195"/>
        <v>1.76</v>
      </c>
      <c r="M478" s="4">
        <f t="shared" si="196"/>
        <v>2.1</v>
      </c>
      <c r="N478" s="1">
        <f t="shared" si="197"/>
        <v>0.56818181818181823</v>
      </c>
      <c r="O478" s="1">
        <f t="shared" si="198"/>
        <v>0.47619047619047616</v>
      </c>
      <c r="P478" s="1">
        <f t="shared" si="199"/>
        <v>4.2487046632124437E-2</v>
      </c>
      <c r="Q478" s="1">
        <f t="shared" si="200"/>
        <v>4.5995670995671034E-2</v>
      </c>
      <c r="R478" s="1">
        <f t="shared" si="201"/>
        <v>0.55699567099567104</v>
      </c>
      <c r="S478" s="1"/>
      <c r="T478" s="17">
        <f t="shared" si="202"/>
        <v>795.34608987611307</v>
      </c>
      <c r="U478" s="18">
        <f t="shared" si="203"/>
        <v>1144.9859022934511</v>
      </c>
      <c r="V478" s="2">
        <f t="shared" si="204"/>
        <v>755.57878538230739</v>
      </c>
      <c r="W478" s="18">
        <f t="shared" si="205"/>
        <v>1087.7366071787785</v>
      </c>
      <c r="X478" s="2">
        <f t="shared" si="206"/>
        <v>-132.3488720628942</v>
      </c>
      <c r="Y478" s="2">
        <f t="shared" si="207"/>
        <v>108.77366071787785</v>
      </c>
      <c r="Z478" s="2">
        <f t="shared" si="208"/>
        <v>755.57878538230739</v>
      </c>
      <c r="AA478" s="2">
        <f t="shared" si="209"/>
        <v>-1000</v>
      </c>
      <c r="AB478" s="5">
        <f t="shared" si="210"/>
        <v>0.76</v>
      </c>
      <c r="AC478" s="5">
        <f t="shared" si="211"/>
        <v>-1</v>
      </c>
      <c r="AD478" s="3">
        <f t="shared" si="212"/>
        <v>202110</v>
      </c>
      <c r="AE478" s="21">
        <v>1.42</v>
      </c>
      <c r="AF478" s="21">
        <v>2.95</v>
      </c>
      <c r="AG478" s="21">
        <v>1.76</v>
      </c>
      <c r="AH478" s="21">
        <v>2.1</v>
      </c>
      <c r="AI478">
        <v>17</v>
      </c>
      <c r="AJ478">
        <v>14</v>
      </c>
      <c r="AK478">
        <f t="shared" si="213"/>
        <v>-140</v>
      </c>
      <c r="AL478">
        <f t="shared" si="214"/>
        <v>17</v>
      </c>
      <c r="AM478">
        <f t="shared" si="215"/>
        <v>14</v>
      </c>
    </row>
    <row r="479" spans="2:39" x14ac:dyDescent="0.25">
      <c r="B479" s="24">
        <v>44487</v>
      </c>
      <c r="C479" s="20" t="s">
        <v>44</v>
      </c>
      <c r="D479" s="20" t="s">
        <v>27</v>
      </c>
      <c r="E479" s="2">
        <v>215</v>
      </c>
      <c r="F479" s="2">
        <v>-263.1578947368422</v>
      </c>
      <c r="G479" s="9">
        <f t="shared" si="216"/>
        <v>45048.791666665515</v>
      </c>
      <c r="H479" s="2" t="str">
        <f t="shared" si="217"/>
        <v>Buffalo Bills</v>
      </c>
      <c r="I479" s="2" t="str">
        <f t="shared" si="218"/>
        <v>Tennessee Titans</v>
      </c>
      <c r="J479" s="17">
        <f t="shared" si="219"/>
        <v>-263.1578947368422</v>
      </c>
      <c r="K479" s="18">
        <f t="shared" si="220"/>
        <v>215</v>
      </c>
      <c r="L479" s="4">
        <f t="shared" si="195"/>
        <v>1.38</v>
      </c>
      <c r="M479" s="4">
        <f t="shared" si="196"/>
        <v>3.15</v>
      </c>
      <c r="N479" s="1">
        <f t="shared" si="197"/>
        <v>0.7246376811594204</v>
      </c>
      <c r="O479" s="1">
        <f t="shared" si="198"/>
        <v>0.31746031746031744</v>
      </c>
      <c r="P479" s="1">
        <f t="shared" si="199"/>
        <v>4.039735099337749E-2</v>
      </c>
      <c r="Q479" s="1">
        <f t="shared" si="200"/>
        <v>0.20358868184955148</v>
      </c>
      <c r="R479" s="1">
        <f t="shared" si="201"/>
        <v>0.71458868184955149</v>
      </c>
      <c r="S479" s="1"/>
      <c r="T479" s="17">
        <f t="shared" si="202"/>
        <v>399.40643533805462</v>
      </c>
      <c r="U479" s="18">
        <f t="shared" si="203"/>
        <v>2205.1924375584526</v>
      </c>
      <c r="V479" s="2">
        <f t="shared" si="204"/>
        <v>379.43611357115185</v>
      </c>
      <c r="W479" s="18">
        <f t="shared" si="205"/>
        <v>2094.93281568053</v>
      </c>
      <c r="X479" s="2">
        <f t="shared" si="206"/>
        <v>-263.54897813712716</v>
      </c>
      <c r="Y479" s="2">
        <f t="shared" si="207"/>
        <v>209.49328156805299</v>
      </c>
      <c r="Z479" s="2">
        <f t="shared" si="208"/>
        <v>-1000</v>
      </c>
      <c r="AA479" s="2">
        <f t="shared" si="209"/>
        <v>2094.93281568053</v>
      </c>
      <c r="AB479" s="5">
        <f t="shared" si="210"/>
        <v>-1</v>
      </c>
      <c r="AC479" s="5">
        <f t="shared" si="211"/>
        <v>2.15</v>
      </c>
      <c r="AD479" s="3">
        <f t="shared" si="212"/>
        <v>202110</v>
      </c>
      <c r="AE479" s="21">
        <v>2.65</v>
      </c>
      <c r="AF479" s="21">
        <v>1.54</v>
      </c>
      <c r="AG479" s="21">
        <v>3.15</v>
      </c>
      <c r="AH479" s="21">
        <v>1.38</v>
      </c>
      <c r="AI479">
        <v>34</v>
      </c>
      <c r="AJ479">
        <v>31</v>
      </c>
      <c r="AK479">
        <f t="shared" si="213"/>
        <v>-300</v>
      </c>
      <c r="AL479">
        <f t="shared" si="214"/>
        <v>31</v>
      </c>
      <c r="AM479">
        <f t="shared" si="215"/>
        <v>34</v>
      </c>
    </row>
    <row r="480" spans="2:39" x14ac:dyDescent="0.25">
      <c r="B480" s="24">
        <v>44486</v>
      </c>
      <c r="C480" s="20" t="s">
        <v>48</v>
      </c>
      <c r="D480" s="20" t="s">
        <v>35</v>
      </c>
      <c r="E480" s="2">
        <v>-232.55813953488376</v>
      </c>
      <c r="F480" s="2">
        <v>190</v>
      </c>
      <c r="G480" s="9">
        <f t="shared" si="216"/>
        <v>45048.833333332179</v>
      </c>
      <c r="H480" s="2" t="str">
        <f t="shared" si="217"/>
        <v>Pittsburgh Steelers</v>
      </c>
      <c r="I480" s="2" t="str">
        <f t="shared" si="218"/>
        <v>Seattle Seahawks</v>
      </c>
      <c r="J480" s="17">
        <f t="shared" si="219"/>
        <v>-232.55813953488376</v>
      </c>
      <c r="K480" s="18">
        <f t="shared" si="220"/>
        <v>190</v>
      </c>
      <c r="L480" s="4">
        <f t="shared" si="195"/>
        <v>1.43</v>
      </c>
      <c r="M480" s="4">
        <f t="shared" si="196"/>
        <v>2.9</v>
      </c>
      <c r="N480" s="1">
        <f t="shared" si="197"/>
        <v>0.69930069930069938</v>
      </c>
      <c r="O480" s="1">
        <f t="shared" si="198"/>
        <v>0.34482758620689657</v>
      </c>
      <c r="P480" s="1">
        <f t="shared" si="199"/>
        <v>4.2263279445727608E-2</v>
      </c>
      <c r="Q480" s="1">
        <f t="shared" si="200"/>
        <v>0.1772365565469014</v>
      </c>
      <c r="R480" s="1">
        <f t="shared" si="201"/>
        <v>0.68823655654690141</v>
      </c>
      <c r="S480" s="1"/>
      <c r="T480" s="17">
        <f t="shared" si="202"/>
        <v>452.98878777569371</v>
      </c>
      <c r="U480" s="18">
        <f t="shared" si="203"/>
        <v>1963.0773393846457</v>
      </c>
      <c r="V480" s="2">
        <f t="shared" si="204"/>
        <v>430.33934838690902</v>
      </c>
      <c r="W480" s="18">
        <f t="shared" si="205"/>
        <v>1864.9234724154132</v>
      </c>
      <c r="X480" s="2">
        <f t="shared" si="206"/>
        <v>-232.37475349358971</v>
      </c>
      <c r="Y480" s="2">
        <f t="shared" si="207"/>
        <v>186.49234724154132</v>
      </c>
      <c r="Z480" s="2">
        <f t="shared" si="208"/>
        <v>430.33934838690902</v>
      </c>
      <c r="AA480" s="2">
        <f t="shared" si="209"/>
        <v>-1000</v>
      </c>
      <c r="AB480" s="5">
        <f t="shared" si="210"/>
        <v>0.42999999999999994</v>
      </c>
      <c r="AC480" s="5">
        <f t="shared" si="211"/>
        <v>-1</v>
      </c>
      <c r="AD480" s="3">
        <f t="shared" si="212"/>
        <v>202110</v>
      </c>
      <c r="AE480" s="21">
        <v>1.5</v>
      </c>
      <c r="AF480" s="21">
        <v>2.7</v>
      </c>
      <c r="AG480" s="21">
        <v>1.43</v>
      </c>
      <c r="AH480" s="21">
        <v>2.9</v>
      </c>
      <c r="AI480">
        <v>23</v>
      </c>
      <c r="AJ480">
        <v>20</v>
      </c>
      <c r="AK480">
        <f t="shared" si="213"/>
        <v>-300</v>
      </c>
      <c r="AL480">
        <f t="shared" si="214"/>
        <v>23</v>
      </c>
      <c r="AM480">
        <f t="shared" si="215"/>
        <v>20</v>
      </c>
    </row>
    <row r="481" spans="2:39" x14ac:dyDescent="0.25">
      <c r="B481" s="24">
        <v>44486</v>
      </c>
      <c r="C481" s="20" t="s">
        <v>41</v>
      </c>
      <c r="D481" s="20" t="s">
        <v>53</v>
      </c>
      <c r="E481" s="2">
        <v>-222.22222222222226</v>
      </c>
      <c r="F481" s="2">
        <v>179.99999999999997</v>
      </c>
      <c r="G481" s="9">
        <f t="shared" si="216"/>
        <v>45048.874999998843</v>
      </c>
      <c r="H481" s="2" t="str">
        <f t="shared" si="217"/>
        <v>Denver Broncos</v>
      </c>
      <c r="I481" s="2" t="str">
        <f t="shared" si="218"/>
        <v>Las Vegas Raiders</v>
      </c>
      <c r="J481" s="17">
        <f t="shared" si="219"/>
        <v>-222.22222222222226</v>
      </c>
      <c r="K481" s="18">
        <f t="shared" si="220"/>
        <v>179.99999999999997</v>
      </c>
      <c r="L481" s="4">
        <f t="shared" si="195"/>
        <v>1.45</v>
      </c>
      <c r="M481" s="4">
        <f t="shared" si="196"/>
        <v>2.8</v>
      </c>
      <c r="N481" s="1">
        <f t="shared" si="197"/>
        <v>0.68965517241379315</v>
      </c>
      <c r="O481" s="1">
        <f t="shared" si="198"/>
        <v>0.35714285714285715</v>
      </c>
      <c r="P481" s="1">
        <f t="shared" si="199"/>
        <v>4.4705882352941262E-2</v>
      </c>
      <c r="Q481" s="1">
        <f t="shared" si="200"/>
        <v>0.166256157635468</v>
      </c>
      <c r="R481" s="1">
        <f t="shared" si="201"/>
        <v>0.67725615763546798</v>
      </c>
      <c r="S481" s="1"/>
      <c r="T481" s="17">
        <f t="shared" si="202"/>
        <v>476.54619116545314</v>
      </c>
      <c r="U481" s="18">
        <f t="shared" si="203"/>
        <v>1872.3757127156628</v>
      </c>
      <c r="V481" s="2">
        <f t="shared" si="204"/>
        <v>452.71888160718044</v>
      </c>
      <c r="W481" s="18">
        <f t="shared" si="205"/>
        <v>1778.7569270798795</v>
      </c>
      <c r="X481" s="2">
        <f t="shared" si="206"/>
        <v>-220.88762820095712</v>
      </c>
      <c r="Y481" s="2">
        <f t="shared" si="207"/>
        <v>177.87569270798795</v>
      </c>
      <c r="Z481" s="2">
        <f t="shared" si="208"/>
        <v>-1000</v>
      </c>
      <c r="AA481" s="2">
        <f t="shared" si="209"/>
        <v>1778.7569270798795</v>
      </c>
      <c r="AB481" s="5">
        <f t="shared" si="210"/>
        <v>-1</v>
      </c>
      <c r="AC481" s="5">
        <f t="shared" si="211"/>
        <v>1.7999999999999998</v>
      </c>
      <c r="AD481" s="3">
        <f t="shared" si="212"/>
        <v>202110</v>
      </c>
      <c r="AE481" s="21">
        <v>1.58</v>
      </c>
      <c r="AF481" s="21">
        <v>2.5</v>
      </c>
      <c r="AG481" s="21">
        <v>1.45</v>
      </c>
      <c r="AH481" s="21">
        <v>2.8</v>
      </c>
      <c r="AI481">
        <v>24</v>
      </c>
      <c r="AJ481">
        <v>34</v>
      </c>
      <c r="AK481">
        <f t="shared" si="213"/>
        <v>-300</v>
      </c>
      <c r="AL481">
        <f t="shared" si="214"/>
        <v>24</v>
      </c>
      <c r="AM481">
        <f t="shared" si="215"/>
        <v>34</v>
      </c>
    </row>
    <row r="482" spans="2:39" x14ac:dyDescent="0.25">
      <c r="B482" s="24">
        <v>44486</v>
      </c>
      <c r="C482" s="20" t="s">
        <v>39</v>
      </c>
      <c r="D482" s="20" t="s">
        <v>26</v>
      </c>
      <c r="E482" s="2">
        <v>165</v>
      </c>
      <c r="F482" s="2">
        <v>-185.18518518518516</v>
      </c>
      <c r="G482" s="9">
        <f t="shared" si="216"/>
        <v>45048.916666665507</v>
      </c>
      <c r="H482" s="2" t="str">
        <f t="shared" si="217"/>
        <v>Dallas Cowboys</v>
      </c>
      <c r="I482" s="2" t="str">
        <f t="shared" si="218"/>
        <v>New England Patriots</v>
      </c>
      <c r="J482" s="17">
        <f t="shared" si="219"/>
        <v>-185.18518518518516</v>
      </c>
      <c r="K482" s="18">
        <f t="shared" si="220"/>
        <v>165</v>
      </c>
      <c r="L482" s="4">
        <f t="shared" si="195"/>
        <v>1.54</v>
      </c>
      <c r="M482" s="4">
        <f t="shared" si="196"/>
        <v>2.65</v>
      </c>
      <c r="N482" s="1">
        <f t="shared" si="197"/>
        <v>0.64935064935064934</v>
      </c>
      <c r="O482" s="1">
        <f t="shared" si="198"/>
        <v>0.37735849056603776</v>
      </c>
      <c r="P482" s="1">
        <f t="shared" si="199"/>
        <v>2.6014319809069208E-2</v>
      </c>
      <c r="Q482" s="1">
        <f t="shared" si="200"/>
        <v>0.13599607939230579</v>
      </c>
      <c r="R482" s="1">
        <f t="shared" si="201"/>
        <v>0.64699607939230575</v>
      </c>
      <c r="S482" s="1"/>
      <c r="T482" s="17">
        <f t="shared" si="202"/>
        <v>545.60441995143913</v>
      </c>
      <c r="U482" s="18">
        <f t="shared" si="203"/>
        <v>1648.1806912014345</v>
      </c>
      <c r="V482" s="2">
        <f t="shared" si="204"/>
        <v>518.32419895386715</v>
      </c>
      <c r="W482" s="18">
        <f t="shared" si="205"/>
        <v>1565.7716566413626</v>
      </c>
      <c r="X482" s="2">
        <f t="shared" si="206"/>
        <v>-192.92944493394256</v>
      </c>
      <c r="Y482" s="2">
        <f t="shared" si="207"/>
        <v>156.57716566413626</v>
      </c>
      <c r="Z482" s="2">
        <f t="shared" si="208"/>
        <v>518.32419895386715</v>
      </c>
      <c r="AA482" s="2">
        <f t="shared" si="209"/>
        <v>-1000</v>
      </c>
      <c r="AB482" s="5">
        <f t="shared" si="210"/>
        <v>0.54</v>
      </c>
      <c r="AC482" s="5">
        <f t="shared" si="211"/>
        <v>-1</v>
      </c>
      <c r="AD482" s="3">
        <f t="shared" si="212"/>
        <v>202110</v>
      </c>
      <c r="AE482" s="21">
        <v>2.6</v>
      </c>
      <c r="AF482" s="21">
        <v>1.55</v>
      </c>
      <c r="AG482" s="21">
        <v>2.65</v>
      </c>
      <c r="AH482" s="21">
        <v>1.54</v>
      </c>
      <c r="AI482">
        <v>29</v>
      </c>
      <c r="AJ482">
        <v>35</v>
      </c>
      <c r="AK482">
        <f t="shared" si="213"/>
        <v>-190</v>
      </c>
      <c r="AL482">
        <f t="shared" si="214"/>
        <v>35</v>
      </c>
      <c r="AM482">
        <f t="shared" si="215"/>
        <v>29</v>
      </c>
    </row>
    <row r="483" spans="2:39" x14ac:dyDescent="0.25">
      <c r="B483" s="24">
        <v>44486</v>
      </c>
      <c r="C483" s="20" t="s">
        <v>49</v>
      </c>
      <c r="D483" s="20" t="s">
        <v>51</v>
      </c>
      <c r="E483" s="2">
        <v>-147.05882352941177</v>
      </c>
      <c r="F483" s="2">
        <v>125</v>
      </c>
      <c r="G483" s="9">
        <f t="shared" si="216"/>
        <v>45048.958333332172</v>
      </c>
      <c r="H483" s="2" t="str">
        <f t="shared" si="217"/>
        <v>Cleveland Browns</v>
      </c>
      <c r="I483" s="2" t="str">
        <f t="shared" si="218"/>
        <v>Arizona Cardinals</v>
      </c>
      <c r="J483" s="17">
        <f t="shared" si="219"/>
        <v>-147.05882352941177</v>
      </c>
      <c r="K483" s="18">
        <f t="shared" si="220"/>
        <v>125</v>
      </c>
      <c r="L483" s="4">
        <f t="shared" si="195"/>
        <v>1.68</v>
      </c>
      <c r="M483" s="4">
        <f t="shared" si="196"/>
        <v>2.25</v>
      </c>
      <c r="N483" s="1">
        <f t="shared" si="197"/>
        <v>0.59523809523809523</v>
      </c>
      <c r="O483" s="1">
        <f t="shared" si="198"/>
        <v>0.44444444444444442</v>
      </c>
      <c r="P483" s="1">
        <f t="shared" si="199"/>
        <v>3.8167938931297662E-2</v>
      </c>
      <c r="Q483" s="1">
        <f t="shared" si="200"/>
        <v>7.5396825396825407E-2</v>
      </c>
      <c r="R483" s="1">
        <f t="shared" si="201"/>
        <v>0.58639682539682547</v>
      </c>
      <c r="S483" s="1"/>
      <c r="T483" s="17">
        <f t="shared" si="202"/>
        <v>705.32983244457648</v>
      </c>
      <c r="U483" s="18">
        <f t="shared" si="203"/>
        <v>1287.7472223008879</v>
      </c>
      <c r="V483" s="2">
        <f t="shared" si="204"/>
        <v>670.06334082234764</v>
      </c>
      <c r="W483" s="18">
        <f t="shared" si="205"/>
        <v>1223.3598611858433</v>
      </c>
      <c r="X483" s="2">
        <f t="shared" si="206"/>
        <v>-149.23962244714528</v>
      </c>
      <c r="Y483" s="2">
        <f t="shared" si="207"/>
        <v>122.33598611858433</v>
      </c>
      <c r="Z483" s="2">
        <f t="shared" si="208"/>
        <v>-1000</v>
      </c>
      <c r="AA483" s="2">
        <f t="shared" si="209"/>
        <v>1223.3598611858433</v>
      </c>
      <c r="AB483" s="5">
        <f t="shared" si="210"/>
        <v>-1</v>
      </c>
      <c r="AC483" s="5">
        <f t="shared" si="211"/>
        <v>1.25</v>
      </c>
      <c r="AD483" s="3">
        <f t="shared" si="212"/>
        <v>202110</v>
      </c>
      <c r="AE483" s="21">
        <v>1.62</v>
      </c>
      <c r="AF483" s="21">
        <v>2.4</v>
      </c>
      <c r="AG483" s="21">
        <v>1.68</v>
      </c>
      <c r="AH483" s="21">
        <v>2.25</v>
      </c>
      <c r="AI483">
        <v>14</v>
      </c>
      <c r="AJ483">
        <v>37</v>
      </c>
      <c r="AK483">
        <f t="shared" si="213"/>
        <v>-150</v>
      </c>
      <c r="AL483">
        <f t="shared" si="214"/>
        <v>14</v>
      </c>
      <c r="AM483">
        <f t="shared" si="215"/>
        <v>37</v>
      </c>
    </row>
    <row r="484" spans="2:39" x14ac:dyDescent="0.25">
      <c r="B484" s="24">
        <v>44486</v>
      </c>
      <c r="C484" s="20" t="s">
        <v>31</v>
      </c>
      <c r="D484" s="20" t="s">
        <v>34</v>
      </c>
      <c r="E484" s="2">
        <v>-161.29032258064512</v>
      </c>
      <c r="F484" s="2">
        <v>140</v>
      </c>
      <c r="G484" s="9">
        <f t="shared" si="216"/>
        <v>45048.999999998836</v>
      </c>
      <c r="H484" s="2" t="str">
        <f t="shared" si="217"/>
        <v>Baltimore Ravens</v>
      </c>
      <c r="I484" s="2" t="str">
        <f t="shared" si="218"/>
        <v>Los Angeles Chargers</v>
      </c>
      <c r="J484" s="17">
        <f t="shared" si="219"/>
        <v>-161.29032258064512</v>
      </c>
      <c r="K484" s="18">
        <f t="shared" si="220"/>
        <v>140</v>
      </c>
      <c r="L484" s="4">
        <f t="shared" si="195"/>
        <v>1.62</v>
      </c>
      <c r="M484" s="4">
        <f t="shared" si="196"/>
        <v>2.4</v>
      </c>
      <c r="N484" s="1">
        <f t="shared" si="197"/>
        <v>0.61728395061728392</v>
      </c>
      <c r="O484" s="1">
        <f t="shared" si="198"/>
        <v>0.41666666666666669</v>
      </c>
      <c r="P484" s="1">
        <f t="shared" si="199"/>
        <v>3.2835820895522283E-2</v>
      </c>
      <c r="Q484" s="1">
        <f t="shared" si="200"/>
        <v>0.10030864197530862</v>
      </c>
      <c r="R484" s="1">
        <f t="shared" si="201"/>
        <v>0.61130864197530865</v>
      </c>
      <c r="S484" s="1"/>
      <c r="T484" s="17">
        <f t="shared" si="202"/>
        <v>635.83488165441463</v>
      </c>
      <c r="U484" s="18">
        <f t="shared" si="203"/>
        <v>1423.7849094482656</v>
      </c>
      <c r="V484" s="2">
        <f t="shared" si="204"/>
        <v>604.04313757169382</v>
      </c>
      <c r="W484" s="18">
        <f t="shared" si="205"/>
        <v>1352.5956639758522</v>
      </c>
      <c r="X484" s="2">
        <f t="shared" si="206"/>
        <v>-165.55109027810289</v>
      </c>
      <c r="Y484" s="2">
        <f t="shared" si="207"/>
        <v>135.25956639758522</v>
      </c>
      <c r="Z484" s="2">
        <f t="shared" si="208"/>
        <v>604.04313757169382</v>
      </c>
      <c r="AA484" s="2">
        <f t="shared" si="209"/>
        <v>-1000</v>
      </c>
      <c r="AB484" s="5">
        <f t="shared" si="210"/>
        <v>0.62000000000000011</v>
      </c>
      <c r="AC484" s="5">
        <f t="shared" si="211"/>
        <v>-1</v>
      </c>
      <c r="AD484" s="3">
        <f t="shared" si="212"/>
        <v>202110</v>
      </c>
      <c r="AE484" s="21">
        <v>1.57</v>
      </c>
      <c r="AF484" s="21">
        <v>2.5499999999999998</v>
      </c>
      <c r="AG484" s="21">
        <v>1.62</v>
      </c>
      <c r="AH484" s="21">
        <v>2.4</v>
      </c>
      <c r="AI484">
        <v>34</v>
      </c>
      <c r="AJ484">
        <v>6</v>
      </c>
      <c r="AK484">
        <f t="shared" si="213"/>
        <v>-170</v>
      </c>
      <c r="AL484">
        <f t="shared" si="214"/>
        <v>34</v>
      </c>
      <c r="AM484">
        <f t="shared" si="215"/>
        <v>6</v>
      </c>
    </row>
    <row r="485" spans="2:39" x14ac:dyDescent="0.25">
      <c r="B485" s="24">
        <v>44486</v>
      </c>
      <c r="C485" s="20" t="s">
        <v>47</v>
      </c>
      <c r="D485" s="20" t="s">
        <v>32</v>
      </c>
      <c r="E485" s="2">
        <v>114.99999999999999</v>
      </c>
      <c r="F485" s="2">
        <v>-135.13513513513513</v>
      </c>
      <c r="G485" s="9">
        <f t="shared" si="216"/>
        <v>45049.0416666655</v>
      </c>
      <c r="H485" s="2" t="str">
        <f t="shared" si="217"/>
        <v>Minnesota Vikings</v>
      </c>
      <c r="I485" s="2" t="str">
        <f t="shared" si="218"/>
        <v>Carolina Panthers</v>
      </c>
      <c r="J485" s="17">
        <f t="shared" si="219"/>
        <v>-135.13513513513513</v>
      </c>
      <c r="K485" s="18">
        <f t="shared" si="220"/>
        <v>114.99999999999999</v>
      </c>
      <c r="L485" s="4">
        <f t="shared" si="195"/>
        <v>1.74</v>
      </c>
      <c r="M485" s="4">
        <f t="shared" si="196"/>
        <v>2.15</v>
      </c>
      <c r="N485" s="1">
        <f t="shared" si="197"/>
        <v>0.57471264367816088</v>
      </c>
      <c r="O485" s="1">
        <f t="shared" si="198"/>
        <v>0.46511627906976744</v>
      </c>
      <c r="P485" s="1">
        <f t="shared" si="199"/>
        <v>3.8303341902313659E-2</v>
      </c>
      <c r="Q485" s="1">
        <f t="shared" si="200"/>
        <v>5.4798182304196724E-2</v>
      </c>
      <c r="R485" s="1">
        <f t="shared" si="201"/>
        <v>0.56579818230419676</v>
      </c>
      <c r="S485" s="1"/>
      <c r="T485" s="17">
        <f t="shared" si="202"/>
        <v>767.41465645493759</v>
      </c>
      <c r="U485" s="18">
        <f t="shared" si="203"/>
        <v>1185.8985221458363</v>
      </c>
      <c r="V485" s="2">
        <f t="shared" si="204"/>
        <v>729.04392363219063</v>
      </c>
      <c r="W485" s="18">
        <f t="shared" si="205"/>
        <v>1126.6035960385445</v>
      </c>
      <c r="X485" s="2">
        <f t="shared" si="206"/>
        <v>-137.16594673992637</v>
      </c>
      <c r="Y485" s="2">
        <f t="shared" si="207"/>
        <v>112.66035960385446</v>
      </c>
      <c r="Z485" s="2">
        <f t="shared" si="208"/>
        <v>729.04392363219063</v>
      </c>
      <c r="AA485" s="2">
        <f t="shared" si="209"/>
        <v>-1000</v>
      </c>
      <c r="AB485" s="5">
        <f t="shared" si="210"/>
        <v>0.74</v>
      </c>
      <c r="AC485" s="5">
        <f t="shared" si="211"/>
        <v>-1</v>
      </c>
      <c r="AD485" s="3">
        <f t="shared" si="212"/>
        <v>202110</v>
      </c>
      <c r="AE485" s="21">
        <v>1.83</v>
      </c>
      <c r="AF485" s="21">
        <v>2</v>
      </c>
      <c r="AG485" s="21">
        <v>2.15</v>
      </c>
      <c r="AH485" s="21">
        <v>1.74</v>
      </c>
      <c r="AI485">
        <v>28</v>
      </c>
      <c r="AJ485">
        <v>34</v>
      </c>
      <c r="AK485">
        <f t="shared" si="213"/>
        <v>-140</v>
      </c>
      <c r="AL485">
        <f t="shared" si="214"/>
        <v>34</v>
      </c>
      <c r="AM485">
        <f t="shared" si="215"/>
        <v>28</v>
      </c>
    </row>
    <row r="486" spans="2:39" x14ac:dyDescent="0.25">
      <c r="B486" s="24">
        <v>44486</v>
      </c>
      <c r="C486" s="20" t="s">
        <v>40</v>
      </c>
      <c r="D486" s="20" t="s">
        <v>36</v>
      </c>
      <c r="E486" s="2">
        <v>190</v>
      </c>
      <c r="F486" s="2">
        <v>-232.55813953488376</v>
      </c>
      <c r="G486" s="9">
        <f t="shared" si="216"/>
        <v>45049.083333332164</v>
      </c>
      <c r="H486" s="2" t="str">
        <f t="shared" si="217"/>
        <v>Green Bay Packers</v>
      </c>
      <c r="I486" s="2" t="str">
        <f t="shared" si="218"/>
        <v>Chicago Bears</v>
      </c>
      <c r="J486" s="17">
        <f t="shared" si="219"/>
        <v>-232.55813953488376</v>
      </c>
      <c r="K486" s="18">
        <f t="shared" si="220"/>
        <v>190</v>
      </c>
      <c r="L486" s="4">
        <f t="shared" si="195"/>
        <v>1.43</v>
      </c>
      <c r="M486" s="4">
        <f t="shared" si="196"/>
        <v>2.9</v>
      </c>
      <c r="N486" s="1">
        <f t="shared" si="197"/>
        <v>0.69930069930069938</v>
      </c>
      <c r="O486" s="1">
        <f t="shared" si="198"/>
        <v>0.34482758620689657</v>
      </c>
      <c r="P486" s="1">
        <f t="shared" si="199"/>
        <v>4.2263279445727608E-2</v>
      </c>
      <c r="Q486" s="1">
        <f t="shared" si="200"/>
        <v>0.1772365565469014</v>
      </c>
      <c r="R486" s="1">
        <f t="shared" si="201"/>
        <v>0.68823655654690141</v>
      </c>
      <c r="S486" s="1"/>
      <c r="T486" s="17">
        <f t="shared" si="202"/>
        <v>452.98878777569371</v>
      </c>
      <c r="U486" s="18">
        <f t="shared" si="203"/>
        <v>1963.0773393846457</v>
      </c>
      <c r="V486" s="2">
        <f t="shared" si="204"/>
        <v>430.33934838690902</v>
      </c>
      <c r="W486" s="18">
        <f t="shared" si="205"/>
        <v>1864.9234724154132</v>
      </c>
      <c r="X486" s="2">
        <f t="shared" si="206"/>
        <v>-232.37475349358971</v>
      </c>
      <c r="Y486" s="2">
        <f t="shared" si="207"/>
        <v>186.49234724154132</v>
      </c>
      <c r="Z486" s="2">
        <f t="shared" si="208"/>
        <v>430.33934838690902</v>
      </c>
      <c r="AA486" s="2">
        <f t="shared" si="209"/>
        <v>-1000</v>
      </c>
      <c r="AB486" s="5">
        <f t="shared" si="210"/>
        <v>0.42999999999999994</v>
      </c>
      <c r="AC486" s="5">
        <f t="shared" si="211"/>
        <v>-1</v>
      </c>
      <c r="AD486" s="3">
        <f t="shared" si="212"/>
        <v>202110</v>
      </c>
      <c r="AE486" s="21">
        <v>2.85</v>
      </c>
      <c r="AF486" s="21">
        <v>1.44</v>
      </c>
      <c r="AG486" s="21">
        <v>2.9</v>
      </c>
      <c r="AH486" s="21">
        <v>1.43</v>
      </c>
      <c r="AI486">
        <v>14</v>
      </c>
      <c r="AJ486">
        <v>24</v>
      </c>
      <c r="AK486">
        <f t="shared" si="213"/>
        <v>-300</v>
      </c>
      <c r="AL486">
        <f t="shared" si="214"/>
        <v>24</v>
      </c>
      <c r="AM486">
        <f t="shared" si="215"/>
        <v>14</v>
      </c>
    </row>
    <row r="487" spans="2:39" x14ac:dyDescent="0.25">
      <c r="B487" s="24">
        <v>44486</v>
      </c>
      <c r="C487" s="20" t="s">
        <v>37</v>
      </c>
      <c r="D487" s="20" t="s">
        <v>24</v>
      </c>
      <c r="E487" s="2">
        <v>170.00000000000003</v>
      </c>
      <c r="F487" s="2">
        <v>-200</v>
      </c>
      <c r="G487" s="9">
        <f t="shared" si="216"/>
        <v>45049.124999998829</v>
      </c>
      <c r="H487" s="2" t="str">
        <f t="shared" si="217"/>
        <v>Cincinnati Bengals</v>
      </c>
      <c r="I487" s="2" t="str">
        <f t="shared" si="218"/>
        <v>Detroit Lions</v>
      </c>
      <c r="J487" s="17">
        <f t="shared" si="219"/>
        <v>-200</v>
      </c>
      <c r="K487" s="18">
        <f t="shared" si="220"/>
        <v>170.00000000000003</v>
      </c>
      <c r="L487" s="4">
        <f t="shared" si="195"/>
        <v>1.5</v>
      </c>
      <c r="M487" s="4">
        <f t="shared" si="196"/>
        <v>2.7</v>
      </c>
      <c r="N487" s="1">
        <f t="shared" si="197"/>
        <v>0.66666666666666663</v>
      </c>
      <c r="O487" s="1">
        <f t="shared" si="198"/>
        <v>0.37037037037037035</v>
      </c>
      <c r="P487" s="1">
        <f t="shared" si="199"/>
        <v>3.5714285714285587E-2</v>
      </c>
      <c r="Q487" s="1">
        <f t="shared" si="200"/>
        <v>0.14814814814814814</v>
      </c>
      <c r="R487" s="1">
        <f t="shared" si="201"/>
        <v>0.65914814814814815</v>
      </c>
      <c r="S487" s="1"/>
      <c r="T487" s="17">
        <f t="shared" si="202"/>
        <v>517.10962521773342</v>
      </c>
      <c r="U487" s="18">
        <f t="shared" si="203"/>
        <v>1734.0124117028765</v>
      </c>
      <c r="V487" s="2">
        <f t="shared" si="204"/>
        <v>491.25414395684675</v>
      </c>
      <c r="W487" s="18">
        <f t="shared" si="205"/>
        <v>1647.3117911177326</v>
      </c>
      <c r="X487" s="2">
        <f t="shared" si="206"/>
        <v>-203.56062382403903</v>
      </c>
      <c r="Y487" s="2">
        <f t="shared" si="207"/>
        <v>164.73117911177326</v>
      </c>
      <c r="Z487" s="2">
        <f t="shared" si="208"/>
        <v>491.25414395684675</v>
      </c>
      <c r="AA487" s="2">
        <f t="shared" si="209"/>
        <v>-1000</v>
      </c>
      <c r="AB487" s="5">
        <f t="shared" si="210"/>
        <v>0.5</v>
      </c>
      <c r="AC487" s="5">
        <f t="shared" si="211"/>
        <v>-1</v>
      </c>
      <c r="AD487" s="3">
        <f t="shared" si="212"/>
        <v>202110</v>
      </c>
      <c r="AE487" s="21">
        <v>2.6</v>
      </c>
      <c r="AF487" s="21">
        <v>1.55</v>
      </c>
      <c r="AG487" s="21">
        <v>2.7</v>
      </c>
      <c r="AH487" s="21">
        <v>1.5</v>
      </c>
      <c r="AI487">
        <v>11</v>
      </c>
      <c r="AJ487">
        <v>34</v>
      </c>
      <c r="AK487">
        <f t="shared" si="213"/>
        <v>-200</v>
      </c>
      <c r="AL487">
        <f t="shared" si="214"/>
        <v>34</v>
      </c>
      <c r="AM487">
        <f t="shared" si="215"/>
        <v>11</v>
      </c>
    </row>
    <row r="488" spans="2:39" x14ac:dyDescent="0.25">
      <c r="B488" s="24">
        <v>44486</v>
      </c>
      <c r="C488" s="20" t="s">
        <v>42</v>
      </c>
      <c r="D488" s="20" t="s">
        <v>43</v>
      </c>
      <c r="E488" s="2">
        <v>-526.31578947368439</v>
      </c>
      <c r="F488" s="2">
        <v>400</v>
      </c>
      <c r="G488" s="9">
        <f t="shared" si="216"/>
        <v>45049.166666665493</v>
      </c>
      <c r="H488" s="2" t="str">
        <f t="shared" si="217"/>
        <v>Indianapolis Colts</v>
      </c>
      <c r="I488" s="2" t="str">
        <f t="shared" si="218"/>
        <v>Houston Texans</v>
      </c>
      <c r="J488" s="17">
        <f t="shared" si="219"/>
        <v>-526.31578947368439</v>
      </c>
      <c r="K488" s="18">
        <f t="shared" si="220"/>
        <v>400</v>
      </c>
      <c r="L488" s="4">
        <f t="shared" si="195"/>
        <v>1.19</v>
      </c>
      <c r="M488" s="4">
        <f t="shared" si="196"/>
        <v>5</v>
      </c>
      <c r="N488" s="1">
        <f t="shared" si="197"/>
        <v>0.84033613445378152</v>
      </c>
      <c r="O488" s="1">
        <f t="shared" si="198"/>
        <v>0.2</v>
      </c>
      <c r="P488" s="1">
        <f t="shared" si="199"/>
        <v>3.8772213247172949E-2</v>
      </c>
      <c r="Q488" s="1">
        <f t="shared" si="200"/>
        <v>0.32016806722689073</v>
      </c>
      <c r="R488" s="1">
        <f t="shared" si="201"/>
        <v>0.83116806722689074</v>
      </c>
      <c r="S488" s="1"/>
      <c r="T488" s="17">
        <f t="shared" si="202"/>
        <v>203.12610581443556</v>
      </c>
      <c r="U488" s="18">
        <f t="shared" si="203"/>
        <v>3985.2087388896653</v>
      </c>
      <c r="V488" s="2">
        <f t="shared" si="204"/>
        <v>192.96980052371379</v>
      </c>
      <c r="W488" s="18">
        <f t="shared" si="205"/>
        <v>3785.9483019451818</v>
      </c>
      <c r="X488" s="2">
        <f t="shared" si="206"/>
        <v>-518.21580231001553</v>
      </c>
      <c r="Y488" s="2">
        <f t="shared" si="207"/>
        <v>378.59483019451818</v>
      </c>
      <c r="Z488" s="2">
        <f t="shared" si="208"/>
        <v>192.96980052371379</v>
      </c>
      <c r="AA488" s="2">
        <f t="shared" si="209"/>
        <v>-1000</v>
      </c>
      <c r="AB488" s="5">
        <f t="shared" si="210"/>
        <v>0.18999999999999995</v>
      </c>
      <c r="AC488" s="5">
        <f t="shared" si="211"/>
        <v>-1</v>
      </c>
      <c r="AD488" s="3">
        <f t="shared" si="212"/>
        <v>202110</v>
      </c>
      <c r="AE488" s="21">
        <v>1.18</v>
      </c>
      <c r="AF488" s="21">
        <v>5.25</v>
      </c>
      <c r="AG488" s="21">
        <v>1.19</v>
      </c>
      <c r="AH488" s="21">
        <v>5</v>
      </c>
      <c r="AI488">
        <v>31</v>
      </c>
      <c r="AJ488">
        <v>3</v>
      </c>
      <c r="AK488">
        <f t="shared" si="213"/>
        <v>-600</v>
      </c>
      <c r="AL488">
        <f t="shared" si="214"/>
        <v>31</v>
      </c>
      <c r="AM488">
        <f t="shared" si="215"/>
        <v>3</v>
      </c>
    </row>
    <row r="489" spans="2:39" x14ac:dyDescent="0.25">
      <c r="B489" s="24">
        <v>44486</v>
      </c>
      <c r="C489" s="20" t="s">
        <v>28</v>
      </c>
      <c r="D489" s="20" t="s">
        <v>50</v>
      </c>
      <c r="E489" s="2">
        <v>280</v>
      </c>
      <c r="F489" s="2">
        <v>-370.37037037037032</v>
      </c>
      <c r="G489" s="9">
        <f t="shared" si="216"/>
        <v>45049.208333332157</v>
      </c>
      <c r="H489" s="2" t="str">
        <f t="shared" si="217"/>
        <v>Los Angeles Rams</v>
      </c>
      <c r="I489" s="2" t="str">
        <f t="shared" si="218"/>
        <v>New York Giants</v>
      </c>
      <c r="J489" s="17">
        <f t="shared" si="219"/>
        <v>-370.37037037037032</v>
      </c>
      <c r="K489" s="18">
        <f t="shared" si="220"/>
        <v>280</v>
      </c>
      <c r="L489" s="4">
        <f t="shared" si="195"/>
        <v>1.27</v>
      </c>
      <c r="M489" s="4">
        <f t="shared" si="196"/>
        <v>3.8</v>
      </c>
      <c r="N489" s="1">
        <f t="shared" si="197"/>
        <v>0.78740157480314954</v>
      </c>
      <c r="O489" s="1">
        <f t="shared" si="198"/>
        <v>0.26315789473684209</v>
      </c>
      <c r="P489" s="1">
        <f t="shared" si="199"/>
        <v>4.8126232741617536E-2</v>
      </c>
      <c r="Q489" s="1">
        <f t="shared" si="200"/>
        <v>0.26212184003315375</v>
      </c>
      <c r="R489" s="1">
        <f t="shared" si="201"/>
        <v>0.77312184003315376</v>
      </c>
      <c r="S489" s="1"/>
      <c r="T489" s="17">
        <f t="shared" si="202"/>
        <v>293.45718645992071</v>
      </c>
      <c r="U489" s="18">
        <f t="shared" si="203"/>
        <v>2909.583445130711</v>
      </c>
      <c r="V489" s="2">
        <f t="shared" si="204"/>
        <v>278.78432713692467</v>
      </c>
      <c r="W489" s="18">
        <f t="shared" si="205"/>
        <v>2764.1042728741754</v>
      </c>
      <c r="X489" s="2">
        <f t="shared" si="206"/>
        <v>-358.70022187755586</v>
      </c>
      <c r="Y489" s="2">
        <f t="shared" si="207"/>
        <v>276.41042728741752</v>
      </c>
      <c r="Z489" s="2">
        <f t="shared" si="208"/>
        <v>278.78432713692467</v>
      </c>
      <c r="AA489" s="2">
        <f t="shared" si="209"/>
        <v>-1000</v>
      </c>
      <c r="AB489" s="5">
        <f t="shared" si="210"/>
        <v>0.27</v>
      </c>
      <c r="AC489" s="5">
        <f t="shared" si="211"/>
        <v>-1</v>
      </c>
      <c r="AD489" s="3">
        <f t="shared" si="212"/>
        <v>202110</v>
      </c>
      <c r="AE489" s="21">
        <v>5.25</v>
      </c>
      <c r="AF489" s="21">
        <v>1.18</v>
      </c>
      <c r="AG489" s="21">
        <v>3.8</v>
      </c>
      <c r="AH489" s="21">
        <v>1.27</v>
      </c>
      <c r="AI489">
        <v>11</v>
      </c>
      <c r="AJ489">
        <v>38</v>
      </c>
      <c r="AK489">
        <f t="shared" si="213"/>
        <v>-400</v>
      </c>
      <c r="AL489">
        <f t="shared" si="214"/>
        <v>38</v>
      </c>
      <c r="AM489">
        <f t="shared" si="215"/>
        <v>11</v>
      </c>
    </row>
    <row r="490" spans="2:39" x14ac:dyDescent="0.25">
      <c r="B490" s="24">
        <v>44486</v>
      </c>
      <c r="C490" s="20" t="s">
        <v>54</v>
      </c>
      <c r="D490" s="20" t="s">
        <v>23</v>
      </c>
      <c r="E490" s="2">
        <v>240</v>
      </c>
      <c r="F490" s="2">
        <v>-303.03030303030295</v>
      </c>
      <c r="G490" s="9">
        <f t="shared" si="216"/>
        <v>45049.249999998821</v>
      </c>
      <c r="H490" s="2" t="str">
        <f t="shared" si="217"/>
        <v>Kansas City Chiefs</v>
      </c>
      <c r="I490" s="2" t="str">
        <f t="shared" si="218"/>
        <v>Washington Football Team</v>
      </c>
      <c r="J490" s="17">
        <f t="shared" si="219"/>
        <v>-303.03030303030295</v>
      </c>
      <c r="K490" s="18">
        <f t="shared" si="220"/>
        <v>240</v>
      </c>
      <c r="L490" s="4">
        <f t="shared" si="195"/>
        <v>1.33</v>
      </c>
      <c r="M490" s="4">
        <f t="shared" si="196"/>
        <v>3.4</v>
      </c>
      <c r="N490" s="1">
        <f t="shared" si="197"/>
        <v>0.75187969924812026</v>
      </c>
      <c r="O490" s="1">
        <f t="shared" si="198"/>
        <v>0.29411764705882354</v>
      </c>
      <c r="P490" s="1">
        <f t="shared" si="199"/>
        <v>4.3974630021141659E-2</v>
      </c>
      <c r="Q490" s="1">
        <f t="shared" si="200"/>
        <v>0.22888102609464836</v>
      </c>
      <c r="R490" s="1">
        <f t="shared" si="201"/>
        <v>0.73988102609464834</v>
      </c>
      <c r="S490" s="1"/>
      <c r="T490" s="17">
        <f t="shared" si="202"/>
        <v>351.56865054149432</v>
      </c>
      <c r="U490" s="18">
        <f t="shared" si="203"/>
        <v>2476.6314971810075</v>
      </c>
      <c r="V490" s="2">
        <f t="shared" si="204"/>
        <v>333.99021801441961</v>
      </c>
      <c r="W490" s="18">
        <f t="shared" si="205"/>
        <v>2352.7999223219572</v>
      </c>
      <c r="X490" s="2">
        <f t="shared" si="206"/>
        <v>-299.40996653884821</v>
      </c>
      <c r="Y490" s="2">
        <f t="shared" si="207"/>
        <v>235.27999223219572</v>
      </c>
      <c r="Z490" s="2">
        <f t="shared" si="208"/>
        <v>333.99021801441961</v>
      </c>
      <c r="AA490" s="2">
        <f t="shared" si="209"/>
        <v>-1000</v>
      </c>
      <c r="AB490" s="5">
        <f t="shared" si="210"/>
        <v>0.33000000000000007</v>
      </c>
      <c r="AC490" s="5">
        <f t="shared" si="211"/>
        <v>-1</v>
      </c>
      <c r="AD490" s="3">
        <f t="shared" si="212"/>
        <v>202110</v>
      </c>
      <c r="AE490" s="21">
        <v>3.3</v>
      </c>
      <c r="AF490" s="21">
        <v>1.35</v>
      </c>
      <c r="AG490" s="21">
        <v>3.4</v>
      </c>
      <c r="AH490" s="21">
        <v>1.33</v>
      </c>
      <c r="AI490">
        <v>13</v>
      </c>
      <c r="AJ490">
        <v>31</v>
      </c>
      <c r="AK490">
        <f t="shared" si="213"/>
        <v>-400</v>
      </c>
      <c r="AL490">
        <f t="shared" si="214"/>
        <v>31</v>
      </c>
      <c r="AM490">
        <f t="shared" si="215"/>
        <v>13</v>
      </c>
    </row>
    <row r="491" spans="2:39" x14ac:dyDescent="0.25">
      <c r="B491" s="24">
        <v>44486</v>
      </c>
      <c r="C491" s="20" t="s">
        <v>29</v>
      </c>
      <c r="D491" s="20" t="s">
        <v>33</v>
      </c>
      <c r="E491" s="2">
        <v>110.00000000000001</v>
      </c>
      <c r="F491" s="2">
        <v>-131.57894736842104</v>
      </c>
      <c r="G491" s="9">
        <f t="shared" si="216"/>
        <v>45049.291666665486</v>
      </c>
      <c r="H491" s="2" t="str">
        <f t="shared" si="217"/>
        <v>Miami Dolphins</v>
      </c>
      <c r="I491" s="2" t="str">
        <f t="shared" si="218"/>
        <v>Jacksonville Jaguars</v>
      </c>
      <c r="J491" s="17">
        <f t="shared" si="219"/>
        <v>-131.57894736842104</v>
      </c>
      <c r="K491" s="18">
        <f t="shared" si="220"/>
        <v>110.00000000000001</v>
      </c>
      <c r="L491" s="4">
        <f t="shared" si="195"/>
        <v>1.76</v>
      </c>
      <c r="M491" s="4">
        <f t="shared" si="196"/>
        <v>2.1</v>
      </c>
      <c r="N491" s="1">
        <f t="shared" si="197"/>
        <v>0.56818181818181823</v>
      </c>
      <c r="O491" s="1">
        <f t="shared" si="198"/>
        <v>0.47619047619047616</v>
      </c>
      <c r="P491" s="1">
        <f t="shared" si="199"/>
        <v>4.2487046632124437E-2</v>
      </c>
      <c r="Q491" s="1">
        <f t="shared" si="200"/>
        <v>4.5995670995671034E-2</v>
      </c>
      <c r="R491" s="1">
        <f t="shared" si="201"/>
        <v>0.55699567099567104</v>
      </c>
      <c r="S491" s="1"/>
      <c r="T491" s="17">
        <f t="shared" si="202"/>
        <v>795.34608987611307</v>
      </c>
      <c r="U491" s="18">
        <f t="shared" si="203"/>
        <v>1144.9859022934511</v>
      </c>
      <c r="V491" s="2">
        <f t="shared" si="204"/>
        <v>755.57878538230739</v>
      </c>
      <c r="W491" s="18">
        <f t="shared" si="205"/>
        <v>1087.7366071787785</v>
      </c>
      <c r="X491" s="2">
        <f t="shared" si="206"/>
        <v>-132.3488720628942</v>
      </c>
      <c r="Y491" s="2">
        <f t="shared" si="207"/>
        <v>108.77366071787785</v>
      </c>
      <c r="Z491" s="2">
        <f t="shared" si="208"/>
        <v>-1000</v>
      </c>
      <c r="AA491" s="2">
        <f t="shared" si="209"/>
        <v>1087.7366071787785</v>
      </c>
      <c r="AB491" s="5">
        <f t="shared" si="210"/>
        <v>-1</v>
      </c>
      <c r="AC491" s="5">
        <f t="shared" si="211"/>
        <v>1.1000000000000001</v>
      </c>
      <c r="AD491" s="3">
        <f t="shared" si="212"/>
        <v>202110</v>
      </c>
      <c r="AE491" s="21">
        <v>2.4</v>
      </c>
      <c r="AF491" s="21">
        <v>1.62</v>
      </c>
      <c r="AG491" s="21">
        <v>2.1</v>
      </c>
      <c r="AH491" s="21">
        <v>1.76</v>
      </c>
      <c r="AI491">
        <v>23</v>
      </c>
      <c r="AJ491">
        <v>20</v>
      </c>
      <c r="AK491">
        <f t="shared" si="213"/>
        <v>-140</v>
      </c>
      <c r="AL491">
        <f t="shared" si="214"/>
        <v>20</v>
      </c>
      <c r="AM491">
        <f t="shared" si="215"/>
        <v>23</v>
      </c>
    </row>
    <row r="492" spans="2:39" x14ac:dyDescent="0.25">
      <c r="B492" s="24">
        <v>44483</v>
      </c>
      <c r="C492" s="20" t="s">
        <v>22</v>
      </c>
      <c r="D492" s="20" t="s">
        <v>30</v>
      </c>
      <c r="E492" s="2">
        <v>245.00000000000003</v>
      </c>
      <c r="F492" s="2">
        <v>-312.49999999999994</v>
      </c>
      <c r="G492" s="9">
        <f t="shared" si="216"/>
        <v>45049.33333333215</v>
      </c>
      <c r="H492" s="2" t="str">
        <f t="shared" si="217"/>
        <v>Tampa Bay Buccaneers</v>
      </c>
      <c r="I492" s="2" t="str">
        <f t="shared" si="218"/>
        <v>Philadelphia Eagles</v>
      </c>
      <c r="J492" s="17">
        <f t="shared" si="219"/>
        <v>-312.49999999999994</v>
      </c>
      <c r="K492" s="18">
        <f t="shared" si="220"/>
        <v>245.00000000000003</v>
      </c>
      <c r="L492" s="4">
        <f t="shared" si="195"/>
        <v>1.32</v>
      </c>
      <c r="M492" s="4">
        <f t="shared" si="196"/>
        <v>3.45</v>
      </c>
      <c r="N492" s="1">
        <f t="shared" si="197"/>
        <v>0.75757575757575757</v>
      </c>
      <c r="O492" s="1">
        <f t="shared" si="198"/>
        <v>0.28985507246376813</v>
      </c>
      <c r="P492" s="1">
        <f t="shared" si="199"/>
        <v>4.5283018867924518E-2</v>
      </c>
      <c r="Q492" s="1">
        <f t="shared" si="200"/>
        <v>0.23386034255599472</v>
      </c>
      <c r="R492" s="1">
        <f t="shared" si="201"/>
        <v>0.74486034255599476</v>
      </c>
      <c r="S492" s="1"/>
      <c r="T492" s="17">
        <f t="shared" si="202"/>
        <v>342.5335500726099</v>
      </c>
      <c r="U492" s="18">
        <f t="shared" si="203"/>
        <v>2535.4217462272254</v>
      </c>
      <c r="V492" s="2">
        <f t="shared" si="204"/>
        <v>325.4068725689794</v>
      </c>
      <c r="W492" s="18">
        <f t="shared" si="205"/>
        <v>2408.6506589158639</v>
      </c>
      <c r="X492" s="2">
        <f t="shared" si="206"/>
        <v>-307.30758453419605</v>
      </c>
      <c r="Y492" s="2">
        <f t="shared" si="207"/>
        <v>240.8650658915864</v>
      </c>
      <c r="Z492" s="2">
        <f t="shared" si="208"/>
        <v>325.4068725689794</v>
      </c>
      <c r="AA492" s="2">
        <f t="shared" si="209"/>
        <v>-1000</v>
      </c>
      <c r="AB492" s="5">
        <f t="shared" si="210"/>
        <v>0.32000000000000006</v>
      </c>
      <c r="AC492" s="5">
        <f t="shared" si="211"/>
        <v>-1</v>
      </c>
      <c r="AD492" s="3">
        <f t="shared" si="212"/>
        <v>202110</v>
      </c>
      <c r="AE492" s="21">
        <v>3.45</v>
      </c>
      <c r="AF492" s="21">
        <v>1.32</v>
      </c>
      <c r="AG492" s="21">
        <v>3.45</v>
      </c>
      <c r="AH492" s="21">
        <v>1.32</v>
      </c>
      <c r="AI492">
        <v>22</v>
      </c>
      <c r="AJ492">
        <v>28</v>
      </c>
      <c r="AK492">
        <f t="shared" si="213"/>
        <v>-400</v>
      </c>
      <c r="AL492">
        <f t="shared" si="214"/>
        <v>28</v>
      </c>
      <c r="AM492">
        <f t="shared" si="215"/>
        <v>22</v>
      </c>
    </row>
    <row r="493" spans="2:39" x14ac:dyDescent="0.25">
      <c r="B493" s="24">
        <v>44480</v>
      </c>
      <c r="C493" s="20" t="s">
        <v>31</v>
      </c>
      <c r="D493" s="20" t="s">
        <v>42</v>
      </c>
      <c r="E493" s="2">
        <v>-370.37037037037032</v>
      </c>
      <c r="F493" s="2">
        <v>280</v>
      </c>
      <c r="G493" s="9">
        <f t="shared" si="216"/>
        <v>45049.374999998814</v>
      </c>
      <c r="H493" s="2" t="str">
        <f t="shared" si="217"/>
        <v>Baltimore Ravens</v>
      </c>
      <c r="I493" s="2" t="str">
        <f t="shared" si="218"/>
        <v>Indianapolis Colts</v>
      </c>
      <c r="J493" s="17">
        <f t="shared" si="219"/>
        <v>-370.37037037037032</v>
      </c>
      <c r="K493" s="18">
        <f t="shared" si="220"/>
        <v>280</v>
      </c>
      <c r="L493" s="4">
        <f t="shared" si="195"/>
        <v>1.27</v>
      </c>
      <c r="M493" s="4">
        <f t="shared" si="196"/>
        <v>3.8</v>
      </c>
      <c r="N493" s="1">
        <f t="shared" si="197"/>
        <v>0.78740157480314954</v>
      </c>
      <c r="O493" s="1">
        <f t="shared" si="198"/>
        <v>0.26315789473684209</v>
      </c>
      <c r="P493" s="1">
        <f t="shared" si="199"/>
        <v>4.8126232741617536E-2</v>
      </c>
      <c r="Q493" s="1">
        <f t="shared" si="200"/>
        <v>0.26212184003315375</v>
      </c>
      <c r="R493" s="1">
        <f t="shared" si="201"/>
        <v>0.77312184003315376</v>
      </c>
      <c r="S493" s="1"/>
      <c r="T493" s="17">
        <f t="shared" si="202"/>
        <v>293.45718645992071</v>
      </c>
      <c r="U493" s="18">
        <f t="shared" si="203"/>
        <v>2909.583445130711</v>
      </c>
      <c r="V493" s="2">
        <f t="shared" si="204"/>
        <v>278.78432713692467</v>
      </c>
      <c r="W493" s="18">
        <f t="shared" si="205"/>
        <v>2764.1042728741754</v>
      </c>
      <c r="X493" s="2">
        <f t="shared" si="206"/>
        <v>-358.70022187755586</v>
      </c>
      <c r="Y493" s="2">
        <f t="shared" si="207"/>
        <v>276.41042728741752</v>
      </c>
      <c r="Z493" s="2">
        <f t="shared" si="208"/>
        <v>278.78432713692467</v>
      </c>
      <c r="AA493" s="2">
        <f t="shared" si="209"/>
        <v>-1000</v>
      </c>
      <c r="AB493" s="5">
        <f t="shared" si="210"/>
        <v>0.27</v>
      </c>
      <c r="AC493" s="5">
        <f t="shared" si="211"/>
        <v>-1</v>
      </c>
      <c r="AD493" s="3">
        <f t="shared" si="212"/>
        <v>202110</v>
      </c>
      <c r="AE493" s="21">
        <v>1.31</v>
      </c>
      <c r="AF493" s="21">
        <v>3.55</v>
      </c>
      <c r="AG493" s="21">
        <v>1.27</v>
      </c>
      <c r="AH493" s="21">
        <v>3.8</v>
      </c>
      <c r="AI493">
        <v>31</v>
      </c>
      <c r="AJ493">
        <v>25</v>
      </c>
      <c r="AK493">
        <f t="shared" si="213"/>
        <v>-400</v>
      </c>
      <c r="AL493">
        <f t="shared" si="214"/>
        <v>31</v>
      </c>
      <c r="AM493">
        <f t="shared" si="215"/>
        <v>25</v>
      </c>
    </row>
    <row r="494" spans="2:39" x14ac:dyDescent="0.25">
      <c r="B494" s="24">
        <v>44479</v>
      </c>
      <c r="C494" s="20" t="s">
        <v>23</v>
      </c>
      <c r="D494" s="20" t="s">
        <v>27</v>
      </c>
      <c r="E494" s="2">
        <v>-147.05882352941177</v>
      </c>
      <c r="F494" s="2">
        <v>125</v>
      </c>
      <c r="G494" s="9">
        <f t="shared" si="216"/>
        <v>45049.416666665478</v>
      </c>
      <c r="H494" s="2" t="str">
        <f t="shared" si="217"/>
        <v>Kansas City Chiefs</v>
      </c>
      <c r="I494" s="2" t="str">
        <f t="shared" si="218"/>
        <v>Buffalo Bills</v>
      </c>
      <c r="J494" s="17">
        <f t="shared" si="219"/>
        <v>-147.05882352941177</v>
      </c>
      <c r="K494" s="18">
        <f t="shared" si="220"/>
        <v>125</v>
      </c>
      <c r="L494" s="4">
        <f t="shared" si="195"/>
        <v>1.68</v>
      </c>
      <c r="M494" s="4">
        <f t="shared" si="196"/>
        <v>2.25</v>
      </c>
      <c r="N494" s="1">
        <f t="shared" si="197"/>
        <v>0.59523809523809523</v>
      </c>
      <c r="O494" s="1">
        <f t="shared" si="198"/>
        <v>0.44444444444444442</v>
      </c>
      <c r="P494" s="1">
        <f t="shared" si="199"/>
        <v>3.8167938931297662E-2</v>
      </c>
      <c r="Q494" s="1">
        <f t="shared" si="200"/>
        <v>7.5396825396825407E-2</v>
      </c>
      <c r="R494" s="1">
        <f t="shared" si="201"/>
        <v>0.58639682539682547</v>
      </c>
      <c r="S494" s="1"/>
      <c r="T494" s="17">
        <f t="shared" si="202"/>
        <v>705.32983244457648</v>
      </c>
      <c r="U494" s="18">
        <f t="shared" si="203"/>
        <v>1287.7472223008879</v>
      </c>
      <c r="V494" s="2">
        <f t="shared" si="204"/>
        <v>670.06334082234764</v>
      </c>
      <c r="W494" s="18">
        <f t="shared" si="205"/>
        <v>1223.3598611858433</v>
      </c>
      <c r="X494" s="2">
        <f t="shared" si="206"/>
        <v>-149.23962244714528</v>
      </c>
      <c r="Y494" s="2">
        <f t="shared" si="207"/>
        <v>122.33598611858433</v>
      </c>
      <c r="Z494" s="2">
        <f t="shared" si="208"/>
        <v>-1000</v>
      </c>
      <c r="AA494" s="2">
        <f t="shared" si="209"/>
        <v>1223.3598611858433</v>
      </c>
      <c r="AB494" s="5">
        <f t="shared" si="210"/>
        <v>-1</v>
      </c>
      <c r="AC494" s="5">
        <f t="shared" si="211"/>
        <v>1.25</v>
      </c>
      <c r="AD494" s="3">
        <f t="shared" si="212"/>
        <v>202110</v>
      </c>
      <c r="AE494" s="21">
        <v>1.64</v>
      </c>
      <c r="AF494" s="21">
        <v>2.35</v>
      </c>
      <c r="AG494" s="21">
        <v>1.68</v>
      </c>
      <c r="AH494" s="21">
        <v>2.25</v>
      </c>
      <c r="AI494">
        <v>20</v>
      </c>
      <c r="AJ494">
        <v>38</v>
      </c>
      <c r="AK494">
        <f t="shared" si="213"/>
        <v>-150</v>
      </c>
      <c r="AL494">
        <f t="shared" si="214"/>
        <v>20</v>
      </c>
      <c r="AM494">
        <f t="shared" si="215"/>
        <v>38</v>
      </c>
    </row>
    <row r="495" spans="2:39" x14ac:dyDescent="0.25">
      <c r="B495" s="24">
        <v>44479</v>
      </c>
      <c r="C495" s="20" t="s">
        <v>51</v>
      </c>
      <c r="D495" s="20" t="s">
        <v>25</v>
      </c>
      <c r="E495" s="2">
        <v>-285.71428571428567</v>
      </c>
      <c r="F495" s="2">
        <v>229.99999999999997</v>
      </c>
      <c r="G495" s="9">
        <f t="shared" si="216"/>
        <v>45049.458333332143</v>
      </c>
      <c r="H495" s="2" t="str">
        <f t="shared" si="217"/>
        <v>Arizona Cardinals</v>
      </c>
      <c r="I495" s="2" t="str">
        <f t="shared" si="218"/>
        <v>San Francisco 49ers</v>
      </c>
      <c r="J495" s="17">
        <f t="shared" si="219"/>
        <v>-285.71428571428567</v>
      </c>
      <c r="K495" s="18">
        <f t="shared" si="220"/>
        <v>229.99999999999997</v>
      </c>
      <c r="L495" s="4">
        <f t="shared" si="195"/>
        <v>1.35</v>
      </c>
      <c r="M495" s="4">
        <f t="shared" si="196"/>
        <v>3.3</v>
      </c>
      <c r="N495" s="1">
        <f t="shared" si="197"/>
        <v>0.7407407407407407</v>
      </c>
      <c r="O495" s="1">
        <f t="shared" si="198"/>
        <v>0.30303030303030304</v>
      </c>
      <c r="P495" s="1">
        <f t="shared" si="199"/>
        <v>4.1935483870967794E-2</v>
      </c>
      <c r="Q495" s="1">
        <f t="shared" si="200"/>
        <v>0.21885521885521883</v>
      </c>
      <c r="R495" s="1">
        <f t="shared" si="201"/>
        <v>0.72985521885521887</v>
      </c>
      <c r="S495" s="1"/>
      <c r="T495" s="17">
        <f t="shared" si="202"/>
        <v>370.13475298361828</v>
      </c>
      <c r="U495" s="18">
        <f t="shared" si="203"/>
        <v>2363.8563841328437</v>
      </c>
      <c r="V495" s="2">
        <f t="shared" si="204"/>
        <v>351.62801533443735</v>
      </c>
      <c r="W495" s="18">
        <f t="shared" si="205"/>
        <v>2245.6635649262016</v>
      </c>
      <c r="X495" s="2">
        <f t="shared" si="206"/>
        <v>-284.39144675343596</v>
      </c>
      <c r="Y495" s="2">
        <f t="shared" si="207"/>
        <v>224.56635649262017</v>
      </c>
      <c r="Z495" s="2">
        <f t="shared" si="208"/>
        <v>351.62801533443735</v>
      </c>
      <c r="AA495" s="2">
        <f t="shared" si="209"/>
        <v>-1000</v>
      </c>
      <c r="AB495" s="5">
        <f t="shared" si="210"/>
        <v>0.35000000000000009</v>
      </c>
      <c r="AC495" s="5">
        <f t="shared" si="211"/>
        <v>-1</v>
      </c>
      <c r="AD495" s="3">
        <f t="shared" si="212"/>
        <v>202110</v>
      </c>
      <c r="AE495" s="21">
        <v>1.44</v>
      </c>
      <c r="AF495" s="21">
        <v>2.85</v>
      </c>
      <c r="AG495" s="21">
        <v>1.35</v>
      </c>
      <c r="AH495" s="21">
        <v>3.3</v>
      </c>
      <c r="AI495">
        <v>17</v>
      </c>
      <c r="AJ495">
        <v>10</v>
      </c>
      <c r="AK495">
        <f t="shared" si="213"/>
        <v>-300</v>
      </c>
      <c r="AL495">
        <f t="shared" si="214"/>
        <v>17</v>
      </c>
      <c r="AM495">
        <f t="shared" si="215"/>
        <v>10</v>
      </c>
    </row>
    <row r="496" spans="2:39" x14ac:dyDescent="0.25">
      <c r="B496" s="24">
        <v>44479</v>
      </c>
      <c r="C496" s="20" t="s">
        <v>26</v>
      </c>
      <c r="D496" s="20" t="s">
        <v>28</v>
      </c>
      <c r="E496" s="2">
        <v>-344.82758620689651</v>
      </c>
      <c r="F496" s="2">
        <v>270</v>
      </c>
      <c r="G496" s="9">
        <f t="shared" si="216"/>
        <v>45049.499999998807</v>
      </c>
      <c r="H496" s="2" t="str">
        <f t="shared" si="217"/>
        <v>Dallas Cowboys</v>
      </c>
      <c r="I496" s="2" t="str">
        <f t="shared" si="218"/>
        <v>New York Giants</v>
      </c>
      <c r="J496" s="17">
        <f t="shared" si="219"/>
        <v>-344.82758620689651</v>
      </c>
      <c r="K496" s="18">
        <f t="shared" si="220"/>
        <v>270</v>
      </c>
      <c r="L496" s="4">
        <f t="shared" si="195"/>
        <v>1.29</v>
      </c>
      <c r="M496" s="4">
        <f t="shared" si="196"/>
        <v>3.7</v>
      </c>
      <c r="N496" s="1">
        <f t="shared" si="197"/>
        <v>0.77519379844961234</v>
      </c>
      <c r="O496" s="1">
        <f t="shared" si="198"/>
        <v>0.27027027027027023</v>
      </c>
      <c r="P496" s="1">
        <f t="shared" si="199"/>
        <v>4.3486973947895691E-2</v>
      </c>
      <c r="Q496" s="1">
        <f t="shared" si="200"/>
        <v>0.25246176408967103</v>
      </c>
      <c r="R496" s="1">
        <f t="shared" si="201"/>
        <v>0.76346176408967104</v>
      </c>
      <c r="S496" s="1"/>
      <c r="T496" s="17">
        <f t="shared" si="202"/>
        <v>309.82329048576543</v>
      </c>
      <c r="U496" s="18">
        <f t="shared" si="203"/>
        <v>2773.304285017382</v>
      </c>
      <c r="V496" s="2">
        <f t="shared" si="204"/>
        <v>294.33212596147712</v>
      </c>
      <c r="W496" s="18">
        <f t="shared" si="205"/>
        <v>2634.6390707665128</v>
      </c>
      <c r="X496" s="2">
        <f t="shared" si="206"/>
        <v>-339.75224305989701</v>
      </c>
      <c r="Y496" s="2">
        <f t="shared" si="207"/>
        <v>263.46390707665125</v>
      </c>
      <c r="Z496" s="2">
        <f t="shared" si="208"/>
        <v>294.33212596147712</v>
      </c>
      <c r="AA496" s="2">
        <f t="shared" si="209"/>
        <v>-1000</v>
      </c>
      <c r="AB496" s="5">
        <f t="shared" si="210"/>
        <v>0.29000000000000004</v>
      </c>
      <c r="AC496" s="5">
        <f t="shared" si="211"/>
        <v>-1</v>
      </c>
      <c r="AD496" s="3">
        <f t="shared" si="212"/>
        <v>202110</v>
      </c>
      <c r="AE496" s="21">
        <v>1.29</v>
      </c>
      <c r="AF496" s="21">
        <v>3.7</v>
      </c>
      <c r="AG496" s="21">
        <v>1.29</v>
      </c>
      <c r="AH496" s="21">
        <v>3.7</v>
      </c>
      <c r="AI496">
        <v>44</v>
      </c>
      <c r="AJ496">
        <v>20</v>
      </c>
      <c r="AK496">
        <f t="shared" si="213"/>
        <v>-400</v>
      </c>
      <c r="AL496">
        <f t="shared" si="214"/>
        <v>44</v>
      </c>
      <c r="AM496">
        <f t="shared" si="215"/>
        <v>20</v>
      </c>
    </row>
    <row r="497" spans="2:39" x14ac:dyDescent="0.25">
      <c r="B497" s="24">
        <v>44479</v>
      </c>
      <c r="C497" s="20" t="s">
        <v>34</v>
      </c>
      <c r="D497" s="20" t="s">
        <v>49</v>
      </c>
      <c r="E497" s="2">
        <v>-140.84507042253523</v>
      </c>
      <c r="F497" s="2">
        <v>120.00000000000001</v>
      </c>
      <c r="G497" s="9">
        <f t="shared" si="216"/>
        <v>45049.541666665471</v>
      </c>
      <c r="H497" s="2" t="str">
        <f t="shared" si="217"/>
        <v>Los Angeles Chargers</v>
      </c>
      <c r="I497" s="2" t="str">
        <f t="shared" si="218"/>
        <v>Cleveland Browns</v>
      </c>
      <c r="J497" s="17">
        <f t="shared" si="219"/>
        <v>-140.84507042253523</v>
      </c>
      <c r="K497" s="18">
        <f t="shared" si="220"/>
        <v>120.00000000000001</v>
      </c>
      <c r="L497" s="4">
        <f t="shared" si="195"/>
        <v>1.71</v>
      </c>
      <c r="M497" s="4">
        <f t="shared" si="196"/>
        <v>2.2000000000000002</v>
      </c>
      <c r="N497" s="1">
        <f t="shared" si="197"/>
        <v>0.58479532163742687</v>
      </c>
      <c r="O497" s="1">
        <f t="shared" si="198"/>
        <v>0.45454545454545453</v>
      </c>
      <c r="P497" s="1">
        <f t="shared" si="199"/>
        <v>3.7851662404092101E-2</v>
      </c>
      <c r="Q497" s="1">
        <f t="shared" si="200"/>
        <v>6.5124933545986169E-2</v>
      </c>
      <c r="R497" s="1">
        <f t="shared" si="201"/>
        <v>0.57612493354598615</v>
      </c>
      <c r="S497" s="1"/>
      <c r="T497" s="17">
        <f t="shared" si="202"/>
        <v>735.73463284275692</v>
      </c>
      <c r="U497" s="18">
        <f t="shared" si="203"/>
        <v>1235.8449349286186</v>
      </c>
      <c r="V497" s="2">
        <f t="shared" si="204"/>
        <v>698.94790120061907</v>
      </c>
      <c r="W497" s="18">
        <f t="shared" si="205"/>
        <v>1174.0526881821877</v>
      </c>
      <c r="X497" s="2">
        <f t="shared" si="206"/>
        <v>-143.07218009843768</v>
      </c>
      <c r="Y497" s="2">
        <f t="shared" si="207"/>
        <v>117.40526881821877</v>
      </c>
      <c r="Z497" s="2">
        <f t="shared" si="208"/>
        <v>698.94790120061907</v>
      </c>
      <c r="AA497" s="2">
        <f t="shared" si="209"/>
        <v>-1000</v>
      </c>
      <c r="AB497" s="5">
        <f t="shared" si="210"/>
        <v>0.71</v>
      </c>
      <c r="AC497" s="5">
        <f t="shared" si="211"/>
        <v>-1</v>
      </c>
      <c r="AD497" s="3">
        <f t="shared" si="212"/>
        <v>202110</v>
      </c>
      <c r="AE497" s="21">
        <v>1.95</v>
      </c>
      <c r="AF497" s="21">
        <v>1.86</v>
      </c>
      <c r="AG497" s="21">
        <v>1.71</v>
      </c>
      <c r="AH497" s="21">
        <v>2.2000000000000002</v>
      </c>
      <c r="AI497">
        <v>47</v>
      </c>
      <c r="AJ497">
        <v>42</v>
      </c>
      <c r="AK497">
        <f t="shared" si="213"/>
        <v>-150</v>
      </c>
      <c r="AL497">
        <f t="shared" si="214"/>
        <v>47</v>
      </c>
      <c r="AM497">
        <f t="shared" si="215"/>
        <v>42</v>
      </c>
    </row>
    <row r="498" spans="2:39" x14ac:dyDescent="0.25">
      <c r="B498" s="24">
        <v>44479</v>
      </c>
      <c r="C498" s="20" t="s">
        <v>53</v>
      </c>
      <c r="D498" s="20" t="s">
        <v>40</v>
      </c>
      <c r="E498" s="2">
        <v>-250.00000000000006</v>
      </c>
      <c r="F498" s="2">
        <v>204.99999999999997</v>
      </c>
      <c r="G498" s="9">
        <f t="shared" si="216"/>
        <v>45049.583333332135</v>
      </c>
      <c r="H498" s="2" t="str">
        <f t="shared" si="217"/>
        <v>Las Vegas Raiders</v>
      </c>
      <c r="I498" s="2" t="str">
        <f t="shared" si="218"/>
        <v>Chicago Bears</v>
      </c>
      <c r="J498" s="17">
        <f t="shared" si="219"/>
        <v>-250.00000000000006</v>
      </c>
      <c r="K498" s="18">
        <f t="shared" si="220"/>
        <v>204.99999999999997</v>
      </c>
      <c r="L498" s="4">
        <f t="shared" si="195"/>
        <v>1.4</v>
      </c>
      <c r="M498" s="4">
        <f t="shared" si="196"/>
        <v>3.05</v>
      </c>
      <c r="N498" s="1">
        <f t="shared" si="197"/>
        <v>0.7142857142857143</v>
      </c>
      <c r="O498" s="1">
        <f t="shared" si="198"/>
        <v>0.32786885245901642</v>
      </c>
      <c r="P498" s="1">
        <f t="shared" si="199"/>
        <v>4.0449438202247112E-2</v>
      </c>
      <c r="Q498" s="1">
        <f t="shared" si="200"/>
        <v>0.19320843091334894</v>
      </c>
      <c r="R498" s="1">
        <f t="shared" si="201"/>
        <v>0.70420843091334895</v>
      </c>
      <c r="S498" s="1"/>
      <c r="T498" s="17">
        <f t="shared" si="202"/>
        <v>420.03412072617954</v>
      </c>
      <c r="U498" s="18">
        <f t="shared" si="203"/>
        <v>2105.3798440390528</v>
      </c>
      <c r="V498" s="2">
        <f t="shared" si="204"/>
        <v>399.03241468987056</v>
      </c>
      <c r="W498" s="18">
        <f t="shared" si="205"/>
        <v>2000.1108518371002</v>
      </c>
      <c r="X498" s="2">
        <f t="shared" si="206"/>
        <v>-250.60620721181351</v>
      </c>
      <c r="Y498" s="2">
        <f t="shared" si="207"/>
        <v>200.01108518371001</v>
      </c>
      <c r="Z498" s="2">
        <f t="shared" si="208"/>
        <v>-1000</v>
      </c>
      <c r="AA498" s="2">
        <f t="shared" si="209"/>
        <v>2000.1108518371002</v>
      </c>
      <c r="AB498" s="5">
        <f t="shared" si="210"/>
        <v>-1</v>
      </c>
      <c r="AC498" s="5">
        <f t="shared" si="211"/>
        <v>2.0499999999999998</v>
      </c>
      <c r="AD498" s="3">
        <f t="shared" si="212"/>
        <v>202110</v>
      </c>
      <c r="AE498" s="21">
        <v>1.45</v>
      </c>
      <c r="AF498" s="21">
        <v>2.8</v>
      </c>
      <c r="AG498" s="21">
        <v>1.4</v>
      </c>
      <c r="AH498" s="21">
        <v>3.05</v>
      </c>
      <c r="AI498">
        <v>9</v>
      </c>
      <c r="AJ498">
        <v>20</v>
      </c>
      <c r="AK498">
        <f t="shared" si="213"/>
        <v>-300</v>
      </c>
      <c r="AL498">
        <f t="shared" si="214"/>
        <v>9</v>
      </c>
      <c r="AM498">
        <f t="shared" si="215"/>
        <v>20</v>
      </c>
    </row>
    <row r="499" spans="2:39" x14ac:dyDescent="0.25">
      <c r="B499" s="24">
        <v>44479</v>
      </c>
      <c r="C499" s="20" t="s">
        <v>47</v>
      </c>
      <c r="D499" s="20" t="s">
        <v>22</v>
      </c>
      <c r="E499" s="2">
        <v>-147.05882352941177</v>
      </c>
      <c r="F499" s="2">
        <v>125</v>
      </c>
      <c r="G499" s="9">
        <f t="shared" si="216"/>
        <v>45049.624999998799</v>
      </c>
      <c r="H499" s="2" t="str">
        <f t="shared" si="217"/>
        <v>Carolina Panthers</v>
      </c>
      <c r="I499" s="2" t="str">
        <f t="shared" si="218"/>
        <v>Philadelphia Eagles</v>
      </c>
      <c r="J499" s="17">
        <f t="shared" si="219"/>
        <v>-147.05882352941177</v>
      </c>
      <c r="K499" s="18">
        <f t="shared" si="220"/>
        <v>125</v>
      </c>
      <c r="L499" s="4">
        <f t="shared" si="195"/>
        <v>1.68</v>
      </c>
      <c r="M499" s="4">
        <f t="shared" si="196"/>
        <v>2.25</v>
      </c>
      <c r="N499" s="1">
        <f t="shared" si="197"/>
        <v>0.59523809523809523</v>
      </c>
      <c r="O499" s="1">
        <f t="shared" si="198"/>
        <v>0.44444444444444442</v>
      </c>
      <c r="P499" s="1">
        <f t="shared" si="199"/>
        <v>3.8167938931297662E-2</v>
      </c>
      <c r="Q499" s="1">
        <f t="shared" si="200"/>
        <v>7.5396825396825407E-2</v>
      </c>
      <c r="R499" s="1">
        <f t="shared" si="201"/>
        <v>0.58639682539682547</v>
      </c>
      <c r="S499" s="1"/>
      <c r="T499" s="17">
        <f t="shared" si="202"/>
        <v>705.32983244457648</v>
      </c>
      <c r="U499" s="18">
        <f t="shared" si="203"/>
        <v>1287.7472223008879</v>
      </c>
      <c r="V499" s="2">
        <f t="shared" si="204"/>
        <v>670.06334082234764</v>
      </c>
      <c r="W499" s="18">
        <f t="shared" si="205"/>
        <v>1223.3598611858433</v>
      </c>
      <c r="X499" s="2">
        <f t="shared" si="206"/>
        <v>-149.23962244714528</v>
      </c>
      <c r="Y499" s="2">
        <f t="shared" si="207"/>
        <v>122.33598611858433</v>
      </c>
      <c r="Z499" s="2">
        <f t="shared" si="208"/>
        <v>-1000</v>
      </c>
      <c r="AA499" s="2">
        <f t="shared" si="209"/>
        <v>1223.3598611858433</v>
      </c>
      <c r="AB499" s="5">
        <f t="shared" si="210"/>
        <v>-1</v>
      </c>
      <c r="AC499" s="5">
        <f t="shared" si="211"/>
        <v>1.25</v>
      </c>
      <c r="AD499" s="3">
        <f t="shared" si="212"/>
        <v>202110</v>
      </c>
      <c r="AE499" s="21">
        <v>1.52</v>
      </c>
      <c r="AF499" s="21">
        <v>2.67</v>
      </c>
      <c r="AG499" s="21">
        <v>1.68</v>
      </c>
      <c r="AH499" s="21">
        <v>2.25</v>
      </c>
      <c r="AI499">
        <v>18</v>
      </c>
      <c r="AJ499">
        <v>21</v>
      </c>
      <c r="AK499">
        <f t="shared" si="213"/>
        <v>-150</v>
      </c>
      <c r="AL499">
        <f t="shared" si="214"/>
        <v>18</v>
      </c>
      <c r="AM499">
        <f t="shared" si="215"/>
        <v>21</v>
      </c>
    </row>
    <row r="500" spans="2:39" x14ac:dyDescent="0.25">
      <c r="B500" s="24">
        <v>44479</v>
      </c>
      <c r="C500" s="20" t="s">
        <v>24</v>
      </c>
      <c r="D500" s="20" t="s">
        <v>36</v>
      </c>
      <c r="E500" s="2">
        <v>110.00000000000001</v>
      </c>
      <c r="F500" s="2">
        <v>-131.57894736842104</v>
      </c>
      <c r="G500" s="9">
        <f t="shared" si="216"/>
        <v>45049.666666665464</v>
      </c>
      <c r="H500" s="2" t="str">
        <f t="shared" si="217"/>
        <v>Green Bay Packers</v>
      </c>
      <c r="I500" s="2" t="str">
        <f t="shared" si="218"/>
        <v>Cincinnati Bengals</v>
      </c>
      <c r="J500" s="17">
        <f t="shared" si="219"/>
        <v>-131.57894736842104</v>
      </c>
      <c r="K500" s="18">
        <f t="shared" si="220"/>
        <v>110.00000000000001</v>
      </c>
      <c r="L500" s="4">
        <f t="shared" si="195"/>
        <v>1.76</v>
      </c>
      <c r="M500" s="4">
        <f t="shared" si="196"/>
        <v>2.1</v>
      </c>
      <c r="N500" s="1">
        <f t="shared" si="197"/>
        <v>0.56818181818181823</v>
      </c>
      <c r="O500" s="1">
        <f t="shared" si="198"/>
        <v>0.47619047619047616</v>
      </c>
      <c r="P500" s="1">
        <f t="shared" si="199"/>
        <v>4.2487046632124437E-2</v>
      </c>
      <c r="Q500" s="1">
        <f t="shared" si="200"/>
        <v>4.5995670995671034E-2</v>
      </c>
      <c r="R500" s="1">
        <f t="shared" si="201"/>
        <v>0.55699567099567104</v>
      </c>
      <c r="S500" s="1"/>
      <c r="T500" s="17">
        <f t="shared" si="202"/>
        <v>795.34608987611307</v>
      </c>
      <c r="U500" s="18">
        <f t="shared" si="203"/>
        <v>1144.9859022934511</v>
      </c>
      <c r="V500" s="2">
        <f t="shared" si="204"/>
        <v>755.57878538230739</v>
      </c>
      <c r="W500" s="18">
        <f t="shared" si="205"/>
        <v>1087.7366071787785</v>
      </c>
      <c r="X500" s="2">
        <f t="shared" si="206"/>
        <v>-132.3488720628942</v>
      </c>
      <c r="Y500" s="2">
        <f t="shared" si="207"/>
        <v>108.77366071787785</v>
      </c>
      <c r="Z500" s="2">
        <f t="shared" si="208"/>
        <v>755.57878538230739</v>
      </c>
      <c r="AA500" s="2">
        <f t="shared" si="209"/>
        <v>-1000</v>
      </c>
      <c r="AB500" s="5">
        <f t="shared" si="210"/>
        <v>0.76</v>
      </c>
      <c r="AC500" s="5">
        <f t="shared" si="211"/>
        <v>-1</v>
      </c>
      <c r="AD500" s="3">
        <f t="shared" si="212"/>
        <v>202110</v>
      </c>
      <c r="AE500" s="21">
        <v>2.5499999999999998</v>
      </c>
      <c r="AF500" s="21">
        <v>1.57</v>
      </c>
      <c r="AG500" s="21">
        <v>2.1</v>
      </c>
      <c r="AH500" s="21">
        <v>1.76</v>
      </c>
      <c r="AI500">
        <v>22</v>
      </c>
      <c r="AJ500">
        <v>25</v>
      </c>
      <c r="AK500">
        <f t="shared" si="213"/>
        <v>-140</v>
      </c>
      <c r="AL500">
        <f t="shared" si="214"/>
        <v>25</v>
      </c>
      <c r="AM500">
        <f t="shared" si="215"/>
        <v>22</v>
      </c>
    </row>
    <row r="501" spans="2:39" x14ac:dyDescent="0.25">
      <c r="B501" s="24">
        <v>44479</v>
      </c>
      <c r="C501" s="20" t="s">
        <v>43</v>
      </c>
      <c r="D501" s="20" t="s">
        <v>39</v>
      </c>
      <c r="E501" s="2">
        <v>300</v>
      </c>
      <c r="F501" s="2">
        <v>-384.61538461538458</v>
      </c>
      <c r="G501" s="9">
        <f t="shared" si="216"/>
        <v>45049.708333332128</v>
      </c>
      <c r="H501" s="2" t="str">
        <f t="shared" si="217"/>
        <v>New England Patriots</v>
      </c>
      <c r="I501" s="2" t="str">
        <f t="shared" si="218"/>
        <v>Houston Texans</v>
      </c>
      <c r="J501" s="17">
        <f t="shared" si="219"/>
        <v>-384.61538461538458</v>
      </c>
      <c r="K501" s="18">
        <f t="shared" si="220"/>
        <v>300</v>
      </c>
      <c r="L501" s="4">
        <f t="shared" si="195"/>
        <v>1.26</v>
      </c>
      <c r="M501" s="4">
        <f t="shared" si="196"/>
        <v>4</v>
      </c>
      <c r="N501" s="1">
        <f t="shared" si="197"/>
        <v>0.79365079365079361</v>
      </c>
      <c r="O501" s="1">
        <f t="shared" si="198"/>
        <v>0.25</v>
      </c>
      <c r="P501" s="1">
        <f t="shared" si="199"/>
        <v>4.1825095057034134E-2</v>
      </c>
      <c r="Q501" s="1">
        <f t="shared" si="200"/>
        <v>0.2718253968253968</v>
      </c>
      <c r="R501" s="1">
        <f t="shared" si="201"/>
        <v>0.78282539682539687</v>
      </c>
      <c r="S501" s="1"/>
      <c r="T501" s="17">
        <f t="shared" si="202"/>
        <v>277.42406423618138</v>
      </c>
      <c r="U501" s="18">
        <f t="shared" si="203"/>
        <v>3056.5054734484152</v>
      </c>
      <c r="V501" s="2">
        <f t="shared" si="204"/>
        <v>263.55286102437231</v>
      </c>
      <c r="W501" s="18">
        <f t="shared" si="205"/>
        <v>2903.6801997759944</v>
      </c>
      <c r="X501" s="2">
        <f t="shared" si="206"/>
        <v>-379.4305233922405</v>
      </c>
      <c r="Y501" s="2">
        <f t="shared" si="207"/>
        <v>290.36801997759943</v>
      </c>
      <c r="Z501" s="2">
        <f t="shared" si="208"/>
        <v>263.55286102437231</v>
      </c>
      <c r="AA501" s="2">
        <f t="shared" si="209"/>
        <v>-1000</v>
      </c>
      <c r="AB501" s="5">
        <f t="shared" si="210"/>
        <v>0.26</v>
      </c>
      <c r="AC501" s="5">
        <f t="shared" si="211"/>
        <v>-1</v>
      </c>
      <c r="AD501" s="3">
        <f t="shared" si="212"/>
        <v>202110</v>
      </c>
      <c r="AE501" s="21">
        <v>4.75</v>
      </c>
      <c r="AF501" s="21">
        <v>1.2</v>
      </c>
      <c r="AG501" s="21">
        <v>4</v>
      </c>
      <c r="AH501" s="21">
        <v>1.26</v>
      </c>
      <c r="AI501">
        <v>22</v>
      </c>
      <c r="AJ501">
        <v>25</v>
      </c>
      <c r="AK501">
        <f t="shared" si="213"/>
        <v>-400</v>
      </c>
      <c r="AL501">
        <f t="shared" si="214"/>
        <v>25</v>
      </c>
      <c r="AM501">
        <f t="shared" si="215"/>
        <v>22</v>
      </c>
    </row>
    <row r="502" spans="2:39" x14ac:dyDescent="0.25">
      <c r="B502" s="24">
        <v>44479</v>
      </c>
      <c r="C502" s="20" t="s">
        <v>29</v>
      </c>
      <c r="D502" s="20" t="s">
        <v>44</v>
      </c>
      <c r="E502" s="2">
        <v>175</v>
      </c>
      <c r="F502" s="2">
        <v>-212.76595744680853</v>
      </c>
      <c r="G502" s="9">
        <f t="shared" si="216"/>
        <v>45049.749999998792</v>
      </c>
      <c r="H502" s="2" t="str">
        <f t="shared" si="217"/>
        <v>Tennessee Titans</v>
      </c>
      <c r="I502" s="2" t="str">
        <f t="shared" si="218"/>
        <v>Jacksonville Jaguars</v>
      </c>
      <c r="J502" s="17">
        <f t="shared" si="219"/>
        <v>-212.76595744680853</v>
      </c>
      <c r="K502" s="18">
        <f t="shared" si="220"/>
        <v>175</v>
      </c>
      <c r="L502" s="4">
        <f t="shared" si="195"/>
        <v>1.4700000000000002</v>
      </c>
      <c r="M502" s="4">
        <f t="shared" si="196"/>
        <v>2.75</v>
      </c>
      <c r="N502" s="1">
        <f t="shared" si="197"/>
        <v>0.68027210884353728</v>
      </c>
      <c r="O502" s="1">
        <f t="shared" si="198"/>
        <v>0.36363636363636365</v>
      </c>
      <c r="P502" s="1">
        <f t="shared" si="199"/>
        <v>4.206161137440767E-2</v>
      </c>
      <c r="Q502" s="1">
        <f t="shared" si="200"/>
        <v>0.15831787260358682</v>
      </c>
      <c r="R502" s="1">
        <f t="shared" si="201"/>
        <v>0.66931787260358688</v>
      </c>
      <c r="S502" s="1"/>
      <c r="T502" s="17">
        <f t="shared" si="202"/>
        <v>494.0584151893168</v>
      </c>
      <c r="U502" s="18">
        <f t="shared" si="203"/>
        <v>1810.0865209085014</v>
      </c>
      <c r="V502" s="2">
        <f t="shared" si="204"/>
        <v>469.35549442985092</v>
      </c>
      <c r="W502" s="18">
        <f t="shared" si="205"/>
        <v>1719.5821948630762</v>
      </c>
      <c r="X502" s="2">
        <f t="shared" si="206"/>
        <v>-213.05812158750777</v>
      </c>
      <c r="Y502" s="2">
        <f t="shared" si="207"/>
        <v>171.95821948630763</v>
      </c>
      <c r="Z502" s="2">
        <f t="shared" si="208"/>
        <v>469.35549442985092</v>
      </c>
      <c r="AA502" s="2">
        <f t="shared" si="209"/>
        <v>-1000</v>
      </c>
      <c r="AB502" s="5">
        <f t="shared" si="210"/>
        <v>0.4700000000000002</v>
      </c>
      <c r="AC502" s="5">
        <f t="shared" si="211"/>
        <v>-1</v>
      </c>
      <c r="AD502" s="3">
        <f t="shared" si="212"/>
        <v>202110</v>
      </c>
      <c r="AE502" s="21">
        <v>2.67</v>
      </c>
      <c r="AF502" s="21">
        <v>1.52</v>
      </c>
      <c r="AG502" s="21">
        <v>2.75</v>
      </c>
      <c r="AH502" s="21">
        <v>1.47</v>
      </c>
      <c r="AI502">
        <v>19</v>
      </c>
      <c r="AJ502">
        <v>37</v>
      </c>
      <c r="AK502">
        <f t="shared" si="213"/>
        <v>-300</v>
      </c>
      <c r="AL502">
        <f t="shared" si="214"/>
        <v>37</v>
      </c>
      <c r="AM502">
        <f t="shared" si="215"/>
        <v>19</v>
      </c>
    </row>
    <row r="503" spans="2:39" x14ac:dyDescent="0.25">
      <c r="B503" s="24">
        <v>44479</v>
      </c>
      <c r="C503" s="20" t="s">
        <v>32</v>
      </c>
      <c r="D503" s="20" t="s">
        <v>37</v>
      </c>
      <c r="E503" s="2">
        <v>-454.54545454545462</v>
      </c>
      <c r="F503" s="2">
        <v>350</v>
      </c>
      <c r="G503" s="9">
        <f t="shared" si="216"/>
        <v>45049.791666665456</v>
      </c>
      <c r="H503" s="2" t="str">
        <f t="shared" si="217"/>
        <v>Minnesota Vikings</v>
      </c>
      <c r="I503" s="2" t="str">
        <f t="shared" si="218"/>
        <v>Detroit Lions</v>
      </c>
      <c r="J503" s="17">
        <f t="shared" si="219"/>
        <v>-454.54545454545462</v>
      </c>
      <c r="K503" s="18">
        <f t="shared" si="220"/>
        <v>350</v>
      </c>
      <c r="L503" s="4">
        <f t="shared" si="195"/>
        <v>1.22</v>
      </c>
      <c r="M503" s="4">
        <f t="shared" si="196"/>
        <v>4.5</v>
      </c>
      <c r="N503" s="1">
        <f t="shared" si="197"/>
        <v>0.81967213114754101</v>
      </c>
      <c r="O503" s="1">
        <f t="shared" si="198"/>
        <v>0.22222222222222221</v>
      </c>
      <c r="P503" s="1">
        <f t="shared" si="199"/>
        <v>4.0209790209790097E-2</v>
      </c>
      <c r="Q503" s="1">
        <f t="shared" si="200"/>
        <v>0.2987249544626594</v>
      </c>
      <c r="R503" s="1">
        <f t="shared" si="201"/>
        <v>0.80972495446265946</v>
      </c>
      <c r="S503" s="1"/>
      <c r="T503" s="17">
        <f t="shared" si="202"/>
        <v>234.98725646118768</v>
      </c>
      <c r="U503" s="18">
        <f t="shared" si="203"/>
        <v>3526.591123964678</v>
      </c>
      <c r="V503" s="2">
        <f t="shared" si="204"/>
        <v>223.2378936381283</v>
      </c>
      <c r="W503" s="18">
        <f t="shared" si="205"/>
        <v>3350.2615677664439</v>
      </c>
      <c r="X503" s="2">
        <f t="shared" si="206"/>
        <v>-447.95262296329213</v>
      </c>
      <c r="Y503" s="2">
        <f t="shared" si="207"/>
        <v>335.02615677664437</v>
      </c>
      <c r="Z503" s="2">
        <f t="shared" si="208"/>
        <v>223.2378936381283</v>
      </c>
      <c r="AA503" s="2">
        <f t="shared" si="209"/>
        <v>-1000</v>
      </c>
      <c r="AB503" s="5">
        <f t="shared" si="210"/>
        <v>0.21999999999999997</v>
      </c>
      <c r="AC503" s="5">
        <f t="shared" si="211"/>
        <v>-1</v>
      </c>
      <c r="AD503" s="3">
        <f t="shared" si="212"/>
        <v>202110</v>
      </c>
      <c r="AE503" s="21">
        <v>1.27</v>
      </c>
      <c r="AF503" s="21">
        <v>3.8</v>
      </c>
      <c r="AG503" s="21">
        <v>1.22</v>
      </c>
      <c r="AH503" s="21">
        <v>4.5</v>
      </c>
      <c r="AI503">
        <v>19</v>
      </c>
      <c r="AJ503">
        <v>17</v>
      </c>
      <c r="AK503">
        <f t="shared" si="213"/>
        <v>-500</v>
      </c>
      <c r="AL503">
        <f t="shared" si="214"/>
        <v>19</v>
      </c>
      <c r="AM503">
        <f t="shared" si="215"/>
        <v>17</v>
      </c>
    </row>
    <row r="504" spans="2:39" x14ac:dyDescent="0.25">
      <c r="B504" s="24">
        <v>44479</v>
      </c>
      <c r="C504" s="20" t="s">
        <v>48</v>
      </c>
      <c r="D504" s="20" t="s">
        <v>41</v>
      </c>
      <c r="E504" s="2">
        <v>110.00000000000001</v>
      </c>
      <c r="F504" s="2">
        <v>-131.57894736842104</v>
      </c>
      <c r="G504" s="9">
        <f t="shared" si="216"/>
        <v>45049.833333332121</v>
      </c>
      <c r="H504" s="2" t="str">
        <f t="shared" si="217"/>
        <v>Denver Broncos</v>
      </c>
      <c r="I504" s="2" t="str">
        <f t="shared" si="218"/>
        <v>Pittsburgh Steelers</v>
      </c>
      <c r="J504" s="17">
        <f t="shared" si="219"/>
        <v>-131.57894736842104</v>
      </c>
      <c r="K504" s="18">
        <f t="shared" si="220"/>
        <v>110.00000000000001</v>
      </c>
      <c r="L504" s="4">
        <f t="shared" si="195"/>
        <v>1.76</v>
      </c>
      <c r="M504" s="4">
        <f t="shared" si="196"/>
        <v>2.1</v>
      </c>
      <c r="N504" s="1">
        <f t="shared" si="197"/>
        <v>0.56818181818181823</v>
      </c>
      <c r="O504" s="1">
        <f t="shared" si="198"/>
        <v>0.47619047619047616</v>
      </c>
      <c r="P504" s="1">
        <f t="shared" si="199"/>
        <v>4.2487046632124437E-2</v>
      </c>
      <c r="Q504" s="1">
        <f t="shared" si="200"/>
        <v>4.5995670995671034E-2</v>
      </c>
      <c r="R504" s="1">
        <f t="shared" si="201"/>
        <v>0.55699567099567104</v>
      </c>
      <c r="S504" s="1"/>
      <c r="T504" s="17">
        <f t="shared" si="202"/>
        <v>795.34608987611307</v>
      </c>
      <c r="U504" s="18">
        <f t="shared" si="203"/>
        <v>1144.9859022934511</v>
      </c>
      <c r="V504" s="2">
        <f t="shared" si="204"/>
        <v>755.57878538230739</v>
      </c>
      <c r="W504" s="18">
        <f t="shared" si="205"/>
        <v>1087.7366071787785</v>
      </c>
      <c r="X504" s="2">
        <f t="shared" si="206"/>
        <v>-132.3488720628942</v>
      </c>
      <c r="Y504" s="2">
        <f t="shared" si="207"/>
        <v>108.77366071787785</v>
      </c>
      <c r="Z504" s="2">
        <f t="shared" si="208"/>
        <v>-1000</v>
      </c>
      <c r="AA504" s="2">
        <f t="shared" si="209"/>
        <v>1087.7366071787785</v>
      </c>
      <c r="AB504" s="5">
        <f t="shared" si="210"/>
        <v>-1</v>
      </c>
      <c r="AC504" s="5">
        <f t="shared" si="211"/>
        <v>1.1000000000000001</v>
      </c>
      <c r="AD504" s="3">
        <f t="shared" si="212"/>
        <v>202110</v>
      </c>
      <c r="AE504" s="21">
        <v>1.95</v>
      </c>
      <c r="AF504" s="21">
        <v>1.86</v>
      </c>
      <c r="AG504" s="21">
        <v>2.1</v>
      </c>
      <c r="AH504" s="21">
        <v>1.76</v>
      </c>
      <c r="AI504">
        <v>27</v>
      </c>
      <c r="AJ504">
        <v>19</v>
      </c>
      <c r="AK504">
        <f t="shared" si="213"/>
        <v>-140</v>
      </c>
      <c r="AL504">
        <f t="shared" si="214"/>
        <v>19</v>
      </c>
      <c r="AM504">
        <f t="shared" si="215"/>
        <v>27</v>
      </c>
    </row>
    <row r="505" spans="2:39" x14ac:dyDescent="0.25">
      <c r="B505" s="24">
        <v>44479</v>
      </c>
      <c r="C505" s="20" t="s">
        <v>30</v>
      </c>
      <c r="D505" s="20" t="s">
        <v>33</v>
      </c>
      <c r="E505" s="2">
        <v>-625.00000000000034</v>
      </c>
      <c r="F505" s="2">
        <v>450</v>
      </c>
      <c r="G505" s="9">
        <f t="shared" si="216"/>
        <v>45049.874999998785</v>
      </c>
      <c r="H505" s="2" t="str">
        <f t="shared" si="217"/>
        <v>Tampa Bay Buccaneers</v>
      </c>
      <c r="I505" s="2" t="str">
        <f t="shared" si="218"/>
        <v>Miami Dolphins</v>
      </c>
      <c r="J505" s="17">
        <f t="shared" si="219"/>
        <v>-625.00000000000034</v>
      </c>
      <c r="K505" s="18">
        <f t="shared" si="220"/>
        <v>450</v>
      </c>
      <c r="L505" s="4">
        <f t="shared" si="195"/>
        <v>1.1599999999999999</v>
      </c>
      <c r="M505" s="4">
        <f t="shared" si="196"/>
        <v>5.5</v>
      </c>
      <c r="N505" s="1">
        <f t="shared" si="197"/>
        <v>0.86206896551724144</v>
      </c>
      <c r="O505" s="1">
        <f t="shared" si="198"/>
        <v>0.18181818181818182</v>
      </c>
      <c r="P505" s="1">
        <f t="shared" si="199"/>
        <v>4.2042042042042094E-2</v>
      </c>
      <c r="Q505" s="1">
        <f t="shared" si="200"/>
        <v>0.34012539184952983</v>
      </c>
      <c r="R505" s="1">
        <f t="shared" si="201"/>
        <v>0.85112539184952984</v>
      </c>
      <c r="S505" s="1"/>
      <c r="T505" s="17">
        <f t="shared" si="202"/>
        <v>174.91501202538396</v>
      </c>
      <c r="U505" s="18">
        <f t="shared" si="203"/>
        <v>4502.2111739446591</v>
      </c>
      <c r="V505" s="2">
        <f t="shared" si="204"/>
        <v>166.16926142411475</v>
      </c>
      <c r="W505" s="18">
        <f t="shared" si="205"/>
        <v>4277.1006152474256</v>
      </c>
      <c r="X505" s="2">
        <f t="shared" si="206"/>
        <v>-601.79601896869144</v>
      </c>
      <c r="Y505" s="2">
        <f t="shared" si="207"/>
        <v>427.71006152474257</v>
      </c>
      <c r="Z505" s="2">
        <f t="shared" si="208"/>
        <v>166.16926142411475</v>
      </c>
      <c r="AA505" s="2">
        <f t="shared" si="209"/>
        <v>-1000</v>
      </c>
      <c r="AB505" s="5">
        <f t="shared" si="210"/>
        <v>0.15999999999999992</v>
      </c>
      <c r="AC505" s="5">
        <f t="shared" si="211"/>
        <v>-1</v>
      </c>
      <c r="AD505" s="3">
        <f t="shared" si="212"/>
        <v>202110</v>
      </c>
      <c r="AE505" s="21">
        <v>1.1599999999999999</v>
      </c>
      <c r="AF505" s="21">
        <v>5.5</v>
      </c>
      <c r="AG505" s="21">
        <v>1.1599999999999999</v>
      </c>
      <c r="AH505" s="21">
        <v>5.5</v>
      </c>
      <c r="AI505">
        <v>45</v>
      </c>
      <c r="AJ505">
        <v>17</v>
      </c>
      <c r="AK505">
        <f t="shared" si="213"/>
        <v>-700</v>
      </c>
      <c r="AL505">
        <f t="shared" si="214"/>
        <v>45</v>
      </c>
      <c r="AM505">
        <f t="shared" si="215"/>
        <v>17</v>
      </c>
    </row>
    <row r="506" spans="2:39" x14ac:dyDescent="0.25">
      <c r="B506" s="24">
        <v>44479</v>
      </c>
      <c r="C506" s="20" t="s">
        <v>54</v>
      </c>
      <c r="D506" s="20" t="s">
        <v>46</v>
      </c>
      <c r="E506" s="2">
        <v>120.00000000000001</v>
      </c>
      <c r="F506" s="2">
        <v>-140.84507042253523</v>
      </c>
      <c r="G506" s="9">
        <f t="shared" si="216"/>
        <v>45049.916666665449</v>
      </c>
      <c r="H506" s="2" t="str">
        <f t="shared" si="217"/>
        <v>New Orleans Saints</v>
      </c>
      <c r="I506" s="2" t="str">
        <f t="shared" si="218"/>
        <v>Washington Football Team</v>
      </c>
      <c r="J506" s="17">
        <f t="shared" si="219"/>
        <v>-140.84507042253523</v>
      </c>
      <c r="K506" s="18">
        <f t="shared" si="220"/>
        <v>120.00000000000001</v>
      </c>
      <c r="L506" s="4">
        <f t="shared" si="195"/>
        <v>1.71</v>
      </c>
      <c r="M506" s="4">
        <f t="shared" si="196"/>
        <v>2.2000000000000002</v>
      </c>
      <c r="N506" s="1">
        <f t="shared" si="197"/>
        <v>0.58479532163742687</v>
      </c>
      <c r="O506" s="1">
        <f t="shared" si="198"/>
        <v>0.45454545454545453</v>
      </c>
      <c r="P506" s="1">
        <f t="shared" si="199"/>
        <v>3.7851662404092101E-2</v>
      </c>
      <c r="Q506" s="1">
        <f t="shared" si="200"/>
        <v>6.5124933545986169E-2</v>
      </c>
      <c r="R506" s="1">
        <f t="shared" si="201"/>
        <v>0.57612493354598615</v>
      </c>
      <c r="S506" s="1"/>
      <c r="T506" s="17">
        <f t="shared" si="202"/>
        <v>735.73463284275692</v>
      </c>
      <c r="U506" s="18">
        <f t="shared" si="203"/>
        <v>1235.8449349286186</v>
      </c>
      <c r="V506" s="2">
        <f t="shared" si="204"/>
        <v>698.94790120061907</v>
      </c>
      <c r="W506" s="18">
        <f t="shared" si="205"/>
        <v>1174.0526881821877</v>
      </c>
      <c r="X506" s="2">
        <f t="shared" si="206"/>
        <v>-143.07218009843768</v>
      </c>
      <c r="Y506" s="2">
        <f t="shared" si="207"/>
        <v>117.40526881821877</v>
      </c>
      <c r="Z506" s="2">
        <f t="shared" si="208"/>
        <v>698.94790120061907</v>
      </c>
      <c r="AA506" s="2">
        <f t="shared" si="209"/>
        <v>-1000</v>
      </c>
      <c r="AB506" s="5">
        <f t="shared" si="210"/>
        <v>0.71</v>
      </c>
      <c r="AC506" s="5">
        <f t="shared" si="211"/>
        <v>-1</v>
      </c>
      <c r="AD506" s="3">
        <f t="shared" si="212"/>
        <v>202110</v>
      </c>
      <c r="AE506" s="21">
        <v>1.9</v>
      </c>
      <c r="AF506" s="21">
        <v>1.9</v>
      </c>
      <c r="AG506" s="21">
        <v>2.2000000000000002</v>
      </c>
      <c r="AH506" s="21">
        <v>1.71</v>
      </c>
      <c r="AI506">
        <v>22</v>
      </c>
      <c r="AJ506">
        <v>33</v>
      </c>
      <c r="AK506">
        <f t="shared" si="213"/>
        <v>-150</v>
      </c>
      <c r="AL506">
        <f t="shared" si="214"/>
        <v>33</v>
      </c>
      <c r="AM506">
        <f t="shared" si="215"/>
        <v>22</v>
      </c>
    </row>
    <row r="507" spans="2:39" x14ac:dyDescent="0.25">
      <c r="B507" s="24">
        <v>44479</v>
      </c>
      <c r="C507" s="20" t="s">
        <v>38</v>
      </c>
      <c r="D507" s="20" t="s">
        <v>45</v>
      </c>
      <c r="E507" s="2">
        <v>-151.51515151515153</v>
      </c>
      <c r="F507" s="2">
        <v>129.99999999999997</v>
      </c>
      <c r="G507" s="9">
        <f t="shared" si="216"/>
        <v>45049.958333332113</v>
      </c>
      <c r="H507" s="2" t="str">
        <f t="shared" si="217"/>
        <v>Atlanta Falcons</v>
      </c>
      <c r="I507" s="2" t="str">
        <f t="shared" si="218"/>
        <v>New York Jets</v>
      </c>
      <c r="J507" s="17">
        <f t="shared" si="219"/>
        <v>-151.51515151515153</v>
      </c>
      <c r="K507" s="18">
        <f t="shared" si="220"/>
        <v>129.99999999999997</v>
      </c>
      <c r="L507" s="4">
        <f t="shared" si="195"/>
        <v>1.66</v>
      </c>
      <c r="M507" s="4">
        <f t="shared" si="196"/>
        <v>2.2999999999999998</v>
      </c>
      <c r="N507" s="1">
        <f t="shared" si="197"/>
        <v>0.60240963855421692</v>
      </c>
      <c r="O507" s="1">
        <f t="shared" si="198"/>
        <v>0.43478260869565222</v>
      </c>
      <c r="P507" s="1">
        <f t="shared" si="199"/>
        <v>3.5858585858585923E-2</v>
      </c>
      <c r="Q507" s="1">
        <f t="shared" si="200"/>
        <v>8.3813514929282351E-2</v>
      </c>
      <c r="R507" s="1">
        <f t="shared" si="201"/>
        <v>0.59481351492928236</v>
      </c>
      <c r="S507" s="1"/>
      <c r="T507" s="17">
        <f t="shared" si="202"/>
        <v>681.19919084032654</v>
      </c>
      <c r="U507" s="18">
        <f t="shared" si="203"/>
        <v>1332.032655245516</v>
      </c>
      <c r="V507" s="2">
        <f t="shared" si="204"/>
        <v>647.13923129831016</v>
      </c>
      <c r="W507" s="18">
        <f t="shared" si="205"/>
        <v>1265.4310224832402</v>
      </c>
      <c r="X507" s="2">
        <f t="shared" si="206"/>
        <v>-154.5262521009227</v>
      </c>
      <c r="Y507" s="2">
        <f t="shared" si="207"/>
        <v>126.54310224832402</v>
      </c>
      <c r="Z507" s="2">
        <f t="shared" si="208"/>
        <v>647.13923129831016</v>
      </c>
      <c r="AA507" s="2">
        <f t="shared" si="209"/>
        <v>-1000</v>
      </c>
      <c r="AB507" s="5">
        <f t="shared" si="210"/>
        <v>0.65999999999999992</v>
      </c>
      <c r="AC507" s="5">
        <f t="shared" si="211"/>
        <v>-1</v>
      </c>
      <c r="AD507" s="3">
        <f t="shared" si="212"/>
        <v>202110</v>
      </c>
      <c r="AE507" s="21">
        <v>1.55</v>
      </c>
      <c r="AF507" s="21">
        <v>2.6</v>
      </c>
      <c r="AG507" s="21">
        <v>1.66</v>
      </c>
      <c r="AH507" s="21">
        <v>2.2999999999999998</v>
      </c>
      <c r="AI507">
        <v>27</v>
      </c>
      <c r="AJ507">
        <v>20</v>
      </c>
      <c r="AK507">
        <f t="shared" si="213"/>
        <v>-160</v>
      </c>
      <c r="AL507">
        <f t="shared" si="214"/>
        <v>27</v>
      </c>
      <c r="AM507">
        <f t="shared" si="215"/>
        <v>20</v>
      </c>
    </row>
    <row r="508" spans="2:39" x14ac:dyDescent="0.25">
      <c r="B508" s="24">
        <v>44476</v>
      </c>
      <c r="C508" s="20" t="s">
        <v>35</v>
      </c>
      <c r="D508" s="20" t="s">
        <v>50</v>
      </c>
      <c r="E508" s="2">
        <v>120.00000000000001</v>
      </c>
      <c r="F508" s="2">
        <v>-140.84507042253523</v>
      </c>
      <c r="G508" s="9">
        <f t="shared" si="216"/>
        <v>45049.999999998778</v>
      </c>
      <c r="H508" s="2" t="str">
        <f t="shared" si="217"/>
        <v>Los Angeles Rams</v>
      </c>
      <c r="I508" s="2" t="str">
        <f t="shared" si="218"/>
        <v>Seattle Seahawks</v>
      </c>
      <c r="J508" s="17">
        <f t="shared" si="219"/>
        <v>-140.84507042253523</v>
      </c>
      <c r="K508" s="18">
        <f t="shared" si="220"/>
        <v>120.00000000000001</v>
      </c>
      <c r="L508" s="4">
        <f t="shared" si="195"/>
        <v>1.71</v>
      </c>
      <c r="M508" s="4">
        <f t="shared" si="196"/>
        <v>2.2000000000000002</v>
      </c>
      <c r="N508" s="1">
        <f t="shared" si="197"/>
        <v>0.58479532163742687</v>
      </c>
      <c r="O508" s="1">
        <f t="shared" si="198"/>
        <v>0.45454545454545453</v>
      </c>
      <c r="P508" s="1">
        <f t="shared" si="199"/>
        <v>3.7851662404092101E-2</v>
      </c>
      <c r="Q508" s="1">
        <f t="shared" si="200"/>
        <v>6.5124933545986169E-2</v>
      </c>
      <c r="R508" s="1">
        <f t="shared" si="201"/>
        <v>0.57612493354598615</v>
      </c>
      <c r="S508" s="1"/>
      <c r="T508" s="17">
        <f t="shared" si="202"/>
        <v>735.73463284275692</v>
      </c>
      <c r="U508" s="18">
        <f t="shared" si="203"/>
        <v>1235.8449349286186</v>
      </c>
      <c r="V508" s="2">
        <f t="shared" si="204"/>
        <v>698.94790120061907</v>
      </c>
      <c r="W508" s="18">
        <f t="shared" si="205"/>
        <v>1174.0526881821877</v>
      </c>
      <c r="X508" s="2">
        <f t="shared" si="206"/>
        <v>-143.07218009843768</v>
      </c>
      <c r="Y508" s="2">
        <f t="shared" si="207"/>
        <v>117.40526881821877</v>
      </c>
      <c r="Z508" s="2">
        <f t="shared" si="208"/>
        <v>698.94790120061907</v>
      </c>
      <c r="AA508" s="2">
        <f t="shared" si="209"/>
        <v>-1000</v>
      </c>
      <c r="AB508" s="5">
        <f t="shared" si="210"/>
        <v>0.71</v>
      </c>
      <c r="AC508" s="5">
        <f t="shared" si="211"/>
        <v>-1</v>
      </c>
      <c r="AD508" s="3">
        <f t="shared" si="212"/>
        <v>202110</v>
      </c>
      <c r="AE508" s="21">
        <v>1.9</v>
      </c>
      <c r="AF508" s="21">
        <v>1.9</v>
      </c>
      <c r="AG508" s="21">
        <v>2.2000000000000002</v>
      </c>
      <c r="AH508" s="21">
        <v>1.71</v>
      </c>
      <c r="AI508">
        <v>17</v>
      </c>
      <c r="AJ508">
        <v>26</v>
      </c>
      <c r="AK508">
        <f t="shared" si="213"/>
        <v>-150</v>
      </c>
      <c r="AL508">
        <f t="shared" si="214"/>
        <v>26</v>
      </c>
      <c r="AM508">
        <f t="shared" si="215"/>
        <v>17</v>
      </c>
    </row>
    <row r="509" spans="2:39" x14ac:dyDescent="0.25">
      <c r="B509" s="24">
        <v>44473</v>
      </c>
      <c r="C509" s="20" t="s">
        <v>34</v>
      </c>
      <c r="D509" s="20" t="s">
        <v>53</v>
      </c>
      <c r="E509" s="2">
        <v>-172.41379310344826</v>
      </c>
      <c r="F509" s="2">
        <v>150</v>
      </c>
      <c r="G509" s="9">
        <f t="shared" si="216"/>
        <v>45050.041666665442</v>
      </c>
      <c r="H509" s="2" t="str">
        <f t="shared" si="217"/>
        <v>Los Angeles Chargers</v>
      </c>
      <c r="I509" s="2" t="str">
        <f t="shared" si="218"/>
        <v>Las Vegas Raiders</v>
      </c>
      <c r="J509" s="17">
        <f t="shared" si="219"/>
        <v>-172.41379310344826</v>
      </c>
      <c r="K509" s="18">
        <f t="shared" si="220"/>
        <v>150</v>
      </c>
      <c r="L509" s="4">
        <f t="shared" si="195"/>
        <v>1.58</v>
      </c>
      <c r="M509" s="4">
        <f t="shared" si="196"/>
        <v>2.5</v>
      </c>
      <c r="N509" s="1">
        <f t="shared" si="197"/>
        <v>0.63291139240506322</v>
      </c>
      <c r="O509" s="1">
        <f t="shared" si="198"/>
        <v>0.4</v>
      </c>
      <c r="P509" s="1">
        <f t="shared" si="199"/>
        <v>3.1862745098039214E-2</v>
      </c>
      <c r="Q509" s="1">
        <f t="shared" si="200"/>
        <v>0.1164556962025316</v>
      </c>
      <c r="R509" s="1">
        <f t="shared" si="201"/>
        <v>0.62745569620253161</v>
      </c>
      <c r="S509" s="1"/>
      <c r="T509" s="17">
        <f t="shared" si="202"/>
        <v>593.73802174746322</v>
      </c>
      <c r="U509" s="18">
        <f t="shared" si="203"/>
        <v>1520.5870888415161</v>
      </c>
      <c r="V509" s="2">
        <f t="shared" si="204"/>
        <v>564.05112066009008</v>
      </c>
      <c r="W509" s="18">
        <f t="shared" si="205"/>
        <v>1444.5577343994403</v>
      </c>
      <c r="X509" s="2">
        <f t="shared" si="206"/>
        <v>-177.28889516782337</v>
      </c>
      <c r="Y509" s="2">
        <f t="shared" si="207"/>
        <v>144.45577343994404</v>
      </c>
      <c r="Z509" s="2">
        <f t="shared" si="208"/>
        <v>564.05112066009008</v>
      </c>
      <c r="AA509" s="2">
        <f t="shared" si="209"/>
        <v>-1000</v>
      </c>
      <c r="AB509" s="5">
        <f t="shared" si="210"/>
        <v>0.58000000000000007</v>
      </c>
      <c r="AC509" s="5">
        <f t="shared" si="211"/>
        <v>-1</v>
      </c>
      <c r="AD509" s="3">
        <f t="shared" si="212"/>
        <v>202110</v>
      </c>
      <c r="AE509" s="21">
        <v>1.55</v>
      </c>
      <c r="AF509" s="21">
        <v>2.6</v>
      </c>
      <c r="AG509" s="21">
        <v>1.58</v>
      </c>
      <c r="AH509" s="21">
        <v>2.5</v>
      </c>
      <c r="AI509">
        <v>28</v>
      </c>
      <c r="AJ509">
        <v>14</v>
      </c>
      <c r="AK509">
        <f t="shared" si="213"/>
        <v>-180</v>
      </c>
      <c r="AL509">
        <f t="shared" si="214"/>
        <v>28</v>
      </c>
      <c r="AM509">
        <f t="shared" si="215"/>
        <v>14</v>
      </c>
    </row>
    <row r="510" spans="2:39" x14ac:dyDescent="0.25">
      <c r="B510" s="24">
        <v>44472</v>
      </c>
      <c r="C510" s="20" t="s">
        <v>39</v>
      </c>
      <c r="D510" s="20" t="s">
        <v>30</v>
      </c>
      <c r="E510" s="2">
        <v>229.99999999999997</v>
      </c>
      <c r="F510" s="2">
        <v>-285.71428571428567</v>
      </c>
      <c r="G510" s="9">
        <f t="shared" si="216"/>
        <v>45050.083333332106</v>
      </c>
      <c r="H510" s="2" t="str">
        <f t="shared" si="217"/>
        <v>Tampa Bay Buccaneers</v>
      </c>
      <c r="I510" s="2" t="str">
        <f t="shared" si="218"/>
        <v>New England Patriots</v>
      </c>
      <c r="J510" s="17">
        <f t="shared" si="219"/>
        <v>-285.71428571428567</v>
      </c>
      <c r="K510" s="18">
        <f t="shared" si="220"/>
        <v>229.99999999999997</v>
      </c>
      <c r="L510" s="4">
        <f t="shared" si="195"/>
        <v>1.35</v>
      </c>
      <c r="M510" s="4">
        <f t="shared" si="196"/>
        <v>3.3</v>
      </c>
      <c r="N510" s="1">
        <f t="shared" si="197"/>
        <v>0.7407407407407407</v>
      </c>
      <c r="O510" s="1">
        <f t="shared" si="198"/>
        <v>0.30303030303030304</v>
      </c>
      <c r="P510" s="1">
        <f t="shared" si="199"/>
        <v>4.1935483870967794E-2</v>
      </c>
      <c r="Q510" s="1">
        <f t="shared" si="200"/>
        <v>0.21885521885521883</v>
      </c>
      <c r="R510" s="1">
        <f t="shared" si="201"/>
        <v>0.72985521885521887</v>
      </c>
      <c r="S510" s="1"/>
      <c r="T510" s="17">
        <f t="shared" si="202"/>
        <v>370.13475298361828</v>
      </c>
      <c r="U510" s="18">
        <f t="shared" si="203"/>
        <v>2363.8563841328437</v>
      </c>
      <c r="V510" s="2">
        <f t="shared" si="204"/>
        <v>351.62801533443735</v>
      </c>
      <c r="W510" s="18">
        <f t="shared" si="205"/>
        <v>2245.6635649262016</v>
      </c>
      <c r="X510" s="2">
        <f t="shared" si="206"/>
        <v>-284.39144675343596</v>
      </c>
      <c r="Y510" s="2">
        <f t="shared" si="207"/>
        <v>224.56635649262017</v>
      </c>
      <c r="Z510" s="2">
        <f t="shared" si="208"/>
        <v>351.62801533443735</v>
      </c>
      <c r="AA510" s="2">
        <f t="shared" si="209"/>
        <v>-1000</v>
      </c>
      <c r="AB510" s="5">
        <f t="shared" si="210"/>
        <v>0.35000000000000009</v>
      </c>
      <c r="AC510" s="5">
        <f t="shared" si="211"/>
        <v>-1</v>
      </c>
      <c r="AD510" s="3">
        <f t="shared" si="212"/>
        <v>202110</v>
      </c>
      <c r="AE510" s="21">
        <v>3.1</v>
      </c>
      <c r="AF510" s="21">
        <v>1.4</v>
      </c>
      <c r="AG510" s="21">
        <v>3.3</v>
      </c>
      <c r="AH510" s="21">
        <v>1.35</v>
      </c>
      <c r="AI510">
        <v>17</v>
      </c>
      <c r="AJ510">
        <v>19</v>
      </c>
      <c r="AK510">
        <f t="shared" si="213"/>
        <v>-300</v>
      </c>
      <c r="AL510">
        <f t="shared" si="214"/>
        <v>19</v>
      </c>
      <c r="AM510">
        <f t="shared" si="215"/>
        <v>17</v>
      </c>
    </row>
    <row r="511" spans="2:39" x14ac:dyDescent="0.25">
      <c r="B511" s="24">
        <v>44472</v>
      </c>
      <c r="C511" s="20" t="s">
        <v>41</v>
      </c>
      <c r="D511" s="20" t="s">
        <v>31</v>
      </c>
      <c r="E511" s="2">
        <v>-120.48192771084337</v>
      </c>
      <c r="F511" s="2">
        <v>100</v>
      </c>
      <c r="G511" s="9">
        <f t="shared" si="216"/>
        <v>45050.12499999877</v>
      </c>
      <c r="H511" s="2" t="str">
        <f t="shared" si="217"/>
        <v>Denver Broncos</v>
      </c>
      <c r="I511" s="2" t="str">
        <f t="shared" si="218"/>
        <v>Baltimore Ravens</v>
      </c>
      <c r="J511" s="17">
        <f t="shared" si="219"/>
        <v>-120.48192771084337</v>
      </c>
      <c r="K511" s="18">
        <f t="shared" si="220"/>
        <v>100</v>
      </c>
      <c r="L511" s="4">
        <f t="shared" si="195"/>
        <v>1.83</v>
      </c>
      <c r="M511" s="4">
        <f t="shared" si="196"/>
        <v>2</v>
      </c>
      <c r="N511" s="1">
        <f t="shared" si="197"/>
        <v>0.54644808743169393</v>
      </c>
      <c r="O511" s="1">
        <f t="shared" si="198"/>
        <v>0.5</v>
      </c>
      <c r="P511" s="1">
        <f t="shared" si="199"/>
        <v>4.4386422976501305E-2</v>
      </c>
      <c r="Q511" s="1">
        <f t="shared" si="200"/>
        <v>2.3224043715846965E-2</v>
      </c>
      <c r="R511" s="1">
        <f t="shared" si="201"/>
        <v>0.53422404371584697</v>
      </c>
      <c r="S511" s="1"/>
      <c r="T511" s="17">
        <f t="shared" si="202"/>
        <v>871.87381729284084</v>
      </c>
      <c r="U511" s="18">
        <f t="shared" si="203"/>
        <v>1045.6626202421151</v>
      </c>
      <c r="V511" s="2">
        <f t="shared" si="204"/>
        <v>828.28012642819874</v>
      </c>
      <c r="W511" s="18">
        <f t="shared" si="205"/>
        <v>993.3794892300092</v>
      </c>
      <c r="X511" s="2">
        <f t="shared" si="206"/>
        <v>-120.73210114461043</v>
      </c>
      <c r="Y511" s="2">
        <f t="shared" si="207"/>
        <v>-100.66646340515068</v>
      </c>
      <c r="Z511" s="2">
        <f t="shared" si="208"/>
        <v>-1000</v>
      </c>
      <c r="AA511" s="2">
        <f t="shared" si="209"/>
        <v>993.3794892300092</v>
      </c>
      <c r="AB511" s="5">
        <f t="shared" si="210"/>
        <v>-1</v>
      </c>
      <c r="AC511" s="5">
        <f t="shared" si="211"/>
        <v>1</v>
      </c>
      <c r="AD511" s="3">
        <f t="shared" si="212"/>
        <v>202110</v>
      </c>
      <c r="AE511" s="21">
        <v>1.8</v>
      </c>
      <c r="AF511" s="21">
        <v>2.0499999999999998</v>
      </c>
      <c r="AG511" s="21">
        <v>1.83</v>
      </c>
      <c r="AH511" s="21">
        <v>2</v>
      </c>
      <c r="AI511">
        <v>7</v>
      </c>
      <c r="AJ511">
        <v>23</v>
      </c>
      <c r="AK511">
        <f t="shared" si="213"/>
        <v>-130</v>
      </c>
      <c r="AL511">
        <f t="shared" si="214"/>
        <v>7</v>
      </c>
      <c r="AM511">
        <f t="shared" si="215"/>
        <v>23</v>
      </c>
    </row>
    <row r="512" spans="2:39" x14ac:dyDescent="0.25">
      <c r="B512" s="24">
        <v>44472</v>
      </c>
      <c r="C512" s="20" t="s">
        <v>36</v>
      </c>
      <c r="D512" s="20" t="s">
        <v>48</v>
      </c>
      <c r="E512" s="2">
        <v>-285.71428571428567</v>
      </c>
      <c r="F512" s="2">
        <v>229.99999999999997</v>
      </c>
      <c r="G512" s="9">
        <f t="shared" si="216"/>
        <v>45050.166666665435</v>
      </c>
      <c r="H512" s="2" t="str">
        <f t="shared" si="217"/>
        <v>Green Bay Packers</v>
      </c>
      <c r="I512" s="2" t="str">
        <f t="shared" si="218"/>
        <v>Pittsburgh Steelers</v>
      </c>
      <c r="J512" s="17">
        <f t="shared" si="219"/>
        <v>-285.71428571428567</v>
      </c>
      <c r="K512" s="18">
        <f t="shared" si="220"/>
        <v>229.99999999999997</v>
      </c>
      <c r="L512" s="4">
        <f t="shared" si="195"/>
        <v>1.35</v>
      </c>
      <c r="M512" s="4">
        <f t="shared" si="196"/>
        <v>3.3</v>
      </c>
      <c r="N512" s="1">
        <f t="shared" si="197"/>
        <v>0.7407407407407407</v>
      </c>
      <c r="O512" s="1">
        <f t="shared" si="198"/>
        <v>0.30303030303030304</v>
      </c>
      <c r="P512" s="1">
        <f t="shared" si="199"/>
        <v>4.1935483870967794E-2</v>
      </c>
      <c r="Q512" s="1">
        <f t="shared" si="200"/>
        <v>0.21885521885521883</v>
      </c>
      <c r="R512" s="1">
        <f t="shared" si="201"/>
        <v>0.72985521885521887</v>
      </c>
      <c r="S512" s="1"/>
      <c r="T512" s="17">
        <f t="shared" si="202"/>
        <v>370.13475298361828</v>
      </c>
      <c r="U512" s="18">
        <f t="shared" si="203"/>
        <v>2363.8563841328437</v>
      </c>
      <c r="V512" s="2">
        <f t="shared" si="204"/>
        <v>351.62801533443735</v>
      </c>
      <c r="W512" s="18">
        <f t="shared" si="205"/>
        <v>2245.6635649262016</v>
      </c>
      <c r="X512" s="2">
        <f t="shared" si="206"/>
        <v>-284.39144675343596</v>
      </c>
      <c r="Y512" s="2">
        <f t="shared" si="207"/>
        <v>224.56635649262017</v>
      </c>
      <c r="Z512" s="2">
        <f t="shared" si="208"/>
        <v>351.62801533443735</v>
      </c>
      <c r="AA512" s="2">
        <f t="shared" si="209"/>
        <v>-1000</v>
      </c>
      <c r="AB512" s="5">
        <f t="shared" si="210"/>
        <v>0.35000000000000009</v>
      </c>
      <c r="AC512" s="5">
        <f t="shared" si="211"/>
        <v>-1</v>
      </c>
      <c r="AD512" s="3">
        <f t="shared" si="212"/>
        <v>202110</v>
      </c>
      <c r="AE512" s="21">
        <v>1.31</v>
      </c>
      <c r="AF512" s="21">
        <v>3.6</v>
      </c>
      <c r="AG512" s="21">
        <v>1.35</v>
      </c>
      <c r="AH512" s="21">
        <v>3.3</v>
      </c>
      <c r="AI512">
        <v>27</v>
      </c>
      <c r="AJ512">
        <v>17</v>
      </c>
      <c r="AK512">
        <f t="shared" si="213"/>
        <v>-300</v>
      </c>
      <c r="AL512">
        <f t="shared" si="214"/>
        <v>27</v>
      </c>
      <c r="AM512">
        <f t="shared" si="215"/>
        <v>17</v>
      </c>
    </row>
    <row r="513" spans="2:39" x14ac:dyDescent="0.25">
      <c r="B513" s="24">
        <v>44472</v>
      </c>
      <c r="C513" s="20" t="s">
        <v>50</v>
      </c>
      <c r="D513" s="20" t="s">
        <v>51</v>
      </c>
      <c r="E513" s="2">
        <v>-212.76595744680853</v>
      </c>
      <c r="F513" s="2">
        <v>175</v>
      </c>
      <c r="G513" s="9">
        <f t="shared" si="216"/>
        <v>45050.208333332099</v>
      </c>
      <c r="H513" s="2" t="str">
        <f t="shared" si="217"/>
        <v>Los Angeles Rams</v>
      </c>
      <c r="I513" s="2" t="str">
        <f t="shared" si="218"/>
        <v>Arizona Cardinals</v>
      </c>
      <c r="J513" s="17">
        <f t="shared" si="219"/>
        <v>-212.76595744680853</v>
      </c>
      <c r="K513" s="18">
        <f t="shared" si="220"/>
        <v>175</v>
      </c>
      <c r="L513" s="4">
        <f t="shared" si="195"/>
        <v>1.4700000000000002</v>
      </c>
      <c r="M513" s="4">
        <f t="shared" si="196"/>
        <v>2.75</v>
      </c>
      <c r="N513" s="1">
        <f t="shared" si="197"/>
        <v>0.68027210884353728</v>
      </c>
      <c r="O513" s="1">
        <f t="shared" si="198"/>
        <v>0.36363636363636365</v>
      </c>
      <c r="P513" s="1">
        <f t="shared" si="199"/>
        <v>4.206161137440767E-2</v>
      </c>
      <c r="Q513" s="1">
        <f t="shared" si="200"/>
        <v>0.15831787260358682</v>
      </c>
      <c r="R513" s="1">
        <f t="shared" si="201"/>
        <v>0.66931787260358688</v>
      </c>
      <c r="S513" s="1"/>
      <c r="T513" s="17">
        <f t="shared" si="202"/>
        <v>494.0584151893168</v>
      </c>
      <c r="U513" s="18">
        <f t="shared" si="203"/>
        <v>1810.0865209085014</v>
      </c>
      <c r="V513" s="2">
        <f t="shared" si="204"/>
        <v>469.35549442985092</v>
      </c>
      <c r="W513" s="18">
        <f t="shared" si="205"/>
        <v>1719.5821948630762</v>
      </c>
      <c r="X513" s="2">
        <f t="shared" si="206"/>
        <v>-213.05812158750777</v>
      </c>
      <c r="Y513" s="2">
        <f t="shared" si="207"/>
        <v>171.95821948630763</v>
      </c>
      <c r="Z513" s="2">
        <f t="shared" si="208"/>
        <v>-1000</v>
      </c>
      <c r="AA513" s="2">
        <f t="shared" si="209"/>
        <v>1719.5821948630762</v>
      </c>
      <c r="AB513" s="5">
        <f t="shared" si="210"/>
        <v>-1</v>
      </c>
      <c r="AC513" s="5">
        <f t="shared" si="211"/>
        <v>1.75</v>
      </c>
      <c r="AD513" s="3">
        <f t="shared" si="212"/>
        <v>202110</v>
      </c>
      <c r="AE513" s="21">
        <v>1.37</v>
      </c>
      <c r="AF513" s="21">
        <v>3.2</v>
      </c>
      <c r="AG513" s="21">
        <v>1.47</v>
      </c>
      <c r="AH513" s="21">
        <v>2.75</v>
      </c>
      <c r="AI513">
        <v>20</v>
      </c>
      <c r="AJ513">
        <v>37</v>
      </c>
      <c r="AK513">
        <f t="shared" si="213"/>
        <v>-300</v>
      </c>
      <c r="AL513">
        <f t="shared" si="214"/>
        <v>20</v>
      </c>
      <c r="AM513">
        <f t="shared" si="215"/>
        <v>37</v>
      </c>
    </row>
    <row r="514" spans="2:39" x14ac:dyDescent="0.25">
      <c r="B514" s="24">
        <v>44472</v>
      </c>
      <c r="C514" s="20" t="s">
        <v>25</v>
      </c>
      <c r="D514" s="20" t="s">
        <v>35</v>
      </c>
      <c r="E514" s="2">
        <v>-140.84507042253523</v>
      </c>
      <c r="F514" s="2">
        <v>120.00000000000001</v>
      </c>
      <c r="G514" s="9">
        <f t="shared" si="216"/>
        <v>45050.249999998763</v>
      </c>
      <c r="H514" s="2" t="str">
        <f t="shared" si="217"/>
        <v>San Francisco 49ers</v>
      </c>
      <c r="I514" s="2" t="str">
        <f t="shared" si="218"/>
        <v>Seattle Seahawks</v>
      </c>
      <c r="J514" s="17">
        <f t="shared" si="219"/>
        <v>-140.84507042253523</v>
      </c>
      <c r="K514" s="18">
        <f t="shared" si="220"/>
        <v>120.00000000000001</v>
      </c>
      <c r="L514" s="4">
        <f t="shared" si="195"/>
        <v>1.71</v>
      </c>
      <c r="M514" s="4">
        <f t="shared" si="196"/>
        <v>2.2000000000000002</v>
      </c>
      <c r="N514" s="1">
        <f t="shared" si="197"/>
        <v>0.58479532163742687</v>
      </c>
      <c r="O514" s="1">
        <f t="shared" si="198"/>
        <v>0.45454545454545453</v>
      </c>
      <c r="P514" s="1">
        <f t="shared" si="199"/>
        <v>3.7851662404092101E-2</v>
      </c>
      <c r="Q514" s="1">
        <f t="shared" si="200"/>
        <v>6.5124933545986169E-2</v>
      </c>
      <c r="R514" s="1">
        <f t="shared" si="201"/>
        <v>0.57612493354598615</v>
      </c>
      <c r="S514" s="1"/>
      <c r="T514" s="17">
        <f t="shared" si="202"/>
        <v>735.73463284275692</v>
      </c>
      <c r="U514" s="18">
        <f t="shared" si="203"/>
        <v>1235.8449349286186</v>
      </c>
      <c r="V514" s="2">
        <f t="shared" si="204"/>
        <v>698.94790120061907</v>
      </c>
      <c r="W514" s="18">
        <f t="shared" si="205"/>
        <v>1174.0526881821877</v>
      </c>
      <c r="X514" s="2">
        <f t="shared" si="206"/>
        <v>-143.07218009843768</v>
      </c>
      <c r="Y514" s="2">
        <f t="shared" si="207"/>
        <v>117.40526881821877</v>
      </c>
      <c r="Z514" s="2">
        <f t="shared" si="208"/>
        <v>-1000</v>
      </c>
      <c r="AA514" s="2">
        <f t="shared" si="209"/>
        <v>1174.0526881821877</v>
      </c>
      <c r="AB514" s="5">
        <f t="shared" si="210"/>
        <v>-1</v>
      </c>
      <c r="AC514" s="5">
        <f t="shared" si="211"/>
        <v>1.2000000000000002</v>
      </c>
      <c r="AD514" s="3">
        <f t="shared" si="212"/>
        <v>202110</v>
      </c>
      <c r="AE514" s="21">
        <v>1.62</v>
      </c>
      <c r="AF514" s="21">
        <v>2.4</v>
      </c>
      <c r="AG514" s="21">
        <v>1.71</v>
      </c>
      <c r="AH514" s="21">
        <v>2.2000000000000002</v>
      </c>
      <c r="AI514">
        <v>21</v>
      </c>
      <c r="AJ514">
        <v>28</v>
      </c>
      <c r="AK514">
        <f t="shared" si="213"/>
        <v>-150</v>
      </c>
      <c r="AL514">
        <f t="shared" si="214"/>
        <v>21</v>
      </c>
      <c r="AM514">
        <f t="shared" si="215"/>
        <v>28</v>
      </c>
    </row>
    <row r="515" spans="2:39" x14ac:dyDescent="0.25">
      <c r="B515" s="24">
        <v>44472</v>
      </c>
      <c r="C515" s="20" t="s">
        <v>38</v>
      </c>
      <c r="D515" s="20" t="s">
        <v>54</v>
      </c>
      <c r="E515" s="2">
        <v>110.00000000000001</v>
      </c>
      <c r="F515" s="2">
        <v>-131.57894736842104</v>
      </c>
      <c r="G515" s="9">
        <f t="shared" si="216"/>
        <v>45050.291666665427</v>
      </c>
      <c r="H515" s="2" t="str">
        <f t="shared" si="217"/>
        <v>Washington Football Team</v>
      </c>
      <c r="I515" s="2" t="str">
        <f t="shared" si="218"/>
        <v>Atlanta Falcons</v>
      </c>
      <c r="J515" s="17">
        <f t="shared" si="219"/>
        <v>-131.57894736842104</v>
      </c>
      <c r="K515" s="18">
        <f t="shared" si="220"/>
        <v>110.00000000000001</v>
      </c>
      <c r="L515" s="4">
        <f t="shared" si="195"/>
        <v>1.76</v>
      </c>
      <c r="M515" s="4">
        <f t="shared" si="196"/>
        <v>2.1</v>
      </c>
      <c r="N515" s="1">
        <f t="shared" si="197"/>
        <v>0.56818181818181823</v>
      </c>
      <c r="O515" s="1">
        <f t="shared" si="198"/>
        <v>0.47619047619047616</v>
      </c>
      <c r="P515" s="1">
        <f t="shared" si="199"/>
        <v>4.2487046632124437E-2</v>
      </c>
      <c r="Q515" s="1">
        <f t="shared" si="200"/>
        <v>4.5995670995671034E-2</v>
      </c>
      <c r="R515" s="1">
        <f t="shared" si="201"/>
        <v>0.55699567099567104</v>
      </c>
      <c r="S515" s="1"/>
      <c r="T515" s="17">
        <f t="shared" si="202"/>
        <v>795.34608987611307</v>
      </c>
      <c r="U515" s="18">
        <f t="shared" si="203"/>
        <v>1144.9859022934511</v>
      </c>
      <c r="V515" s="2">
        <f t="shared" si="204"/>
        <v>755.57878538230739</v>
      </c>
      <c r="W515" s="18">
        <f t="shared" si="205"/>
        <v>1087.7366071787785</v>
      </c>
      <c r="X515" s="2">
        <f t="shared" si="206"/>
        <v>-132.3488720628942</v>
      </c>
      <c r="Y515" s="2">
        <f t="shared" si="207"/>
        <v>108.77366071787785</v>
      </c>
      <c r="Z515" s="2">
        <f t="shared" si="208"/>
        <v>755.57878538230739</v>
      </c>
      <c r="AA515" s="2">
        <f t="shared" si="209"/>
        <v>-1000</v>
      </c>
      <c r="AB515" s="5">
        <f t="shared" si="210"/>
        <v>0.76</v>
      </c>
      <c r="AC515" s="5">
        <f t="shared" si="211"/>
        <v>-1</v>
      </c>
      <c r="AD515" s="3">
        <f t="shared" si="212"/>
        <v>202110</v>
      </c>
      <c r="AE515" s="21">
        <v>1.86</v>
      </c>
      <c r="AF515" s="21">
        <v>1.95</v>
      </c>
      <c r="AG515" s="21">
        <v>2.1</v>
      </c>
      <c r="AH515" s="21">
        <v>1.76</v>
      </c>
      <c r="AI515">
        <v>30</v>
      </c>
      <c r="AJ515">
        <v>34</v>
      </c>
      <c r="AK515">
        <f t="shared" si="213"/>
        <v>-140</v>
      </c>
      <c r="AL515">
        <f t="shared" si="214"/>
        <v>34</v>
      </c>
      <c r="AM515">
        <f t="shared" si="215"/>
        <v>30</v>
      </c>
    </row>
    <row r="516" spans="2:39" x14ac:dyDescent="0.25">
      <c r="B516" s="24">
        <v>44472</v>
      </c>
      <c r="C516" s="20" t="s">
        <v>27</v>
      </c>
      <c r="D516" s="20" t="s">
        <v>43</v>
      </c>
      <c r="E516" s="2">
        <v>-1999.9999999999982</v>
      </c>
      <c r="F516" s="2">
        <v>1000</v>
      </c>
      <c r="G516" s="9">
        <f t="shared" si="216"/>
        <v>45050.333333332092</v>
      </c>
      <c r="H516" s="2" t="str">
        <f t="shared" si="217"/>
        <v>Buffalo Bills</v>
      </c>
      <c r="I516" s="2" t="str">
        <f t="shared" si="218"/>
        <v>Houston Texans</v>
      </c>
      <c r="J516" s="17">
        <f t="shared" si="219"/>
        <v>-1999.9999999999982</v>
      </c>
      <c r="K516" s="18">
        <f t="shared" si="220"/>
        <v>1000</v>
      </c>
      <c r="L516" s="4">
        <f t="shared" ref="L516:L579" si="221">IF(J516&lt;0,-(100-J516)/J516,J516/100+1)</f>
        <v>1.05</v>
      </c>
      <c r="M516" s="4">
        <f t="shared" ref="M516:M579" si="222">IF(K516&lt;0,-(100-K516)/K516,K516/100+1)</f>
        <v>11</v>
      </c>
      <c r="N516" s="1">
        <f t="shared" si="197"/>
        <v>0.95238095238095233</v>
      </c>
      <c r="O516" s="1">
        <f t="shared" si="198"/>
        <v>9.0909090909090912E-2</v>
      </c>
      <c r="P516" s="1">
        <f t="shared" si="199"/>
        <v>4.1493775933609922E-2</v>
      </c>
      <c r="Q516" s="1">
        <f t="shared" si="200"/>
        <v>0.43073593073593069</v>
      </c>
      <c r="R516" s="1">
        <f t="shared" si="201"/>
        <v>0.94173593073593076</v>
      </c>
      <c r="S516" s="1"/>
      <c r="T516" s="17">
        <f t="shared" si="202"/>
        <v>61.868797146285019</v>
      </c>
      <c r="U516" s="18">
        <f t="shared" si="203"/>
        <v>9312.2682270501446</v>
      </c>
      <c r="V516" s="2">
        <f t="shared" si="204"/>
        <v>58.775357288970767</v>
      </c>
      <c r="W516" s="18">
        <f t="shared" si="205"/>
        <v>8846.6548156976369</v>
      </c>
      <c r="X516" s="2">
        <f t="shared" si="206"/>
        <v>-1701.3933153710502</v>
      </c>
      <c r="Y516" s="2">
        <f t="shared" si="207"/>
        <v>884.66548156976364</v>
      </c>
      <c r="Z516" s="2">
        <f t="shared" si="208"/>
        <v>58.775357288970767</v>
      </c>
      <c r="AA516" s="2">
        <f t="shared" si="209"/>
        <v>-1000</v>
      </c>
      <c r="AB516" s="5">
        <f t="shared" si="210"/>
        <v>5.0000000000000044E-2</v>
      </c>
      <c r="AC516" s="5">
        <f t="shared" si="211"/>
        <v>-1</v>
      </c>
      <c r="AD516" s="3">
        <f t="shared" si="212"/>
        <v>202110</v>
      </c>
      <c r="AE516" s="21">
        <v>1.07</v>
      </c>
      <c r="AF516" s="21">
        <v>9</v>
      </c>
      <c r="AG516" s="21">
        <v>1.05</v>
      </c>
      <c r="AH516" s="21">
        <v>11</v>
      </c>
      <c r="AI516">
        <v>40</v>
      </c>
      <c r="AJ516">
        <v>0</v>
      </c>
      <c r="AK516">
        <f t="shared" si="213"/>
        <v>-2000</v>
      </c>
      <c r="AL516">
        <f t="shared" si="214"/>
        <v>40</v>
      </c>
      <c r="AM516">
        <f t="shared" si="215"/>
        <v>0</v>
      </c>
    </row>
    <row r="517" spans="2:39" x14ac:dyDescent="0.25">
      <c r="B517" s="24">
        <v>44472</v>
      </c>
      <c r="C517" s="20" t="s">
        <v>40</v>
      </c>
      <c r="D517" s="20" t="s">
        <v>37</v>
      </c>
      <c r="E517" s="2">
        <v>-151.51515151515153</v>
      </c>
      <c r="F517" s="2">
        <v>129.99999999999997</v>
      </c>
      <c r="G517" s="9">
        <f t="shared" si="216"/>
        <v>45050.374999998756</v>
      </c>
      <c r="H517" s="2" t="str">
        <f t="shared" si="217"/>
        <v>Chicago Bears</v>
      </c>
      <c r="I517" s="2" t="str">
        <f t="shared" si="218"/>
        <v>Detroit Lions</v>
      </c>
      <c r="J517" s="17">
        <f t="shared" si="219"/>
        <v>-151.51515151515153</v>
      </c>
      <c r="K517" s="18">
        <f t="shared" si="220"/>
        <v>129.99999999999997</v>
      </c>
      <c r="L517" s="4">
        <f t="shared" si="221"/>
        <v>1.66</v>
      </c>
      <c r="M517" s="4">
        <f t="shared" si="222"/>
        <v>2.2999999999999998</v>
      </c>
      <c r="N517" s="1">
        <f t="shared" ref="N517:N580" si="223">1/L517</f>
        <v>0.60240963855421692</v>
      </c>
      <c r="O517" s="1">
        <f t="shared" ref="O517:O580" si="224">1/M517</f>
        <v>0.43478260869565222</v>
      </c>
      <c r="P517" s="1">
        <f t="shared" ref="P517:P580" si="225">1-L517*M517/(L517+M517)</f>
        <v>3.5858585858585923E-2</v>
      </c>
      <c r="Q517" s="1">
        <f t="shared" ref="Q517:Q580" si="226">ABS(N517-O517)/2</f>
        <v>8.3813514929282351E-2</v>
      </c>
      <c r="R517" s="1">
        <f t="shared" ref="R517:R580" si="227">R$1+IF(L517&lt;=M517,Q517,-Q517)</f>
        <v>0.59481351492928236</v>
      </c>
      <c r="S517" s="1"/>
      <c r="T517" s="17">
        <f t="shared" ref="T517:T580" si="228">(1/R517-1)*1000</f>
        <v>681.19919084032654</v>
      </c>
      <c r="U517" s="18">
        <f t="shared" ref="U517:U580" si="229">1000000/(T517+S$1)-T$1</f>
        <v>1332.032655245516</v>
      </c>
      <c r="V517" s="2">
        <f t="shared" ref="V517:V580" si="230">T517*0.95</f>
        <v>647.13923129831016</v>
      </c>
      <c r="W517" s="18">
        <f t="shared" ref="W517:W580" si="231">U517*0.95</f>
        <v>1265.4310224832402</v>
      </c>
      <c r="X517" s="2">
        <f t="shared" ref="X517:X580" si="232">IF(V517&lt;1000,-100000/V517,V517/10)</f>
        <v>-154.5262521009227</v>
      </c>
      <c r="Y517" s="2">
        <f t="shared" ref="Y517:Y580" si="233">IF(W517&lt;1000,-100000/W517,W517/10)</f>
        <v>126.54310224832402</v>
      </c>
      <c r="Z517" s="2">
        <f t="shared" ref="Z517:Z580" si="234">IF(AL517&gt;AM517,V517,-1000)</f>
        <v>647.13923129831016</v>
      </c>
      <c r="AA517" s="2">
        <f t="shared" ref="AA517:AA580" si="235">IF(AM517&gt;AL517,W517,-1000)</f>
        <v>-1000</v>
      </c>
      <c r="AB517" s="5">
        <f t="shared" ref="AB517:AB580" si="236">IF(AL517&gt;AM517,L517-1,-1)</f>
        <v>0.65999999999999992</v>
      </c>
      <c r="AC517" s="5">
        <f t="shared" ref="AC517:AC580" si="237">IF(AM517&gt;AL517,M517-1,-1)</f>
        <v>-1</v>
      </c>
      <c r="AD517" s="3">
        <f t="shared" ref="AD517:AD580" si="238">YEAR(B517)*100+MONTH(B517)</f>
        <v>202110</v>
      </c>
      <c r="AE517" s="21">
        <v>1.58</v>
      </c>
      <c r="AF517" s="21">
        <v>2.5</v>
      </c>
      <c r="AG517" s="21">
        <v>1.66</v>
      </c>
      <c r="AH517" s="21">
        <v>2.2999999999999998</v>
      </c>
      <c r="AI517">
        <v>24</v>
      </c>
      <c r="AJ517">
        <v>14</v>
      </c>
      <c r="AK517">
        <f t="shared" ref="AK517:AK580" si="239">IF(J517&lt;-200,INT(J517/100)*100,INT(J517/10)*10)</f>
        <v>-160</v>
      </c>
      <c r="AL517">
        <f t="shared" ref="AL517:AL580" si="240">IF(E517&lt;F517,AI517,AJ517)</f>
        <v>24</v>
      </c>
      <c r="AM517">
        <f t="shared" ref="AM517:AM580" si="241">IF(E517&lt;F517,AJ517,AI517)</f>
        <v>14</v>
      </c>
    </row>
    <row r="518" spans="2:39" x14ac:dyDescent="0.25">
      <c r="B518" s="24">
        <v>44472</v>
      </c>
      <c r="C518" s="20" t="s">
        <v>26</v>
      </c>
      <c r="D518" s="20" t="s">
        <v>47</v>
      </c>
      <c r="E518" s="2">
        <v>-212.76595744680853</v>
      </c>
      <c r="F518" s="2">
        <v>175</v>
      </c>
      <c r="G518" s="9">
        <f t="shared" ref="G518:G581" si="242">G517+1/24</f>
        <v>45050.41666666542</v>
      </c>
      <c r="H518" s="2" t="str">
        <f t="shared" si="217"/>
        <v>Dallas Cowboys</v>
      </c>
      <c r="I518" s="2" t="str">
        <f t="shared" si="218"/>
        <v>Carolina Panthers</v>
      </c>
      <c r="J518" s="17">
        <f t="shared" si="219"/>
        <v>-212.76595744680853</v>
      </c>
      <c r="K518" s="18">
        <f t="shared" si="220"/>
        <v>175</v>
      </c>
      <c r="L518" s="4">
        <f t="shared" si="221"/>
        <v>1.4700000000000002</v>
      </c>
      <c r="M518" s="4">
        <f t="shared" si="222"/>
        <v>2.75</v>
      </c>
      <c r="N518" s="1">
        <f t="shared" si="223"/>
        <v>0.68027210884353728</v>
      </c>
      <c r="O518" s="1">
        <f t="shared" si="224"/>
        <v>0.36363636363636365</v>
      </c>
      <c r="P518" s="1">
        <f t="shared" si="225"/>
        <v>4.206161137440767E-2</v>
      </c>
      <c r="Q518" s="1">
        <f t="shared" si="226"/>
        <v>0.15831787260358682</v>
      </c>
      <c r="R518" s="1">
        <f t="shared" si="227"/>
        <v>0.66931787260358688</v>
      </c>
      <c r="S518" s="1"/>
      <c r="T518" s="17">
        <f t="shared" si="228"/>
        <v>494.0584151893168</v>
      </c>
      <c r="U518" s="18">
        <f t="shared" si="229"/>
        <v>1810.0865209085014</v>
      </c>
      <c r="V518" s="2">
        <f t="shared" si="230"/>
        <v>469.35549442985092</v>
      </c>
      <c r="W518" s="18">
        <f t="shared" si="231"/>
        <v>1719.5821948630762</v>
      </c>
      <c r="X518" s="2">
        <f t="shared" si="232"/>
        <v>-213.05812158750777</v>
      </c>
      <c r="Y518" s="2">
        <f t="shared" si="233"/>
        <v>171.95821948630763</v>
      </c>
      <c r="Z518" s="2">
        <f t="shared" si="234"/>
        <v>469.35549442985092</v>
      </c>
      <c r="AA518" s="2">
        <f t="shared" si="235"/>
        <v>-1000</v>
      </c>
      <c r="AB518" s="5">
        <f t="shared" si="236"/>
        <v>0.4700000000000002</v>
      </c>
      <c r="AC518" s="5">
        <f t="shared" si="237"/>
        <v>-1</v>
      </c>
      <c r="AD518" s="3">
        <f t="shared" si="238"/>
        <v>202110</v>
      </c>
      <c r="AE518" s="21">
        <v>1.47</v>
      </c>
      <c r="AF518" s="21">
        <v>2.75</v>
      </c>
      <c r="AG518" s="21">
        <v>1.47</v>
      </c>
      <c r="AH518" s="21">
        <v>2.75</v>
      </c>
      <c r="AI518">
        <v>36</v>
      </c>
      <c r="AJ518">
        <v>28</v>
      </c>
      <c r="AK518">
        <f t="shared" si="239"/>
        <v>-300</v>
      </c>
      <c r="AL518">
        <f t="shared" si="240"/>
        <v>36</v>
      </c>
      <c r="AM518">
        <f t="shared" si="241"/>
        <v>28</v>
      </c>
    </row>
    <row r="519" spans="2:39" x14ac:dyDescent="0.25">
      <c r="B519" s="24">
        <v>44472</v>
      </c>
      <c r="C519" s="20" t="s">
        <v>33</v>
      </c>
      <c r="D519" s="20" t="s">
        <v>42</v>
      </c>
      <c r="E519" s="2">
        <v>-147.05882352941177</v>
      </c>
      <c r="F519" s="2">
        <v>125</v>
      </c>
      <c r="G519" s="9">
        <f t="shared" si="242"/>
        <v>45050.458333332084</v>
      </c>
      <c r="H519" s="2" t="str">
        <f t="shared" ref="H519:H582" si="243">IF(E519&lt;=F519,C519,D519)</f>
        <v>Miami Dolphins</v>
      </c>
      <c r="I519" s="2" t="str">
        <f t="shared" ref="I519:I582" si="244">IF(E519&gt;F519,C519,D519)</f>
        <v>Indianapolis Colts</v>
      </c>
      <c r="J519" s="17">
        <f t="shared" ref="J519:J582" si="245">IF(E519&lt;=F519,E519,F519)</f>
        <v>-147.05882352941177</v>
      </c>
      <c r="K519" s="18">
        <f t="shared" ref="K519:K582" si="246">IF(E519&gt;F519,E519,F519)</f>
        <v>125</v>
      </c>
      <c r="L519" s="4">
        <f t="shared" si="221"/>
        <v>1.68</v>
      </c>
      <c r="M519" s="4">
        <f t="shared" si="222"/>
        <v>2.25</v>
      </c>
      <c r="N519" s="1">
        <f t="shared" si="223"/>
        <v>0.59523809523809523</v>
      </c>
      <c r="O519" s="1">
        <f t="shared" si="224"/>
        <v>0.44444444444444442</v>
      </c>
      <c r="P519" s="1">
        <f t="shared" si="225"/>
        <v>3.8167938931297662E-2</v>
      </c>
      <c r="Q519" s="1">
        <f t="shared" si="226"/>
        <v>7.5396825396825407E-2</v>
      </c>
      <c r="R519" s="1">
        <f t="shared" si="227"/>
        <v>0.58639682539682547</v>
      </c>
      <c r="S519" s="1"/>
      <c r="T519" s="17">
        <f t="shared" si="228"/>
        <v>705.32983244457648</v>
      </c>
      <c r="U519" s="18">
        <f t="shared" si="229"/>
        <v>1287.7472223008879</v>
      </c>
      <c r="V519" s="2">
        <f t="shared" si="230"/>
        <v>670.06334082234764</v>
      </c>
      <c r="W519" s="18">
        <f t="shared" si="231"/>
        <v>1223.3598611858433</v>
      </c>
      <c r="X519" s="2">
        <f t="shared" si="232"/>
        <v>-149.23962244714528</v>
      </c>
      <c r="Y519" s="2">
        <f t="shared" si="233"/>
        <v>122.33598611858433</v>
      </c>
      <c r="Z519" s="2">
        <f t="shared" si="234"/>
        <v>-1000</v>
      </c>
      <c r="AA519" s="2">
        <f t="shared" si="235"/>
        <v>1223.3598611858433</v>
      </c>
      <c r="AB519" s="5">
        <f t="shared" si="236"/>
        <v>-1</v>
      </c>
      <c r="AC519" s="5">
        <f t="shared" si="237"/>
        <v>1.25</v>
      </c>
      <c r="AD519" s="3">
        <f t="shared" si="238"/>
        <v>202110</v>
      </c>
      <c r="AE519" s="21">
        <v>1.8</v>
      </c>
      <c r="AF519" s="21">
        <v>2.0499999999999998</v>
      </c>
      <c r="AG519" s="21">
        <v>1.68</v>
      </c>
      <c r="AH519" s="21">
        <v>2.25</v>
      </c>
      <c r="AI519">
        <v>17</v>
      </c>
      <c r="AJ519">
        <v>27</v>
      </c>
      <c r="AK519">
        <f t="shared" si="239"/>
        <v>-150</v>
      </c>
      <c r="AL519">
        <f t="shared" si="240"/>
        <v>17</v>
      </c>
      <c r="AM519">
        <f t="shared" si="241"/>
        <v>27</v>
      </c>
    </row>
    <row r="520" spans="2:39" x14ac:dyDescent="0.25">
      <c r="B520" s="24">
        <v>44472</v>
      </c>
      <c r="C520" s="20" t="s">
        <v>32</v>
      </c>
      <c r="D520" s="20" t="s">
        <v>49</v>
      </c>
      <c r="E520" s="2">
        <v>-111.11111111111113</v>
      </c>
      <c r="F520" s="2">
        <v>-111.11111111111113</v>
      </c>
      <c r="G520" s="9">
        <f t="shared" si="242"/>
        <v>45050.499999998749</v>
      </c>
      <c r="H520" s="2" t="str">
        <f t="shared" si="243"/>
        <v>Minnesota Vikings</v>
      </c>
      <c r="I520" s="2" t="str">
        <f t="shared" si="244"/>
        <v>Cleveland Browns</v>
      </c>
      <c r="J520" s="17">
        <f t="shared" si="245"/>
        <v>-111.11111111111113</v>
      </c>
      <c r="K520" s="18">
        <f t="shared" si="246"/>
        <v>-111.11111111111113</v>
      </c>
      <c r="L520" s="4">
        <f t="shared" si="221"/>
        <v>1.9</v>
      </c>
      <c r="M520" s="4">
        <f t="shared" si="222"/>
        <v>1.9</v>
      </c>
      <c r="N520" s="1">
        <f t="shared" si="223"/>
        <v>0.52631578947368418</v>
      </c>
      <c r="O520" s="1">
        <f t="shared" si="224"/>
        <v>0.52631578947368418</v>
      </c>
      <c r="P520" s="1">
        <f t="shared" si="225"/>
        <v>4.9999999999999933E-2</v>
      </c>
      <c r="Q520" s="1">
        <f t="shared" si="226"/>
        <v>0</v>
      </c>
      <c r="R520" s="1">
        <f t="shared" si="227"/>
        <v>0.51100000000000001</v>
      </c>
      <c r="S520" s="1"/>
      <c r="T520" s="17">
        <f t="shared" si="228"/>
        <v>956.94716242661434</v>
      </c>
      <c r="U520" s="18">
        <f t="shared" si="229"/>
        <v>953.05662164669593</v>
      </c>
      <c r="V520" s="2">
        <f t="shared" si="230"/>
        <v>909.09980430528356</v>
      </c>
      <c r="W520" s="18">
        <f t="shared" si="231"/>
        <v>905.40379056436109</v>
      </c>
      <c r="X520" s="2">
        <f t="shared" si="232"/>
        <v>-109.9989236895921</v>
      </c>
      <c r="Y520" s="2">
        <f t="shared" si="233"/>
        <v>-110.44795818412409</v>
      </c>
      <c r="Z520" s="2">
        <f t="shared" si="234"/>
        <v>909.09980430528356</v>
      </c>
      <c r="AA520" s="2">
        <f t="shared" si="235"/>
        <v>-1000</v>
      </c>
      <c r="AB520" s="5">
        <f t="shared" si="236"/>
        <v>0.89999999999999991</v>
      </c>
      <c r="AC520" s="5">
        <f t="shared" si="237"/>
        <v>-1</v>
      </c>
      <c r="AD520" s="3">
        <f t="shared" si="238"/>
        <v>202110</v>
      </c>
      <c r="AE520" s="21">
        <v>2</v>
      </c>
      <c r="AF520" s="21">
        <v>1.83</v>
      </c>
      <c r="AG520" s="21">
        <v>1.9</v>
      </c>
      <c r="AH520" s="21">
        <v>1.9</v>
      </c>
      <c r="AI520">
        <v>7</v>
      </c>
      <c r="AJ520">
        <v>14</v>
      </c>
      <c r="AK520">
        <f t="shared" si="239"/>
        <v>-120</v>
      </c>
      <c r="AL520">
        <f t="shared" si="240"/>
        <v>14</v>
      </c>
      <c r="AM520">
        <f t="shared" si="241"/>
        <v>7</v>
      </c>
    </row>
    <row r="521" spans="2:39" x14ac:dyDescent="0.25">
      <c r="B521" s="24">
        <v>44472</v>
      </c>
      <c r="C521" s="20" t="s">
        <v>46</v>
      </c>
      <c r="D521" s="20" t="s">
        <v>28</v>
      </c>
      <c r="E521" s="2">
        <v>-344.82758620689651</v>
      </c>
      <c r="F521" s="2">
        <v>270</v>
      </c>
      <c r="G521" s="9">
        <f t="shared" si="242"/>
        <v>45050.541666665413</v>
      </c>
      <c r="H521" s="2" t="str">
        <f t="shared" si="243"/>
        <v>New Orleans Saints</v>
      </c>
      <c r="I521" s="2" t="str">
        <f t="shared" si="244"/>
        <v>New York Giants</v>
      </c>
      <c r="J521" s="17">
        <f t="shared" si="245"/>
        <v>-344.82758620689651</v>
      </c>
      <c r="K521" s="18">
        <f t="shared" si="246"/>
        <v>270</v>
      </c>
      <c r="L521" s="4">
        <f t="shared" si="221"/>
        <v>1.29</v>
      </c>
      <c r="M521" s="4">
        <f t="shared" si="222"/>
        <v>3.7</v>
      </c>
      <c r="N521" s="1">
        <f t="shared" si="223"/>
        <v>0.77519379844961234</v>
      </c>
      <c r="O521" s="1">
        <f t="shared" si="224"/>
        <v>0.27027027027027023</v>
      </c>
      <c r="P521" s="1">
        <f t="shared" si="225"/>
        <v>4.3486973947895691E-2</v>
      </c>
      <c r="Q521" s="1">
        <f t="shared" si="226"/>
        <v>0.25246176408967103</v>
      </c>
      <c r="R521" s="1">
        <f t="shared" si="227"/>
        <v>0.76346176408967104</v>
      </c>
      <c r="S521" s="1"/>
      <c r="T521" s="17">
        <f t="shared" si="228"/>
        <v>309.82329048576543</v>
      </c>
      <c r="U521" s="18">
        <f t="shared" si="229"/>
        <v>2773.304285017382</v>
      </c>
      <c r="V521" s="2">
        <f t="shared" si="230"/>
        <v>294.33212596147712</v>
      </c>
      <c r="W521" s="18">
        <f t="shared" si="231"/>
        <v>2634.6390707665128</v>
      </c>
      <c r="X521" s="2">
        <f t="shared" si="232"/>
        <v>-339.75224305989701</v>
      </c>
      <c r="Y521" s="2">
        <f t="shared" si="233"/>
        <v>263.46390707665125</v>
      </c>
      <c r="Z521" s="2">
        <f t="shared" si="234"/>
        <v>-1000</v>
      </c>
      <c r="AA521" s="2">
        <f t="shared" si="235"/>
        <v>2634.6390707665128</v>
      </c>
      <c r="AB521" s="5">
        <f t="shared" si="236"/>
        <v>-1</v>
      </c>
      <c r="AC521" s="5">
        <f t="shared" si="237"/>
        <v>2.7</v>
      </c>
      <c r="AD521" s="3">
        <f t="shared" si="238"/>
        <v>202110</v>
      </c>
      <c r="AE521" s="21">
        <v>1.27</v>
      </c>
      <c r="AF521" s="21">
        <v>3.8</v>
      </c>
      <c r="AG521" s="21">
        <v>1.29</v>
      </c>
      <c r="AH521" s="21">
        <v>3.7</v>
      </c>
      <c r="AI521">
        <v>21</v>
      </c>
      <c r="AJ521">
        <v>27</v>
      </c>
      <c r="AK521">
        <f t="shared" si="239"/>
        <v>-400</v>
      </c>
      <c r="AL521">
        <f t="shared" si="240"/>
        <v>21</v>
      </c>
      <c r="AM521">
        <f t="shared" si="241"/>
        <v>27</v>
      </c>
    </row>
    <row r="522" spans="2:39" x14ac:dyDescent="0.25">
      <c r="B522" s="24">
        <v>44472</v>
      </c>
      <c r="C522" s="20" t="s">
        <v>45</v>
      </c>
      <c r="D522" s="20" t="s">
        <v>44</v>
      </c>
      <c r="E522" s="2">
        <v>215</v>
      </c>
      <c r="F522" s="2">
        <v>-263.1578947368422</v>
      </c>
      <c r="G522" s="9">
        <f t="shared" si="242"/>
        <v>45050.583333332077</v>
      </c>
      <c r="H522" s="2" t="str">
        <f t="shared" si="243"/>
        <v>Tennessee Titans</v>
      </c>
      <c r="I522" s="2" t="str">
        <f t="shared" si="244"/>
        <v>New York Jets</v>
      </c>
      <c r="J522" s="17">
        <f t="shared" si="245"/>
        <v>-263.1578947368422</v>
      </c>
      <c r="K522" s="18">
        <f t="shared" si="246"/>
        <v>215</v>
      </c>
      <c r="L522" s="4">
        <f t="shared" si="221"/>
        <v>1.38</v>
      </c>
      <c r="M522" s="4">
        <f t="shared" si="222"/>
        <v>3.15</v>
      </c>
      <c r="N522" s="1">
        <f t="shared" si="223"/>
        <v>0.7246376811594204</v>
      </c>
      <c r="O522" s="1">
        <f t="shared" si="224"/>
        <v>0.31746031746031744</v>
      </c>
      <c r="P522" s="1">
        <f t="shared" si="225"/>
        <v>4.039735099337749E-2</v>
      </c>
      <c r="Q522" s="1">
        <f t="shared" si="226"/>
        <v>0.20358868184955148</v>
      </c>
      <c r="R522" s="1">
        <f t="shared" si="227"/>
        <v>0.71458868184955149</v>
      </c>
      <c r="S522" s="1"/>
      <c r="T522" s="17">
        <f t="shared" si="228"/>
        <v>399.40643533805462</v>
      </c>
      <c r="U522" s="18">
        <f t="shared" si="229"/>
        <v>2205.1924375584526</v>
      </c>
      <c r="V522" s="2">
        <f t="shared" si="230"/>
        <v>379.43611357115185</v>
      </c>
      <c r="W522" s="18">
        <f t="shared" si="231"/>
        <v>2094.93281568053</v>
      </c>
      <c r="X522" s="2">
        <f t="shared" si="232"/>
        <v>-263.54897813712716</v>
      </c>
      <c r="Y522" s="2">
        <f t="shared" si="233"/>
        <v>209.49328156805299</v>
      </c>
      <c r="Z522" s="2">
        <f t="shared" si="234"/>
        <v>-1000</v>
      </c>
      <c r="AA522" s="2">
        <f t="shared" si="235"/>
        <v>2094.93281568053</v>
      </c>
      <c r="AB522" s="5">
        <f t="shared" si="236"/>
        <v>-1</v>
      </c>
      <c r="AC522" s="5">
        <f t="shared" si="237"/>
        <v>2.15</v>
      </c>
      <c r="AD522" s="3">
        <f t="shared" si="238"/>
        <v>202110</v>
      </c>
      <c r="AE522" s="21">
        <v>3.8</v>
      </c>
      <c r="AF522" s="21">
        <v>1.27</v>
      </c>
      <c r="AG522" s="21">
        <v>3.15</v>
      </c>
      <c r="AH522" s="21">
        <v>1.38</v>
      </c>
      <c r="AI522">
        <v>27</v>
      </c>
      <c r="AJ522">
        <v>24</v>
      </c>
      <c r="AK522">
        <f t="shared" si="239"/>
        <v>-300</v>
      </c>
      <c r="AL522">
        <f t="shared" si="240"/>
        <v>24</v>
      </c>
      <c r="AM522">
        <f t="shared" si="241"/>
        <v>27</v>
      </c>
    </row>
    <row r="523" spans="2:39" x14ac:dyDescent="0.25">
      <c r="B523" s="24">
        <v>44472</v>
      </c>
      <c r="C523" s="20" t="s">
        <v>22</v>
      </c>
      <c r="D523" s="20" t="s">
        <v>23</v>
      </c>
      <c r="E523" s="2">
        <v>290</v>
      </c>
      <c r="F523" s="2">
        <v>-370.37037037037032</v>
      </c>
      <c r="G523" s="9">
        <f t="shared" si="242"/>
        <v>45050.624999998741</v>
      </c>
      <c r="H523" s="2" t="str">
        <f t="shared" si="243"/>
        <v>Kansas City Chiefs</v>
      </c>
      <c r="I523" s="2" t="str">
        <f t="shared" si="244"/>
        <v>Philadelphia Eagles</v>
      </c>
      <c r="J523" s="17">
        <f t="shared" si="245"/>
        <v>-370.37037037037032</v>
      </c>
      <c r="K523" s="18">
        <f t="shared" si="246"/>
        <v>290</v>
      </c>
      <c r="L523" s="4">
        <f t="shared" si="221"/>
        <v>1.27</v>
      </c>
      <c r="M523" s="4">
        <f t="shared" si="222"/>
        <v>3.9</v>
      </c>
      <c r="N523" s="1">
        <f t="shared" si="223"/>
        <v>0.78740157480314954</v>
      </c>
      <c r="O523" s="1">
        <f t="shared" si="224"/>
        <v>0.25641025641025644</v>
      </c>
      <c r="P523" s="1">
        <f t="shared" si="225"/>
        <v>4.1972920696324856E-2</v>
      </c>
      <c r="Q523" s="1">
        <f t="shared" si="226"/>
        <v>0.26549565919644658</v>
      </c>
      <c r="R523" s="1">
        <f t="shared" si="227"/>
        <v>0.77649565919644659</v>
      </c>
      <c r="S523" s="1"/>
      <c r="T523" s="17">
        <f t="shared" si="228"/>
        <v>287.83720572867844</v>
      </c>
      <c r="U523" s="18">
        <f t="shared" si="229"/>
        <v>2959.4718041984102</v>
      </c>
      <c r="V523" s="2">
        <f t="shared" si="230"/>
        <v>273.4453454422445</v>
      </c>
      <c r="W523" s="18">
        <f t="shared" si="231"/>
        <v>2811.4982139884896</v>
      </c>
      <c r="X523" s="2">
        <f t="shared" si="232"/>
        <v>-365.70379297650692</v>
      </c>
      <c r="Y523" s="2">
        <f t="shared" si="233"/>
        <v>281.14982139884899</v>
      </c>
      <c r="Z523" s="2">
        <f t="shared" si="234"/>
        <v>273.4453454422445</v>
      </c>
      <c r="AA523" s="2">
        <f t="shared" si="235"/>
        <v>-1000</v>
      </c>
      <c r="AB523" s="5">
        <f t="shared" si="236"/>
        <v>0.27</v>
      </c>
      <c r="AC523" s="5">
        <f t="shared" si="237"/>
        <v>-1</v>
      </c>
      <c r="AD523" s="3">
        <f t="shared" si="238"/>
        <v>202110</v>
      </c>
      <c r="AE523" s="21">
        <v>3.15</v>
      </c>
      <c r="AF523" s="21">
        <v>1.38</v>
      </c>
      <c r="AG523" s="21">
        <v>3.9</v>
      </c>
      <c r="AH523" s="21">
        <v>1.27</v>
      </c>
      <c r="AI523">
        <v>30</v>
      </c>
      <c r="AJ523">
        <v>42</v>
      </c>
      <c r="AK523">
        <f t="shared" si="239"/>
        <v>-400</v>
      </c>
      <c r="AL523">
        <f t="shared" si="240"/>
        <v>42</v>
      </c>
      <c r="AM523">
        <f t="shared" si="241"/>
        <v>30</v>
      </c>
    </row>
    <row r="524" spans="2:39" x14ac:dyDescent="0.25">
      <c r="B524" s="24">
        <v>44469</v>
      </c>
      <c r="C524" s="20" t="s">
        <v>24</v>
      </c>
      <c r="D524" s="20" t="s">
        <v>29</v>
      </c>
      <c r="E524" s="2">
        <v>-357.14285714285711</v>
      </c>
      <c r="F524" s="2">
        <v>275</v>
      </c>
      <c r="G524" s="9">
        <f t="shared" si="242"/>
        <v>45050.666666665406</v>
      </c>
      <c r="H524" s="2" t="str">
        <f t="shared" si="243"/>
        <v>Cincinnati Bengals</v>
      </c>
      <c r="I524" s="2" t="str">
        <f t="shared" si="244"/>
        <v>Jacksonville Jaguars</v>
      </c>
      <c r="J524" s="17">
        <f t="shared" si="245"/>
        <v>-357.14285714285711</v>
      </c>
      <c r="K524" s="18">
        <f t="shared" si="246"/>
        <v>275</v>
      </c>
      <c r="L524" s="4">
        <f t="shared" si="221"/>
        <v>1.28</v>
      </c>
      <c r="M524" s="4">
        <f t="shared" si="222"/>
        <v>3.75</v>
      </c>
      <c r="N524" s="1">
        <f t="shared" si="223"/>
        <v>0.78125</v>
      </c>
      <c r="O524" s="1">
        <f t="shared" si="224"/>
        <v>0.26666666666666666</v>
      </c>
      <c r="P524" s="1">
        <f t="shared" si="225"/>
        <v>4.5725646123260466E-2</v>
      </c>
      <c r="Q524" s="1">
        <f t="shared" si="226"/>
        <v>0.2572916666666667</v>
      </c>
      <c r="R524" s="1">
        <f t="shared" si="227"/>
        <v>0.76829166666666671</v>
      </c>
      <c r="S524" s="1"/>
      <c r="T524" s="17">
        <f t="shared" si="228"/>
        <v>301.58902326590373</v>
      </c>
      <c r="U524" s="18">
        <f t="shared" si="229"/>
        <v>2840.2616005464147</v>
      </c>
      <c r="V524" s="2">
        <f t="shared" si="230"/>
        <v>286.50957210260856</v>
      </c>
      <c r="W524" s="18">
        <f t="shared" si="231"/>
        <v>2698.2485205190937</v>
      </c>
      <c r="X524" s="2">
        <f t="shared" si="232"/>
        <v>-349.02847840695074</v>
      </c>
      <c r="Y524" s="2">
        <f t="shared" si="233"/>
        <v>269.82485205190937</v>
      </c>
      <c r="Z524" s="2">
        <f t="shared" si="234"/>
        <v>286.50957210260856</v>
      </c>
      <c r="AA524" s="2">
        <f t="shared" si="235"/>
        <v>-1000</v>
      </c>
      <c r="AB524" s="5">
        <f t="shared" si="236"/>
        <v>0.28000000000000003</v>
      </c>
      <c r="AC524" s="5">
        <f t="shared" si="237"/>
        <v>-1</v>
      </c>
      <c r="AD524" s="3">
        <f t="shared" si="238"/>
        <v>202109</v>
      </c>
      <c r="AE524" s="21">
        <v>1.29</v>
      </c>
      <c r="AF524" s="21">
        <v>3.7</v>
      </c>
      <c r="AG524" s="21">
        <v>1.28</v>
      </c>
      <c r="AH524" s="21">
        <v>3.75</v>
      </c>
      <c r="AI524">
        <v>24</v>
      </c>
      <c r="AJ524">
        <v>21</v>
      </c>
      <c r="AK524">
        <f t="shared" si="239"/>
        <v>-400</v>
      </c>
      <c r="AL524">
        <f t="shared" si="240"/>
        <v>24</v>
      </c>
      <c r="AM524">
        <f t="shared" si="241"/>
        <v>21</v>
      </c>
    </row>
    <row r="525" spans="2:39" x14ac:dyDescent="0.25">
      <c r="B525" s="24">
        <v>44466</v>
      </c>
      <c r="C525" s="20" t="s">
        <v>26</v>
      </c>
      <c r="D525" s="20" t="s">
        <v>22</v>
      </c>
      <c r="E525" s="2">
        <v>-181.81818181818181</v>
      </c>
      <c r="F525" s="2">
        <v>160</v>
      </c>
      <c r="G525" s="9">
        <f t="shared" si="242"/>
        <v>45050.70833333207</v>
      </c>
      <c r="H525" s="2" t="str">
        <f t="shared" si="243"/>
        <v>Dallas Cowboys</v>
      </c>
      <c r="I525" s="2" t="str">
        <f t="shared" si="244"/>
        <v>Philadelphia Eagles</v>
      </c>
      <c r="J525" s="17">
        <f t="shared" si="245"/>
        <v>-181.81818181818181</v>
      </c>
      <c r="K525" s="18">
        <f t="shared" si="246"/>
        <v>160</v>
      </c>
      <c r="L525" s="4">
        <f t="shared" si="221"/>
        <v>1.55</v>
      </c>
      <c r="M525" s="4">
        <f t="shared" si="222"/>
        <v>2.6</v>
      </c>
      <c r="N525" s="1">
        <f t="shared" si="223"/>
        <v>0.64516129032258063</v>
      </c>
      <c r="O525" s="1">
        <f t="shared" si="224"/>
        <v>0.38461538461538458</v>
      </c>
      <c r="P525" s="1">
        <f t="shared" si="225"/>
        <v>2.8915662650602414E-2</v>
      </c>
      <c r="Q525" s="1">
        <f t="shared" si="226"/>
        <v>0.13027295285359802</v>
      </c>
      <c r="R525" s="1">
        <f t="shared" si="227"/>
        <v>0.64127295285359809</v>
      </c>
      <c r="S525" s="1"/>
      <c r="T525" s="17">
        <f t="shared" si="228"/>
        <v>559.39837404665798</v>
      </c>
      <c r="U525" s="18">
        <f t="shared" si="229"/>
        <v>1609.5378726032154</v>
      </c>
      <c r="V525" s="2">
        <f t="shared" si="230"/>
        <v>531.42845534432502</v>
      </c>
      <c r="W525" s="18">
        <f t="shared" si="231"/>
        <v>1529.0609789730545</v>
      </c>
      <c r="X525" s="2">
        <f t="shared" si="232"/>
        <v>-188.17208411470486</v>
      </c>
      <c r="Y525" s="2">
        <f t="shared" si="233"/>
        <v>152.90609789730544</v>
      </c>
      <c r="Z525" s="2">
        <f t="shared" si="234"/>
        <v>531.42845534432502</v>
      </c>
      <c r="AA525" s="2">
        <f t="shared" si="235"/>
        <v>-1000</v>
      </c>
      <c r="AB525" s="5">
        <f t="shared" si="236"/>
        <v>0.55000000000000004</v>
      </c>
      <c r="AC525" s="5">
        <f t="shared" si="237"/>
        <v>-1</v>
      </c>
      <c r="AD525" s="3">
        <f t="shared" si="238"/>
        <v>202109</v>
      </c>
      <c r="AE525" s="21">
        <v>1.5</v>
      </c>
      <c r="AF525" s="21">
        <v>2.7</v>
      </c>
      <c r="AG525" s="21">
        <v>1.55</v>
      </c>
      <c r="AH525" s="21">
        <v>2.6</v>
      </c>
      <c r="AI525">
        <v>41</v>
      </c>
      <c r="AJ525">
        <v>21</v>
      </c>
      <c r="AK525">
        <f t="shared" si="239"/>
        <v>-190</v>
      </c>
      <c r="AL525">
        <f t="shared" si="240"/>
        <v>41</v>
      </c>
      <c r="AM525">
        <f t="shared" si="241"/>
        <v>21</v>
      </c>
    </row>
    <row r="526" spans="2:39" x14ac:dyDescent="0.25">
      <c r="B526" s="24">
        <v>44465</v>
      </c>
      <c r="C526" s="20" t="s">
        <v>25</v>
      </c>
      <c r="D526" s="20" t="s">
        <v>36</v>
      </c>
      <c r="E526" s="2">
        <v>-175.43859649122805</v>
      </c>
      <c r="F526" s="2">
        <v>154.99999999999997</v>
      </c>
      <c r="G526" s="9">
        <f t="shared" si="242"/>
        <v>45050.749999998734</v>
      </c>
      <c r="H526" s="2" t="str">
        <f t="shared" si="243"/>
        <v>San Francisco 49ers</v>
      </c>
      <c r="I526" s="2" t="str">
        <f t="shared" si="244"/>
        <v>Green Bay Packers</v>
      </c>
      <c r="J526" s="17">
        <f t="shared" si="245"/>
        <v>-175.43859649122805</v>
      </c>
      <c r="K526" s="18">
        <f t="shared" si="246"/>
        <v>154.99999999999997</v>
      </c>
      <c r="L526" s="4">
        <f t="shared" si="221"/>
        <v>1.57</v>
      </c>
      <c r="M526" s="4">
        <f t="shared" si="222"/>
        <v>2.5499999999999998</v>
      </c>
      <c r="N526" s="1">
        <f t="shared" si="223"/>
        <v>0.63694267515923564</v>
      </c>
      <c r="O526" s="1">
        <f t="shared" si="224"/>
        <v>0.39215686274509809</v>
      </c>
      <c r="P526" s="1">
        <f t="shared" si="225"/>
        <v>2.8276699029126329E-2</v>
      </c>
      <c r="Q526" s="1">
        <f t="shared" si="226"/>
        <v>0.12239290620706877</v>
      </c>
      <c r="R526" s="1">
        <f t="shared" si="227"/>
        <v>0.63339290620706878</v>
      </c>
      <c r="S526" s="1"/>
      <c r="T526" s="17">
        <f t="shared" si="228"/>
        <v>578.79886276004493</v>
      </c>
      <c r="U526" s="18">
        <f t="shared" si="229"/>
        <v>1558.0808321378222</v>
      </c>
      <c r="V526" s="2">
        <f t="shared" si="230"/>
        <v>549.85891962204266</v>
      </c>
      <c r="W526" s="18">
        <f t="shared" si="231"/>
        <v>1480.1767905309309</v>
      </c>
      <c r="X526" s="2">
        <f t="shared" si="232"/>
        <v>-181.86483192586408</v>
      </c>
      <c r="Y526" s="2">
        <f t="shared" si="233"/>
        <v>148.0176790530931</v>
      </c>
      <c r="Z526" s="2">
        <f t="shared" si="234"/>
        <v>-1000</v>
      </c>
      <c r="AA526" s="2">
        <f t="shared" si="235"/>
        <v>1480.1767905309309</v>
      </c>
      <c r="AB526" s="5">
        <f t="shared" si="236"/>
        <v>-1</v>
      </c>
      <c r="AC526" s="5">
        <f t="shared" si="237"/>
        <v>1.5499999999999998</v>
      </c>
      <c r="AD526" s="3">
        <f t="shared" si="238"/>
        <v>202109</v>
      </c>
      <c r="AE526" s="21">
        <v>1.52</v>
      </c>
      <c r="AF526" s="21">
        <v>2.67</v>
      </c>
      <c r="AG526" s="21">
        <v>1.57</v>
      </c>
      <c r="AH526" s="21">
        <v>2.5499999999999998</v>
      </c>
      <c r="AI526">
        <v>28</v>
      </c>
      <c r="AJ526">
        <v>30</v>
      </c>
      <c r="AK526">
        <f t="shared" si="239"/>
        <v>-180</v>
      </c>
      <c r="AL526">
        <f t="shared" si="240"/>
        <v>28</v>
      </c>
      <c r="AM526">
        <f t="shared" si="241"/>
        <v>30</v>
      </c>
    </row>
    <row r="527" spans="2:39" x14ac:dyDescent="0.25">
      <c r="B527" s="24">
        <v>44465</v>
      </c>
      <c r="C527" s="20" t="s">
        <v>50</v>
      </c>
      <c r="D527" s="20" t="s">
        <v>30</v>
      </c>
      <c r="E527" s="2">
        <v>-111.11111111111113</v>
      </c>
      <c r="F527" s="2">
        <v>-111.11111111111113</v>
      </c>
      <c r="G527" s="9">
        <f t="shared" si="242"/>
        <v>45050.791666665398</v>
      </c>
      <c r="H527" s="2" t="str">
        <f t="shared" si="243"/>
        <v>Los Angeles Rams</v>
      </c>
      <c r="I527" s="2" t="str">
        <f t="shared" si="244"/>
        <v>Tampa Bay Buccaneers</v>
      </c>
      <c r="J527" s="17">
        <f t="shared" si="245"/>
        <v>-111.11111111111113</v>
      </c>
      <c r="K527" s="18">
        <f t="shared" si="246"/>
        <v>-111.11111111111113</v>
      </c>
      <c r="L527" s="4">
        <f t="shared" si="221"/>
        <v>1.9</v>
      </c>
      <c r="M527" s="4">
        <f t="shared" si="222"/>
        <v>1.9</v>
      </c>
      <c r="N527" s="1">
        <f t="shared" si="223"/>
        <v>0.52631578947368418</v>
      </c>
      <c r="O527" s="1">
        <f t="shared" si="224"/>
        <v>0.52631578947368418</v>
      </c>
      <c r="P527" s="1">
        <f t="shared" si="225"/>
        <v>4.9999999999999933E-2</v>
      </c>
      <c r="Q527" s="1">
        <f t="shared" si="226"/>
        <v>0</v>
      </c>
      <c r="R527" s="1">
        <f t="shared" si="227"/>
        <v>0.51100000000000001</v>
      </c>
      <c r="S527" s="1"/>
      <c r="T527" s="17">
        <f t="shared" si="228"/>
        <v>956.94716242661434</v>
      </c>
      <c r="U527" s="18">
        <f t="shared" si="229"/>
        <v>953.05662164669593</v>
      </c>
      <c r="V527" s="2">
        <f t="shared" si="230"/>
        <v>909.09980430528356</v>
      </c>
      <c r="W527" s="18">
        <f t="shared" si="231"/>
        <v>905.40379056436109</v>
      </c>
      <c r="X527" s="2">
        <f t="shared" si="232"/>
        <v>-109.9989236895921</v>
      </c>
      <c r="Y527" s="2">
        <f t="shared" si="233"/>
        <v>-110.44795818412409</v>
      </c>
      <c r="Z527" s="2">
        <f t="shared" si="234"/>
        <v>-1000</v>
      </c>
      <c r="AA527" s="2">
        <f t="shared" si="235"/>
        <v>905.40379056436109</v>
      </c>
      <c r="AB527" s="5">
        <f t="shared" si="236"/>
        <v>-1</v>
      </c>
      <c r="AC527" s="5">
        <f t="shared" si="237"/>
        <v>0.89999999999999991</v>
      </c>
      <c r="AD527" s="3">
        <f t="shared" si="238"/>
        <v>202109</v>
      </c>
      <c r="AE527" s="21">
        <v>1.9</v>
      </c>
      <c r="AF527" s="21">
        <v>1.9</v>
      </c>
      <c r="AG527" s="21">
        <v>1.9</v>
      </c>
      <c r="AH527" s="21">
        <v>1.9</v>
      </c>
      <c r="AI527">
        <v>34</v>
      </c>
      <c r="AJ527">
        <v>24</v>
      </c>
      <c r="AK527">
        <f t="shared" si="239"/>
        <v>-120</v>
      </c>
      <c r="AL527">
        <f t="shared" si="240"/>
        <v>24</v>
      </c>
      <c r="AM527">
        <f t="shared" si="241"/>
        <v>34</v>
      </c>
    </row>
    <row r="528" spans="2:39" x14ac:dyDescent="0.25">
      <c r="B528" s="24">
        <v>44465</v>
      </c>
      <c r="C528" s="20" t="s">
        <v>32</v>
      </c>
      <c r="D528" s="20" t="s">
        <v>35</v>
      </c>
      <c r="E528" s="2">
        <v>104.99999999999999</v>
      </c>
      <c r="F528" s="2">
        <v>-125</v>
      </c>
      <c r="G528" s="9">
        <f t="shared" si="242"/>
        <v>45050.833333332062</v>
      </c>
      <c r="H528" s="2" t="str">
        <f t="shared" si="243"/>
        <v>Seattle Seahawks</v>
      </c>
      <c r="I528" s="2" t="str">
        <f t="shared" si="244"/>
        <v>Minnesota Vikings</v>
      </c>
      <c r="J528" s="17">
        <f t="shared" si="245"/>
        <v>-125</v>
      </c>
      <c r="K528" s="18">
        <f t="shared" si="246"/>
        <v>104.99999999999999</v>
      </c>
      <c r="L528" s="4">
        <f t="shared" si="221"/>
        <v>1.8</v>
      </c>
      <c r="M528" s="4">
        <f t="shared" si="222"/>
        <v>2.0499999999999998</v>
      </c>
      <c r="N528" s="1">
        <f t="shared" si="223"/>
        <v>0.55555555555555558</v>
      </c>
      <c r="O528" s="1">
        <f t="shared" si="224"/>
        <v>0.48780487804878053</v>
      </c>
      <c r="P528" s="1">
        <f t="shared" si="225"/>
        <v>4.1558441558441461E-2</v>
      </c>
      <c r="Q528" s="1">
        <f t="shared" si="226"/>
        <v>3.3875338753387524E-2</v>
      </c>
      <c r="R528" s="1">
        <f t="shared" si="227"/>
        <v>0.54487533875338756</v>
      </c>
      <c r="S528" s="1"/>
      <c r="T528" s="17">
        <f t="shared" si="228"/>
        <v>835.28218085238643</v>
      </c>
      <c r="U528" s="18">
        <f t="shared" si="229"/>
        <v>1090.9993667390718</v>
      </c>
      <c r="V528" s="2">
        <f t="shared" si="230"/>
        <v>793.51807180976709</v>
      </c>
      <c r="W528" s="18">
        <f t="shared" si="231"/>
        <v>1036.449398402118</v>
      </c>
      <c r="X528" s="2">
        <f t="shared" si="232"/>
        <v>-126.02107444375048</v>
      </c>
      <c r="Y528" s="2">
        <f t="shared" si="233"/>
        <v>103.6449398402118</v>
      </c>
      <c r="Z528" s="2">
        <f t="shared" si="234"/>
        <v>-1000</v>
      </c>
      <c r="AA528" s="2">
        <f t="shared" si="235"/>
        <v>1036.449398402118</v>
      </c>
      <c r="AB528" s="5">
        <f t="shared" si="236"/>
        <v>-1</v>
      </c>
      <c r="AC528" s="5">
        <f t="shared" si="237"/>
        <v>1.0499999999999998</v>
      </c>
      <c r="AD528" s="3">
        <f t="shared" si="238"/>
        <v>202109</v>
      </c>
      <c r="AE528" s="21">
        <v>2</v>
      </c>
      <c r="AF528" s="21">
        <v>1.83</v>
      </c>
      <c r="AG528" s="21">
        <v>2.0499999999999998</v>
      </c>
      <c r="AH528" s="21">
        <v>1.8</v>
      </c>
      <c r="AI528">
        <v>30</v>
      </c>
      <c r="AJ528">
        <v>17</v>
      </c>
      <c r="AK528">
        <f t="shared" si="239"/>
        <v>-130</v>
      </c>
      <c r="AL528">
        <f t="shared" si="240"/>
        <v>17</v>
      </c>
      <c r="AM528">
        <f t="shared" si="241"/>
        <v>30</v>
      </c>
    </row>
    <row r="529" spans="2:39" x14ac:dyDescent="0.25">
      <c r="B529" s="24">
        <v>44465</v>
      </c>
      <c r="C529" s="20" t="s">
        <v>41</v>
      </c>
      <c r="D529" s="20" t="s">
        <v>45</v>
      </c>
      <c r="E529" s="2">
        <v>-625.00000000000034</v>
      </c>
      <c r="F529" s="2">
        <v>450</v>
      </c>
      <c r="G529" s="9">
        <f t="shared" si="242"/>
        <v>45050.874999998727</v>
      </c>
      <c r="H529" s="2" t="str">
        <f t="shared" si="243"/>
        <v>Denver Broncos</v>
      </c>
      <c r="I529" s="2" t="str">
        <f t="shared" si="244"/>
        <v>New York Jets</v>
      </c>
      <c r="J529" s="17">
        <f t="shared" si="245"/>
        <v>-625.00000000000034</v>
      </c>
      <c r="K529" s="18">
        <f t="shared" si="246"/>
        <v>450</v>
      </c>
      <c r="L529" s="4">
        <f t="shared" si="221"/>
        <v>1.1599999999999999</v>
      </c>
      <c r="M529" s="4">
        <f t="shared" si="222"/>
        <v>5.5</v>
      </c>
      <c r="N529" s="1">
        <f t="shared" si="223"/>
        <v>0.86206896551724144</v>
      </c>
      <c r="O529" s="1">
        <f t="shared" si="224"/>
        <v>0.18181818181818182</v>
      </c>
      <c r="P529" s="1">
        <f t="shared" si="225"/>
        <v>4.2042042042042094E-2</v>
      </c>
      <c r="Q529" s="1">
        <f t="shared" si="226"/>
        <v>0.34012539184952983</v>
      </c>
      <c r="R529" s="1">
        <f t="shared" si="227"/>
        <v>0.85112539184952984</v>
      </c>
      <c r="S529" s="1"/>
      <c r="T529" s="17">
        <f t="shared" si="228"/>
        <v>174.91501202538396</v>
      </c>
      <c r="U529" s="18">
        <f t="shared" si="229"/>
        <v>4502.2111739446591</v>
      </c>
      <c r="V529" s="2">
        <f t="shared" si="230"/>
        <v>166.16926142411475</v>
      </c>
      <c r="W529" s="18">
        <f t="shared" si="231"/>
        <v>4277.1006152474256</v>
      </c>
      <c r="X529" s="2">
        <f t="shared" si="232"/>
        <v>-601.79601896869144</v>
      </c>
      <c r="Y529" s="2">
        <f t="shared" si="233"/>
        <v>427.71006152474257</v>
      </c>
      <c r="Z529" s="2">
        <f t="shared" si="234"/>
        <v>166.16926142411475</v>
      </c>
      <c r="AA529" s="2">
        <f t="shared" si="235"/>
        <v>-1000</v>
      </c>
      <c r="AB529" s="5">
        <f t="shared" si="236"/>
        <v>0.15999999999999992</v>
      </c>
      <c r="AC529" s="5">
        <f t="shared" si="237"/>
        <v>-1</v>
      </c>
      <c r="AD529" s="3">
        <f t="shared" si="238"/>
        <v>202109</v>
      </c>
      <c r="AE529" s="21">
        <v>1.1499999999999999</v>
      </c>
      <c r="AF529" s="21">
        <v>5.75</v>
      </c>
      <c r="AG529" s="21">
        <v>1.1599999999999999</v>
      </c>
      <c r="AH529" s="21">
        <v>5.5</v>
      </c>
      <c r="AI529">
        <v>26</v>
      </c>
      <c r="AJ529">
        <v>0</v>
      </c>
      <c r="AK529">
        <f t="shared" si="239"/>
        <v>-700</v>
      </c>
      <c r="AL529">
        <f t="shared" si="240"/>
        <v>26</v>
      </c>
      <c r="AM529">
        <f t="shared" si="241"/>
        <v>0</v>
      </c>
    </row>
    <row r="530" spans="2:39" x14ac:dyDescent="0.25">
      <c r="B530" s="24">
        <v>44465</v>
      </c>
      <c r="C530" s="20" t="s">
        <v>53</v>
      </c>
      <c r="D530" s="20" t="s">
        <v>33</v>
      </c>
      <c r="E530" s="2">
        <v>-192.30769230769229</v>
      </c>
      <c r="F530" s="2">
        <v>167</v>
      </c>
      <c r="G530" s="9">
        <f t="shared" si="242"/>
        <v>45050.916666665391</v>
      </c>
      <c r="H530" s="2" t="str">
        <f t="shared" si="243"/>
        <v>Las Vegas Raiders</v>
      </c>
      <c r="I530" s="2" t="str">
        <f t="shared" si="244"/>
        <v>Miami Dolphins</v>
      </c>
      <c r="J530" s="17">
        <f t="shared" si="245"/>
        <v>-192.30769230769229</v>
      </c>
      <c r="K530" s="18">
        <f t="shared" si="246"/>
        <v>167</v>
      </c>
      <c r="L530" s="4">
        <f t="shared" si="221"/>
        <v>1.5199999999999998</v>
      </c>
      <c r="M530" s="4">
        <f t="shared" si="222"/>
        <v>2.67</v>
      </c>
      <c r="N530" s="1">
        <f t="shared" si="223"/>
        <v>0.65789473684210531</v>
      </c>
      <c r="O530" s="1">
        <f t="shared" si="224"/>
        <v>0.37453183520599254</v>
      </c>
      <c r="P530" s="1">
        <f t="shared" si="225"/>
        <v>3.1408114558472477E-2</v>
      </c>
      <c r="Q530" s="1">
        <f t="shared" si="226"/>
        <v>0.14168145081805639</v>
      </c>
      <c r="R530" s="1">
        <f t="shared" si="227"/>
        <v>0.6526814508180564</v>
      </c>
      <c r="S530" s="1"/>
      <c r="T530" s="17">
        <f t="shared" si="228"/>
        <v>532.14098354813416</v>
      </c>
      <c r="U530" s="18">
        <f t="shared" si="229"/>
        <v>1687.6788921698521</v>
      </c>
      <c r="V530" s="2">
        <f t="shared" si="230"/>
        <v>505.53393437072742</v>
      </c>
      <c r="W530" s="18">
        <f t="shared" si="231"/>
        <v>1603.2949475613595</v>
      </c>
      <c r="X530" s="2">
        <f t="shared" si="232"/>
        <v>-197.81065760595641</v>
      </c>
      <c r="Y530" s="2">
        <f t="shared" si="233"/>
        <v>160.32949475613594</v>
      </c>
      <c r="Z530" s="2">
        <f t="shared" si="234"/>
        <v>505.53393437072742</v>
      </c>
      <c r="AA530" s="2">
        <f t="shared" si="235"/>
        <v>-1000</v>
      </c>
      <c r="AB530" s="5">
        <f t="shared" si="236"/>
        <v>0.5199999999999998</v>
      </c>
      <c r="AC530" s="5">
        <f t="shared" si="237"/>
        <v>-1</v>
      </c>
      <c r="AD530" s="3">
        <f t="shared" si="238"/>
        <v>202109</v>
      </c>
      <c r="AE530" s="21">
        <v>1.52</v>
      </c>
      <c r="AF530" s="21">
        <v>2.67</v>
      </c>
      <c r="AG530" s="21">
        <v>1.52</v>
      </c>
      <c r="AH530" s="21">
        <v>2.67</v>
      </c>
      <c r="AI530">
        <v>31</v>
      </c>
      <c r="AJ530">
        <v>28</v>
      </c>
      <c r="AK530">
        <f t="shared" si="239"/>
        <v>-200</v>
      </c>
      <c r="AL530">
        <f t="shared" si="240"/>
        <v>31</v>
      </c>
      <c r="AM530">
        <f t="shared" si="241"/>
        <v>28</v>
      </c>
    </row>
    <row r="531" spans="2:39" x14ac:dyDescent="0.25">
      <c r="B531" s="24">
        <v>44465</v>
      </c>
      <c r="C531" s="20" t="s">
        <v>27</v>
      </c>
      <c r="D531" s="20" t="s">
        <v>54</v>
      </c>
      <c r="E531" s="2">
        <v>-357.14285714285711</v>
      </c>
      <c r="F531" s="2">
        <v>275</v>
      </c>
      <c r="G531" s="9">
        <f t="shared" si="242"/>
        <v>45050.958333332055</v>
      </c>
      <c r="H531" s="2" t="str">
        <f t="shared" si="243"/>
        <v>Buffalo Bills</v>
      </c>
      <c r="I531" s="2" t="str">
        <f t="shared" si="244"/>
        <v>Washington Football Team</v>
      </c>
      <c r="J531" s="17">
        <f t="shared" si="245"/>
        <v>-357.14285714285711</v>
      </c>
      <c r="K531" s="18">
        <f t="shared" si="246"/>
        <v>275</v>
      </c>
      <c r="L531" s="4">
        <f t="shared" si="221"/>
        <v>1.28</v>
      </c>
      <c r="M531" s="4">
        <f t="shared" si="222"/>
        <v>3.75</v>
      </c>
      <c r="N531" s="1">
        <f t="shared" si="223"/>
        <v>0.78125</v>
      </c>
      <c r="O531" s="1">
        <f t="shared" si="224"/>
        <v>0.26666666666666666</v>
      </c>
      <c r="P531" s="1">
        <f t="shared" si="225"/>
        <v>4.5725646123260466E-2</v>
      </c>
      <c r="Q531" s="1">
        <f t="shared" si="226"/>
        <v>0.2572916666666667</v>
      </c>
      <c r="R531" s="1">
        <f t="shared" si="227"/>
        <v>0.76829166666666671</v>
      </c>
      <c r="S531" s="1"/>
      <c r="T531" s="17">
        <f t="shared" si="228"/>
        <v>301.58902326590373</v>
      </c>
      <c r="U531" s="18">
        <f t="shared" si="229"/>
        <v>2840.2616005464147</v>
      </c>
      <c r="V531" s="2">
        <f t="shared" si="230"/>
        <v>286.50957210260856</v>
      </c>
      <c r="W531" s="18">
        <f t="shared" si="231"/>
        <v>2698.2485205190937</v>
      </c>
      <c r="X531" s="2">
        <f t="shared" si="232"/>
        <v>-349.02847840695074</v>
      </c>
      <c r="Y531" s="2">
        <f t="shared" si="233"/>
        <v>269.82485205190937</v>
      </c>
      <c r="Z531" s="2">
        <f t="shared" si="234"/>
        <v>286.50957210260856</v>
      </c>
      <c r="AA531" s="2">
        <f t="shared" si="235"/>
        <v>-1000</v>
      </c>
      <c r="AB531" s="5">
        <f t="shared" si="236"/>
        <v>0.28000000000000003</v>
      </c>
      <c r="AC531" s="5">
        <f t="shared" si="237"/>
        <v>-1</v>
      </c>
      <c r="AD531" s="3">
        <f t="shared" si="238"/>
        <v>202109</v>
      </c>
      <c r="AE531" s="21">
        <v>1.25</v>
      </c>
      <c r="AF531" s="21">
        <v>4.0999999999999996</v>
      </c>
      <c r="AG531" s="21">
        <v>1.28</v>
      </c>
      <c r="AH531" s="21">
        <v>3.75</v>
      </c>
      <c r="AI531">
        <v>43</v>
      </c>
      <c r="AJ531">
        <v>21</v>
      </c>
      <c r="AK531">
        <f t="shared" si="239"/>
        <v>-400</v>
      </c>
      <c r="AL531">
        <f t="shared" si="240"/>
        <v>43</v>
      </c>
      <c r="AM531">
        <f t="shared" si="241"/>
        <v>21</v>
      </c>
    </row>
    <row r="532" spans="2:39" x14ac:dyDescent="0.25">
      <c r="B532" s="24">
        <v>44465</v>
      </c>
      <c r="C532" s="20" t="s">
        <v>49</v>
      </c>
      <c r="D532" s="20" t="s">
        <v>40</v>
      </c>
      <c r="E532" s="2">
        <v>-384.61538461538458</v>
      </c>
      <c r="F532" s="2">
        <v>300</v>
      </c>
      <c r="G532" s="9">
        <f t="shared" si="242"/>
        <v>45050.999999998719</v>
      </c>
      <c r="H532" s="2" t="str">
        <f t="shared" si="243"/>
        <v>Cleveland Browns</v>
      </c>
      <c r="I532" s="2" t="str">
        <f t="shared" si="244"/>
        <v>Chicago Bears</v>
      </c>
      <c r="J532" s="17">
        <f t="shared" si="245"/>
        <v>-384.61538461538458</v>
      </c>
      <c r="K532" s="18">
        <f t="shared" si="246"/>
        <v>300</v>
      </c>
      <c r="L532" s="4">
        <f t="shared" si="221"/>
        <v>1.26</v>
      </c>
      <c r="M532" s="4">
        <f t="shared" si="222"/>
        <v>4</v>
      </c>
      <c r="N532" s="1">
        <f t="shared" si="223"/>
        <v>0.79365079365079361</v>
      </c>
      <c r="O532" s="1">
        <f t="shared" si="224"/>
        <v>0.25</v>
      </c>
      <c r="P532" s="1">
        <f t="shared" si="225"/>
        <v>4.1825095057034134E-2</v>
      </c>
      <c r="Q532" s="1">
        <f t="shared" si="226"/>
        <v>0.2718253968253968</v>
      </c>
      <c r="R532" s="1">
        <f t="shared" si="227"/>
        <v>0.78282539682539687</v>
      </c>
      <c r="S532" s="1"/>
      <c r="T532" s="17">
        <f t="shared" si="228"/>
        <v>277.42406423618138</v>
      </c>
      <c r="U532" s="18">
        <f t="shared" si="229"/>
        <v>3056.5054734484152</v>
      </c>
      <c r="V532" s="2">
        <f t="shared" si="230"/>
        <v>263.55286102437231</v>
      </c>
      <c r="W532" s="18">
        <f t="shared" si="231"/>
        <v>2903.6801997759944</v>
      </c>
      <c r="X532" s="2">
        <f t="shared" si="232"/>
        <v>-379.4305233922405</v>
      </c>
      <c r="Y532" s="2">
        <f t="shared" si="233"/>
        <v>290.36801997759943</v>
      </c>
      <c r="Z532" s="2">
        <f t="shared" si="234"/>
        <v>263.55286102437231</v>
      </c>
      <c r="AA532" s="2">
        <f t="shared" si="235"/>
        <v>-1000</v>
      </c>
      <c r="AB532" s="5">
        <f t="shared" si="236"/>
        <v>0.26</v>
      </c>
      <c r="AC532" s="5">
        <f t="shared" si="237"/>
        <v>-1</v>
      </c>
      <c r="AD532" s="3">
        <f t="shared" si="238"/>
        <v>202109</v>
      </c>
      <c r="AE532" s="21">
        <v>1.29</v>
      </c>
      <c r="AF532" s="21">
        <v>3.7</v>
      </c>
      <c r="AG532" s="21">
        <v>1.26</v>
      </c>
      <c r="AH532" s="21">
        <v>4</v>
      </c>
      <c r="AI532">
        <v>26</v>
      </c>
      <c r="AJ532">
        <v>6</v>
      </c>
      <c r="AK532">
        <f t="shared" si="239"/>
        <v>-400</v>
      </c>
      <c r="AL532">
        <f t="shared" si="240"/>
        <v>26</v>
      </c>
      <c r="AM532">
        <f t="shared" si="241"/>
        <v>6</v>
      </c>
    </row>
    <row r="533" spans="2:39" x14ac:dyDescent="0.25">
      <c r="B533" s="24">
        <v>44465</v>
      </c>
      <c r="C533" s="20" t="s">
        <v>37</v>
      </c>
      <c r="D533" s="20" t="s">
        <v>31</v>
      </c>
      <c r="E533" s="2">
        <v>300</v>
      </c>
      <c r="F533" s="2">
        <v>-384.61538461538458</v>
      </c>
      <c r="G533" s="9">
        <f t="shared" si="242"/>
        <v>45051.041666665384</v>
      </c>
      <c r="H533" s="2" t="str">
        <f t="shared" si="243"/>
        <v>Baltimore Ravens</v>
      </c>
      <c r="I533" s="2" t="str">
        <f t="shared" si="244"/>
        <v>Detroit Lions</v>
      </c>
      <c r="J533" s="17">
        <f t="shared" si="245"/>
        <v>-384.61538461538458</v>
      </c>
      <c r="K533" s="18">
        <f t="shared" si="246"/>
        <v>300</v>
      </c>
      <c r="L533" s="4">
        <f t="shared" si="221"/>
        <v>1.26</v>
      </c>
      <c r="M533" s="4">
        <f t="shared" si="222"/>
        <v>4</v>
      </c>
      <c r="N533" s="1">
        <f t="shared" si="223"/>
        <v>0.79365079365079361</v>
      </c>
      <c r="O533" s="1">
        <f t="shared" si="224"/>
        <v>0.25</v>
      </c>
      <c r="P533" s="1">
        <f t="shared" si="225"/>
        <v>4.1825095057034134E-2</v>
      </c>
      <c r="Q533" s="1">
        <f t="shared" si="226"/>
        <v>0.2718253968253968</v>
      </c>
      <c r="R533" s="1">
        <f t="shared" si="227"/>
        <v>0.78282539682539687</v>
      </c>
      <c r="S533" s="1"/>
      <c r="T533" s="17">
        <f t="shared" si="228"/>
        <v>277.42406423618138</v>
      </c>
      <c r="U533" s="18">
        <f t="shared" si="229"/>
        <v>3056.5054734484152</v>
      </c>
      <c r="V533" s="2">
        <f t="shared" si="230"/>
        <v>263.55286102437231</v>
      </c>
      <c r="W533" s="18">
        <f t="shared" si="231"/>
        <v>2903.6801997759944</v>
      </c>
      <c r="X533" s="2">
        <f t="shared" si="232"/>
        <v>-379.4305233922405</v>
      </c>
      <c r="Y533" s="2">
        <f t="shared" si="233"/>
        <v>290.36801997759943</v>
      </c>
      <c r="Z533" s="2">
        <f t="shared" si="234"/>
        <v>263.55286102437231</v>
      </c>
      <c r="AA533" s="2">
        <f t="shared" si="235"/>
        <v>-1000</v>
      </c>
      <c r="AB533" s="5">
        <f t="shared" si="236"/>
        <v>0.26</v>
      </c>
      <c r="AC533" s="5">
        <f t="shared" si="237"/>
        <v>-1</v>
      </c>
      <c r="AD533" s="3">
        <f t="shared" si="238"/>
        <v>202109</v>
      </c>
      <c r="AE533" s="21">
        <v>4.5</v>
      </c>
      <c r="AF533" s="21">
        <v>1.22</v>
      </c>
      <c r="AG533" s="21">
        <v>4</v>
      </c>
      <c r="AH533" s="21">
        <v>1.26</v>
      </c>
      <c r="AI533">
        <v>17</v>
      </c>
      <c r="AJ533">
        <v>19</v>
      </c>
      <c r="AK533">
        <f t="shared" si="239"/>
        <v>-400</v>
      </c>
      <c r="AL533">
        <f t="shared" si="240"/>
        <v>19</v>
      </c>
      <c r="AM533">
        <f t="shared" si="241"/>
        <v>17</v>
      </c>
    </row>
    <row r="534" spans="2:39" x14ac:dyDescent="0.25">
      <c r="B534" s="24">
        <v>44465</v>
      </c>
      <c r="C534" s="20" t="s">
        <v>29</v>
      </c>
      <c r="D534" s="20" t="s">
        <v>51</v>
      </c>
      <c r="E534" s="2">
        <v>309.99999999999994</v>
      </c>
      <c r="F534" s="2">
        <v>-400</v>
      </c>
      <c r="G534" s="9">
        <f t="shared" si="242"/>
        <v>45051.083333332048</v>
      </c>
      <c r="H534" s="2" t="str">
        <f t="shared" si="243"/>
        <v>Arizona Cardinals</v>
      </c>
      <c r="I534" s="2" t="str">
        <f t="shared" si="244"/>
        <v>Jacksonville Jaguars</v>
      </c>
      <c r="J534" s="17">
        <f t="shared" si="245"/>
        <v>-400</v>
      </c>
      <c r="K534" s="18">
        <f t="shared" si="246"/>
        <v>309.99999999999994</v>
      </c>
      <c r="L534" s="4">
        <f t="shared" si="221"/>
        <v>1.25</v>
      </c>
      <c r="M534" s="4">
        <f t="shared" si="222"/>
        <v>4.0999999999999996</v>
      </c>
      <c r="N534" s="1">
        <f t="shared" si="223"/>
        <v>0.8</v>
      </c>
      <c r="O534" s="1">
        <f t="shared" si="224"/>
        <v>0.24390243902439027</v>
      </c>
      <c r="P534" s="1">
        <f t="shared" si="225"/>
        <v>4.2056074766355089E-2</v>
      </c>
      <c r="Q534" s="1">
        <f t="shared" si="226"/>
        <v>0.2780487804878049</v>
      </c>
      <c r="R534" s="1">
        <f t="shared" si="227"/>
        <v>0.78904878048780491</v>
      </c>
      <c r="S534" s="1"/>
      <c r="T534" s="17">
        <f t="shared" si="228"/>
        <v>267.34876819881913</v>
      </c>
      <c r="U534" s="18">
        <f t="shared" si="229"/>
        <v>3156.5493634457707</v>
      </c>
      <c r="V534" s="2">
        <f t="shared" si="230"/>
        <v>253.98132978887816</v>
      </c>
      <c r="W534" s="18">
        <f t="shared" si="231"/>
        <v>2998.721895273482</v>
      </c>
      <c r="X534" s="2">
        <f t="shared" si="232"/>
        <v>-393.72972841399383</v>
      </c>
      <c r="Y534" s="2">
        <f t="shared" si="233"/>
        <v>299.87218952734821</v>
      </c>
      <c r="Z534" s="2">
        <f t="shared" si="234"/>
        <v>253.98132978887816</v>
      </c>
      <c r="AA534" s="2">
        <f t="shared" si="235"/>
        <v>-1000</v>
      </c>
      <c r="AB534" s="5">
        <f t="shared" si="236"/>
        <v>0.25</v>
      </c>
      <c r="AC534" s="5">
        <f t="shared" si="237"/>
        <v>-1</v>
      </c>
      <c r="AD534" s="3">
        <f t="shared" si="238"/>
        <v>202109</v>
      </c>
      <c r="AE534" s="21">
        <v>3.8</v>
      </c>
      <c r="AF534" s="21">
        <v>1.27</v>
      </c>
      <c r="AG534" s="21">
        <v>4.0999999999999996</v>
      </c>
      <c r="AH534" s="21">
        <v>1.25</v>
      </c>
      <c r="AI534">
        <v>19</v>
      </c>
      <c r="AJ534">
        <v>31</v>
      </c>
      <c r="AK534">
        <f t="shared" si="239"/>
        <v>-400</v>
      </c>
      <c r="AL534">
        <f t="shared" si="240"/>
        <v>31</v>
      </c>
      <c r="AM534">
        <f t="shared" si="241"/>
        <v>19</v>
      </c>
    </row>
    <row r="535" spans="2:39" x14ac:dyDescent="0.25">
      <c r="B535" s="24">
        <v>44465</v>
      </c>
      <c r="C535" s="20" t="s">
        <v>23</v>
      </c>
      <c r="D535" s="20" t="s">
        <v>34</v>
      </c>
      <c r="E535" s="2">
        <v>-303.03030303030295</v>
      </c>
      <c r="F535" s="2">
        <v>240</v>
      </c>
      <c r="G535" s="9">
        <f t="shared" si="242"/>
        <v>45051.124999998712</v>
      </c>
      <c r="H535" s="2" t="str">
        <f t="shared" si="243"/>
        <v>Kansas City Chiefs</v>
      </c>
      <c r="I535" s="2" t="str">
        <f t="shared" si="244"/>
        <v>Los Angeles Chargers</v>
      </c>
      <c r="J535" s="17">
        <f t="shared" si="245"/>
        <v>-303.03030303030295</v>
      </c>
      <c r="K535" s="18">
        <f t="shared" si="246"/>
        <v>240</v>
      </c>
      <c r="L535" s="4">
        <f t="shared" si="221"/>
        <v>1.33</v>
      </c>
      <c r="M535" s="4">
        <f t="shared" si="222"/>
        <v>3.4</v>
      </c>
      <c r="N535" s="1">
        <f t="shared" si="223"/>
        <v>0.75187969924812026</v>
      </c>
      <c r="O535" s="1">
        <f t="shared" si="224"/>
        <v>0.29411764705882354</v>
      </c>
      <c r="P535" s="1">
        <f t="shared" si="225"/>
        <v>4.3974630021141659E-2</v>
      </c>
      <c r="Q535" s="1">
        <f t="shared" si="226"/>
        <v>0.22888102609464836</v>
      </c>
      <c r="R535" s="1">
        <f t="shared" si="227"/>
        <v>0.73988102609464834</v>
      </c>
      <c r="S535" s="1"/>
      <c r="T535" s="17">
        <f t="shared" si="228"/>
        <v>351.56865054149432</v>
      </c>
      <c r="U535" s="18">
        <f t="shared" si="229"/>
        <v>2476.6314971810075</v>
      </c>
      <c r="V535" s="2">
        <f t="shared" si="230"/>
        <v>333.99021801441961</v>
      </c>
      <c r="W535" s="18">
        <f t="shared" si="231"/>
        <v>2352.7999223219572</v>
      </c>
      <c r="X535" s="2">
        <f t="shared" si="232"/>
        <v>-299.40996653884821</v>
      </c>
      <c r="Y535" s="2">
        <f t="shared" si="233"/>
        <v>235.27999223219572</v>
      </c>
      <c r="Z535" s="2">
        <f t="shared" si="234"/>
        <v>-1000</v>
      </c>
      <c r="AA535" s="2">
        <f t="shared" si="235"/>
        <v>2352.7999223219572</v>
      </c>
      <c r="AB535" s="5">
        <f t="shared" si="236"/>
        <v>-1</v>
      </c>
      <c r="AC535" s="5">
        <f t="shared" si="237"/>
        <v>2.4</v>
      </c>
      <c r="AD535" s="3">
        <f t="shared" si="238"/>
        <v>202109</v>
      </c>
      <c r="AE535" s="21">
        <v>1.33</v>
      </c>
      <c r="AF535" s="21">
        <v>3.4</v>
      </c>
      <c r="AG535" s="21">
        <v>1.33</v>
      </c>
      <c r="AH535" s="21">
        <v>3.4</v>
      </c>
      <c r="AI535">
        <v>24</v>
      </c>
      <c r="AJ535">
        <v>30</v>
      </c>
      <c r="AK535">
        <f t="shared" si="239"/>
        <v>-400</v>
      </c>
      <c r="AL535">
        <f t="shared" si="240"/>
        <v>24</v>
      </c>
      <c r="AM535">
        <f t="shared" si="241"/>
        <v>30</v>
      </c>
    </row>
    <row r="536" spans="2:39" x14ac:dyDescent="0.25">
      <c r="B536" s="24">
        <v>44465</v>
      </c>
      <c r="C536" s="20" t="s">
        <v>39</v>
      </c>
      <c r="D536" s="20" t="s">
        <v>46</v>
      </c>
      <c r="E536" s="2">
        <v>-151.51515151515153</v>
      </c>
      <c r="F536" s="2">
        <v>129.99999999999997</v>
      </c>
      <c r="G536" s="9">
        <f t="shared" si="242"/>
        <v>45051.166666665376</v>
      </c>
      <c r="H536" s="2" t="str">
        <f t="shared" si="243"/>
        <v>New England Patriots</v>
      </c>
      <c r="I536" s="2" t="str">
        <f t="shared" si="244"/>
        <v>New Orleans Saints</v>
      </c>
      <c r="J536" s="17">
        <f t="shared" si="245"/>
        <v>-151.51515151515153</v>
      </c>
      <c r="K536" s="18">
        <f t="shared" si="246"/>
        <v>129.99999999999997</v>
      </c>
      <c r="L536" s="4">
        <f t="shared" si="221"/>
        <v>1.66</v>
      </c>
      <c r="M536" s="4">
        <f t="shared" si="222"/>
        <v>2.2999999999999998</v>
      </c>
      <c r="N536" s="1">
        <f t="shared" si="223"/>
        <v>0.60240963855421692</v>
      </c>
      <c r="O536" s="1">
        <f t="shared" si="224"/>
        <v>0.43478260869565222</v>
      </c>
      <c r="P536" s="1">
        <f t="shared" si="225"/>
        <v>3.5858585858585923E-2</v>
      </c>
      <c r="Q536" s="1">
        <f t="shared" si="226"/>
        <v>8.3813514929282351E-2</v>
      </c>
      <c r="R536" s="1">
        <f t="shared" si="227"/>
        <v>0.59481351492928236</v>
      </c>
      <c r="S536" s="1"/>
      <c r="T536" s="17">
        <f t="shared" si="228"/>
        <v>681.19919084032654</v>
      </c>
      <c r="U536" s="18">
        <f t="shared" si="229"/>
        <v>1332.032655245516</v>
      </c>
      <c r="V536" s="2">
        <f t="shared" si="230"/>
        <v>647.13923129831016</v>
      </c>
      <c r="W536" s="18">
        <f t="shared" si="231"/>
        <v>1265.4310224832402</v>
      </c>
      <c r="X536" s="2">
        <f t="shared" si="232"/>
        <v>-154.5262521009227</v>
      </c>
      <c r="Y536" s="2">
        <f t="shared" si="233"/>
        <v>126.54310224832402</v>
      </c>
      <c r="Z536" s="2">
        <f t="shared" si="234"/>
        <v>-1000</v>
      </c>
      <c r="AA536" s="2">
        <f t="shared" si="235"/>
        <v>1265.4310224832402</v>
      </c>
      <c r="AB536" s="5">
        <f t="shared" si="236"/>
        <v>-1</v>
      </c>
      <c r="AC536" s="5">
        <f t="shared" si="237"/>
        <v>1.2999999999999998</v>
      </c>
      <c r="AD536" s="3">
        <f t="shared" si="238"/>
        <v>202109</v>
      </c>
      <c r="AE536" s="21">
        <v>1.66</v>
      </c>
      <c r="AF536" s="21">
        <v>2.2999999999999998</v>
      </c>
      <c r="AG536" s="21">
        <v>1.66</v>
      </c>
      <c r="AH536" s="21">
        <v>2.2999999999999998</v>
      </c>
      <c r="AI536">
        <v>13</v>
      </c>
      <c r="AJ536">
        <v>28</v>
      </c>
      <c r="AK536">
        <f t="shared" si="239"/>
        <v>-160</v>
      </c>
      <c r="AL536">
        <f t="shared" si="240"/>
        <v>13</v>
      </c>
      <c r="AM536">
        <f t="shared" si="241"/>
        <v>28</v>
      </c>
    </row>
    <row r="537" spans="2:39" x14ac:dyDescent="0.25">
      <c r="B537" s="24">
        <v>44465</v>
      </c>
      <c r="C537" s="20" t="s">
        <v>28</v>
      </c>
      <c r="D537" s="20" t="s">
        <v>38</v>
      </c>
      <c r="E537" s="2">
        <v>-147.05882352941177</v>
      </c>
      <c r="F537" s="2">
        <v>125</v>
      </c>
      <c r="G537" s="9">
        <f t="shared" si="242"/>
        <v>45051.208333332041</v>
      </c>
      <c r="H537" s="2" t="str">
        <f t="shared" si="243"/>
        <v>New York Giants</v>
      </c>
      <c r="I537" s="2" t="str">
        <f t="shared" si="244"/>
        <v>Atlanta Falcons</v>
      </c>
      <c r="J537" s="17">
        <f t="shared" si="245"/>
        <v>-147.05882352941177</v>
      </c>
      <c r="K537" s="18">
        <f t="shared" si="246"/>
        <v>125</v>
      </c>
      <c r="L537" s="4">
        <f t="shared" si="221"/>
        <v>1.68</v>
      </c>
      <c r="M537" s="4">
        <f t="shared" si="222"/>
        <v>2.25</v>
      </c>
      <c r="N537" s="1">
        <f t="shared" si="223"/>
        <v>0.59523809523809523</v>
      </c>
      <c r="O537" s="1">
        <f t="shared" si="224"/>
        <v>0.44444444444444442</v>
      </c>
      <c r="P537" s="1">
        <f t="shared" si="225"/>
        <v>3.8167938931297662E-2</v>
      </c>
      <c r="Q537" s="1">
        <f t="shared" si="226"/>
        <v>7.5396825396825407E-2</v>
      </c>
      <c r="R537" s="1">
        <f t="shared" si="227"/>
        <v>0.58639682539682547</v>
      </c>
      <c r="S537" s="1"/>
      <c r="T537" s="17">
        <f t="shared" si="228"/>
        <v>705.32983244457648</v>
      </c>
      <c r="U537" s="18">
        <f t="shared" si="229"/>
        <v>1287.7472223008879</v>
      </c>
      <c r="V537" s="2">
        <f t="shared" si="230"/>
        <v>670.06334082234764</v>
      </c>
      <c r="W537" s="18">
        <f t="shared" si="231"/>
        <v>1223.3598611858433</v>
      </c>
      <c r="X537" s="2">
        <f t="shared" si="232"/>
        <v>-149.23962244714528</v>
      </c>
      <c r="Y537" s="2">
        <f t="shared" si="233"/>
        <v>122.33598611858433</v>
      </c>
      <c r="Z537" s="2">
        <f t="shared" si="234"/>
        <v>-1000</v>
      </c>
      <c r="AA537" s="2">
        <f t="shared" si="235"/>
        <v>1223.3598611858433</v>
      </c>
      <c r="AB537" s="5">
        <f t="shared" si="236"/>
        <v>-1</v>
      </c>
      <c r="AC537" s="5">
        <f t="shared" si="237"/>
        <v>1.25</v>
      </c>
      <c r="AD537" s="3">
        <f t="shared" si="238"/>
        <v>202109</v>
      </c>
      <c r="AE537" s="21">
        <v>1.6</v>
      </c>
      <c r="AF537" s="21">
        <v>2.4500000000000002</v>
      </c>
      <c r="AG537" s="21">
        <v>1.68</v>
      </c>
      <c r="AH537" s="21">
        <v>2.25</v>
      </c>
      <c r="AI537">
        <v>14</v>
      </c>
      <c r="AJ537">
        <v>17</v>
      </c>
      <c r="AK537">
        <f t="shared" si="239"/>
        <v>-150</v>
      </c>
      <c r="AL537">
        <f t="shared" si="240"/>
        <v>14</v>
      </c>
      <c r="AM537">
        <f t="shared" si="241"/>
        <v>17</v>
      </c>
    </row>
    <row r="538" spans="2:39" x14ac:dyDescent="0.25">
      <c r="B538" s="24">
        <v>44465</v>
      </c>
      <c r="C538" s="20" t="s">
        <v>48</v>
      </c>
      <c r="D538" s="20" t="s">
        <v>24</v>
      </c>
      <c r="E538" s="2">
        <v>-147.05882352941177</v>
      </c>
      <c r="F538" s="2">
        <v>125</v>
      </c>
      <c r="G538" s="9">
        <f t="shared" si="242"/>
        <v>45051.249999998705</v>
      </c>
      <c r="H538" s="2" t="str">
        <f t="shared" si="243"/>
        <v>Pittsburgh Steelers</v>
      </c>
      <c r="I538" s="2" t="str">
        <f t="shared" si="244"/>
        <v>Cincinnati Bengals</v>
      </c>
      <c r="J538" s="17">
        <f t="shared" si="245"/>
        <v>-147.05882352941177</v>
      </c>
      <c r="K538" s="18">
        <f t="shared" si="246"/>
        <v>125</v>
      </c>
      <c r="L538" s="4">
        <f t="shared" si="221"/>
        <v>1.68</v>
      </c>
      <c r="M538" s="4">
        <f t="shared" si="222"/>
        <v>2.25</v>
      </c>
      <c r="N538" s="1">
        <f t="shared" si="223"/>
        <v>0.59523809523809523</v>
      </c>
      <c r="O538" s="1">
        <f t="shared" si="224"/>
        <v>0.44444444444444442</v>
      </c>
      <c r="P538" s="1">
        <f t="shared" si="225"/>
        <v>3.8167938931297662E-2</v>
      </c>
      <c r="Q538" s="1">
        <f t="shared" si="226"/>
        <v>7.5396825396825407E-2</v>
      </c>
      <c r="R538" s="1">
        <f t="shared" si="227"/>
        <v>0.58639682539682547</v>
      </c>
      <c r="S538" s="1"/>
      <c r="T538" s="17">
        <f t="shared" si="228"/>
        <v>705.32983244457648</v>
      </c>
      <c r="U538" s="18">
        <f t="shared" si="229"/>
        <v>1287.7472223008879</v>
      </c>
      <c r="V538" s="2">
        <f t="shared" si="230"/>
        <v>670.06334082234764</v>
      </c>
      <c r="W538" s="18">
        <f t="shared" si="231"/>
        <v>1223.3598611858433</v>
      </c>
      <c r="X538" s="2">
        <f t="shared" si="232"/>
        <v>-149.23962244714528</v>
      </c>
      <c r="Y538" s="2">
        <f t="shared" si="233"/>
        <v>122.33598611858433</v>
      </c>
      <c r="Z538" s="2">
        <f t="shared" si="234"/>
        <v>-1000</v>
      </c>
      <c r="AA538" s="2">
        <f t="shared" si="235"/>
        <v>1223.3598611858433</v>
      </c>
      <c r="AB538" s="5">
        <f t="shared" si="236"/>
        <v>-1</v>
      </c>
      <c r="AC538" s="5">
        <f t="shared" si="237"/>
        <v>1.25</v>
      </c>
      <c r="AD538" s="3">
        <f t="shared" si="238"/>
        <v>202109</v>
      </c>
      <c r="AE538" s="21">
        <v>1.45</v>
      </c>
      <c r="AF538" s="21">
        <v>2.8</v>
      </c>
      <c r="AG538" s="21">
        <v>1.68</v>
      </c>
      <c r="AH538" s="21">
        <v>2.25</v>
      </c>
      <c r="AI538">
        <v>10</v>
      </c>
      <c r="AJ538">
        <v>24</v>
      </c>
      <c r="AK538">
        <f t="shared" si="239"/>
        <v>-150</v>
      </c>
      <c r="AL538">
        <f t="shared" si="240"/>
        <v>10</v>
      </c>
      <c r="AM538">
        <f t="shared" si="241"/>
        <v>24</v>
      </c>
    </row>
    <row r="539" spans="2:39" x14ac:dyDescent="0.25">
      <c r="B539" s="24">
        <v>44465</v>
      </c>
      <c r="C539" s="20" t="s">
        <v>44</v>
      </c>
      <c r="D539" s="20" t="s">
        <v>42</v>
      </c>
      <c r="E539" s="2">
        <v>-222.22222222222226</v>
      </c>
      <c r="F539" s="2">
        <v>179.99999999999997</v>
      </c>
      <c r="G539" s="9">
        <f t="shared" si="242"/>
        <v>45051.291666665369</v>
      </c>
      <c r="H539" s="2" t="str">
        <f t="shared" si="243"/>
        <v>Tennessee Titans</v>
      </c>
      <c r="I539" s="2" t="str">
        <f t="shared" si="244"/>
        <v>Indianapolis Colts</v>
      </c>
      <c r="J539" s="17">
        <f t="shared" si="245"/>
        <v>-222.22222222222226</v>
      </c>
      <c r="K539" s="18">
        <f t="shared" si="246"/>
        <v>179.99999999999997</v>
      </c>
      <c r="L539" s="4">
        <f t="shared" si="221"/>
        <v>1.45</v>
      </c>
      <c r="M539" s="4">
        <f t="shared" si="222"/>
        <v>2.8</v>
      </c>
      <c r="N539" s="1">
        <f t="shared" si="223"/>
        <v>0.68965517241379315</v>
      </c>
      <c r="O539" s="1">
        <f t="shared" si="224"/>
        <v>0.35714285714285715</v>
      </c>
      <c r="P539" s="1">
        <f t="shared" si="225"/>
        <v>4.4705882352941262E-2</v>
      </c>
      <c r="Q539" s="1">
        <f t="shared" si="226"/>
        <v>0.166256157635468</v>
      </c>
      <c r="R539" s="1">
        <f t="shared" si="227"/>
        <v>0.67725615763546798</v>
      </c>
      <c r="S539" s="1"/>
      <c r="T539" s="17">
        <f t="shared" si="228"/>
        <v>476.54619116545314</v>
      </c>
      <c r="U539" s="18">
        <f t="shared" si="229"/>
        <v>1872.3757127156628</v>
      </c>
      <c r="V539" s="2">
        <f t="shared" si="230"/>
        <v>452.71888160718044</v>
      </c>
      <c r="W539" s="18">
        <f t="shared" si="231"/>
        <v>1778.7569270798795</v>
      </c>
      <c r="X539" s="2">
        <f t="shared" si="232"/>
        <v>-220.88762820095712</v>
      </c>
      <c r="Y539" s="2">
        <f t="shared" si="233"/>
        <v>177.87569270798795</v>
      </c>
      <c r="Z539" s="2">
        <f t="shared" si="234"/>
        <v>452.71888160718044</v>
      </c>
      <c r="AA539" s="2">
        <f t="shared" si="235"/>
        <v>-1000</v>
      </c>
      <c r="AB539" s="5">
        <f t="shared" si="236"/>
        <v>0.44999999999999996</v>
      </c>
      <c r="AC539" s="5">
        <f t="shared" si="237"/>
        <v>-1</v>
      </c>
      <c r="AD539" s="3">
        <f t="shared" si="238"/>
        <v>202109</v>
      </c>
      <c r="AE539" s="21">
        <v>1.4</v>
      </c>
      <c r="AF539" s="21">
        <v>3.1</v>
      </c>
      <c r="AG539" s="21">
        <v>1.45</v>
      </c>
      <c r="AH539" s="21">
        <v>2.8</v>
      </c>
      <c r="AI539">
        <v>25</v>
      </c>
      <c r="AJ539">
        <v>16</v>
      </c>
      <c r="AK539">
        <f t="shared" si="239"/>
        <v>-300</v>
      </c>
      <c r="AL539">
        <f t="shared" si="240"/>
        <v>25</v>
      </c>
      <c r="AM539">
        <f t="shared" si="241"/>
        <v>16</v>
      </c>
    </row>
    <row r="540" spans="2:39" x14ac:dyDescent="0.25">
      <c r="B540" s="24">
        <v>44462</v>
      </c>
      <c r="C540" s="20" t="s">
        <v>43</v>
      </c>
      <c r="D540" s="20" t="s">
        <v>47</v>
      </c>
      <c r="E540" s="2">
        <v>350</v>
      </c>
      <c r="F540" s="2">
        <v>-454.54545454545462</v>
      </c>
      <c r="G540" s="9">
        <f t="shared" si="242"/>
        <v>45051.333333332033</v>
      </c>
      <c r="H540" s="2" t="str">
        <f t="shared" si="243"/>
        <v>Carolina Panthers</v>
      </c>
      <c r="I540" s="2" t="str">
        <f t="shared" si="244"/>
        <v>Houston Texans</v>
      </c>
      <c r="J540" s="17">
        <f t="shared" si="245"/>
        <v>-454.54545454545462</v>
      </c>
      <c r="K540" s="18">
        <f t="shared" si="246"/>
        <v>350</v>
      </c>
      <c r="L540" s="4">
        <f t="shared" si="221"/>
        <v>1.22</v>
      </c>
      <c r="M540" s="4">
        <f t="shared" si="222"/>
        <v>4.5</v>
      </c>
      <c r="N540" s="1">
        <f t="shared" si="223"/>
        <v>0.81967213114754101</v>
      </c>
      <c r="O540" s="1">
        <f t="shared" si="224"/>
        <v>0.22222222222222221</v>
      </c>
      <c r="P540" s="1">
        <f t="shared" si="225"/>
        <v>4.0209790209790097E-2</v>
      </c>
      <c r="Q540" s="1">
        <f t="shared" si="226"/>
        <v>0.2987249544626594</v>
      </c>
      <c r="R540" s="1">
        <f t="shared" si="227"/>
        <v>0.80972495446265946</v>
      </c>
      <c r="S540" s="1"/>
      <c r="T540" s="17">
        <f t="shared" si="228"/>
        <v>234.98725646118768</v>
      </c>
      <c r="U540" s="18">
        <f t="shared" si="229"/>
        <v>3526.591123964678</v>
      </c>
      <c r="V540" s="2">
        <f t="shared" si="230"/>
        <v>223.2378936381283</v>
      </c>
      <c r="W540" s="18">
        <f t="shared" si="231"/>
        <v>3350.2615677664439</v>
      </c>
      <c r="X540" s="2">
        <f t="shared" si="232"/>
        <v>-447.95262296329213</v>
      </c>
      <c r="Y540" s="2">
        <f t="shared" si="233"/>
        <v>335.02615677664437</v>
      </c>
      <c r="Z540" s="2">
        <f t="shared" si="234"/>
        <v>223.2378936381283</v>
      </c>
      <c r="AA540" s="2">
        <f t="shared" si="235"/>
        <v>-1000</v>
      </c>
      <c r="AB540" s="5">
        <f t="shared" si="236"/>
        <v>0.21999999999999997</v>
      </c>
      <c r="AC540" s="5">
        <f t="shared" si="237"/>
        <v>-1</v>
      </c>
      <c r="AD540" s="3">
        <f t="shared" si="238"/>
        <v>202109</v>
      </c>
      <c r="AE540" s="21">
        <v>4</v>
      </c>
      <c r="AF540" s="21">
        <v>1.26</v>
      </c>
      <c r="AG540" s="21">
        <v>4.5</v>
      </c>
      <c r="AH540" s="21">
        <v>1.22</v>
      </c>
      <c r="AI540">
        <v>9</v>
      </c>
      <c r="AJ540">
        <v>24</v>
      </c>
      <c r="AK540">
        <f t="shared" si="239"/>
        <v>-500</v>
      </c>
      <c r="AL540">
        <f t="shared" si="240"/>
        <v>24</v>
      </c>
      <c r="AM540">
        <f t="shared" si="241"/>
        <v>9</v>
      </c>
    </row>
    <row r="541" spans="2:39" x14ac:dyDescent="0.25">
      <c r="B541" s="24">
        <v>44459</v>
      </c>
      <c r="C541" s="20" t="s">
        <v>36</v>
      </c>
      <c r="D541" s="20" t="s">
        <v>37</v>
      </c>
      <c r="E541" s="2">
        <v>-500.00000000000011</v>
      </c>
      <c r="F541" s="2">
        <v>375</v>
      </c>
      <c r="G541" s="9">
        <f t="shared" si="242"/>
        <v>45051.374999998698</v>
      </c>
      <c r="H541" s="2" t="str">
        <f t="shared" si="243"/>
        <v>Green Bay Packers</v>
      </c>
      <c r="I541" s="2" t="str">
        <f t="shared" si="244"/>
        <v>Detroit Lions</v>
      </c>
      <c r="J541" s="17">
        <f t="shared" si="245"/>
        <v>-500.00000000000011</v>
      </c>
      <c r="K541" s="18">
        <f t="shared" si="246"/>
        <v>375</v>
      </c>
      <c r="L541" s="4">
        <f t="shared" si="221"/>
        <v>1.2</v>
      </c>
      <c r="M541" s="4">
        <f t="shared" si="222"/>
        <v>4.75</v>
      </c>
      <c r="N541" s="1">
        <f t="shared" si="223"/>
        <v>0.83333333333333337</v>
      </c>
      <c r="O541" s="1">
        <f t="shared" si="224"/>
        <v>0.21052631578947367</v>
      </c>
      <c r="P541" s="1">
        <f t="shared" si="225"/>
        <v>4.2016806722689037E-2</v>
      </c>
      <c r="Q541" s="1">
        <f t="shared" si="226"/>
        <v>0.31140350877192985</v>
      </c>
      <c r="R541" s="1">
        <f t="shared" si="227"/>
        <v>0.82240350877192991</v>
      </c>
      <c r="S541" s="1"/>
      <c r="T541" s="17">
        <f t="shared" si="228"/>
        <v>215.94811954689931</v>
      </c>
      <c r="U541" s="18">
        <f t="shared" si="229"/>
        <v>3787.1793685900598</v>
      </c>
      <c r="V541" s="2">
        <f t="shared" si="230"/>
        <v>205.15071356955434</v>
      </c>
      <c r="W541" s="18">
        <f t="shared" si="231"/>
        <v>3597.8204001605568</v>
      </c>
      <c r="X541" s="2">
        <f t="shared" si="232"/>
        <v>-487.44651315139578</v>
      </c>
      <c r="Y541" s="2">
        <f t="shared" si="233"/>
        <v>359.7820400160557</v>
      </c>
      <c r="Z541" s="2">
        <f t="shared" si="234"/>
        <v>205.15071356955434</v>
      </c>
      <c r="AA541" s="2">
        <f t="shared" si="235"/>
        <v>-1000</v>
      </c>
      <c r="AB541" s="5">
        <f t="shared" si="236"/>
        <v>0.19999999999999996</v>
      </c>
      <c r="AC541" s="5">
        <f t="shared" si="237"/>
        <v>-1</v>
      </c>
      <c r="AD541" s="3">
        <f t="shared" si="238"/>
        <v>202109</v>
      </c>
      <c r="AE541" s="21">
        <v>1.2</v>
      </c>
      <c r="AF541" s="21">
        <v>4.75</v>
      </c>
      <c r="AG541" s="21">
        <v>1.2</v>
      </c>
      <c r="AH541" s="21">
        <v>4.75</v>
      </c>
      <c r="AI541">
        <v>35</v>
      </c>
      <c r="AJ541">
        <v>17</v>
      </c>
      <c r="AK541">
        <f t="shared" si="239"/>
        <v>-500</v>
      </c>
      <c r="AL541">
        <f t="shared" si="240"/>
        <v>35</v>
      </c>
      <c r="AM541">
        <f t="shared" si="241"/>
        <v>17</v>
      </c>
    </row>
    <row r="542" spans="2:39" x14ac:dyDescent="0.25">
      <c r="B542" s="24">
        <v>44458</v>
      </c>
      <c r="C542" s="20" t="s">
        <v>31</v>
      </c>
      <c r="D542" s="20" t="s">
        <v>23</v>
      </c>
      <c r="E542" s="2">
        <v>170.00000000000003</v>
      </c>
      <c r="F542" s="2">
        <v>-200</v>
      </c>
      <c r="G542" s="9">
        <f t="shared" si="242"/>
        <v>45051.416666665362</v>
      </c>
      <c r="H542" s="2" t="str">
        <f t="shared" si="243"/>
        <v>Kansas City Chiefs</v>
      </c>
      <c r="I542" s="2" t="str">
        <f t="shared" si="244"/>
        <v>Baltimore Ravens</v>
      </c>
      <c r="J542" s="17">
        <f t="shared" si="245"/>
        <v>-200</v>
      </c>
      <c r="K542" s="18">
        <f t="shared" si="246"/>
        <v>170.00000000000003</v>
      </c>
      <c r="L542" s="4">
        <f t="shared" si="221"/>
        <v>1.5</v>
      </c>
      <c r="M542" s="4">
        <f t="shared" si="222"/>
        <v>2.7</v>
      </c>
      <c r="N542" s="1">
        <f t="shared" si="223"/>
        <v>0.66666666666666663</v>
      </c>
      <c r="O542" s="1">
        <f t="shared" si="224"/>
        <v>0.37037037037037035</v>
      </c>
      <c r="P542" s="1">
        <f t="shared" si="225"/>
        <v>3.5714285714285587E-2</v>
      </c>
      <c r="Q542" s="1">
        <f t="shared" si="226"/>
        <v>0.14814814814814814</v>
      </c>
      <c r="R542" s="1">
        <f t="shared" si="227"/>
        <v>0.65914814814814815</v>
      </c>
      <c r="S542" s="1"/>
      <c r="T542" s="17">
        <f t="shared" si="228"/>
        <v>517.10962521773342</v>
      </c>
      <c r="U542" s="18">
        <f t="shared" si="229"/>
        <v>1734.0124117028765</v>
      </c>
      <c r="V542" s="2">
        <f t="shared" si="230"/>
        <v>491.25414395684675</v>
      </c>
      <c r="W542" s="18">
        <f t="shared" si="231"/>
        <v>1647.3117911177326</v>
      </c>
      <c r="X542" s="2">
        <f t="shared" si="232"/>
        <v>-203.56062382403903</v>
      </c>
      <c r="Y542" s="2">
        <f t="shared" si="233"/>
        <v>164.73117911177326</v>
      </c>
      <c r="Z542" s="2">
        <f t="shared" si="234"/>
        <v>-1000</v>
      </c>
      <c r="AA542" s="2">
        <f t="shared" si="235"/>
        <v>1647.3117911177326</v>
      </c>
      <c r="AB542" s="5">
        <f t="shared" si="236"/>
        <v>-1</v>
      </c>
      <c r="AC542" s="5">
        <f t="shared" si="237"/>
        <v>1.7000000000000002</v>
      </c>
      <c r="AD542" s="3">
        <f t="shared" si="238"/>
        <v>202109</v>
      </c>
      <c r="AE542" s="21">
        <v>2.7</v>
      </c>
      <c r="AF542" s="21">
        <v>1.5</v>
      </c>
      <c r="AG542" s="21">
        <v>2.7</v>
      </c>
      <c r="AH542" s="21">
        <v>1.5</v>
      </c>
      <c r="AI542">
        <v>36</v>
      </c>
      <c r="AJ542">
        <v>35</v>
      </c>
      <c r="AK542">
        <f t="shared" si="239"/>
        <v>-200</v>
      </c>
      <c r="AL542">
        <f t="shared" si="240"/>
        <v>35</v>
      </c>
      <c r="AM542">
        <f t="shared" si="241"/>
        <v>36</v>
      </c>
    </row>
    <row r="543" spans="2:39" x14ac:dyDescent="0.25">
      <c r="B543" s="24">
        <v>44458</v>
      </c>
      <c r="C543" s="20" t="s">
        <v>34</v>
      </c>
      <c r="D543" s="20" t="s">
        <v>26</v>
      </c>
      <c r="E543" s="2">
        <v>-161.29032258064512</v>
      </c>
      <c r="F543" s="2">
        <v>140</v>
      </c>
      <c r="G543" s="9">
        <f t="shared" si="242"/>
        <v>45051.458333332026</v>
      </c>
      <c r="H543" s="2" t="str">
        <f t="shared" si="243"/>
        <v>Los Angeles Chargers</v>
      </c>
      <c r="I543" s="2" t="str">
        <f t="shared" si="244"/>
        <v>Dallas Cowboys</v>
      </c>
      <c r="J543" s="17">
        <f t="shared" si="245"/>
        <v>-161.29032258064512</v>
      </c>
      <c r="K543" s="18">
        <f t="shared" si="246"/>
        <v>140</v>
      </c>
      <c r="L543" s="4">
        <f t="shared" si="221"/>
        <v>1.62</v>
      </c>
      <c r="M543" s="4">
        <f t="shared" si="222"/>
        <v>2.4</v>
      </c>
      <c r="N543" s="1">
        <f t="shared" si="223"/>
        <v>0.61728395061728392</v>
      </c>
      <c r="O543" s="1">
        <f t="shared" si="224"/>
        <v>0.41666666666666669</v>
      </c>
      <c r="P543" s="1">
        <f t="shared" si="225"/>
        <v>3.2835820895522283E-2</v>
      </c>
      <c r="Q543" s="1">
        <f t="shared" si="226"/>
        <v>0.10030864197530862</v>
      </c>
      <c r="R543" s="1">
        <f t="shared" si="227"/>
        <v>0.61130864197530865</v>
      </c>
      <c r="S543" s="1"/>
      <c r="T543" s="17">
        <f t="shared" si="228"/>
        <v>635.83488165441463</v>
      </c>
      <c r="U543" s="18">
        <f t="shared" si="229"/>
        <v>1423.7849094482656</v>
      </c>
      <c r="V543" s="2">
        <f t="shared" si="230"/>
        <v>604.04313757169382</v>
      </c>
      <c r="W543" s="18">
        <f t="shared" si="231"/>
        <v>1352.5956639758522</v>
      </c>
      <c r="X543" s="2">
        <f t="shared" si="232"/>
        <v>-165.55109027810289</v>
      </c>
      <c r="Y543" s="2">
        <f t="shared" si="233"/>
        <v>135.25956639758522</v>
      </c>
      <c r="Z543" s="2">
        <f t="shared" si="234"/>
        <v>-1000</v>
      </c>
      <c r="AA543" s="2">
        <f t="shared" si="235"/>
        <v>1352.5956639758522</v>
      </c>
      <c r="AB543" s="5">
        <f t="shared" si="236"/>
        <v>-1</v>
      </c>
      <c r="AC543" s="5">
        <f t="shared" si="237"/>
        <v>1.4</v>
      </c>
      <c r="AD543" s="3">
        <f t="shared" si="238"/>
        <v>202109</v>
      </c>
      <c r="AE543" s="21">
        <v>1.62</v>
      </c>
      <c r="AF543" s="21">
        <v>2.4</v>
      </c>
      <c r="AG543" s="21">
        <v>1.62</v>
      </c>
      <c r="AH543" s="21">
        <v>2.4</v>
      </c>
      <c r="AI543">
        <v>17</v>
      </c>
      <c r="AJ543">
        <v>20</v>
      </c>
      <c r="AK543">
        <f t="shared" si="239"/>
        <v>-170</v>
      </c>
      <c r="AL543">
        <f t="shared" si="240"/>
        <v>17</v>
      </c>
      <c r="AM543">
        <f t="shared" si="241"/>
        <v>20</v>
      </c>
    </row>
    <row r="544" spans="2:39" x14ac:dyDescent="0.25">
      <c r="B544" s="24">
        <v>44458</v>
      </c>
      <c r="C544" s="20" t="s">
        <v>35</v>
      </c>
      <c r="D544" s="20" t="s">
        <v>44</v>
      </c>
      <c r="E544" s="2">
        <v>-250.00000000000006</v>
      </c>
      <c r="F544" s="2">
        <v>204.99999999999997</v>
      </c>
      <c r="G544" s="9">
        <f t="shared" si="242"/>
        <v>45051.49999999869</v>
      </c>
      <c r="H544" s="2" t="str">
        <f t="shared" si="243"/>
        <v>Seattle Seahawks</v>
      </c>
      <c r="I544" s="2" t="str">
        <f t="shared" si="244"/>
        <v>Tennessee Titans</v>
      </c>
      <c r="J544" s="17">
        <f t="shared" si="245"/>
        <v>-250.00000000000006</v>
      </c>
      <c r="K544" s="18">
        <f t="shared" si="246"/>
        <v>204.99999999999997</v>
      </c>
      <c r="L544" s="4">
        <f t="shared" si="221"/>
        <v>1.4</v>
      </c>
      <c r="M544" s="4">
        <f t="shared" si="222"/>
        <v>3.05</v>
      </c>
      <c r="N544" s="1">
        <f t="shared" si="223"/>
        <v>0.7142857142857143</v>
      </c>
      <c r="O544" s="1">
        <f t="shared" si="224"/>
        <v>0.32786885245901642</v>
      </c>
      <c r="P544" s="1">
        <f t="shared" si="225"/>
        <v>4.0449438202247112E-2</v>
      </c>
      <c r="Q544" s="1">
        <f t="shared" si="226"/>
        <v>0.19320843091334894</v>
      </c>
      <c r="R544" s="1">
        <f t="shared" si="227"/>
        <v>0.70420843091334895</v>
      </c>
      <c r="S544" s="1"/>
      <c r="T544" s="17">
        <f t="shared" si="228"/>
        <v>420.03412072617954</v>
      </c>
      <c r="U544" s="18">
        <f t="shared" si="229"/>
        <v>2105.3798440390528</v>
      </c>
      <c r="V544" s="2">
        <f t="shared" si="230"/>
        <v>399.03241468987056</v>
      </c>
      <c r="W544" s="18">
        <f t="shared" si="231"/>
        <v>2000.1108518371002</v>
      </c>
      <c r="X544" s="2">
        <f t="shared" si="232"/>
        <v>-250.60620721181351</v>
      </c>
      <c r="Y544" s="2">
        <f t="shared" si="233"/>
        <v>200.01108518371001</v>
      </c>
      <c r="Z544" s="2">
        <f t="shared" si="234"/>
        <v>-1000</v>
      </c>
      <c r="AA544" s="2">
        <f t="shared" si="235"/>
        <v>2000.1108518371002</v>
      </c>
      <c r="AB544" s="5">
        <f t="shared" si="236"/>
        <v>-1</v>
      </c>
      <c r="AC544" s="5">
        <f t="shared" si="237"/>
        <v>2.0499999999999998</v>
      </c>
      <c r="AD544" s="3">
        <f t="shared" si="238"/>
        <v>202109</v>
      </c>
      <c r="AE544" s="21">
        <v>1.4</v>
      </c>
      <c r="AF544" s="21">
        <v>3.05</v>
      </c>
      <c r="AG544" s="21">
        <v>1.4</v>
      </c>
      <c r="AH544" s="21">
        <v>3.05</v>
      </c>
      <c r="AI544">
        <v>30</v>
      </c>
      <c r="AJ544">
        <v>33</v>
      </c>
      <c r="AK544">
        <f t="shared" si="239"/>
        <v>-300</v>
      </c>
      <c r="AL544">
        <f t="shared" si="240"/>
        <v>30</v>
      </c>
      <c r="AM544">
        <f t="shared" si="241"/>
        <v>33</v>
      </c>
    </row>
    <row r="545" spans="2:39" x14ac:dyDescent="0.25">
      <c r="B545" s="24">
        <v>44458</v>
      </c>
      <c r="C545" s="20" t="s">
        <v>51</v>
      </c>
      <c r="D545" s="20" t="s">
        <v>32</v>
      </c>
      <c r="E545" s="2">
        <v>-200</v>
      </c>
      <c r="F545" s="2">
        <v>170.00000000000003</v>
      </c>
      <c r="G545" s="9">
        <f t="shared" si="242"/>
        <v>45051.541666665355</v>
      </c>
      <c r="H545" s="2" t="str">
        <f t="shared" si="243"/>
        <v>Arizona Cardinals</v>
      </c>
      <c r="I545" s="2" t="str">
        <f t="shared" si="244"/>
        <v>Minnesota Vikings</v>
      </c>
      <c r="J545" s="17">
        <f t="shared" si="245"/>
        <v>-200</v>
      </c>
      <c r="K545" s="18">
        <f t="shared" si="246"/>
        <v>170.00000000000003</v>
      </c>
      <c r="L545" s="4">
        <f t="shared" si="221"/>
        <v>1.5</v>
      </c>
      <c r="M545" s="4">
        <f t="shared" si="222"/>
        <v>2.7</v>
      </c>
      <c r="N545" s="1">
        <f t="shared" si="223"/>
        <v>0.66666666666666663</v>
      </c>
      <c r="O545" s="1">
        <f t="shared" si="224"/>
        <v>0.37037037037037035</v>
      </c>
      <c r="P545" s="1">
        <f t="shared" si="225"/>
        <v>3.5714285714285587E-2</v>
      </c>
      <c r="Q545" s="1">
        <f t="shared" si="226"/>
        <v>0.14814814814814814</v>
      </c>
      <c r="R545" s="1">
        <f t="shared" si="227"/>
        <v>0.65914814814814815</v>
      </c>
      <c r="S545" s="1"/>
      <c r="T545" s="17">
        <f t="shared" si="228"/>
        <v>517.10962521773342</v>
      </c>
      <c r="U545" s="18">
        <f t="shared" si="229"/>
        <v>1734.0124117028765</v>
      </c>
      <c r="V545" s="2">
        <f t="shared" si="230"/>
        <v>491.25414395684675</v>
      </c>
      <c r="W545" s="18">
        <f t="shared" si="231"/>
        <v>1647.3117911177326</v>
      </c>
      <c r="X545" s="2">
        <f t="shared" si="232"/>
        <v>-203.56062382403903</v>
      </c>
      <c r="Y545" s="2">
        <f t="shared" si="233"/>
        <v>164.73117911177326</v>
      </c>
      <c r="Z545" s="2">
        <f t="shared" si="234"/>
        <v>491.25414395684675</v>
      </c>
      <c r="AA545" s="2">
        <f t="shared" si="235"/>
        <v>-1000</v>
      </c>
      <c r="AB545" s="5">
        <f t="shared" si="236"/>
        <v>0.5</v>
      </c>
      <c r="AC545" s="5">
        <f t="shared" si="237"/>
        <v>-1</v>
      </c>
      <c r="AD545" s="3">
        <f t="shared" si="238"/>
        <v>202109</v>
      </c>
      <c r="AE545" s="21">
        <v>1.5</v>
      </c>
      <c r="AF545" s="21">
        <v>2.7</v>
      </c>
      <c r="AG545" s="21">
        <v>1.5</v>
      </c>
      <c r="AH545" s="21">
        <v>2.7</v>
      </c>
      <c r="AI545">
        <v>34</v>
      </c>
      <c r="AJ545">
        <v>33</v>
      </c>
      <c r="AK545">
        <f t="shared" si="239"/>
        <v>-200</v>
      </c>
      <c r="AL545">
        <f t="shared" si="240"/>
        <v>34</v>
      </c>
      <c r="AM545">
        <f t="shared" si="241"/>
        <v>33</v>
      </c>
    </row>
    <row r="546" spans="2:39" x14ac:dyDescent="0.25">
      <c r="B546" s="24">
        <v>44458</v>
      </c>
      <c r="C546" s="20" t="s">
        <v>30</v>
      </c>
      <c r="D546" s="20" t="s">
        <v>38</v>
      </c>
      <c r="E546" s="2">
        <v>-714.28571428571479</v>
      </c>
      <c r="F546" s="2">
        <v>500</v>
      </c>
      <c r="G546" s="9">
        <f t="shared" si="242"/>
        <v>45051.583333332019</v>
      </c>
      <c r="H546" s="2" t="str">
        <f t="shared" si="243"/>
        <v>Tampa Bay Buccaneers</v>
      </c>
      <c r="I546" s="2" t="str">
        <f t="shared" si="244"/>
        <v>Atlanta Falcons</v>
      </c>
      <c r="J546" s="17">
        <f t="shared" si="245"/>
        <v>-714.28571428571479</v>
      </c>
      <c r="K546" s="18">
        <f t="shared" si="246"/>
        <v>500</v>
      </c>
      <c r="L546" s="4">
        <f t="shared" si="221"/>
        <v>1.1399999999999999</v>
      </c>
      <c r="M546" s="4">
        <f t="shared" si="222"/>
        <v>6</v>
      </c>
      <c r="N546" s="1">
        <f t="shared" si="223"/>
        <v>0.87719298245614041</v>
      </c>
      <c r="O546" s="1">
        <f t="shared" si="224"/>
        <v>0.16666666666666666</v>
      </c>
      <c r="P546" s="1">
        <f t="shared" si="225"/>
        <v>4.2016806722689037E-2</v>
      </c>
      <c r="Q546" s="1">
        <f t="shared" si="226"/>
        <v>0.35526315789473689</v>
      </c>
      <c r="R546" s="1">
        <f t="shared" si="227"/>
        <v>0.86626315789473685</v>
      </c>
      <c r="S546" s="1"/>
      <c r="T546" s="17">
        <f t="shared" si="228"/>
        <v>154.38361990400384</v>
      </c>
      <c r="U546" s="18">
        <f t="shared" si="229"/>
        <v>4970.4571397663694</v>
      </c>
      <c r="V546" s="2">
        <f t="shared" si="230"/>
        <v>146.66443890880365</v>
      </c>
      <c r="W546" s="18">
        <f t="shared" si="231"/>
        <v>4721.9342827780511</v>
      </c>
      <c r="X546" s="2">
        <f t="shared" si="232"/>
        <v>-681.8285382878687</v>
      </c>
      <c r="Y546" s="2">
        <f t="shared" si="233"/>
        <v>472.19342827780508</v>
      </c>
      <c r="Z546" s="2">
        <f t="shared" si="234"/>
        <v>146.66443890880365</v>
      </c>
      <c r="AA546" s="2">
        <f t="shared" si="235"/>
        <v>-1000</v>
      </c>
      <c r="AB546" s="5">
        <f t="shared" si="236"/>
        <v>0.1399999999999999</v>
      </c>
      <c r="AC546" s="5">
        <f t="shared" si="237"/>
        <v>-1</v>
      </c>
      <c r="AD546" s="3">
        <f t="shared" si="238"/>
        <v>202109</v>
      </c>
      <c r="AE546" s="21">
        <v>1.1499999999999999</v>
      </c>
      <c r="AF546" s="21">
        <v>5.75</v>
      </c>
      <c r="AG546" s="21">
        <v>1.1399999999999999</v>
      </c>
      <c r="AH546" s="21">
        <v>6</v>
      </c>
      <c r="AI546">
        <v>48</v>
      </c>
      <c r="AJ546">
        <v>25</v>
      </c>
      <c r="AK546">
        <f t="shared" si="239"/>
        <v>-800</v>
      </c>
      <c r="AL546">
        <f t="shared" si="240"/>
        <v>48</v>
      </c>
      <c r="AM546">
        <f t="shared" si="241"/>
        <v>25</v>
      </c>
    </row>
    <row r="547" spans="2:39" x14ac:dyDescent="0.25">
      <c r="B547" s="24">
        <v>44458</v>
      </c>
      <c r="C547" s="20" t="s">
        <v>47</v>
      </c>
      <c r="D547" s="20" t="s">
        <v>46</v>
      </c>
      <c r="E547" s="2">
        <v>167</v>
      </c>
      <c r="F547" s="2">
        <v>-192.30769230769229</v>
      </c>
      <c r="G547" s="9">
        <f t="shared" si="242"/>
        <v>45051.624999998683</v>
      </c>
      <c r="H547" s="2" t="str">
        <f t="shared" si="243"/>
        <v>New Orleans Saints</v>
      </c>
      <c r="I547" s="2" t="str">
        <f t="shared" si="244"/>
        <v>Carolina Panthers</v>
      </c>
      <c r="J547" s="17">
        <f t="shared" si="245"/>
        <v>-192.30769230769229</v>
      </c>
      <c r="K547" s="18">
        <f t="shared" si="246"/>
        <v>167</v>
      </c>
      <c r="L547" s="4">
        <f t="shared" si="221"/>
        <v>1.5199999999999998</v>
      </c>
      <c r="M547" s="4">
        <f t="shared" si="222"/>
        <v>2.67</v>
      </c>
      <c r="N547" s="1">
        <f t="shared" si="223"/>
        <v>0.65789473684210531</v>
      </c>
      <c r="O547" s="1">
        <f t="shared" si="224"/>
        <v>0.37453183520599254</v>
      </c>
      <c r="P547" s="1">
        <f t="shared" si="225"/>
        <v>3.1408114558472477E-2</v>
      </c>
      <c r="Q547" s="1">
        <f t="shared" si="226"/>
        <v>0.14168145081805639</v>
      </c>
      <c r="R547" s="1">
        <f t="shared" si="227"/>
        <v>0.6526814508180564</v>
      </c>
      <c r="S547" s="1"/>
      <c r="T547" s="17">
        <f t="shared" si="228"/>
        <v>532.14098354813416</v>
      </c>
      <c r="U547" s="18">
        <f t="shared" si="229"/>
        <v>1687.6788921698521</v>
      </c>
      <c r="V547" s="2">
        <f t="shared" si="230"/>
        <v>505.53393437072742</v>
      </c>
      <c r="W547" s="18">
        <f t="shared" si="231"/>
        <v>1603.2949475613595</v>
      </c>
      <c r="X547" s="2">
        <f t="shared" si="232"/>
        <v>-197.81065760595641</v>
      </c>
      <c r="Y547" s="2">
        <f t="shared" si="233"/>
        <v>160.32949475613594</v>
      </c>
      <c r="Z547" s="2">
        <f t="shared" si="234"/>
        <v>-1000</v>
      </c>
      <c r="AA547" s="2">
        <f t="shared" si="235"/>
        <v>1603.2949475613595</v>
      </c>
      <c r="AB547" s="5">
        <f t="shared" si="236"/>
        <v>-1</v>
      </c>
      <c r="AC547" s="5">
        <f t="shared" si="237"/>
        <v>1.67</v>
      </c>
      <c r="AD547" s="3">
        <f t="shared" si="238"/>
        <v>202109</v>
      </c>
      <c r="AE547" s="21">
        <v>2.65</v>
      </c>
      <c r="AF547" s="21">
        <v>1.54</v>
      </c>
      <c r="AG547" s="21">
        <v>2.67</v>
      </c>
      <c r="AH547" s="21">
        <v>1.52</v>
      </c>
      <c r="AI547">
        <v>26</v>
      </c>
      <c r="AJ547">
        <v>7</v>
      </c>
      <c r="AK547">
        <f t="shared" si="239"/>
        <v>-200</v>
      </c>
      <c r="AL547">
        <f t="shared" si="240"/>
        <v>7</v>
      </c>
      <c r="AM547">
        <f t="shared" si="241"/>
        <v>26</v>
      </c>
    </row>
    <row r="548" spans="2:39" x14ac:dyDescent="0.25">
      <c r="B548" s="24">
        <v>44458</v>
      </c>
      <c r="C548" s="20" t="s">
        <v>40</v>
      </c>
      <c r="D548" s="20" t="s">
        <v>24</v>
      </c>
      <c r="E548" s="2">
        <v>-151.51515151515153</v>
      </c>
      <c r="F548" s="2">
        <v>129.99999999999997</v>
      </c>
      <c r="G548" s="9">
        <f t="shared" si="242"/>
        <v>45051.666666665347</v>
      </c>
      <c r="H548" s="2" t="str">
        <f t="shared" si="243"/>
        <v>Chicago Bears</v>
      </c>
      <c r="I548" s="2" t="str">
        <f t="shared" si="244"/>
        <v>Cincinnati Bengals</v>
      </c>
      <c r="J548" s="17">
        <f t="shared" si="245"/>
        <v>-151.51515151515153</v>
      </c>
      <c r="K548" s="18">
        <f t="shared" si="246"/>
        <v>129.99999999999997</v>
      </c>
      <c r="L548" s="4">
        <f t="shared" si="221"/>
        <v>1.66</v>
      </c>
      <c r="M548" s="4">
        <f t="shared" si="222"/>
        <v>2.2999999999999998</v>
      </c>
      <c r="N548" s="1">
        <f t="shared" si="223"/>
        <v>0.60240963855421692</v>
      </c>
      <c r="O548" s="1">
        <f t="shared" si="224"/>
        <v>0.43478260869565222</v>
      </c>
      <c r="P548" s="1">
        <f t="shared" si="225"/>
        <v>3.5858585858585923E-2</v>
      </c>
      <c r="Q548" s="1">
        <f t="shared" si="226"/>
        <v>8.3813514929282351E-2</v>
      </c>
      <c r="R548" s="1">
        <f t="shared" si="227"/>
        <v>0.59481351492928236</v>
      </c>
      <c r="S548" s="1"/>
      <c r="T548" s="17">
        <f t="shared" si="228"/>
        <v>681.19919084032654</v>
      </c>
      <c r="U548" s="18">
        <f t="shared" si="229"/>
        <v>1332.032655245516</v>
      </c>
      <c r="V548" s="2">
        <f t="shared" si="230"/>
        <v>647.13923129831016</v>
      </c>
      <c r="W548" s="18">
        <f t="shared" si="231"/>
        <v>1265.4310224832402</v>
      </c>
      <c r="X548" s="2">
        <f t="shared" si="232"/>
        <v>-154.5262521009227</v>
      </c>
      <c r="Y548" s="2">
        <f t="shared" si="233"/>
        <v>126.54310224832402</v>
      </c>
      <c r="Z548" s="2">
        <f t="shared" si="234"/>
        <v>647.13923129831016</v>
      </c>
      <c r="AA548" s="2">
        <f t="shared" si="235"/>
        <v>-1000</v>
      </c>
      <c r="AB548" s="5">
        <f t="shared" si="236"/>
        <v>0.65999999999999992</v>
      </c>
      <c r="AC548" s="5">
        <f t="shared" si="237"/>
        <v>-1</v>
      </c>
      <c r="AD548" s="3">
        <f t="shared" si="238"/>
        <v>202109</v>
      </c>
      <c r="AE548" s="21">
        <v>1.66</v>
      </c>
      <c r="AF548" s="21">
        <v>2.2999999999999998</v>
      </c>
      <c r="AG548" s="21">
        <v>1.66</v>
      </c>
      <c r="AH548" s="21">
        <v>2.2999999999999998</v>
      </c>
      <c r="AI548">
        <v>20</v>
      </c>
      <c r="AJ548">
        <v>17</v>
      </c>
      <c r="AK548">
        <f t="shared" si="239"/>
        <v>-160</v>
      </c>
      <c r="AL548">
        <f t="shared" si="240"/>
        <v>20</v>
      </c>
      <c r="AM548">
        <f t="shared" si="241"/>
        <v>17</v>
      </c>
    </row>
    <row r="549" spans="2:39" x14ac:dyDescent="0.25">
      <c r="B549" s="24">
        <v>44458</v>
      </c>
      <c r="C549" s="20" t="s">
        <v>49</v>
      </c>
      <c r="D549" s="20" t="s">
        <v>43</v>
      </c>
      <c r="E549" s="2">
        <v>-666.66666666666708</v>
      </c>
      <c r="F549" s="2">
        <v>475</v>
      </c>
      <c r="G549" s="9">
        <f t="shared" si="242"/>
        <v>45051.708333332012</v>
      </c>
      <c r="H549" s="2" t="str">
        <f t="shared" si="243"/>
        <v>Cleveland Browns</v>
      </c>
      <c r="I549" s="2" t="str">
        <f t="shared" si="244"/>
        <v>Houston Texans</v>
      </c>
      <c r="J549" s="17">
        <f t="shared" si="245"/>
        <v>-666.66666666666708</v>
      </c>
      <c r="K549" s="18">
        <f t="shared" si="246"/>
        <v>475</v>
      </c>
      <c r="L549" s="4">
        <f t="shared" si="221"/>
        <v>1.1499999999999999</v>
      </c>
      <c r="M549" s="4">
        <f t="shared" si="222"/>
        <v>5.75</v>
      </c>
      <c r="N549" s="1">
        <f t="shared" si="223"/>
        <v>0.86956521739130443</v>
      </c>
      <c r="O549" s="1">
        <f t="shared" si="224"/>
        <v>0.17391304347826086</v>
      </c>
      <c r="P549" s="1">
        <f t="shared" si="225"/>
        <v>4.1666666666666741E-2</v>
      </c>
      <c r="Q549" s="1">
        <f t="shared" si="226"/>
        <v>0.34782608695652178</v>
      </c>
      <c r="R549" s="1">
        <f t="shared" si="227"/>
        <v>0.85882608695652185</v>
      </c>
      <c r="S549" s="1"/>
      <c r="T549" s="17">
        <f t="shared" si="228"/>
        <v>164.38009416291189</v>
      </c>
      <c r="U549" s="18">
        <f t="shared" si="229"/>
        <v>4731.0032012495531</v>
      </c>
      <c r="V549" s="2">
        <f t="shared" si="230"/>
        <v>156.16108945476628</v>
      </c>
      <c r="W549" s="18">
        <f t="shared" si="231"/>
        <v>4494.4530411870755</v>
      </c>
      <c r="X549" s="2">
        <f t="shared" si="232"/>
        <v>-640.36438493832395</v>
      </c>
      <c r="Y549" s="2">
        <f t="shared" si="233"/>
        <v>449.44530411870755</v>
      </c>
      <c r="Z549" s="2">
        <f t="shared" si="234"/>
        <v>156.16108945476628</v>
      </c>
      <c r="AA549" s="2">
        <f t="shared" si="235"/>
        <v>-1000</v>
      </c>
      <c r="AB549" s="5">
        <f t="shared" si="236"/>
        <v>0.14999999999999991</v>
      </c>
      <c r="AC549" s="5">
        <f t="shared" si="237"/>
        <v>-1</v>
      </c>
      <c r="AD549" s="3">
        <f t="shared" si="238"/>
        <v>202109</v>
      </c>
      <c r="AE549" s="21">
        <v>1.1499999999999999</v>
      </c>
      <c r="AF549" s="21">
        <v>5.75</v>
      </c>
      <c r="AG549" s="21">
        <v>1.1499999999999999</v>
      </c>
      <c r="AH549" s="21">
        <v>5.75</v>
      </c>
      <c r="AI549">
        <v>31</v>
      </c>
      <c r="AJ549">
        <v>21</v>
      </c>
      <c r="AK549">
        <f t="shared" si="239"/>
        <v>-700</v>
      </c>
      <c r="AL549">
        <f t="shared" si="240"/>
        <v>31</v>
      </c>
      <c r="AM549">
        <f t="shared" si="241"/>
        <v>21</v>
      </c>
    </row>
    <row r="550" spans="2:39" x14ac:dyDescent="0.25">
      <c r="B550" s="24">
        <v>44458</v>
      </c>
      <c r="C550" s="20" t="s">
        <v>42</v>
      </c>
      <c r="D550" s="20" t="s">
        <v>50</v>
      </c>
      <c r="E550" s="2">
        <v>170.00000000000003</v>
      </c>
      <c r="F550" s="2">
        <v>-200</v>
      </c>
      <c r="G550" s="9">
        <f t="shared" si="242"/>
        <v>45051.749999998676</v>
      </c>
      <c r="H550" s="2" t="str">
        <f t="shared" si="243"/>
        <v>Los Angeles Rams</v>
      </c>
      <c r="I550" s="2" t="str">
        <f t="shared" si="244"/>
        <v>Indianapolis Colts</v>
      </c>
      <c r="J550" s="17">
        <f t="shared" si="245"/>
        <v>-200</v>
      </c>
      <c r="K550" s="18">
        <f t="shared" si="246"/>
        <v>170.00000000000003</v>
      </c>
      <c r="L550" s="4">
        <f t="shared" si="221"/>
        <v>1.5</v>
      </c>
      <c r="M550" s="4">
        <f t="shared" si="222"/>
        <v>2.7</v>
      </c>
      <c r="N550" s="1">
        <f t="shared" si="223"/>
        <v>0.66666666666666663</v>
      </c>
      <c r="O550" s="1">
        <f t="shared" si="224"/>
        <v>0.37037037037037035</v>
      </c>
      <c r="P550" s="1">
        <f t="shared" si="225"/>
        <v>3.5714285714285587E-2</v>
      </c>
      <c r="Q550" s="1">
        <f t="shared" si="226"/>
        <v>0.14814814814814814</v>
      </c>
      <c r="R550" s="1">
        <f t="shared" si="227"/>
        <v>0.65914814814814815</v>
      </c>
      <c r="S550" s="1"/>
      <c r="T550" s="17">
        <f t="shared" si="228"/>
        <v>517.10962521773342</v>
      </c>
      <c r="U550" s="18">
        <f t="shared" si="229"/>
        <v>1734.0124117028765</v>
      </c>
      <c r="V550" s="2">
        <f t="shared" si="230"/>
        <v>491.25414395684675</v>
      </c>
      <c r="W550" s="18">
        <f t="shared" si="231"/>
        <v>1647.3117911177326</v>
      </c>
      <c r="X550" s="2">
        <f t="shared" si="232"/>
        <v>-203.56062382403903</v>
      </c>
      <c r="Y550" s="2">
        <f t="shared" si="233"/>
        <v>164.73117911177326</v>
      </c>
      <c r="Z550" s="2">
        <f t="shared" si="234"/>
        <v>491.25414395684675</v>
      </c>
      <c r="AA550" s="2">
        <f t="shared" si="235"/>
        <v>-1000</v>
      </c>
      <c r="AB550" s="5">
        <f t="shared" si="236"/>
        <v>0.5</v>
      </c>
      <c r="AC550" s="5">
        <f t="shared" si="237"/>
        <v>-1</v>
      </c>
      <c r="AD550" s="3">
        <f t="shared" si="238"/>
        <v>202109</v>
      </c>
      <c r="AE550" s="21">
        <v>2.7</v>
      </c>
      <c r="AF550" s="21">
        <v>1.5</v>
      </c>
      <c r="AG550" s="21">
        <v>2.7</v>
      </c>
      <c r="AH550" s="21">
        <v>1.5</v>
      </c>
      <c r="AI550">
        <v>24</v>
      </c>
      <c r="AJ550">
        <v>27</v>
      </c>
      <c r="AK550">
        <f t="shared" si="239"/>
        <v>-200</v>
      </c>
      <c r="AL550">
        <f t="shared" si="240"/>
        <v>27</v>
      </c>
      <c r="AM550">
        <f t="shared" si="241"/>
        <v>24</v>
      </c>
    </row>
    <row r="551" spans="2:39" x14ac:dyDescent="0.25">
      <c r="B551" s="24">
        <v>44458</v>
      </c>
      <c r="C551" s="20" t="s">
        <v>29</v>
      </c>
      <c r="D551" s="20" t="s">
        <v>41</v>
      </c>
      <c r="E551" s="2">
        <v>220.00000000000003</v>
      </c>
      <c r="F551" s="2">
        <v>-270.2702702702702</v>
      </c>
      <c r="G551" s="9">
        <f t="shared" si="242"/>
        <v>45051.79166666534</v>
      </c>
      <c r="H551" s="2" t="str">
        <f t="shared" si="243"/>
        <v>Denver Broncos</v>
      </c>
      <c r="I551" s="2" t="str">
        <f t="shared" si="244"/>
        <v>Jacksonville Jaguars</v>
      </c>
      <c r="J551" s="17">
        <f t="shared" si="245"/>
        <v>-270.2702702702702</v>
      </c>
      <c r="K551" s="18">
        <f t="shared" si="246"/>
        <v>220.00000000000003</v>
      </c>
      <c r="L551" s="4">
        <f t="shared" si="221"/>
        <v>1.37</v>
      </c>
      <c r="M551" s="4">
        <f t="shared" si="222"/>
        <v>3.2</v>
      </c>
      <c r="N551" s="1">
        <f t="shared" si="223"/>
        <v>0.72992700729927007</v>
      </c>
      <c r="O551" s="1">
        <f t="shared" si="224"/>
        <v>0.3125</v>
      </c>
      <c r="P551" s="1">
        <f t="shared" si="225"/>
        <v>4.0700218818380707E-2</v>
      </c>
      <c r="Q551" s="1">
        <f t="shared" si="226"/>
        <v>0.20871350364963503</v>
      </c>
      <c r="R551" s="1">
        <f t="shared" si="227"/>
        <v>0.71971350364963504</v>
      </c>
      <c r="S551" s="1"/>
      <c r="T551" s="17">
        <f t="shared" si="228"/>
        <v>389.44176388110628</v>
      </c>
      <c r="U551" s="18">
        <f t="shared" si="229"/>
        <v>2256.8044836814311</v>
      </c>
      <c r="V551" s="2">
        <f t="shared" si="230"/>
        <v>369.96967568705094</v>
      </c>
      <c r="W551" s="18">
        <f t="shared" si="231"/>
        <v>2143.9642594973593</v>
      </c>
      <c r="X551" s="2">
        <f t="shared" si="232"/>
        <v>-270.29242278923357</v>
      </c>
      <c r="Y551" s="2">
        <f t="shared" si="233"/>
        <v>214.39642594973594</v>
      </c>
      <c r="Z551" s="2">
        <f t="shared" si="234"/>
        <v>369.96967568705094</v>
      </c>
      <c r="AA551" s="2">
        <f t="shared" si="235"/>
        <v>-1000</v>
      </c>
      <c r="AB551" s="5">
        <f t="shared" si="236"/>
        <v>0.37000000000000011</v>
      </c>
      <c r="AC551" s="5">
        <f t="shared" si="237"/>
        <v>-1</v>
      </c>
      <c r="AD551" s="3">
        <f t="shared" si="238"/>
        <v>202109</v>
      </c>
      <c r="AE551" s="21">
        <v>3.2</v>
      </c>
      <c r="AF551" s="21">
        <v>1.37</v>
      </c>
      <c r="AG551" s="21">
        <v>3.2</v>
      </c>
      <c r="AH551" s="21">
        <v>1.37</v>
      </c>
      <c r="AI551">
        <v>13</v>
      </c>
      <c r="AJ551">
        <v>23</v>
      </c>
      <c r="AK551">
        <f t="shared" si="239"/>
        <v>-300</v>
      </c>
      <c r="AL551">
        <f t="shared" si="240"/>
        <v>23</v>
      </c>
      <c r="AM551">
        <f t="shared" si="241"/>
        <v>13</v>
      </c>
    </row>
    <row r="552" spans="2:39" x14ac:dyDescent="0.25">
      <c r="B552" s="24">
        <v>44458</v>
      </c>
      <c r="C552" s="20" t="s">
        <v>33</v>
      </c>
      <c r="D552" s="20" t="s">
        <v>27</v>
      </c>
      <c r="E552" s="2">
        <v>140</v>
      </c>
      <c r="F552" s="2">
        <v>-161.29032258064512</v>
      </c>
      <c r="G552" s="9">
        <f t="shared" si="242"/>
        <v>45051.833333332004</v>
      </c>
      <c r="H552" s="2" t="str">
        <f t="shared" si="243"/>
        <v>Buffalo Bills</v>
      </c>
      <c r="I552" s="2" t="str">
        <f t="shared" si="244"/>
        <v>Miami Dolphins</v>
      </c>
      <c r="J552" s="17">
        <f t="shared" si="245"/>
        <v>-161.29032258064512</v>
      </c>
      <c r="K552" s="18">
        <f t="shared" si="246"/>
        <v>140</v>
      </c>
      <c r="L552" s="4">
        <f t="shared" si="221"/>
        <v>1.62</v>
      </c>
      <c r="M552" s="4">
        <f t="shared" si="222"/>
        <v>2.4</v>
      </c>
      <c r="N552" s="1">
        <f t="shared" si="223"/>
        <v>0.61728395061728392</v>
      </c>
      <c r="O552" s="1">
        <f t="shared" si="224"/>
        <v>0.41666666666666669</v>
      </c>
      <c r="P552" s="1">
        <f t="shared" si="225"/>
        <v>3.2835820895522283E-2</v>
      </c>
      <c r="Q552" s="1">
        <f t="shared" si="226"/>
        <v>0.10030864197530862</v>
      </c>
      <c r="R552" s="1">
        <f t="shared" si="227"/>
        <v>0.61130864197530865</v>
      </c>
      <c r="S552" s="1"/>
      <c r="T552" s="17">
        <f t="shared" si="228"/>
        <v>635.83488165441463</v>
      </c>
      <c r="U552" s="18">
        <f t="shared" si="229"/>
        <v>1423.7849094482656</v>
      </c>
      <c r="V552" s="2">
        <f t="shared" si="230"/>
        <v>604.04313757169382</v>
      </c>
      <c r="W552" s="18">
        <f t="shared" si="231"/>
        <v>1352.5956639758522</v>
      </c>
      <c r="X552" s="2">
        <f t="shared" si="232"/>
        <v>-165.55109027810289</v>
      </c>
      <c r="Y552" s="2">
        <f t="shared" si="233"/>
        <v>135.25956639758522</v>
      </c>
      <c r="Z552" s="2">
        <f t="shared" si="234"/>
        <v>604.04313757169382</v>
      </c>
      <c r="AA552" s="2">
        <f t="shared" si="235"/>
        <v>-1000</v>
      </c>
      <c r="AB552" s="5">
        <f t="shared" si="236"/>
        <v>0.62000000000000011</v>
      </c>
      <c r="AC552" s="5">
        <f t="shared" si="237"/>
        <v>-1</v>
      </c>
      <c r="AD552" s="3">
        <f t="shared" si="238"/>
        <v>202109</v>
      </c>
      <c r="AE552" s="21">
        <v>2.4</v>
      </c>
      <c r="AF552" s="21">
        <v>1.62</v>
      </c>
      <c r="AG552" s="21">
        <v>2.4</v>
      </c>
      <c r="AH552" s="21">
        <v>1.62</v>
      </c>
      <c r="AI552">
        <v>0</v>
      </c>
      <c r="AJ552">
        <v>35</v>
      </c>
      <c r="AK552">
        <f t="shared" si="239"/>
        <v>-170</v>
      </c>
      <c r="AL552">
        <f t="shared" si="240"/>
        <v>35</v>
      </c>
      <c r="AM552">
        <f t="shared" si="241"/>
        <v>0</v>
      </c>
    </row>
    <row r="553" spans="2:39" x14ac:dyDescent="0.25">
      <c r="B553" s="24">
        <v>44458</v>
      </c>
      <c r="C553" s="20" t="s">
        <v>45</v>
      </c>
      <c r="D553" s="20" t="s">
        <v>39</v>
      </c>
      <c r="E553" s="2">
        <v>204.99999999999997</v>
      </c>
      <c r="F553" s="2">
        <v>-250.00000000000006</v>
      </c>
      <c r="G553" s="9">
        <f t="shared" si="242"/>
        <v>45051.874999998668</v>
      </c>
      <c r="H553" s="2" t="str">
        <f t="shared" si="243"/>
        <v>New England Patriots</v>
      </c>
      <c r="I553" s="2" t="str">
        <f t="shared" si="244"/>
        <v>New York Jets</v>
      </c>
      <c r="J553" s="17">
        <f t="shared" si="245"/>
        <v>-250.00000000000006</v>
      </c>
      <c r="K553" s="18">
        <f t="shared" si="246"/>
        <v>204.99999999999997</v>
      </c>
      <c r="L553" s="4">
        <f t="shared" si="221"/>
        <v>1.4</v>
      </c>
      <c r="M553" s="4">
        <f t="shared" si="222"/>
        <v>3.05</v>
      </c>
      <c r="N553" s="1">
        <f t="shared" si="223"/>
        <v>0.7142857142857143</v>
      </c>
      <c r="O553" s="1">
        <f t="shared" si="224"/>
        <v>0.32786885245901642</v>
      </c>
      <c r="P553" s="1">
        <f t="shared" si="225"/>
        <v>4.0449438202247112E-2</v>
      </c>
      <c r="Q553" s="1">
        <f t="shared" si="226"/>
        <v>0.19320843091334894</v>
      </c>
      <c r="R553" s="1">
        <f t="shared" si="227"/>
        <v>0.70420843091334895</v>
      </c>
      <c r="S553" s="1"/>
      <c r="T553" s="17">
        <f t="shared" si="228"/>
        <v>420.03412072617954</v>
      </c>
      <c r="U553" s="18">
        <f t="shared" si="229"/>
        <v>2105.3798440390528</v>
      </c>
      <c r="V553" s="2">
        <f t="shared" si="230"/>
        <v>399.03241468987056</v>
      </c>
      <c r="W553" s="18">
        <f t="shared" si="231"/>
        <v>2000.1108518371002</v>
      </c>
      <c r="X553" s="2">
        <f t="shared" si="232"/>
        <v>-250.60620721181351</v>
      </c>
      <c r="Y553" s="2">
        <f t="shared" si="233"/>
        <v>200.01108518371001</v>
      </c>
      <c r="Z553" s="2">
        <f t="shared" si="234"/>
        <v>399.03241468987056</v>
      </c>
      <c r="AA553" s="2">
        <f t="shared" si="235"/>
        <v>-1000</v>
      </c>
      <c r="AB553" s="5">
        <f t="shared" si="236"/>
        <v>0.39999999999999991</v>
      </c>
      <c r="AC553" s="5">
        <f t="shared" si="237"/>
        <v>-1</v>
      </c>
      <c r="AD553" s="3">
        <f t="shared" si="238"/>
        <v>202109</v>
      </c>
      <c r="AE553" s="21">
        <v>3</v>
      </c>
      <c r="AF553" s="21">
        <v>1.41</v>
      </c>
      <c r="AG553" s="21">
        <v>3.05</v>
      </c>
      <c r="AH553" s="21">
        <v>1.4</v>
      </c>
      <c r="AI553">
        <v>6</v>
      </c>
      <c r="AJ553">
        <v>25</v>
      </c>
      <c r="AK553">
        <f t="shared" si="239"/>
        <v>-300</v>
      </c>
      <c r="AL553">
        <f t="shared" si="240"/>
        <v>25</v>
      </c>
      <c r="AM553">
        <f t="shared" si="241"/>
        <v>6</v>
      </c>
    </row>
    <row r="554" spans="2:39" x14ac:dyDescent="0.25">
      <c r="B554" s="24">
        <v>44458</v>
      </c>
      <c r="C554" s="20" t="s">
        <v>22</v>
      </c>
      <c r="D554" s="20" t="s">
        <v>25</v>
      </c>
      <c r="E554" s="2">
        <v>160</v>
      </c>
      <c r="F554" s="2">
        <v>-181.81818181818181</v>
      </c>
      <c r="G554" s="9">
        <f t="shared" si="242"/>
        <v>45051.916666665333</v>
      </c>
      <c r="H554" s="2" t="str">
        <f t="shared" si="243"/>
        <v>San Francisco 49ers</v>
      </c>
      <c r="I554" s="2" t="str">
        <f t="shared" si="244"/>
        <v>Philadelphia Eagles</v>
      </c>
      <c r="J554" s="17">
        <f t="shared" si="245"/>
        <v>-181.81818181818181</v>
      </c>
      <c r="K554" s="18">
        <f t="shared" si="246"/>
        <v>160</v>
      </c>
      <c r="L554" s="4">
        <f t="shared" si="221"/>
        <v>1.55</v>
      </c>
      <c r="M554" s="4">
        <f t="shared" si="222"/>
        <v>2.6</v>
      </c>
      <c r="N554" s="1">
        <f t="shared" si="223"/>
        <v>0.64516129032258063</v>
      </c>
      <c r="O554" s="1">
        <f t="shared" si="224"/>
        <v>0.38461538461538458</v>
      </c>
      <c r="P554" s="1">
        <f t="shared" si="225"/>
        <v>2.8915662650602414E-2</v>
      </c>
      <c r="Q554" s="1">
        <f t="shared" si="226"/>
        <v>0.13027295285359802</v>
      </c>
      <c r="R554" s="1">
        <f t="shared" si="227"/>
        <v>0.64127295285359809</v>
      </c>
      <c r="S554" s="1"/>
      <c r="T554" s="17">
        <f t="shared" si="228"/>
        <v>559.39837404665798</v>
      </c>
      <c r="U554" s="18">
        <f t="shared" si="229"/>
        <v>1609.5378726032154</v>
      </c>
      <c r="V554" s="2">
        <f t="shared" si="230"/>
        <v>531.42845534432502</v>
      </c>
      <c r="W554" s="18">
        <f t="shared" si="231"/>
        <v>1529.0609789730545</v>
      </c>
      <c r="X554" s="2">
        <f t="shared" si="232"/>
        <v>-188.17208411470486</v>
      </c>
      <c r="Y554" s="2">
        <f t="shared" si="233"/>
        <v>152.90609789730544</v>
      </c>
      <c r="Z554" s="2">
        <f t="shared" si="234"/>
        <v>531.42845534432502</v>
      </c>
      <c r="AA554" s="2">
        <f t="shared" si="235"/>
        <v>-1000</v>
      </c>
      <c r="AB554" s="5">
        <f t="shared" si="236"/>
        <v>0.55000000000000004</v>
      </c>
      <c r="AC554" s="5">
        <f t="shared" si="237"/>
        <v>-1</v>
      </c>
      <c r="AD554" s="3">
        <f t="shared" si="238"/>
        <v>202109</v>
      </c>
      <c r="AE554" s="21">
        <v>2.6</v>
      </c>
      <c r="AF554" s="21">
        <v>1.55</v>
      </c>
      <c r="AG554" s="21">
        <v>2.6</v>
      </c>
      <c r="AH554" s="21">
        <v>1.55</v>
      </c>
      <c r="AI554">
        <v>11</v>
      </c>
      <c r="AJ554">
        <v>17</v>
      </c>
      <c r="AK554">
        <f t="shared" si="239"/>
        <v>-190</v>
      </c>
      <c r="AL554">
        <f t="shared" si="240"/>
        <v>17</v>
      </c>
      <c r="AM554">
        <f t="shared" si="241"/>
        <v>11</v>
      </c>
    </row>
    <row r="555" spans="2:39" x14ac:dyDescent="0.25">
      <c r="B555" s="24">
        <v>44458</v>
      </c>
      <c r="C555" s="20" t="s">
        <v>48</v>
      </c>
      <c r="D555" s="20" t="s">
        <v>53</v>
      </c>
      <c r="E555" s="2">
        <v>-270.2702702702702</v>
      </c>
      <c r="F555" s="2">
        <v>220.00000000000003</v>
      </c>
      <c r="G555" s="9">
        <f t="shared" si="242"/>
        <v>45051.958333331997</v>
      </c>
      <c r="H555" s="2" t="str">
        <f t="shared" si="243"/>
        <v>Pittsburgh Steelers</v>
      </c>
      <c r="I555" s="2" t="str">
        <f t="shared" si="244"/>
        <v>Las Vegas Raiders</v>
      </c>
      <c r="J555" s="17">
        <f t="shared" si="245"/>
        <v>-270.2702702702702</v>
      </c>
      <c r="K555" s="18">
        <f t="shared" si="246"/>
        <v>220.00000000000003</v>
      </c>
      <c r="L555" s="4">
        <f t="shared" si="221"/>
        <v>1.37</v>
      </c>
      <c r="M555" s="4">
        <f t="shared" si="222"/>
        <v>3.2</v>
      </c>
      <c r="N555" s="1">
        <f t="shared" si="223"/>
        <v>0.72992700729927007</v>
      </c>
      <c r="O555" s="1">
        <f t="shared" si="224"/>
        <v>0.3125</v>
      </c>
      <c r="P555" s="1">
        <f t="shared" si="225"/>
        <v>4.0700218818380707E-2</v>
      </c>
      <c r="Q555" s="1">
        <f t="shared" si="226"/>
        <v>0.20871350364963503</v>
      </c>
      <c r="R555" s="1">
        <f t="shared" si="227"/>
        <v>0.71971350364963504</v>
      </c>
      <c r="S555" s="1"/>
      <c r="T555" s="17">
        <f t="shared" si="228"/>
        <v>389.44176388110628</v>
      </c>
      <c r="U555" s="18">
        <f t="shared" si="229"/>
        <v>2256.8044836814311</v>
      </c>
      <c r="V555" s="2">
        <f t="shared" si="230"/>
        <v>369.96967568705094</v>
      </c>
      <c r="W555" s="18">
        <f t="shared" si="231"/>
        <v>2143.9642594973593</v>
      </c>
      <c r="X555" s="2">
        <f t="shared" si="232"/>
        <v>-270.29242278923357</v>
      </c>
      <c r="Y555" s="2">
        <f t="shared" si="233"/>
        <v>214.39642594973594</v>
      </c>
      <c r="Z555" s="2">
        <f t="shared" si="234"/>
        <v>-1000</v>
      </c>
      <c r="AA555" s="2">
        <f t="shared" si="235"/>
        <v>2143.9642594973593</v>
      </c>
      <c r="AB555" s="5">
        <f t="shared" si="236"/>
        <v>-1</v>
      </c>
      <c r="AC555" s="5">
        <f t="shared" si="237"/>
        <v>2.2000000000000002</v>
      </c>
      <c r="AD555" s="3">
        <f t="shared" si="238"/>
        <v>202109</v>
      </c>
      <c r="AE555" s="21">
        <v>1.37</v>
      </c>
      <c r="AF555" s="21">
        <v>3.2</v>
      </c>
      <c r="AG555" s="21">
        <v>1.37</v>
      </c>
      <c r="AH555" s="21">
        <v>3.2</v>
      </c>
      <c r="AI555">
        <v>17</v>
      </c>
      <c r="AJ555">
        <v>26</v>
      </c>
      <c r="AK555">
        <f t="shared" si="239"/>
        <v>-300</v>
      </c>
      <c r="AL555">
        <f t="shared" si="240"/>
        <v>17</v>
      </c>
      <c r="AM555">
        <f t="shared" si="241"/>
        <v>26</v>
      </c>
    </row>
    <row r="556" spans="2:39" x14ac:dyDescent="0.25">
      <c r="B556" s="24">
        <v>44455</v>
      </c>
      <c r="C556" s="20" t="s">
        <v>54</v>
      </c>
      <c r="D556" s="20" t="s">
        <v>28</v>
      </c>
      <c r="E556" s="2">
        <v>-175.43859649122805</v>
      </c>
      <c r="F556" s="2">
        <v>154.99999999999997</v>
      </c>
      <c r="G556" s="9">
        <f t="shared" si="242"/>
        <v>45051.999999998661</v>
      </c>
      <c r="H556" s="2" t="str">
        <f t="shared" si="243"/>
        <v>Washington Football Team</v>
      </c>
      <c r="I556" s="2" t="str">
        <f t="shared" si="244"/>
        <v>New York Giants</v>
      </c>
      <c r="J556" s="17">
        <f t="shared" si="245"/>
        <v>-175.43859649122805</v>
      </c>
      <c r="K556" s="18">
        <f t="shared" si="246"/>
        <v>154.99999999999997</v>
      </c>
      <c r="L556" s="4">
        <f t="shared" si="221"/>
        <v>1.57</v>
      </c>
      <c r="M556" s="4">
        <f t="shared" si="222"/>
        <v>2.5499999999999998</v>
      </c>
      <c r="N556" s="1">
        <f t="shared" si="223"/>
        <v>0.63694267515923564</v>
      </c>
      <c r="O556" s="1">
        <f t="shared" si="224"/>
        <v>0.39215686274509809</v>
      </c>
      <c r="P556" s="1">
        <f t="shared" si="225"/>
        <v>2.8276699029126329E-2</v>
      </c>
      <c r="Q556" s="1">
        <f t="shared" si="226"/>
        <v>0.12239290620706877</v>
      </c>
      <c r="R556" s="1">
        <f t="shared" si="227"/>
        <v>0.63339290620706878</v>
      </c>
      <c r="S556" s="1"/>
      <c r="T556" s="17">
        <f t="shared" si="228"/>
        <v>578.79886276004493</v>
      </c>
      <c r="U556" s="18">
        <f t="shared" si="229"/>
        <v>1558.0808321378222</v>
      </c>
      <c r="V556" s="2">
        <f t="shared" si="230"/>
        <v>549.85891962204266</v>
      </c>
      <c r="W556" s="18">
        <f t="shared" si="231"/>
        <v>1480.1767905309309</v>
      </c>
      <c r="X556" s="2">
        <f t="shared" si="232"/>
        <v>-181.86483192586408</v>
      </c>
      <c r="Y556" s="2">
        <f t="shared" si="233"/>
        <v>148.0176790530931</v>
      </c>
      <c r="Z556" s="2">
        <f t="shared" si="234"/>
        <v>549.85891962204266</v>
      </c>
      <c r="AA556" s="2">
        <f t="shared" si="235"/>
        <v>-1000</v>
      </c>
      <c r="AB556" s="5">
        <f t="shared" si="236"/>
        <v>0.57000000000000006</v>
      </c>
      <c r="AC556" s="5">
        <f t="shared" si="237"/>
        <v>-1</v>
      </c>
      <c r="AD556" s="3">
        <f t="shared" si="238"/>
        <v>202109</v>
      </c>
      <c r="AE556" s="21">
        <v>1.55</v>
      </c>
      <c r="AF556" s="21">
        <v>2.6</v>
      </c>
      <c r="AG556" s="21">
        <v>1.57</v>
      </c>
      <c r="AH556" s="21">
        <v>2.5499999999999998</v>
      </c>
      <c r="AI556">
        <v>30</v>
      </c>
      <c r="AJ556">
        <v>29</v>
      </c>
      <c r="AK556">
        <f t="shared" si="239"/>
        <v>-180</v>
      </c>
      <c r="AL556">
        <f t="shared" si="240"/>
        <v>30</v>
      </c>
      <c r="AM556">
        <f t="shared" si="241"/>
        <v>29</v>
      </c>
    </row>
    <row r="557" spans="2:39" x14ac:dyDescent="0.25">
      <c r="B557" s="24">
        <v>44452</v>
      </c>
      <c r="C557" s="20" t="s">
        <v>53</v>
      </c>
      <c r="D557" s="20" t="s">
        <v>31</v>
      </c>
      <c r="E557" s="2">
        <v>179.99999999999997</v>
      </c>
      <c r="F557" s="2">
        <v>-222.22222222222226</v>
      </c>
      <c r="G557" s="9">
        <f t="shared" si="242"/>
        <v>45052.041666665325</v>
      </c>
      <c r="H557" s="2" t="str">
        <f t="shared" si="243"/>
        <v>Baltimore Ravens</v>
      </c>
      <c r="I557" s="2" t="str">
        <f t="shared" si="244"/>
        <v>Las Vegas Raiders</v>
      </c>
      <c r="J557" s="17">
        <f t="shared" si="245"/>
        <v>-222.22222222222226</v>
      </c>
      <c r="K557" s="18">
        <f t="shared" si="246"/>
        <v>179.99999999999997</v>
      </c>
      <c r="L557" s="4">
        <f t="shared" si="221"/>
        <v>1.45</v>
      </c>
      <c r="M557" s="4">
        <f t="shared" si="222"/>
        <v>2.8</v>
      </c>
      <c r="N557" s="1">
        <f t="shared" si="223"/>
        <v>0.68965517241379315</v>
      </c>
      <c r="O557" s="1">
        <f t="shared" si="224"/>
        <v>0.35714285714285715</v>
      </c>
      <c r="P557" s="1">
        <f t="shared" si="225"/>
        <v>4.4705882352941262E-2</v>
      </c>
      <c r="Q557" s="1">
        <f t="shared" si="226"/>
        <v>0.166256157635468</v>
      </c>
      <c r="R557" s="1">
        <f t="shared" si="227"/>
        <v>0.67725615763546798</v>
      </c>
      <c r="S557" s="1"/>
      <c r="T557" s="17">
        <f t="shared" si="228"/>
        <v>476.54619116545314</v>
      </c>
      <c r="U557" s="18">
        <f t="shared" si="229"/>
        <v>1872.3757127156628</v>
      </c>
      <c r="V557" s="2">
        <f t="shared" si="230"/>
        <v>452.71888160718044</v>
      </c>
      <c r="W557" s="18">
        <f t="shared" si="231"/>
        <v>1778.7569270798795</v>
      </c>
      <c r="X557" s="2">
        <f t="shared" si="232"/>
        <v>-220.88762820095712</v>
      </c>
      <c r="Y557" s="2">
        <f t="shared" si="233"/>
        <v>177.87569270798795</v>
      </c>
      <c r="Z557" s="2">
        <f t="shared" si="234"/>
        <v>-1000</v>
      </c>
      <c r="AA557" s="2">
        <f t="shared" si="235"/>
        <v>1778.7569270798795</v>
      </c>
      <c r="AB557" s="5">
        <f t="shared" si="236"/>
        <v>-1</v>
      </c>
      <c r="AC557" s="5">
        <f t="shared" si="237"/>
        <v>1.7999999999999998</v>
      </c>
      <c r="AD557" s="3">
        <f t="shared" si="238"/>
        <v>202109</v>
      </c>
      <c r="AE557" s="21">
        <v>2.95</v>
      </c>
      <c r="AF557" s="21">
        <v>1.42</v>
      </c>
      <c r="AG557" s="21">
        <v>2.8</v>
      </c>
      <c r="AH557" s="21">
        <v>1.45</v>
      </c>
      <c r="AI557">
        <v>33</v>
      </c>
      <c r="AJ557">
        <v>27</v>
      </c>
      <c r="AK557">
        <f t="shared" si="239"/>
        <v>-300</v>
      </c>
      <c r="AL557">
        <f t="shared" si="240"/>
        <v>27</v>
      </c>
      <c r="AM557">
        <f t="shared" si="241"/>
        <v>33</v>
      </c>
    </row>
    <row r="558" spans="2:39" x14ac:dyDescent="0.25">
      <c r="B558" s="24">
        <v>44451</v>
      </c>
      <c r="C558" s="20" t="s">
        <v>50</v>
      </c>
      <c r="D558" s="20" t="s">
        <v>40</v>
      </c>
      <c r="E558" s="2">
        <v>-344.82758620689651</v>
      </c>
      <c r="F558" s="2">
        <v>270</v>
      </c>
      <c r="G558" s="9">
        <f t="shared" si="242"/>
        <v>45052.08333333199</v>
      </c>
      <c r="H558" s="2" t="str">
        <f t="shared" si="243"/>
        <v>Los Angeles Rams</v>
      </c>
      <c r="I558" s="2" t="str">
        <f t="shared" si="244"/>
        <v>Chicago Bears</v>
      </c>
      <c r="J558" s="17">
        <f t="shared" si="245"/>
        <v>-344.82758620689651</v>
      </c>
      <c r="K558" s="18">
        <f t="shared" si="246"/>
        <v>270</v>
      </c>
      <c r="L558" s="4">
        <f t="shared" si="221"/>
        <v>1.29</v>
      </c>
      <c r="M558" s="4">
        <f t="shared" si="222"/>
        <v>3.7</v>
      </c>
      <c r="N558" s="1">
        <f t="shared" si="223"/>
        <v>0.77519379844961234</v>
      </c>
      <c r="O558" s="1">
        <f t="shared" si="224"/>
        <v>0.27027027027027023</v>
      </c>
      <c r="P558" s="1">
        <f t="shared" si="225"/>
        <v>4.3486973947895691E-2</v>
      </c>
      <c r="Q558" s="1">
        <f t="shared" si="226"/>
        <v>0.25246176408967103</v>
      </c>
      <c r="R558" s="1">
        <f t="shared" si="227"/>
        <v>0.76346176408967104</v>
      </c>
      <c r="S558" s="1"/>
      <c r="T558" s="17">
        <f t="shared" si="228"/>
        <v>309.82329048576543</v>
      </c>
      <c r="U558" s="18">
        <f t="shared" si="229"/>
        <v>2773.304285017382</v>
      </c>
      <c r="V558" s="2">
        <f t="shared" si="230"/>
        <v>294.33212596147712</v>
      </c>
      <c r="W558" s="18">
        <f t="shared" si="231"/>
        <v>2634.6390707665128</v>
      </c>
      <c r="X558" s="2">
        <f t="shared" si="232"/>
        <v>-339.75224305989701</v>
      </c>
      <c r="Y558" s="2">
        <f t="shared" si="233"/>
        <v>263.46390707665125</v>
      </c>
      <c r="Z558" s="2">
        <f t="shared" si="234"/>
        <v>294.33212596147712</v>
      </c>
      <c r="AA558" s="2">
        <f t="shared" si="235"/>
        <v>-1000</v>
      </c>
      <c r="AB558" s="5">
        <f t="shared" si="236"/>
        <v>0.29000000000000004</v>
      </c>
      <c r="AC558" s="5">
        <f t="shared" si="237"/>
        <v>-1</v>
      </c>
      <c r="AD558" s="3">
        <f t="shared" si="238"/>
        <v>202109</v>
      </c>
      <c r="AE558" s="21">
        <v>1.28</v>
      </c>
      <c r="AF558" s="21">
        <v>3.75</v>
      </c>
      <c r="AG558" s="21">
        <v>1.29</v>
      </c>
      <c r="AH558" s="21">
        <v>3.7</v>
      </c>
      <c r="AI558">
        <v>34</v>
      </c>
      <c r="AJ558">
        <v>14</v>
      </c>
      <c r="AK558">
        <f t="shared" si="239"/>
        <v>-400</v>
      </c>
      <c r="AL558">
        <f t="shared" si="240"/>
        <v>34</v>
      </c>
      <c r="AM558">
        <f t="shared" si="241"/>
        <v>14</v>
      </c>
    </row>
    <row r="559" spans="2:39" x14ac:dyDescent="0.25">
      <c r="B559" s="24">
        <v>44451</v>
      </c>
      <c r="C559" s="20" t="s">
        <v>23</v>
      </c>
      <c r="D559" s="20" t="s">
        <v>49</v>
      </c>
      <c r="E559" s="2">
        <v>-270.2702702702702</v>
      </c>
      <c r="F559" s="2">
        <v>220.00000000000003</v>
      </c>
      <c r="G559" s="9">
        <f t="shared" si="242"/>
        <v>45052.124999998654</v>
      </c>
      <c r="H559" s="2" t="str">
        <f t="shared" si="243"/>
        <v>Kansas City Chiefs</v>
      </c>
      <c r="I559" s="2" t="str">
        <f t="shared" si="244"/>
        <v>Cleveland Browns</v>
      </c>
      <c r="J559" s="17">
        <f t="shared" si="245"/>
        <v>-270.2702702702702</v>
      </c>
      <c r="K559" s="18">
        <f t="shared" si="246"/>
        <v>220.00000000000003</v>
      </c>
      <c r="L559" s="4">
        <f t="shared" si="221"/>
        <v>1.37</v>
      </c>
      <c r="M559" s="4">
        <f t="shared" si="222"/>
        <v>3.2</v>
      </c>
      <c r="N559" s="1">
        <f t="shared" si="223"/>
        <v>0.72992700729927007</v>
      </c>
      <c r="O559" s="1">
        <f t="shared" si="224"/>
        <v>0.3125</v>
      </c>
      <c r="P559" s="1">
        <f t="shared" si="225"/>
        <v>4.0700218818380707E-2</v>
      </c>
      <c r="Q559" s="1">
        <f t="shared" si="226"/>
        <v>0.20871350364963503</v>
      </c>
      <c r="R559" s="1">
        <f t="shared" si="227"/>
        <v>0.71971350364963504</v>
      </c>
      <c r="S559" s="1"/>
      <c r="T559" s="17">
        <f t="shared" si="228"/>
        <v>389.44176388110628</v>
      </c>
      <c r="U559" s="18">
        <f t="shared" si="229"/>
        <v>2256.8044836814311</v>
      </c>
      <c r="V559" s="2">
        <f t="shared" si="230"/>
        <v>369.96967568705094</v>
      </c>
      <c r="W559" s="18">
        <f t="shared" si="231"/>
        <v>2143.9642594973593</v>
      </c>
      <c r="X559" s="2">
        <f t="shared" si="232"/>
        <v>-270.29242278923357</v>
      </c>
      <c r="Y559" s="2">
        <f t="shared" si="233"/>
        <v>214.39642594973594</v>
      </c>
      <c r="Z559" s="2">
        <f t="shared" si="234"/>
        <v>369.96967568705094</v>
      </c>
      <c r="AA559" s="2">
        <f t="shared" si="235"/>
        <v>-1000</v>
      </c>
      <c r="AB559" s="5">
        <f t="shared" si="236"/>
        <v>0.37000000000000011</v>
      </c>
      <c r="AC559" s="5">
        <f t="shared" si="237"/>
        <v>-1</v>
      </c>
      <c r="AD559" s="3">
        <f t="shared" si="238"/>
        <v>202109</v>
      </c>
      <c r="AE559" s="21">
        <v>1.38</v>
      </c>
      <c r="AF559" s="21">
        <v>3.15</v>
      </c>
      <c r="AG559" s="21">
        <v>1.37</v>
      </c>
      <c r="AH559" s="21">
        <v>3.2</v>
      </c>
      <c r="AI559">
        <v>33</v>
      </c>
      <c r="AJ559">
        <v>29</v>
      </c>
      <c r="AK559">
        <f t="shared" si="239"/>
        <v>-300</v>
      </c>
      <c r="AL559">
        <f t="shared" si="240"/>
        <v>33</v>
      </c>
      <c r="AM559">
        <f t="shared" si="241"/>
        <v>29</v>
      </c>
    </row>
    <row r="560" spans="2:39" x14ac:dyDescent="0.25">
      <c r="B560" s="24">
        <v>44451</v>
      </c>
      <c r="C560" s="20" t="s">
        <v>39</v>
      </c>
      <c r="D560" s="20" t="s">
        <v>33</v>
      </c>
      <c r="E560" s="2">
        <v>-147.05882352941177</v>
      </c>
      <c r="F560" s="2">
        <v>125</v>
      </c>
      <c r="G560" s="9">
        <f t="shared" si="242"/>
        <v>45052.166666665318</v>
      </c>
      <c r="H560" s="2" t="str">
        <f t="shared" si="243"/>
        <v>New England Patriots</v>
      </c>
      <c r="I560" s="2" t="str">
        <f t="shared" si="244"/>
        <v>Miami Dolphins</v>
      </c>
      <c r="J560" s="17">
        <f t="shared" si="245"/>
        <v>-147.05882352941177</v>
      </c>
      <c r="K560" s="18">
        <f t="shared" si="246"/>
        <v>125</v>
      </c>
      <c r="L560" s="4">
        <f t="shared" si="221"/>
        <v>1.68</v>
      </c>
      <c r="M560" s="4">
        <f t="shared" si="222"/>
        <v>2.25</v>
      </c>
      <c r="N560" s="1">
        <f t="shared" si="223"/>
        <v>0.59523809523809523</v>
      </c>
      <c r="O560" s="1">
        <f t="shared" si="224"/>
        <v>0.44444444444444442</v>
      </c>
      <c r="P560" s="1">
        <f t="shared" si="225"/>
        <v>3.8167938931297662E-2</v>
      </c>
      <c r="Q560" s="1">
        <f t="shared" si="226"/>
        <v>7.5396825396825407E-2</v>
      </c>
      <c r="R560" s="1">
        <f t="shared" si="227"/>
        <v>0.58639682539682547</v>
      </c>
      <c r="S560" s="1"/>
      <c r="T560" s="17">
        <f t="shared" si="228"/>
        <v>705.32983244457648</v>
      </c>
      <c r="U560" s="18">
        <f t="shared" si="229"/>
        <v>1287.7472223008879</v>
      </c>
      <c r="V560" s="2">
        <f t="shared" si="230"/>
        <v>670.06334082234764</v>
      </c>
      <c r="W560" s="18">
        <f t="shared" si="231"/>
        <v>1223.3598611858433</v>
      </c>
      <c r="X560" s="2">
        <f t="shared" si="232"/>
        <v>-149.23962244714528</v>
      </c>
      <c r="Y560" s="2">
        <f t="shared" si="233"/>
        <v>122.33598611858433</v>
      </c>
      <c r="Z560" s="2">
        <f t="shared" si="234"/>
        <v>-1000</v>
      </c>
      <c r="AA560" s="2">
        <f t="shared" si="235"/>
        <v>1223.3598611858433</v>
      </c>
      <c r="AB560" s="5">
        <f t="shared" si="236"/>
        <v>-1</v>
      </c>
      <c r="AC560" s="5">
        <f t="shared" si="237"/>
        <v>1.25</v>
      </c>
      <c r="AD560" s="3">
        <f t="shared" si="238"/>
        <v>202109</v>
      </c>
      <c r="AE560" s="21">
        <v>1.74</v>
      </c>
      <c r="AF560" s="21">
        <v>2.15</v>
      </c>
      <c r="AG560" s="21">
        <v>1.68</v>
      </c>
      <c r="AH560" s="21">
        <v>2.25</v>
      </c>
      <c r="AI560">
        <v>16</v>
      </c>
      <c r="AJ560">
        <v>17</v>
      </c>
      <c r="AK560">
        <f t="shared" si="239"/>
        <v>-150</v>
      </c>
      <c r="AL560">
        <f t="shared" si="240"/>
        <v>16</v>
      </c>
      <c r="AM560">
        <f t="shared" si="241"/>
        <v>17</v>
      </c>
    </row>
    <row r="561" spans="2:39" x14ac:dyDescent="0.25">
      <c r="B561" s="24">
        <v>44451</v>
      </c>
      <c r="C561" s="20" t="s">
        <v>46</v>
      </c>
      <c r="D561" s="20" t="s">
        <v>36</v>
      </c>
      <c r="E561" s="2">
        <v>170.00000000000003</v>
      </c>
      <c r="F561" s="2">
        <v>-200</v>
      </c>
      <c r="G561" s="9">
        <f t="shared" si="242"/>
        <v>45052.208333331982</v>
      </c>
      <c r="H561" s="2" t="str">
        <f t="shared" si="243"/>
        <v>Green Bay Packers</v>
      </c>
      <c r="I561" s="2" t="str">
        <f t="shared" si="244"/>
        <v>New Orleans Saints</v>
      </c>
      <c r="J561" s="17">
        <f t="shared" si="245"/>
        <v>-200</v>
      </c>
      <c r="K561" s="18">
        <f t="shared" si="246"/>
        <v>170.00000000000003</v>
      </c>
      <c r="L561" s="4">
        <f t="shared" si="221"/>
        <v>1.5</v>
      </c>
      <c r="M561" s="4">
        <f t="shared" si="222"/>
        <v>2.7</v>
      </c>
      <c r="N561" s="1">
        <f t="shared" si="223"/>
        <v>0.66666666666666663</v>
      </c>
      <c r="O561" s="1">
        <f t="shared" si="224"/>
        <v>0.37037037037037035</v>
      </c>
      <c r="P561" s="1">
        <f t="shared" si="225"/>
        <v>3.5714285714285587E-2</v>
      </c>
      <c r="Q561" s="1">
        <f t="shared" si="226"/>
        <v>0.14814814814814814</v>
      </c>
      <c r="R561" s="1">
        <f t="shared" si="227"/>
        <v>0.65914814814814815</v>
      </c>
      <c r="S561" s="1"/>
      <c r="T561" s="17">
        <f t="shared" si="228"/>
        <v>517.10962521773342</v>
      </c>
      <c r="U561" s="18">
        <f t="shared" si="229"/>
        <v>1734.0124117028765</v>
      </c>
      <c r="V561" s="2">
        <f t="shared" si="230"/>
        <v>491.25414395684675</v>
      </c>
      <c r="W561" s="18">
        <f t="shared" si="231"/>
        <v>1647.3117911177326</v>
      </c>
      <c r="X561" s="2">
        <f t="shared" si="232"/>
        <v>-203.56062382403903</v>
      </c>
      <c r="Y561" s="2">
        <f t="shared" si="233"/>
        <v>164.73117911177326</v>
      </c>
      <c r="Z561" s="2">
        <f t="shared" si="234"/>
        <v>-1000</v>
      </c>
      <c r="AA561" s="2">
        <f t="shared" si="235"/>
        <v>1647.3117911177326</v>
      </c>
      <c r="AB561" s="5">
        <f t="shared" si="236"/>
        <v>-1</v>
      </c>
      <c r="AC561" s="5">
        <f t="shared" si="237"/>
        <v>1.7000000000000002</v>
      </c>
      <c r="AD561" s="3">
        <f t="shared" si="238"/>
        <v>202109</v>
      </c>
      <c r="AE561" s="21">
        <v>2.7</v>
      </c>
      <c r="AF561" s="21">
        <v>1.5</v>
      </c>
      <c r="AG561" s="21">
        <v>2.7</v>
      </c>
      <c r="AH561" s="21">
        <v>1.5</v>
      </c>
      <c r="AI561">
        <v>38</v>
      </c>
      <c r="AJ561">
        <v>3</v>
      </c>
      <c r="AK561">
        <f t="shared" si="239"/>
        <v>-200</v>
      </c>
      <c r="AL561">
        <f t="shared" si="240"/>
        <v>3</v>
      </c>
      <c r="AM561">
        <f t="shared" si="241"/>
        <v>38</v>
      </c>
    </row>
    <row r="562" spans="2:39" x14ac:dyDescent="0.25">
      <c r="B562" s="24">
        <v>44451</v>
      </c>
      <c r="C562" s="20" t="s">
        <v>28</v>
      </c>
      <c r="D562" s="20" t="s">
        <v>41</v>
      </c>
      <c r="E562" s="2">
        <v>129.99999999999997</v>
      </c>
      <c r="F562" s="2">
        <v>-151.51515151515153</v>
      </c>
      <c r="G562" s="9">
        <f t="shared" si="242"/>
        <v>45052.249999998647</v>
      </c>
      <c r="H562" s="2" t="str">
        <f t="shared" si="243"/>
        <v>Denver Broncos</v>
      </c>
      <c r="I562" s="2" t="str">
        <f t="shared" si="244"/>
        <v>New York Giants</v>
      </c>
      <c r="J562" s="17">
        <f t="shared" si="245"/>
        <v>-151.51515151515153</v>
      </c>
      <c r="K562" s="18">
        <f t="shared" si="246"/>
        <v>129.99999999999997</v>
      </c>
      <c r="L562" s="4">
        <f t="shared" si="221"/>
        <v>1.66</v>
      </c>
      <c r="M562" s="4">
        <f t="shared" si="222"/>
        <v>2.2999999999999998</v>
      </c>
      <c r="N562" s="1">
        <f t="shared" si="223"/>
        <v>0.60240963855421692</v>
      </c>
      <c r="O562" s="1">
        <f t="shared" si="224"/>
        <v>0.43478260869565222</v>
      </c>
      <c r="P562" s="1">
        <f t="shared" si="225"/>
        <v>3.5858585858585923E-2</v>
      </c>
      <c r="Q562" s="1">
        <f t="shared" si="226"/>
        <v>8.3813514929282351E-2</v>
      </c>
      <c r="R562" s="1">
        <f t="shared" si="227"/>
        <v>0.59481351492928236</v>
      </c>
      <c r="S562" s="1"/>
      <c r="T562" s="17">
        <f t="shared" si="228"/>
        <v>681.19919084032654</v>
      </c>
      <c r="U562" s="18">
        <f t="shared" si="229"/>
        <v>1332.032655245516</v>
      </c>
      <c r="V562" s="2">
        <f t="shared" si="230"/>
        <v>647.13923129831016</v>
      </c>
      <c r="W562" s="18">
        <f t="shared" si="231"/>
        <v>1265.4310224832402</v>
      </c>
      <c r="X562" s="2">
        <f t="shared" si="232"/>
        <v>-154.5262521009227</v>
      </c>
      <c r="Y562" s="2">
        <f t="shared" si="233"/>
        <v>126.54310224832402</v>
      </c>
      <c r="Z562" s="2">
        <f t="shared" si="234"/>
        <v>647.13923129831016</v>
      </c>
      <c r="AA562" s="2">
        <f t="shared" si="235"/>
        <v>-1000</v>
      </c>
      <c r="AB562" s="5">
        <f t="shared" si="236"/>
        <v>0.65999999999999992</v>
      </c>
      <c r="AC562" s="5">
        <f t="shared" si="237"/>
        <v>-1</v>
      </c>
      <c r="AD562" s="3">
        <f t="shared" si="238"/>
        <v>202109</v>
      </c>
      <c r="AE562" s="21">
        <v>1.95</v>
      </c>
      <c r="AF562" s="21">
        <v>1.86</v>
      </c>
      <c r="AG562" s="21">
        <v>2.2999999999999998</v>
      </c>
      <c r="AH562" s="21">
        <v>1.66</v>
      </c>
      <c r="AI562">
        <v>13</v>
      </c>
      <c r="AJ562">
        <v>27</v>
      </c>
      <c r="AK562">
        <f t="shared" si="239"/>
        <v>-160</v>
      </c>
      <c r="AL562">
        <f t="shared" si="240"/>
        <v>27</v>
      </c>
      <c r="AM562">
        <f t="shared" si="241"/>
        <v>13</v>
      </c>
    </row>
    <row r="563" spans="2:39" x14ac:dyDescent="0.25">
      <c r="B563" s="24">
        <v>44451</v>
      </c>
      <c r="C563" s="20" t="s">
        <v>38</v>
      </c>
      <c r="D563" s="20" t="s">
        <v>22</v>
      </c>
      <c r="E563" s="2">
        <v>-181.81818181818181</v>
      </c>
      <c r="F563" s="2">
        <v>160</v>
      </c>
      <c r="G563" s="9">
        <f t="shared" si="242"/>
        <v>45052.291666665311</v>
      </c>
      <c r="H563" s="2" t="str">
        <f t="shared" si="243"/>
        <v>Atlanta Falcons</v>
      </c>
      <c r="I563" s="2" t="str">
        <f t="shared" si="244"/>
        <v>Philadelphia Eagles</v>
      </c>
      <c r="J563" s="17">
        <f t="shared" si="245"/>
        <v>-181.81818181818181</v>
      </c>
      <c r="K563" s="18">
        <f t="shared" si="246"/>
        <v>160</v>
      </c>
      <c r="L563" s="4">
        <f t="shared" si="221"/>
        <v>1.55</v>
      </c>
      <c r="M563" s="4">
        <f t="shared" si="222"/>
        <v>2.6</v>
      </c>
      <c r="N563" s="1">
        <f t="shared" si="223"/>
        <v>0.64516129032258063</v>
      </c>
      <c r="O563" s="1">
        <f t="shared" si="224"/>
        <v>0.38461538461538458</v>
      </c>
      <c r="P563" s="1">
        <f t="shared" si="225"/>
        <v>2.8915662650602414E-2</v>
      </c>
      <c r="Q563" s="1">
        <f t="shared" si="226"/>
        <v>0.13027295285359802</v>
      </c>
      <c r="R563" s="1">
        <f t="shared" si="227"/>
        <v>0.64127295285359809</v>
      </c>
      <c r="S563" s="1"/>
      <c r="T563" s="17">
        <f t="shared" si="228"/>
        <v>559.39837404665798</v>
      </c>
      <c r="U563" s="18">
        <f t="shared" si="229"/>
        <v>1609.5378726032154</v>
      </c>
      <c r="V563" s="2">
        <f t="shared" si="230"/>
        <v>531.42845534432502</v>
      </c>
      <c r="W563" s="18">
        <f t="shared" si="231"/>
        <v>1529.0609789730545</v>
      </c>
      <c r="X563" s="2">
        <f t="shared" si="232"/>
        <v>-188.17208411470486</v>
      </c>
      <c r="Y563" s="2">
        <f t="shared" si="233"/>
        <v>152.90609789730544</v>
      </c>
      <c r="Z563" s="2">
        <f t="shared" si="234"/>
        <v>-1000</v>
      </c>
      <c r="AA563" s="2">
        <f t="shared" si="235"/>
        <v>1529.0609789730545</v>
      </c>
      <c r="AB563" s="5">
        <f t="shared" si="236"/>
        <v>-1</v>
      </c>
      <c r="AC563" s="5">
        <f t="shared" si="237"/>
        <v>1.6</v>
      </c>
      <c r="AD563" s="3">
        <f t="shared" si="238"/>
        <v>202109</v>
      </c>
      <c r="AE563" s="21">
        <v>1.5</v>
      </c>
      <c r="AF563" s="21">
        <v>2.7</v>
      </c>
      <c r="AG563" s="21">
        <v>1.55</v>
      </c>
      <c r="AH563" s="21">
        <v>2.6</v>
      </c>
      <c r="AI563">
        <v>6</v>
      </c>
      <c r="AJ563">
        <v>32</v>
      </c>
      <c r="AK563">
        <f t="shared" si="239"/>
        <v>-190</v>
      </c>
      <c r="AL563">
        <f t="shared" si="240"/>
        <v>6</v>
      </c>
      <c r="AM563">
        <f t="shared" si="241"/>
        <v>32</v>
      </c>
    </row>
    <row r="564" spans="2:39" x14ac:dyDescent="0.25">
      <c r="B564" s="24">
        <v>44451</v>
      </c>
      <c r="C564" s="20" t="s">
        <v>27</v>
      </c>
      <c r="D564" s="20" t="s">
        <v>48</v>
      </c>
      <c r="E564" s="2">
        <v>-285.71428571428567</v>
      </c>
      <c r="F564" s="2">
        <v>229.99999999999997</v>
      </c>
      <c r="G564" s="9">
        <f t="shared" si="242"/>
        <v>45052.333333331975</v>
      </c>
      <c r="H564" s="2" t="str">
        <f t="shared" si="243"/>
        <v>Buffalo Bills</v>
      </c>
      <c r="I564" s="2" t="str">
        <f t="shared" si="244"/>
        <v>Pittsburgh Steelers</v>
      </c>
      <c r="J564" s="17">
        <f t="shared" si="245"/>
        <v>-285.71428571428567</v>
      </c>
      <c r="K564" s="18">
        <f t="shared" si="246"/>
        <v>229.99999999999997</v>
      </c>
      <c r="L564" s="4">
        <f t="shared" si="221"/>
        <v>1.35</v>
      </c>
      <c r="M564" s="4">
        <f t="shared" si="222"/>
        <v>3.3</v>
      </c>
      <c r="N564" s="1">
        <f t="shared" si="223"/>
        <v>0.7407407407407407</v>
      </c>
      <c r="O564" s="1">
        <f t="shared" si="224"/>
        <v>0.30303030303030304</v>
      </c>
      <c r="P564" s="1">
        <f t="shared" si="225"/>
        <v>4.1935483870967794E-2</v>
      </c>
      <c r="Q564" s="1">
        <f t="shared" si="226"/>
        <v>0.21885521885521883</v>
      </c>
      <c r="R564" s="1">
        <f t="shared" si="227"/>
        <v>0.72985521885521887</v>
      </c>
      <c r="S564" s="1"/>
      <c r="T564" s="17">
        <f t="shared" si="228"/>
        <v>370.13475298361828</v>
      </c>
      <c r="U564" s="18">
        <f t="shared" si="229"/>
        <v>2363.8563841328437</v>
      </c>
      <c r="V564" s="2">
        <f t="shared" si="230"/>
        <v>351.62801533443735</v>
      </c>
      <c r="W564" s="18">
        <f t="shared" si="231"/>
        <v>2245.6635649262016</v>
      </c>
      <c r="X564" s="2">
        <f t="shared" si="232"/>
        <v>-284.39144675343596</v>
      </c>
      <c r="Y564" s="2">
        <f t="shared" si="233"/>
        <v>224.56635649262017</v>
      </c>
      <c r="Z564" s="2">
        <f t="shared" si="234"/>
        <v>-1000</v>
      </c>
      <c r="AA564" s="2">
        <f t="shared" si="235"/>
        <v>2245.6635649262016</v>
      </c>
      <c r="AB564" s="5">
        <f t="shared" si="236"/>
        <v>-1</v>
      </c>
      <c r="AC564" s="5">
        <f t="shared" si="237"/>
        <v>2.2999999999999998</v>
      </c>
      <c r="AD564" s="3">
        <f t="shared" si="238"/>
        <v>202109</v>
      </c>
      <c r="AE564" s="21">
        <v>1.36</v>
      </c>
      <c r="AF564" s="21">
        <v>3.25</v>
      </c>
      <c r="AG564" s="21">
        <v>1.35</v>
      </c>
      <c r="AH564" s="21">
        <v>3.3</v>
      </c>
      <c r="AI564">
        <v>16</v>
      </c>
      <c r="AJ564">
        <v>23</v>
      </c>
      <c r="AK564">
        <f t="shared" si="239"/>
        <v>-300</v>
      </c>
      <c r="AL564">
        <f t="shared" si="240"/>
        <v>16</v>
      </c>
      <c r="AM564">
        <f t="shared" si="241"/>
        <v>23</v>
      </c>
    </row>
    <row r="565" spans="2:39" x14ac:dyDescent="0.25">
      <c r="B565" s="24">
        <v>44451</v>
      </c>
      <c r="C565" s="20" t="s">
        <v>47</v>
      </c>
      <c r="D565" s="20" t="s">
        <v>45</v>
      </c>
      <c r="E565" s="2">
        <v>-238.09523809523813</v>
      </c>
      <c r="F565" s="2">
        <v>195.00000000000003</v>
      </c>
      <c r="G565" s="9">
        <f t="shared" si="242"/>
        <v>45052.374999998639</v>
      </c>
      <c r="H565" s="2" t="str">
        <f t="shared" si="243"/>
        <v>Carolina Panthers</v>
      </c>
      <c r="I565" s="2" t="str">
        <f t="shared" si="244"/>
        <v>New York Jets</v>
      </c>
      <c r="J565" s="17">
        <f t="shared" si="245"/>
        <v>-238.09523809523813</v>
      </c>
      <c r="K565" s="18">
        <f t="shared" si="246"/>
        <v>195.00000000000003</v>
      </c>
      <c r="L565" s="4">
        <f t="shared" si="221"/>
        <v>1.42</v>
      </c>
      <c r="M565" s="4">
        <f t="shared" si="222"/>
        <v>2.95</v>
      </c>
      <c r="N565" s="1">
        <f t="shared" si="223"/>
        <v>0.70422535211267612</v>
      </c>
      <c r="O565" s="1">
        <f t="shared" si="224"/>
        <v>0.33898305084745761</v>
      </c>
      <c r="P565" s="1">
        <f t="shared" si="225"/>
        <v>4.1418764302059485E-2</v>
      </c>
      <c r="Q565" s="1">
        <f t="shared" si="226"/>
        <v>0.18262115063260925</v>
      </c>
      <c r="R565" s="1">
        <f t="shared" si="227"/>
        <v>0.69362115063260932</v>
      </c>
      <c r="S565" s="1"/>
      <c r="T565" s="17">
        <f t="shared" si="228"/>
        <v>441.70920838841397</v>
      </c>
      <c r="U565" s="18">
        <f t="shared" si="229"/>
        <v>2009.6149174189422</v>
      </c>
      <c r="V565" s="2">
        <f t="shared" si="230"/>
        <v>419.62374796899326</v>
      </c>
      <c r="W565" s="18">
        <f t="shared" si="231"/>
        <v>1909.134171547995</v>
      </c>
      <c r="X565" s="2">
        <f t="shared" si="232"/>
        <v>-238.30872414634925</v>
      </c>
      <c r="Y565" s="2">
        <f t="shared" si="233"/>
        <v>190.9134171547995</v>
      </c>
      <c r="Z565" s="2">
        <f t="shared" si="234"/>
        <v>419.62374796899326</v>
      </c>
      <c r="AA565" s="2">
        <f t="shared" si="235"/>
        <v>-1000</v>
      </c>
      <c r="AB565" s="5">
        <f t="shared" si="236"/>
        <v>0.41999999999999993</v>
      </c>
      <c r="AC565" s="5">
        <f t="shared" si="237"/>
        <v>-1</v>
      </c>
      <c r="AD565" s="3">
        <f t="shared" si="238"/>
        <v>202109</v>
      </c>
      <c r="AE565" s="21">
        <v>1.47</v>
      </c>
      <c r="AF565" s="21">
        <v>2.75</v>
      </c>
      <c r="AG565" s="21">
        <v>1.42</v>
      </c>
      <c r="AH565" s="21">
        <v>2.95</v>
      </c>
      <c r="AI565">
        <v>19</v>
      </c>
      <c r="AJ565">
        <v>14</v>
      </c>
      <c r="AK565">
        <f t="shared" si="239"/>
        <v>-300</v>
      </c>
      <c r="AL565">
        <f t="shared" si="240"/>
        <v>19</v>
      </c>
      <c r="AM565">
        <f t="shared" si="241"/>
        <v>14</v>
      </c>
    </row>
    <row r="566" spans="2:39" x14ac:dyDescent="0.25">
      <c r="B566" s="24">
        <v>44451</v>
      </c>
      <c r="C566" s="20" t="s">
        <v>24</v>
      </c>
      <c r="D566" s="20" t="s">
        <v>32</v>
      </c>
      <c r="E566" s="2">
        <v>150</v>
      </c>
      <c r="F566" s="2">
        <v>-172.41379310344826</v>
      </c>
      <c r="G566" s="9">
        <f t="shared" si="242"/>
        <v>45052.416666665304</v>
      </c>
      <c r="H566" s="2" t="str">
        <f t="shared" si="243"/>
        <v>Minnesota Vikings</v>
      </c>
      <c r="I566" s="2" t="str">
        <f t="shared" si="244"/>
        <v>Cincinnati Bengals</v>
      </c>
      <c r="J566" s="17">
        <f t="shared" si="245"/>
        <v>-172.41379310344826</v>
      </c>
      <c r="K566" s="18">
        <f t="shared" si="246"/>
        <v>150</v>
      </c>
      <c r="L566" s="4">
        <f t="shared" si="221"/>
        <v>1.58</v>
      </c>
      <c r="M566" s="4">
        <f t="shared" si="222"/>
        <v>2.5</v>
      </c>
      <c r="N566" s="1">
        <f t="shared" si="223"/>
        <v>0.63291139240506322</v>
      </c>
      <c r="O566" s="1">
        <f t="shared" si="224"/>
        <v>0.4</v>
      </c>
      <c r="P566" s="1">
        <f t="shared" si="225"/>
        <v>3.1862745098039214E-2</v>
      </c>
      <c r="Q566" s="1">
        <f t="shared" si="226"/>
        <v>0.1164556962025316</v>
      </c>
      <c r="R566" s="1">
        <f t="shared" si="227"/>
        <v>0.62745569620253161</v>
      </c>
      <c r="S566" s="1"/>
      <c r="T566" s="17">
        <f t="shared" si="228"/>
        <v>593.73802174746322</v>
      </c>
      <c r="U566" s="18">
        <f t="shared" si="229"/>
        <v>1520.5870888415161</v>
      </c>
      <c r="V566" s="2">
        <f t="shared" si="230"/>
        <v>564.05112066009008</v>
      </c>
      <c r="W566" s="18">
        <f t="shared" si="231"/>
        <v>1444.5577343994403</v>
      </c>
      <c r="X566" s="2">
        <f t="shared" si="232"/>
        <v>-177.28889516782337</v>
      </c>
      <c r="Y566" s="2">
        <f t="shared" si="233"/>
        <v>144.45577343994404</v>
      </c>
      <c r="Z566" s="2">
        <f t="shared" si="234"/>
        <v>-1000</v>
      </c>
      <c r="AA566" s="2">
        <f t="shared" si="235"/>
        <v>1444.5577343994403</v>
      </c>
      <c r="AB566" s="5">
        <f t="shared" si="236"/>
        <v>-1</v>
      </c>
      <c r="AC566" s="5">
        <f t="shared" si="237"/>
        <v>1.5</v>
      </c>
      <c r="AD566" s="3">
        <f t="shared" si="238"/>
        <v>202109</v>
      </c>
      <c r="AE566" s="21">
        <v>2.35</v>
      </c>
      <c r="AF566" s="21">
        <v>1.64</v>
      </c>
      <c r="AG566" s="21">
        <v>2.5</v>
      </c>
      <c r="AH566" s="21">
        <v>1.58</v>
      </c>
      <c r="AI566">
        <v>27</v>
      </c>
      <c r="AJ566">
        <v>24</v>
      </c>
      <c r="AK566">
        <f t="shared" si="239"/>
        <v>-180</v>
      </c>
      <c r="AL566">
        <f t="shared" si="240"/>
        <v>24</v>
      </c>
      <c r="AM566">
        <f t="shared" si="241"/>
        <v>27</v>
      </c>
    </row>
    <row r="567" spans="2:39" x14ac:dyDescent="0.25">
      <c r="B567" s="24">
        <v>44451</v>
      </c>
      <c r="C567" s="20" t="s">
        <v>37</v>
      </c>
      <c r="D567" s="20" t="s">
        <v>25</v>
      </c>
      <c r="E567" s="2">
        <v>290</v>
      </c>
      <c r="F567" s="2">
        <v>-370.37037037037032</v>
      </c>
      <c r="G567" s="9">
        <f t="shared" si="242"/>
        <v>45052.458333331968</v>
      </c>
      <c r="H567" s="2" t="str">
        <f t="shared" si="243"/>
        <v>San Francisco 49ers</v>
      </c>
      <c r="I567" s="2" t="str">
        <f t="shared" si="244"/>
        <v>Detroit Lions</v>
      </c>
      <c r="J567" s="17">
        <f t="shared" si="245"/>
        <v>-370.37037037037032</v>
      </c>
      <c r="K567" s="18">
        <f t="shared" si="246"/>
        <v>290</v>
      </c>
      <c r="L567" s="4">
        <f t="shared" si="221"/>
        <v>1.27</v>
      </c>
      <c r="M567" s="4">
        <f t="shared" si="222"/>
        <v>3.9</v>
      </c>
      <c r="N567" s="1">
        <f t="shared" si="223"/>
        <v>0.78740157480314954</v>
      </c>
      <c r="O567" s="1">
        <f t="shared" si="224"/>
        <v>0.25641025641025644</v>
      </c>
      <c r="P567" s="1">
        <f t="shared" si="225"/>
        <v>4.1972920696324856E-2</v>
      </c>
      <c r="Q567" s="1">
        <f t="shared" si="226"/>
        <v>0.26549565919644658</v>
      </c>
      <c r="R567" s="1">
        <f t="shared" si="227"/>
        <v>0.77649565919644659</v>
      </c>
      <c r="S567" s="1"/>
      <c r="T567" s="17">
        <f t="shared" si="228"/>
        <v>287.83720572867844</v>
      </c>
      <c r="U567" s="18">
        <f t="shared" si="229"/>
        <v>2959.4718041984102</v>
      </c>
      <c r="V567" s="2">
        <f t="shared" si="230"/>
        <v>273.4453454422445</v>
      </c>
      <c r="W567" s="18">
        <f t="shared" si="231"/>
        <v>2811.4982139884896</v>
      </c>
      <c r="X567" s="2">
        <f t="shared" si="232"/>
        <v>-365.70379297650692</v>
      </c>
      <c r="Y567" s="2">
        <f t="shared" si="233"/>
        <v>281.14982139884899</v>
      </c>
      <c r="Z567" s="2">
        <f t="shared" si="234"/>
        <v>273.4453454422445</v>
      </c>
      <c r="AA567" s="2">
        <f t="shared" si="235"/>
        <v>-1000</v>
      </c>
      <c r="AB567" s="5">
        <f t="shared" si="236"/>
        <v>0.27</v>
      </c>
      <c r="AC567" s="5">
        <f t="shared" si="237"/>
        <v>-1</v>
      </c>
      <c r="AD567" s="3">
        <f t="shared" si="238"/>
        <v>202109</v>
      </c>
      <c r="AE567" s="21">
        <v>4.25</v>
      </c>
      <c r="AF567" s="21">
        <v>1.23</v>
      </c>
      <c r="AG567" s="21">
        <v>3.9</v>
      </c>
      <c r="AH567" s="21">
        <v>1.27</v>
      </c>
      <c r="AI567">
        <v>33</v>
      </c>
      <c r="AJ567">
        <v>41</v>
      </c>
      <c r="AK567">
        <f t="shared" si="239"/>
        <v>-400</v>
      </c>
      <c r="AL567">
        <f t="shared" si="240"/>
        <v>41</v>
      </c>
      <c r="AM567">
        <f t="shared" si="241"/>
        <v>33</v>
      </c>
    </row>
    <row r="568" spans="2:39" x14ac:dyDescent="0.25">
      <c r="B568" s="24">
        <v>44451</v>
      </c>
      <c r="C568" s="20" t="s">
        <v>43</v>
      </c>
      <c r="D568" s="20" t="s">
        <v>29</v>
      </c>
      <c r="E568" s="2">
        <v>125</v>
      </c>
      <c r="F568" s="2">
        <v>-147.05882352941177</v>
      </c>
      <c r="G568" s="9">
        <f t="shared" si="242"/>
        <v>45052.499999998632</v>
      </c>
      <c r="H568" s="2" t="str">
        <f t="shared" si="243"/>
        <v>Jacksonville Jaguars</v>
      </c>
      <c r="I568" s="2" t="str">
        <f t="shared" si="244"/>
        <v>Houston Texans</v>
      </c>
      <c r="J568" s="17">
        <f t="shared" si="245"/>
        <v>-147.05882352941177</v>
      </c>
      <c r="K568" s="18">
        <f t="shared" si="246"/>
        <v>125</v>
      </c>
      <c r="L568" s="4">
        <f t="shared" si="221"/>
        <v>1.68</v>
      </c>
      <c r="M568" s="4">
        <f t="shared" si="222"/>
        <v>2.25</v>
      </c>
      <c r="N568" s="1">
        <f t="shared" si="223"/>
        <v>0.59523809523809523</v>
      </c>
      <c r="O568" s="1">
        <f t="shared" si="224"/>
        <v>0.44444444444444442</v>
      </c>
      <c r="P568" s="1">
        <f t="shared" si="225"/>
        <v>3.8167938931297662E-2</v>
      </c>
      <c r="Q568" s="1">
        <f t="shared" si="226"/>
        <v>7.5396825396825407E-2</v>
      </c>
      <c r="R568" s="1">
        <f t="shared" si="227"/>
        <v>0.58639682539682547</v>
      </c>
      <c r="S568" s="1"/>
      <c r="T568" s="17">
        <f t="shared" si="228"/>
        <v>705.32983244457648</v>
      </c>
      <c r="U568" s="18">
        <f t="shared" si="229"/>
        <v>1287.7472223008879</v>
      </c>
      <c r="V568" s="2">
        <f t="shared" si="230"/>
        <v>670.06334082234764</v>
      </c>
      <c r="W568" s="18">
        <f t="shared" si="231"/>
        <v>1223.3598611858433</v>
      </c>
      <c r="X568" s="2">
        <f t="shared" si="232"/>
        <v>-149.23962244714528</v>
      </c>
      <c r="Y568" s="2">
        <f t="shared" si="233"/>
        <v>122.33598611858433</v>
      </c>
      <c r="Z568" s="2">
        <f t="shared" si="234"/>
        <v>-1000</v>
      </c>
      <c r="AA568" s="2">
        <f t="shared" si="235"/>
        <v>1223.3598611858433</v>
      </c>
      <c r="AB568" s="5">
        <f t="shared" si="236"/>
        <v>-1</v>
      </c>
      <c r="AC568" s="5">
        <f t="shared" si="237"/>
        <v>1.25</v>
      </c>
      <c r="AD568" s="3">
        <f t="shared" si="238"/>
        <v>202109</v>
      </c>
      <c r="AE568" s="21">
        <v>2.25</v>
      </c>
      <c r="AF568" s="21">
        <v>1.68</v>
      </c>
      <c r="AG568" s="21">
        <v>2.25</v>
      </c>
      <c r="AH568" s="21">
        <v>1.68</v>
      </c>
      <c r="AI568">
        <v>37</v>
      </c>
      <c r="AJ568">
        <v>21</v>
      </c>
      <c r="AK568">
        <f t="shared" si="239"/>
        <v>-150</v>
      </c>
      <c r="AL568">
        <f t="shared" si="240"/>
        <v>21</v>
      </c>
      <c r="AM568">
        <f t="shared" si="241"/>
        <v>37</v>
      </c>
    </row>
    <row r="569" spans="2:39" x14ac:dyDescent="0.25">
      <c r="B569" s="24">
        <v>44451</v>
      </c>
      <c r="C569" s="20" t="s">
        <v>42</v>
      </c>
      <c r="D569" s="20" t="s">
        <v>35</v>
      </c>
      <c r="E569" s="2">
        <v>129.99999999999997</v>
      </c>
      <c r="F569" s="2">
        <v>-151.51515151515153</v>
      </c>
      <c r="G569" s="9">
        <f t="shared" si="242"/>
        <v>45052.541666665296</v>
      </c>
      <c r="H569" s="2" t="str">
        <f t="shared" si="243"/>
        <v>Seattle Seahawks</v>
      </c>
      <c r="I569" s="2" t="str">
        <f t="shared" si="244"/>
        <v>Indianapolis Colts</v>
      </c>
      <c r="J569" s="17">
        <f t="shared" si="245"/>
        <v>-151.51515151515153</v>
      </c>
      <c r="K569" s="18">
        <f t="shared" si="246"/>
        <v>129.99999999999997</v>
      </c>
      <c r="L569" s="4">
        <f t="shared" si="221"/>
        <v>1.66</v>
      </c>
      <c r="M569" s="4">
        <f t="shared" si="222"/>
        <v>2.2999999999999998</v>
      </c>
      <c r="N569" s="1">
        <f t="shared" si="223"/>
        <v>0.60240963855421692</v>
      </c>
      <c r="O569" s="1">
        <f t="shared" si="224"/>
        <v>0.43478260869565222</v>
      </c>
      <c r="P569" s="1">
        <f t="shared" si="225"/>
        <v>3.5858585858585923E-2</v>
      </c>
      <c r="Q569" s="1">
        <f t="shared" si="226"/>
        <v>8.3813514929282351E-2</v>
      </c>
      <c r="R569" s="1">
        <f t="shared" si="227"/>
        <v>0.59481351492928236</v>
      </c>
      <c r="S569" s="1"/>
      <c r="T569" s="17">
        <f t="shared" si="228"/>
        <v>681.19919084032654</v>
      </c>
      <c r="U569" s="18">
        <f t="shared" si="229"/>
        <v>1332.032655245516</v>
      </c>
      <c r="V569" s="2">
        <f t="shared" si="230"/>
        <v>647.13923129831016</v>
      </c>
      <c r="W569" s="18">
        <f t="shared" si="231"/>
        <v>1265.4310224832402</v>
      </c>
      <c r="X569" s="2">
        <f t="shared" si="232"/>
        <v>-154.5262521009227</v>
      </c>
      <c r="Y569" s="2">
        <f t="shared" si="233"/>
        <v>126.54310224832402</v>
      </c>
      <c r="Z569" s="2">
        <f t="shared" si="234"/>
        <v>647.13923129831016</v>
      </c>
      <c r="AA569" s="2">
        <f t="shared" si="235"/>
        <v>-1000</v>
      </c>
      <c r="AB569" s="5">
        <f t="shared" si="236"/>
        <v>0.65999999999999992</v>
      </c>
      <c r="AC569" s="5">
        <f t="shared" si="237"/>
        <v>-1</v>
      </c>
      <c r="AD569" s="3">
        <f t="shared" si="238"/>
        <v>202109</v>
      </c>
      <c r="AE569" s="21">
        <v>1.68</v>
      </c>
      <c r="AF569" s="21">
        <v>2.25</v>
      </c>
      <c r="AG569" s="21">
        <v>2.2999999999999998</v>
      </c>
      <c r="AH569" s="21">
        <v>1.66</v>
      </c>
      <c r="AI569">
        <v>16</v>
      </c>
      <c r="AJ569">
        <v>28</v>
      </c>
      <c r="AK569">
        <f t="shared" si="239"/>
        <v>-160</v>
      </c>
      <c r="AL569">
        <f t="shared" si="240"/>
        <v>28</v>
      </c>
      <c r="AM569">
        <f t="shared" si="241"/>
        <v>16</v>
      </c>
    </row>
    <row r="570" spans="2:39" x14ac:dyDescent="0.25">
      <c r="B570" s="24">
        <v>44451</v>
      </c>
      <c r="C570" s="20" t="s">
        <v>44</v>
      </c>
      <c r="D570" s="20" t="s">
        <v>51</v>
      </c>
      <c r="E570" s="2">
        <v>-156.25000000000003</v>
      </c>
      <c r="F570" s="2">
        <v>135</v>
      </c>
      <c r="G570" s="9">
        <f t="shared" si="242"/>
        <v>45052.583333331961</v>
      </c>
      <c r="H570" s="2" t="str">
        <f t="shared" si="243"/>
        <v>Tennessee Titans</v>
      </c>
      <c r="I570" s="2" t="str">
        <f t="shared" si="244"/>
        <v>Arizona Cardinals</v>
      </c>
      <c r="J570" s="17">
        <f t="shared" si="245"/>
        <v>-156.25000000000003</v>
      </c>
      <c r="K570" s="18">
        <f t="shared" si="246"/>
        <v>135</v>
      </c>
      <c r="L570" s="4">
        <f t="shared" si="221"/>
        <v>1.6399999999999997</v>
      </c>
      <c r="M570" s="4">
        <f t="shared" si="222"/>
        <v>2.35</v>
      </c>
      <c r="N570" s="1">
        <f t="shared" si="223"/>
        <v>0.60975609756097571</v>
      </c>
      <c r="O570" s="1">
        <f t="shared" si="224"/>
        <v>0.42553191489361702</v>
      </c>
      <c r="P570" s="1">
        <f t="shared" si="225"/>
        <v>3.4085213032581607E-2</v>
      </c>
      <c r="Q570" s="1">
        <f t="shared" si="226"/>
        <v>9.2112091333679341E-2</v>
      </c>
      <c r="R570" s="1">
        <f t="shared" si="227"/>
        <v>0.60311209133367938</v>
      </c>
      <c r="S570" s="1"/>
      <c r="T570" s="17">
        <f t="shared" si="228"/>
        <v>658.06657563218596</v>
      </c>
      <c r="U570" s="18">
        <f t="shared" si="229"/>
        <v>1377.3404079490144</v>
      </c>
      <c r="V570" s="2">
        <f t="shared" si="230"/>
        <v>625.16324685057668</v>
      </c>
      <c r="W570" s="18">
        <f t="shared" si="231"/>
        <v>1308.4733875515637</v>
      </c>
      <c r="X570" s="2">
        <f t="shared" si="232"/>
        <v>-159.95821971905121</v>
      </c>
      <c r="Y570" s="2">
        <f t="shared" si="233"/>
        <v>130.84733875515639</v>
      </c>
      <c r="Z570" s="2">
        <f t="shared" si="234"/>
        <v>-1000</v>
      </c>
      <c r="AA570" s="2">
        <f t="shared" si="235"/>
        <v>1308.4733875515637</v>
      </c>
      <c r="AB570" s="5">
        <f t="shared" si="236"/>
        <v>-1</v>
      </c>
      <c r="AC570" s="5">
        <f t="shared" si="237"/>
        <v>1.35</v>
      </c>
      <c r="AD570" s="3">
        <f t="shared" si="238"/>
        <v>202109</v>
      </c>
      <c r="AE570" s="21">
        <v>1.71</v>
      </c>
      <c r="AF570" s="21">
        <v>2.2000000000000002</v>
      </c>
      <c r="AG570" s="21">
        <v>1.64</v>
      </c>
      <c r="AH570" s="21">
        <v>2.35</v>
      </c>
      <c r="AI570">
        <v>13</v>
      </c>
      <c r="AJ570">
        <v>38</v>
      </c>
      <c r="AK570">
        <f t="shared" si="239"/>
        <v>-160</v>
      </c>
      <c r="AL570">
        <f t="shared" si="240"/>
        <v>13</v>
      </c>
      <c r="AM570">
        <f t="shared" si="241"/>
        <v>38</v>
      </c>
    </row>
    <row r="571" spans="2:39" x14ac:dyDescent="0.25">
      <c r="B571" s="24">
        <v>44451</v>
      </c>
      <c r="C571" s="20" t="s">
        <v>54</v>
      </c>
      <c r="D571" s="20" t="s">
        <v>34</v>
      </c>
      <c r="E571" s="2">
        <v>100</v>
      </c>
      <c r="F571" s="2">
        <v>-120.48192771084337</v>
      </c>
      <c r="G571" s="9">
        <f t="shared" si="242"/>
        <v>45052.624999998625</v>
      </c>
      <c r="H571" s="2" t="str">
        <f t="shared" si="243"/>
        <v>Los Angeles Chargers</v>
      </c>
      <c r="I571" s="2" t="str">
        <f t="shared" si="244"/>
        <v>Washington Football Team</v>
      </c>
      <c r="J571" s="17">
        <f t="shared" si="245"/>
        <v>-120.48192771084337</v>
      </c>
      <c r="K571" s="18">
        <f t="shared" si="246"/>
        <v>100</v>
      </c>
      <c r="L571" s="4">
        <f t="shared" si="221"/>
        <v>1.83</v>
      </c>
      <c r="M571" s="4">
        <f t="shared" si="222"/>
        <v>2</v>
      </c>
      <c r="N571" s="1">
        <f t="shared" si="223"/>
        <v>0.54644808743169393</v>
      </c>
      <c r="O571" s="1">
        <f t="shared" si="224"/>
        <v>0.5</v>
      </c>
      <c r="P571" s="1">
        <f t="shared" si="225"/>
        <v>4.4386422976501305E-2</v>
      </c>
      <c r="Q571" s="1">
        <f t="shared" si="226"/>
        <v>2.3224043715846965E-2</v>
      </c>
      <c r="R571" s="1">
        <f t="shared" si="227"/>
        <v>0.53422404371584697</v>
      </c>
      <c r="S571" s="1"/>
      <c r="T571" s="17">
        <f t="shared" si="228"/>
        <v>871.87381729284084</v>
      </c>
      <c r="U571" s="18">
        <f t="shared" si="229"/>
        <v>1045.6626202421151</v>
      </c>
      <c r="V571" s="2">
        <f t="shared" si="230"/>
        <v>828.28012642819874</v>
      </c>
      <c r="W571" s="18">
        <f t="shared" si="231"/>
        <v>993.3794892300092</v>
      </c>
      <c r="X571" s="2">
        <f t="shared" si="232"/>
        <v>-120.73210114461043</v>
      </c>
      <c r="Y571" s="2">
        <f t="shared" si="233"/>
        <v>-100.66646340515068</v>
      </c>
      <c r="Z571" s="2">
        <f t="shared" si="234"/>
        <v>828.28012642819874</v>
      </c>
      <c r="AA571" s="2">
        <f t="shared" si="235"/>
        <v>-1000</v>
      </c>
      <c r="AB571" s="5">
        <f t="shared" si="236"/>
        <v>0.83000000000000007</v>
      </c>
      <c r="AC571" s="5">
        <f t="shared" si="237"/>
        <v>-1</v>
      </c>
      <c r="AD571" s="3">
        <f t="shared" si="238"/>
        <v>202109</v>
      </c>
      <c r="AE571" s="21">
        <v>2.0499999999999998</v>
      </c>
      <c r="AF571" s="21">
        <v>1.8</v>
      </c>
      <c r="AG571" s="21">
        <v>2</v>
      </c>
      <c r="AH571" s="21">
        <v>1.83</v>
      </c>
      <c r="AI571">
        <v>16</v>
      </c>
      <c r="AJ571">
        <v>20</v>
      </c>
      <c r="AK571">
        <f t="shared" si="239"/>
        <v>-130</v>
      </c>
      <c r="AL571">
        <f t="shared" si="240"/>
        <v>20</v>
      </c>
      <c r="AM571">
        <f t="shared" si="241"/>
        <v>16</v>
      </c>
    </row>
    <row r="572" spans="2:39" x14ac:dyDescent="0.25">
      <c r="B572" s="24">
        <v>44448</v>
      </c>
      <c r="C572" s="20" t="s">
        <v>30</v>
      </c>
      <c r="D572" s="20" t="s">
        <v>26</v>
      </c>
      <c r="E572" s="2">
        <v>-357.14285714285711</v>
      </c>
      <c r="F572" s="2">
        <v>275</v>
      </c>
      <c r="G572" s="9">
        <f t="shared" si="242"/>
        <v>45052.666666665289</v>
      </c>
      <c r="H572" s="2" t="str">
        <f t="shared" si="243"/>
        <v>Tampa Bay Buccaneers</v>
      </c>
      <c r="I572" s="2" t="str">
        <f t="shared" si="244"/>
        <v>Dallas Cowboys</v>
      </c>
      <c r="J572" s="17">
        <f t="shared" si="245"/>
        <v>-357.14285714285711</v>
      </c>
      <c r="K572" s="18">
        <f t="shared" si="246"/>
        <v>275</v>
      </c>
      <c r="L572" s="4">
        <f t="shared" si="221"/>
        <v>1.28</v>
      </c>
      <c r="M572" s="4">
        <f t="shared" si="222"/>
        <v>3.75</v>
      </c>
      <c r="N572" s="1">
        <f t="shared" si="223"/>
        <v>0.78125</v>
      </c>
      <c r="O572" s="1">
        <f t="shared" si="224"/>
        <v>0.26666666666666666</v>
      </c>
      <c r="P572" s="1">
        <f t="shared" si="225"/>
        <v>4.5725646123260466E-2</v>
      </c>
      <c r="Q572" s="1">
        <f t="shared" si="226"/>
        <v>0.2572916666666667</v>
      </c>
      <c r="R572" s="1">
        <f t="shared" si="227"/>
        <v>0.76829166666666671</v>
      </c>
      <c r="S572" s="1"/>
      <c r="T572" s="17">
        <f t="shared" si="228"/>
        <v>301.58902326590373</v>
      </c>
      <c r="U572" s="18">
        <f t="shared" si="229"/>
        <v>2840.2616005464147</v>
      </c>
      <c r="V572" s="2">
        <f t="shared" si="230"/>
        <v>286.50957210260856</v>
      </c>
      <c r="W572" s="18">
        <f t="shared" si="231"/>
        <v>2698.2485205190937</v>
      </c>
      <c r="X572" s="2">
        <f t="shared" si="232"/>
        <v>-349.02847840695074</v>
      </c>
      <c r="Y572" s="2">
        <f t="shared" si="233"/>
        <v>269.82485205190937</v>
      </c>
      <c r="Z572" s="2">
        <f t="shared" si="234"/>
        <v>286.50957210260856</v>
      </c>
      <c r="AA572" s="2">
        <f t="shared" si="235"/>
        <v>-1000</v>
      </c>
      <c r="AB572" s="5">
        <f t="shared" si="236"/>
        <v>0.28000000000000003</v>
      </c>
      <c r="AC572" s="5">
        <f t="shared" si="237"/>
        <v>-1</v>
      </c>
      <c r="AD572" s="3">
        <f t="shared" si="238"/>
        <v>202109</v>
      </c>
      <c r="AE572" s="21">
        <v>1.37</v>
      </c>
      <c r="AF572" s="21">
        <v>3.2</v>
      </c>
      <c r="AG572" s="21">
        <v>1.28</v>
      </c>
      <c r="AH572" s="21">
        <v>3.75</v>
      </c>
      <c r="AI572">
        <v>31</v>
      </c>
      <c r="AJ572">
        <v>29</v>
      </c>
      <c r="AK572">
        <f t="shared" si="239"/>
        <v>-400</v>
      </c>
      <c r="AL572">
        <f t="shared" si="240"/>
        <v>31</v>
      </c>
      <c r="AM572">
        <f t="shared" si="241"/>
        <v>29</v>
      </c>
    </row>
    <row r="573" spans="2:39" x14ac:dyDescent="0.25">
      <c r="B573" s="24">
        <v>44234</v>
      </c>
      <c r="C573" s="20" t="s">
        <v>30</v>
      </c>
      <c r="D573" s="20" t="s">
        <v>23</v>
      </c>
      <c r="E573" s="2">
        <v>140</v>
      </c>
      <c r="F573" s="2">
        <v>-161.29032258064512</v>
      </c>
      <c r="G573" s="9">
        <f t="shared" si="242"/>
        <v>45052.708333331953</v>
      </c>
      <c r="H573" s="2" t="str">
        <f t="shared" si="243"/>
        <v>Kansas City Chiefs</v>
      </c>
      <c r="I573" s="2" t="str">
        <f t="shared" si="244"/>
        <v>Tampa Bay Buccaneers</v>
      </c>
      <c r="J573" s="17">
        <f t="shared" si="245"/>
        <v>-161.29032258064512</v>
      </c>
      <c r="K573" s="18">
        <f t="shared" si="246"/>
        <v>140</v>
      </c>
      <c r="L573" s="4">
        <f t="shared" si="221"/>
        <v>1.62</v>
      </c>
      <c r="M573" s="4">
        <f t="shared" si="222"/>
        <v>2.4</v>
      </c>
      <c r="N573" s="1">
        <f t="shared" si="223"/>
        <v>0.61728395061728392</v>
      </c>
      <c r="O573" s="1">
        <f t="shared" si="224"/>
        <v>0.41666666666666669</v>
      </c>
      <c r="P573" s="1">
        <f t="shared" si="225"/>
        <v>3.2835820895522283E-2</v>
      </c>
      <c r="Q573" s="1">
        <f t="shared" si="226"/>
        <v>0.10030864197530862</v>
      </c>
      <c r="R573" s="1">
        <f t="shared" si="227"/>
        <v>0.61130864197530865</v>
      </c>
      <c r="S573" s="1"/>
      <c r="T573" s="17">
        <f t="shared" si="228"/>
        <v>635.83488165441463</v>
      </c>
      <c r="U573" s="18">
        <f t="shared" si="229"/>
        <v>1423.7849094482656</v>
      </c>
      <c r="V573" s="2">
        <f t="shared" si="230"/>
        <v>604.04313757169382</v>
      </c>
      <c r="W573" s="18">
        <f t="shared" si="231"/>
        <v>1352.5956639758522</v>
      </c>
      <c r="X573" s="2">
        <f t="shared" si="232"/>
        <v>-165.55109027810289</v>
      </c>
      <c r="Y573" s="2">
        <f t="shared" si="233"/>
        <v>135.25956639758522</v>
      </c>
      <c r="Z573" s="2">
        <f t="shared" si="234"/>
        <v>-1000</v>
      </c>
      <c r="AA573" s="2">
        <f t="shared" si="235"/>
        <v>1352.5956639758522</v>
      </c>
      <c r="AB573" s="5">
        <f t="shared" si="236"/>
        <v>-1</v>
      </c>
      <c r="AC573" s="5">
        <f t="shared" si="237"/>
        <v>1.4</v>
      </c>
      <c r="AD573" s="3">
        <f t="shared" si="238"/>
        <v>202102</v>
      </c>
      <c r="AE573" s="21">
        <v>2.5499999999999998</v>
      </c>
      <c r="AF573" s="21">
        <v>1.57</v>
      </c>
      <c r="AG573" s="21">
        <v>2.4</v>
      </c>
      <c r="AH573" s="21">
        <v>1.62</v>
      </c>
      <c r="AI573">
        <v>31</v>
      </c>
      <c r="AJ573">
        <v>9</v>
      </c>
      <c r="AK573">
        <f t="shared" si="239"/>
        <v>-170</v>
      </c>
      <c r="AL573">
        <f t="shared" si="240"/>
        <v>9</v>
      </c>
      <c r="AM573">
        <f t="shared" si="241"/>
        <v>31</v>
      </c>
    </row>
    <row r="574" spans="2:39" x14ac:dyDescent="0.25">
      <c r="B574" s="24">
        <v>44220</v>
      </c>
      <c r="C574" s="20" t="s">
        <v>23</v>
      </c>
      <c r="D574" s="20" t="s">
        <v>27</v>
      </c>
      <c r="E574" s="2">
        <v>-156.25000000000003</v>
      </c>
      <c r="F574" s="2">
        <v>135</v>
      </c>
      <c r="G574" s="9">
        <f t="shared" si="242"/>
        <v>45052.749999998618</v>
      </c>
      <c r="H574" s="2" t="str">
        <f t="shared" si="243"/>
        <v>Kansas City Chiefs</v>
      </c>
      <c r="I574" s="2" t="str">
        <f t="shared" si="244"/>
        <v>Buffalo Bills</v>
      </c>
      <c r="J574" s="17">
        <f t="shared" si="245"/>
        <v>-156.25000000000003</v>
      </c>
      <c r="K574" s="18">
        <f t="shared" si="246"/>
        <v>135</v>
      </c>
      <c r="L574" s="4">
        <f t="shared" si="221"/>
        <v>1.6399999999999997</v>
      </c>
      <c r="M574" s="4">
        <f t="shared" si="222"/>
        <v>2.35</v>
      </c>
      <c r="N574" s="1">
        <f t="shared" si="223"/>
        <v>0.60975609756097571</v>
      </c>
      <c r="O574" s="1">
        <f t="shared" si="224"/>
        <v>0.42553191489361702</v>
      </c>
      <c r="P574" s="1">
        <f t="shared" si="225"/>
        <v>3.4085213032581607E-2</v>
      </c>
      <c r="Q574" s="1">
        <f t="shared" si="226"/>
        <v>9.2112091333679341E-2</v>
      </c>
      <c r="R574" s="1">
        <f t="shared" si="227"/>
        <v>0.60311209133367938</v>
      </c>
      <c r="S574" s="1"/>
      <c r="T574" s="17">
        <f t="shared" si="228"/>
        <v>658.06657563218596</v>
      </c>
      <c r="U574" s="18">
        <f t="shared" si="229"/>
        <v>1377.3404079490144</v>
      </c>
      <c r="V574" s="2">
        <f t="shared" si="230"/>
        <v>625.16324685057668</v>
      </c>
      <c r="W574" s="18">
        <f t="shared" si="231"/>
        <v>1308.4733875515637</v>
      </c>
      <c r="X574" s="2">
        <f t="shared" si="232"/>
        <v>-159.95821971905121</v>
      </c>
      <c r="Y574" s="2">
        <f t="shared" si="233"/>
        <v>130.84733875515639</v>
      </c>
      <c r="Z574" s="2">
        <f t="shared" si="234"/>
        <v>625.16324685057668</v>
      </c>
      <c r="AA574" s="2">
        <f t="shared" si="235"/>
        <v>-1000</v>
      </c>
      <c r="AB574" s="5">
        <f t="shared" si="236"/>
        <v>0.63999999999999968</v>
      </c>
      <c r="AC574" s="5">
        <f t="shared" si="237"/>
        <v>-1</v>
      </c>
      <c r="AD574" s="3">
        <f t="shared" si="238"/>
        <v>202101</v>
      </c>
      <c r="AE574" s="21">
        <v>1.66</v>
      </c>
      <c r="AF574" s="21">
        <v>2.2999999999999998</v>
      </c>
      <c r="AG574" s="21">
        <v>1.64</v>
      </c>
      <c r="AH574" s="21">
        <v>2.35</v>
      </c>
      <c r="AI574">
        <v>38</v>
      </c>
      <c r="AJ574">
        <v>24</v>
      </c>
      <c r="AK574">
        <f t="shared" si="239"/>
        <v>-160</v>
      </c>
      <c r="AL574">
        <f t="shared" si="240"/>
        <v>38</v>
      </c>
      <c r="AM574">
        <f t="shared" si="241"/>
        <v>24</v>
      </c>
    </row>
    <row r="575" spans="2:39" x14ac:dyDescent="0.25">
      <c r="B575" s="24">
        <v>44220</v>
      </c>
      <c r="C575" s="20" t="s">
        <v>36</v>
      </c>
      <c r="D575" s="20" t="s">
        <v>30</v>
      </c>
      <c r="E575" s="2">
        <v>-175.43859649122805</v>
      </c>
      <c r="F575" s="2">
        <v>154.99999999999997</v>
      </c>
      <c r="G575" s="9">
        <f t="shared" si="242"/>
        <v>45052.791666665282</v>
      </c>
      <c r="H575" s="2" t="str">
        <f t="shared" si="243"/>
        <v>Green Bay Packers</v>
      </c>
      <c r="I575" s="2" t="str">
        <f t="shared" si="244"/>
        <v>Tampa Bay Buccaneers</v>
      </c>
      <c r="J575" s="17">
        <f t="shared" si="245"/>
        <v>-175.43859649122805</v>
      </c>
      <c r="K575" s="18">
        <f t="shared" si="246"/>
        <v>154.99999999999997</v>
      </c>
      <c r="L575" s="4">
        <f t="shared" si="221"/>
        <v>1.57</v>
      </c>
      <c r="M575" s="4">
        <f t="shared" si="222"/>
        <v>2.5499999999999998</v>
      </c>
      <c r="N575" s="1">
        <f t="shared" si="223"/>
        <v>0.63694267515923564</v>
      </c>
      <c r="O575" s="1">
        <f t="shared" si="224"/>
        <v>0.39215686274509809</v>
      </c>
      <c r="P575" s="1">
        <f t="shared" si="225"/>
        <v>2.8276699029126329E-2</v>
      </c>
      <c r="Q575" s="1">
        <f t="shared" si="226"/>
        <v>0.12239290620706877</v>
      </c>
      <c r="R575" s="1">
        <f t="shared" si="227"/>
        <v>0.63339290620706878</v>
      </c>
      <c r="S575" s="1"/>
      <c r="T575" s="17">
        <f t="shared" si="228"/>
        <v>578.79886276004493</v>
      </c>
      <c r="U575" s="18">
        <f t="shared" si="229"/>
        <v>1558.0808321378222</v>
      </c>
      <c r="V575" s="2">
        <f t="shared" si="230"/>
        <v>549.85891962204266</v>
      </c>
      <c r="W575" s="18">
        <f t="shared" si="231"/>
        <v>1480.1767905309309</v>
      </c>
      <c r="X575" s="2">
        <f t="shared" si="232"/>
        <v>-181.86483192586408</v>
      </c>
      <c r="Y575" s="2">
        <f t="shared" si="233"/>
        <v>148.0176790530931</v>
      </c>
      <c r="Z575" s="2">
        <f t="shared" si="234"/>
        <v>-1000</v>
      </c>
      <c r="AA575" s="2">
        <f t="shared" si="235"/>
        <v>1480.1767905309309</v>
      </c>
      <c r="AB575" s="5">
        <f t="shared" si="236"/>
        <v>-1</v>
      </c>
      <c r="AC575" s="5">
        <f t="shared" si="237"/>
        <v>1.5499999999999998</v>
      </c>
      <c r="AD575" s="3">
        <f t="shared" si="238"/>
        <v>202101</v>
      </c>
      <c r="AE575" s="21">
        <v>1.5</v>
      </c>
      <c r="AF575" s="21">
        <v>2.7</v>
      </c>
      <c r="AG575" s="21">
        <v>1.57</v>
      </c>
      <c r="AH575" s="21">
        <v>2.5499999999999998</v>
      </c>
      <c r="AI575">
        <v>26</v>
      </c>
      <c r="AJ575">
        <v>31</v>
      </c>
      <c r="AK575">
        <f t="shared" si="239"/>
        <v>-180</v>
      </c>
      <c r="AL575">
        <f t="shared" si="240"/>
        <v>26</v>
      </c>
      <c r="AM575">
        <f t="shared" si="241"/>
        <v>31</v>
      </c>
    </row>
    <row r="576" spans="2:39" x14ac:dyDescent="0.25">
      <c r="B576" s="24">
        <v>44213</v>
      </c>
      <c r="C576" s="20" t="s">
        <v>46</v>
      </c>
      <c r="D576" s="20" t="s">
        <v>30</v>
      </c>
      <c r="E576" s="2">
        <v>-147.05882352941177</v>
      </c>
      <c r="F576" s="2">
        <v>125</v>
      </c>
      <c r="G576" s="9">
        <f t="shared" si="242"/>
        <v>45052.833333331946</v>
      </c>
      <c r="H576" s="2" t="str">
        <f t="shared" si="243"/>
        <v>New Orleans Saints</v>
      </c>
      <c r="I576" s="2" t="str">
        <f t="shared" si="244"/>
        <v>Tampa Bay Buccaneers</v>
      </c>
      <c r="J576" s="17">
        <f t="shared" si="245"/>
        <v>-147.05882352941177</v>
      </c>
      <c r="K576" s="18">
        <f t="shared" si="246"/>
        <v>125</v>
      </c>
      <c r="L576" s="4">
        <f t="shared" si="221"/>
        <v>1.68</v>
      </c>
      <c r="M576" s="4">
        <f t="shared" si="222"/>
        <v>2.25</v>
      </c>
      <c r="N576" s="1">
        <f t="shared" si="223"/>
        <v>0.59523809523809523</v>
      </c>
      <c r="O576" s="1">
        <f t="shared" si="224"/>
        <v>0.44444444444444442</v>
      </c>
      <c r="P576" s="1">
        <f t="shared" si="225"/>
        <v>3.8167938931297662E-2</v>
      </c>
      <c r="Q576" s="1">
        <f t="shared" si="226"/>
        <v>7.5396825396825407E-2</v>
      </c>
      <c r="R576" s="1">
        <f t="shared" si="227"/>
        <v>0.58639682539682547</v>
      </c>
      <c r="S576" s="1"/>
      <c r="T576" s="17">
        <f t="shared" si="228"/>
        <v>705.32983244457648</v>
      </c>
      <c r="U576" s="18">
        <f t="shared" si="229"/>
        <v>1287.7472223008879</v>
      </c>
      <c r="V576" s="2">
        <f t="shared" si="230"/>
        <v>670.06334082234764</v>
      </c>
      <c r="W576" s="18">
        <f t="shared" si="231"/>
        <v>1223.3598611858433</v>
      </c>
      <c r="X576" s="2">
        <f t="shared" si="232"/>
        <v>-149.23962244714528</v>
      </c>
      <c r="Y576" s="2">
        <f t="shared" si="233"/>
        <v>122.33598611858433</v>
      </c>
      <c r="Z576" s="2">
        <f t="shared" si="234"/>
        <v>-1000</v>
      </c>
      <c r="AA576" s="2">
        <f t="shared" si="235"/>
        <v>1223.3598611858433</v>
      </c>
      <c r="AB576" s="5">
        <f t="shared" si="236"/>
        <v>-1</v>
      </c>
      <c r="AC576" s="5">
        <f t="shared" si="237"/>
        <v>1.25</v>
      </c>
      <c r="AD576" s="3">
        <f t="shared" si="238"/>
        <v>202101</v>
      </c>
      <c r="AE576" s="21">
        <v>1.52</v>
      </c>
      <c r="AF576" s="21">
        <v>2.67</v>
      </c>
      <c r="AG576" s="21">
        <v>1.68</v>
      </c>
      <c r="AH576" s="21">
        <v>2.25</v>
      </c>
      <c r="AI576">
        <v>20</v>
      </c>
      <c r="AJ576">
        <v>30</v>
      </c>
      <c r="AK576">
        <f t="shared" si="239"/>
        <v>-150</v>
      </c>
      <c r="AL576">
        <f t="shared" si="240"/>
        <v>20</v>
      </c>
      <c r="AM576">
        <f t="shared" si="241"/>
        <v>30</v>
      </c>
    </row>
    <row r="577" spans="2:39" x14ac:dyDescent="0.25">
      <c r="B577" s="24">
        <v>44213</v>
      </c>
      <c r="C577" s="20" t="s">
        <v>23</v>
      </c>
      <c r="D577" s="20" t="s">
        <v>49</v>
      </c>
      <c r="E577" s="2">
        <v>-400</v>
      </c>
      <c r="F577" s="2">
        <v>320</v>
      </c>
      <c r="G577" s="9">
        <f t="shared" si="242"/>
        <v>45052.87499999861</v>
      </c>
      <c r="H577" s="2" t="str">
        <f t="shared" si="243"/>
        <v>Kansas City Chiefs</v>
      </c>
      <c r="I577" s="2" t="str">
        <f t="shared" si="244"/>
        <v>Cleveland Browns</v>
      </c>
      <c r="J577" s="17">
        <f t="shared" si="245"/>
        <v>-400</v>
      </c>
      <c r="K577" s="18">
        <f t="shared" si="246"/>
        <v>320</v>
      </c>
      <c r="L577" s="4">
        <f t="shared" si="221"/>
        <v>1.25</v>
      </c>
      <c r="M577" s="4">
        <f t="shared" si="222"/>
        <v>4.2</v>
      </c>
      <c r="N577" s="1">
        <f t="shared" si="223"/>
        <v>0.8</v>
      </c>
      <c r="O577" s="1">
        <f t="shared" si="224"/>
        <v>0.23809523809523808</v>
      </c>
      <c r="P577" s="1">
        <f t="shared" si="225"/>
        <v>3.669724770642202E-2</v>
      </c>
      <c r="Q577" s="1">
        <f t="shared" si="226"/>
        <v>0.28095238095238095</v>
      </c>
      <c r="R577" s="1">
        <f t="shared" si="227"/>
        <v>0.79195238095238096</v>
      </c>
      <c r="S577" s="1"/>
      <c r="T577" s="17">
        <f t="shared" si="228"/>
        <v>262.7021826709157</v>
      </c>
      <c r="U577" s="18">
        <f t="shared" si="229"/>
        <v>3204.8956988858595</v>
      </c>
      <c r="V577" s="2">
        <f t="shared" si="230"/>
        <v>249.56707353736991</v>
      </c>
      <c r="W577" s="18">
        <f t="shared" si="231"/>
        <v>3044.6509139415662</v>
      </c>
      <c r="X577" s="2">
        <f t="shared" si="232"/>
        <v>-400.69388394309198</v>
      </c>
      <c r="Y577" s="2">
        <f t="shared" si="233"/>
        <v>304.46509139415662</v>
      </c>
      <c r="Z577" s="2">
        <f t="shared" si="234"/>
        <v>249.56707353736991</v>
      </c>
      <c r="AA577" s="2">
        <f t="shared" si="235"/>
        <v>-1000</v>
      </c>
      <c r="AB577" s="5">
        <f t="shared" si="236"/>
        <v>0.25</v>
      </c>
      <c r="AC577" s="5">
        <f t="shared" si="237"/>
        <v>-1</v>
      </c>
      <c r="AD577" s="3">
        <f t="shared" si="238"/>
        <v>202101</v>
      </c>
      <c r="AE577" s="21">
        <v>1.2</v>
      </c>
      <c r="AF577" s="21">
        <v>4.75</v>
      </c>
      <c r="AG577" s="21">
        <v>1.25</v>
      </c>
      <c r="AH577" s="21">
        <v>4.2</v>
      </c>
      <c r="AI577">
        <v>22</v>
      </c>
      <c r="AJ577">
        <v>17</v>
      </c>
      <c r="AK577">
        <f t="shared" si="239"/>
        <v>-400</v>
      </c>
      <c r="AL577">
        <f t="shared" si="240"/>
        <v>22</v>
      </c>
      <c r="AM577">
        <f t="shared" si="241"/>
        <v>17</v>
      </c>
    </row>
    <row r="578" spans="2:39" x14ac:dyDescent="0.25">
      <c r="B578" s="24">
        <v>44212</v>
      </c>
      <c r="C578" s="20" t="s">
        <v>27</v>
      </c>
      <c r="D578" s="20" t="s">
        <v>31</v>
      </c>
      <c r="E578" s="2">
        <v>-140.84507042253523</v>
      </c>
      <c r="F578" s="2">
        <v>120.00000000000001</v>
      </c>
      <c r="G578" s="9">
        <f t="shared" si="242"/>
        <v>45052.916666665275</v>
      </c>
      <c r="H578" s="2" t="str">
        <f t="shared" si="243"/>
        <v>Buffalo Bills</v>
      </c>
      <c r="I578" s="2" t="str">
        <f t="shared" si="244"/>
        <v>Baltimore Ravens</v>
      </c>
      <c r="J578" s="17">
        <f t="shared" si="245"/>
        <v>-140.84507042253523</v>
      </c>
      <c r="K578" s="18">
        <f t="shared" si="246"/>
        <v>120.00000000000001</v>
      </c>
      <c r="L578" s="4">
        <f t="shared" si="221"/>
        <v>1.71</v>
      </c>
      <c r="M578" s="4">
        <f t="shared" si="222"/>
        <v>2.2000000000000002</v>
      </c>
      <c r="N578" s="1">
        <f t="shared" si="223"/>
        <v>0.58479532163742687</v>
      </c>
      <c r="O578" s="1">
        <f t="shared" si="224"/>
        <v>0.45454545454545453</v>
      </c>
      <c r="P578" s="1">
        <f t="shared" si="225"/>
        <v>3.7851662404092101E-2</v>
      </c>
      <c r="Q578" s="1">
        <f t="shared" si="226"/>
        <v>6.5124933545986169E-2</v>
      </c>
      <c r="R578" s="1">
        <f t="shared" si="227"/>
        <v>0.57612493354598615</v>
      </c>
      <c r="S578" s="1"/>
      <c r="T578" s="17">
        <f t="shared" si="228"/>
        <v>735.73463284275692</v>
      </c>
      <c r="U578" s="18">
        <f t="shared" si="229"/>
        <v>1235.8449349286186</v>
      </c>
      <c r="V578" s="2">
        <f t="shared" si="230"/>
        <v>698.94790120061907</v>
      </c>
      <c r="W578" s="18">
        <f t="shared" si="231"/>
        <v>1174.0526881821877</v>
      </c>
      <c r="X578" s="2">
        <f t="shared" si="232"/>
        <v>-143.07218009843768</v>
      </c>
      <c r="Y578" s="2">
        <f t="shared" si="233"/>
        <v>117.40526881821877</v>
      </c>
      <c r="Z578" s="2">
        <f t="shared" si="234"/>
        <v>698.94790120061907</v>
      </c>
      <c r="AA578" s="2">
        <f t="shared" si="235"/>
        <v>-1000</v>
      </c>
      <c r="AB578" s="5">
        <f t="shared" si="236"/>
        <v>0.71</v>
      </c>
      <c r="AC578" s="5">
        <f t="shared" si="237"/>
        <v>-1</v>
      </c>
      <c r="AD578" s="3">
        <f t="shared" si="238"/>
        <v>202101</v>
      </c>
      <c r="AE578" s="21">
        <v>1.66</v>
      </c>
      <c r="AF578" s="21">
        <v>2.2999999999999998</v>
      </c>
      <c r="AG578" s="21">
        <v>1.71</v>
      </c>
      <c r="AH578" s="21">
        <v>2.2000000000000002</v>
      </c>
      <c r="AI578">
        <v>17</v>
      </c>
      <c r="AJ578">
        <v>3</v>
      </c>
      <c r="AK578">
        <f t="shared" si="239"/>
        <v>-150</v>
      </c>
      <c r="AL578">
        <f t="shared" si="240"/>
        <v>17</v>
      </c>
      <c r="AM578">
        <f t="shared" si="241"/>
        <v>3</v>
      </c>
    </row>
    <row r="579" spans="2:39" x14ac:dyDescent="0.25">
      <c r="B579" s="24">
        <v>44212</v>
      </c>
      <c r="C579" s="20" t="s">
        <v>36</v>
      </c>
      <c r="D579" s="20" t="s">
        <v>50</v>
      </c>
      <c r="E579" s="2">
        <v>-370.37037037037032</v>
      </c>
      <c r="F579" s="2">
        <v>290</v>
      </c>
      <c r="G579" s="9">
        <f t="shared" si="242"/>
        <v>45052.958333331939</v>
      </c>
      <c r="H579" s="2" t="str">
        <f t="shared" si="243"/>
        <v>Green Bay Packers</v>
      </c>
      <c r="I579" s="2" t="str">
        <f t="shared" si="244"/>
        <v>Los Angeles Rams</v>
      </c>
      <c r="J579" s="17">
        <f t="shared" si="245"/>
        <v>-370.37037037037032</v>
      </c>
      <c r="K579" s="18">
        <f t="shared" si="246"/>
        <v>290</v>
      </c>
      <c r="L579" s="4">
        <f t="shared" si="221"/>
        <v>1.27</v>
      </c>
      <c r="M579" s="4">
        <f t="shared" si="222"/>
        <v>3.9</v>
      </c>
      <c r="N579" s="1">
        <f t="shared" si="223"/>
        <v>0.78740157480314954</v>
      </c>
      <c r="O579" s="1">
        <f t="shared" si="224"/>
        <v>0.25641025641025644</v>
      </c>
      <c r="P579" s="1">
        <f t="shared" si="225"/>
        <v>4.1972920696324856E-2</v>
      </c>
      <c r="Q579" s="1">
        <f t="shared" si="226"/>
        <v>0.26549565919644658</v>
      </c>
      <c r="R579" s="1">
        <f t="shared" si="227"/>
        <v>0.77649565919644659</v>
      </c>
      <c r="S579" s="1"/>
      <c r="T579" s="17">
        <f t="shared" si="228"/>
        <v>287.83720572867844</v>
      </c>
      <c r="U579" s="18">
        <f t="shared" si="229"/>
        <v>2959.4718041984102</v>
      </c>
      <c r="V579" s="2">
        <f t="shared" si="230"/>
        <v>273.4453454422445</v>
      </c>
      <c r="W579" s="18">
        <f t="shared" si="231"/>
        <v>2811.4982139884896</v>
      </c>
      <c r="X579" s="2">
        <f t="shared" si="232"/>
        <v>-365.70379297650692</v>
      </c>
      <c r="Y579" s="2">
        <f t="shared" si="233"/>
        <v>281.14982139884899</v>
      </c>
      <c r="Z579" s="2">
        <f t="shared" si="234"/>
        <v>273.4453454422445</v>
      </c>
      <c r="AA579" s="2">
        <f t="shared" si="235"/>
        <v>-1000</v>
      </c>
      <c r="AB579" s="5">
        <f t="shared" si="236"/>
        <v>0.27</v>
      </c>
      <c r="AC579" s="5">
        <f t="shared" si="237"/>
        <v>-1</v>
      </c>
      <c r="AD579" s="3">
        <f t="shared" si="238"/>
        <v>202101</v>
      </c>
      <c r="AE579" s="21">
        <v>1.29</v>
      </c>
      <c r="AF579" s="21">
        <v>3.7</v>
      </c>
      <c r="AG579" s="21">
        <v>1.27</v>
      </c>
      <c r="AH579" s="21">
        <v>3.9</v>
      </c>
      <c r="AI579">
        <v>32</v>
      </c>
      <c r="AJ579">
        <v>18</v>
      </c>
      <c r="AK579">
        <f t="shared" si="239"/>
        <v>-400</v>
      </c>
      <c r="AL579">
        <f t="shared" si="240"/>
        <v>32</v>
      </c>
      <c r="AM579">
        <f t="shared" si="241"/>
        <v>18</v>
      </c>
    </row>
    <row r="580" spans="2:39" x14ac:dyDescent="0.25">
      <c r="B580" s="24">
        <v>44206</v>
      </c>
      <c r="C580" s="20" t="s">
        <v>48</v>
      </c>
      <c r="D580" s="20" t="s">
        <v>49</v>
      </c>
      <c r="E580" s="2">
        <v>-250.00000000000006</v>
      </c>
      <c r="F580" s="2">
        <v>210</v>
      </c>
      <c r="G580" s="9">
        <f t="shared" si="242"/>
        <v>45052.999999998603</v>
      </c>
      <c r="H580" s="2" t="str">
        <f t="shared" si="243"/>
        <v>Pittsburgh Steelers</v>
      </c>
      <c r="I580" s="2" t="str">
        <f t="shared" si="244"/>
        <v>Cleveland Browns</v>
      </c>
      <c r="J580" s="17">
        <f t="shared" si="245"/>
        <v>-250.00000000000006</v>
      </c>
      <c r="K580" s="18">
        <f t="shared" si="246"/>
        <v>210</v>
      </c>
      <c r="L580" s="4">
        <f t="shared" ref="L580:L643" si="247">IF(J580&lt;0,-(100-J580)/J580,J580/100+1)</f>
        <v>1.4</v>
      </c>
      <c r="M580" s="4">
        <f t="shared" ref="M580:M643" si="248">IF(K580&lt;0,-(100-K580)/K580,K580/100+1)</f>
        <v>3.1</v>
      </c>
      <c r="N580" s="1">
        <f t="shared" si="223"/>
        <v>0.7142857142857143</v>
      </c>
      <c r="O580" s="1">
        <f t="shared" si="224"/>
        <v>0.32258064516129031</v>
      </c>
      <c r="P580" s="1">
        <f t="shared" si="225"/>
        <v>3.5555555555555562E-2</v>
      </c>
      <c r="Q580" s="1">
        <f t="shared" si="226"/>
        <v>0.19585253456221199</v>
      </c>
      <c r="R580" s="1">
        <f t="shared" si="227"/>
        <v>0.70685253456221198</v>
      </c>
      <c r="S580" s="1"/>
      <c r="T580" s="17">
        <f t="shared" si="228"/>
        <v>414.72223852086552</v>
      </c>
      <c r="U580" s="18">
        <f t="shared" si="229"/>
        <v>2130.2265089838866</v>
      </c>
      <c r="V580" s="2">
        <f t="shared" si="230"/>
        <v>393.98612659482222</v>
      </c>
      <c r="W580" s="18">
        <f t="shared" si="231"/>
        <v>2023.7151835346922</v>
      </c>
      <c r="X580" s="2">
        <f t="shared" si="232"/>
        <v>-253.81604389039978</v>
      </c>
      <c r="Y580" s="2">
        <f t="shared" si="233"/>
        <v>202.37151835346921</v>
      </c>
      <c r="Z580" s="2">
        <f t="shared" si="234"/>
        <v>-1000</v>
      </c>
      <c r="AA580" s="2">
        <f t="shared" si="235"/>
        <v>2023.7151835346922</v>
      </c>
      <c r="AB580" s="5">
        <f t="shared" si="236"/>
        <v>-1</v>
      </c>
      <c r="AC580" s="5">
        <f t="shared" si="237"/>
        <v>2.1</v>
      </c>
      <c r="AD580" s="3">
        <f t="shared" si="238"/>
        <v>202101</v>
      </c>
      <c r="AE580" s="21">
        <v>1.5</v>
      </c>
      <c r="AF580" s="21">
        <v>2.7</v>
      </c>
      <c r="AG580" s="21">
        <v>1.4</v>
      </c>
      <c r="AH580" s="21">
        <v>3.1</v>
      </c>
      <c r="AI580">
        <v>37</v>
      </c>
      <c r="AJ580">
        <v>48</v>
      </c>
      <c r="AK580">
        <f t="shared" si="239"/>
        <v>-300</v>
      </c>
      <c r="AL580">
        <f t="shared" si="240"/>
        <v>37</v>
      </c>
      <c r="AM580">
        <f t="shared" si="241"/>
        <v>48</v>
      </c>
    </row>
    <row r="581" spans="2:39" x14ac:dyDescent="0.25">
      <c r="B581" s="24">
        <v>44206</v>
      </c>
      <c r="C581" s="20" t="s">
        <v>46</v>
      </c>
      <c r="D581" s="20" t="s">
        <v>40</v>
      </c>
      <c r="E581" s="2">
        <v>-625.00000000000034</v>
      </c>
      <c r="F581" s="2">
        <v>450</v>
      </c>
      <c r="G581" s="9">
        <f t="shared" si="242"/>
        <v>45053.041666665267</v>
      </c>
      <c r="H581" s="2" t="str">
        <f t="shared" si="243"/>
        <v>New Orleans Saints</v>
      </c>
      <c r="I581" s="2" t="str">
        <f t="shared" si="244"/>
        <v>Chicago Bears</v>
      </c>
      <c r="J581" s="17">
        <f t="shared" si="245"/>
        <v>-625.00000000000034</v>
      </c>
      <c r="K581" s="18">
        <f t="shared" si="246"/>
        <v>450</v>
      </c>
      <c r="L581" s="4">
        <f t="shared" si="247"/>
        <v>1.1599999999999999</v>
      </c>
      <c r="M581" s="4">
        <f t="shared" si="248"/>
        <v>5.5</v>
      </c>
      <c r="N581" s="1">
        <f t="shared" ref="N581:N644" si="249">1/L581</f>
        <v>0.86206896551724144</v>
      </c>
      <c r="O581" s="1">
        <f t="shared" ref="O581:O644" si="250">1/M581</f>
        <v>0.18181818181818182</v>
      </c>
      <c r="P581" s="1">
        <f t="shared" ref="P581:P644" si="251">1-L581*M581/(L581+M581)</f>
        <v>4.2042042042042094E-2</v>
      </c>
      <c r="Q581" s="1">
        <f t="shared" ref="Q581:Q644" si="252">ABS(N581-O581)/2</f>
        <v>0.34012539184952983</v>
      </c>
      <c r="R581" s="1">
        <f t="shared" ref="R581:R644" si="253">R$1+IF(L581&lt;=M581,Q581,-Q581)</f>
        <v>0.85112539184952984</v>
      </c>
      <c r="S581" s="1"/>
      <c r="T581" s="17">
        <f t="shared" ref="T581:T644" si="254">(1/R581-1)*1000</f>
        <v>174.91501202538396</v>
      </c>
      <c r="U581" s="18">
        <f t="shared" ref="U581:U644" si="255">1000000/(T581+S$1)-T$1</f>
        <v>4502.2111739446591</v>
      </c>
      <c r="V581" s="2">
        <f t="shared" ref="V581:V644" si="256">T581*0.95</f>
        <v>166.16926142411475</v>
      </c>
      <c r="W581" s="18">
        <f t="shared" ref="W581:W644" si="257">U581*0.95</f>
        <v>4277.1006152474256</v>
      </c>
      <c r="X581" s="2">
        <f t="shared" ref="X581:X644" si="258">IF(V581&lt;1000,-100000/V581,V581/10)</f>
        <v>-601.79601896869144</v>
      </c>
      <c r="Y581" s="2">
        <f t="shared" ref="Y581:Y644" si="259">IF(W581&lt;1000,-100000/W581,W581/10)</f>
        <v>427.71006152474257</v>
      </c>
      <c r="Z581" s="2">
        <f t="shared" ref="Z581:Z644" si="260">IF(AL581&gt;AM581,V581,-1000)</f>
        <v>166.16926142411475</v>
      </c>
      <c r="AA581" s="2">
        <f t="shared" ref="AA581:AA644" si="261">IF(AM581&gt;AL581,W581,-1000)</f>
        <v>-1000</v>
      </c>
      <c r="AB581" s="5">
        <f t="shared" ref="AB581:AB644" si="262">IF(AL581&gt;AM581,L581-1,-1)</f>
        <v>0.15999999999999992</v>
      </c>
      <c r="AC581" s="5">
        <f t="shared" ref="AC581:AC644" si="263">IF(AM581&gt;AL581,M581-1,-1)</f>
        <v>-1</v>
      </c>
      <c r="AD581" s="3">
        <f t="shared" ref="AD581:AD644" si="264">YEAR(B581)*100+MONTH(B581)</f>
        <v>202101</v>
      </c>
      <c r="AE581" s="21">
        <v>1.22</v>
      </c>
      <c r="AF581" s="21">
        <v>4.5</v>
      </c>
      <c r="AG581" s="21">
        <v>1.1599999999999999</v>
      </c>
      <c r="AH581" s="21">
        <v>5.5</v>
      </c>
      <c r="AI581">
        <v>21</v>
      </c>
      <c r="AJ581">
        <v>9</v>
      </c>
      <c r="AK581">
        <f t="shared" ref="AK581:AK644" si="265">IF(J581&lt;-200,INT(J581/100)*100,INT(J581/10)*10)</f>
        <v>-700</v>
      </c>
      <c r="AL581">
        <f t="shared" ref="AL581:AL644" si="266">IF(E581&lt;F581,AI581,AJ581)</f>
        <v>21</v>
      </c>
      <c r="AM581">
        <f t="shared" ref="AM581:AM644" si="267">IF(E581&lt;F581,AJ581,AI581)</f>
        <v>9</v>
      </c>
    </row>
    <row r="582" spans="2:39" x14ac:dyDescent="0.25">
      <c r="B582" s="24">
        <v>44206</v>
      </c>
      <c r="C582" s="20" t="s">
        <v>44</v>
      </c>
      <c r="D582" s="20" t="s">
        <v>31</v>
      </c>
      <c r="E582" s="2">
        <v>160</v>
      </c>
      <c r="F582" s="2">
        <v>-181.81818181818181</v>
      </c>
      <c r="G582" s="9">
        <f t="shared" ref="G582:G645" si="268">G581+1/24</f>
        <v>45053.083333331931</v>
      </c>
      <c r="H582" s="2" t="str">
        <f t="shared" si="243"/>
        <v>Baltimore Ravens</v>
      </c>
      <c r="I582" s="2" t="str">
        <f t="shared" si="244"/>
        <v>Tennessee Titans</v>
      </c>
      <c r="J582" s="17">
        <f t="shared" si="245"/>
        <v>-181.81818181818181</v>
      </c>
      <c r="K582" s="18">
        <f t="shared" si="246"/>
        <v>160</v>
      </c>
      <c r="L582" s="4">
        <f t="shared" si="247"/>
        <v>1.55</v>
      </c>
      <c r="M582" s="4">
        <f t="shared" si="248"/>
        <v>2.6</v>
      </c>
      <c r="N582" s="1">
        <f t="shared" si="249"/>
        <v>0.64516129032258063</v>
      </c>
      <c r="O582" s="1">
        <f t="shared" si="250"/>
        <v>0.38461538461538458</v>
      </c>
      <c r="P582" s="1">
        <f t="shared" si="251"/>
        <v>2.8915662650602414E-2</v>
      </c>
      <c r="Q582" s="1">
        <f t="shared" si="252"/>
        <v>0.13027295285359802</v>
      </c>
      <c r="R582" s="1">
        <f t="shared" si="253"/>
        <v>0.64127295285359809</v>
      </c>
      <c r="S582" s="1"/>
      <c r="T582" s="17">
        <f t="shared" si="254"/>
        <v>559.39837404665798</v>
      </c>
      <c r="U582" s="18">
        <f t="shared" si="255"/>
        <v>1609.5378726032154</v>
      </c>
      <c r="V582" s="2">
        <f t="shared" si="256"/>
        <v>531.42845534432502</v>
      </c>
      <c r="W582" s="18">
        <f t="shared" si="257"/>
        <v>1529.0609789730545</v>
      </c>
      <c r="X582" s="2">
        <f t="shared" si="258"/>
        <v>-188.17208411470486</v>
      </c>
      <c r="Y582" s="2">
        <f t="shared" si="259"/>
        <v>152.90609789730544</v>
      </c>
      <c r="Z582" s="2">
        <f t="shared" si="260"/>
        <v>531.42845534432502</v>
      </c>
      <c r="AA582" s="2">
        <f t="shared" si="261"/>
        <v>-1000</v>
      </c>
      <c r="AB582" s="5">
        <f t="shared" si="262"/>
        <v>0.55000000000000004</v>
      </c>
      <c r="AC582" s="5">
        <f t="shared" si="263"/>
        <v>-1</v>
      </c>
      <c r="AD582" s="3">
        <f t="shared" si="264"/>
        <v>202101</v>
      </c>
      <c r="AE582" s="21">
        <v>2.65</v>
      </c>
      <c r="AF582" s="21">
        <v>1.54</v>
      </c>
      <c r="AG582" s="21">
        <v>2.6</v>
      </c>
      <c r="AH582" s="21">
        <v>1.55</v>
      </c>
      <c r="AI582">
        <v>13</v>
      </c>
      <c r="AJ582">
        <v>20</v>
      </c>
      <c r="AK582">
        <f t="shared" si="265"/>
        <v>-190</v>
      </c>
      <c r="AL582">
        <f t="shared" si="266"/>
        <v>20</v>
      </c>
      <c r="AM582">
        <f t="shared" si="267"/>
        <v>13</v>
      </c>
    </row>
    <row r="583" spans="2:39" x14ac:dyDescent="0.25">
      <c r="B583" s="24">
        <v>44205</v>
      </c>
      <c r="C583" s="20" t="s">
        <v>54</v>
      </c>
      <c r="D583" s="20" t="s">
        <v>30</v>
      </c>
      <c r="E583" s="2">
        <v>375</v>
      </c>
      <c r="F583" s="2">
        <v>-500.00000000000011</v>
      </c>
      <c r="G583" s="9">
        <f t="shared" si="268"/>
        <v>45053.124999998596</v>
      </c>
      <c r="H583" s="2" t="str">
        <f t="shared" ref="H583:H646" si="269">IF(E583&lt;=F583,C583,D583)</f>
        <v>Tampa Bay Buccaneers</v>
      </c>
      <c r="I583" s="2" t="str">
        <f t="shared" ref="I583:I646" si="270">IF(E583&gt;F583,C583,D583)</f>
        <v>Washington Football Team</v>
      </c>
      <c r="J583" s="17">
        <f t="shared" ref="J583:J646" si="271">IF(E583&lt;=F583,E583,F583)</f>
        <v>-500.00000000000011</v>
      </c>
      <c r="K583" s="18">
        <f t="shared" ref="K583:K646" si="272">IF(E583&gt;F583,E583,F583)</f>
        <v>375</v>
      </c>
      <c r="L583" s="4">
        <f t="shared" si="247"/>
        <v>1.2</v>
      </c>
      <c r="M583" s="4">
        <f t="shared" si="248"/>
        <v>4.75</v>
      </c>
      <c r="N583" s="1">
        <f t="shared" si="249"/>
        <v>0.83333333333333337</v>
      </c>
      <c r="O583" s="1">
        <f t="shared" si="250"/>
        <v>0.21052631578947367</v>
      </c>
      <c r="P583" s="1">
        <f t="shared" si="251"/>
        <v>4.2016806722689037E-2</v>
      </c>
      <c r="Q583" s="1">
        <f t="shared" si="252"/>
        <v>0.31140350877192985</v>
      </c>
      <c r="R583" s="1">
        <f t="shared" si="253"/>
        <v>0.82240350877192991</v>
      </c>
      <c r="S583" s="1"/>
      <c r="T583" s="17">
        <f t="shared" si="254"/>
        <v>215.94811954689931</v>
      </c>
      <c r="U583" s="18">
        <f t="shared" si="255"/>
        <v>3787.1793685900598</v>
      </c>
      <c r="V583" s="2">
        <f t="shared" si="256"/>
        <v>205.15071356955434</v>
      </c>
      <c r="W583" s="18">
        <f t="shared" si="257"/>
        <v>3597.8204001605568</v>
      </c>
      <c r="X583" s="2">
        <f t="shared" si="258"/>
        <v>-487.44651315139578</v>
      </c>
      <c r="Y583" s="2">
        <f t="shared" si="259"/>
        <v>359.7820400160557</v>
      </c>
      <c r="Z583" s="2">
        <f t="shared" si="260"/>
        <v>205.15071356955434</v>
      </c>
      <c r="AA583" s="2">
        <f t="shared" si="261"/>
        <v>-1000</v>
      </c>
      <c r="AB583" s="5">
        <f t="shared" si="262"/>
        <v>0.19999999999999996</v>
      </c>
      <c r="AC583" s="5">
        <f t="shared" si="263"/>
        <v>-1</v>
      </c>
      <c r="AD583" s="3">
        <f t="shared" si="264"/>
        <v>202101</v>
      </c>
      <c r="AE583" s="21">
        <v>3.9</v>
      </c>
      <c r="AF583" s="21">
        <v>1.27</v>
      </c>
      <c r="AG583" s="21">
        <v>4.75</v>
      </c>
      <c r="AH583" s="21">
        <v>1.2</v>
      </c>
      <c r="AI583">
        <v>23</v>
      </c>
      <c r="AJ583">
        <v>31</v>
      </c>
      <c r="AK583">
        <f t="shared" si="265"/>
        <v>-500</v>
      </c>
      <c r="AL583">
        <f t="shared" si="266"/>
        <v>31</v>
      </c>
      <c r="AM583">
        <f t="shared" si="267"/>
        <v>23</v>
      </c>
    </row>
    <row r="584" spans="2:39" x14ac:dyDescent="0.25">
      <c r="B584" s="24">
        <v>44205</v>
      </c>
      <c r="C584" s="20" t="s">
        <v>35</v>
      </c>
      <c r="D584" s="20" t="s">
        <v>50</v>
      </c>
      <c r="E584" s="2">
        <v>-175.43859649122805</v>
      </c>
      <c r="F584" s="2">
        <v>154.99999999999997</v>
      </c>
      <c r="G584" s="9">
        <f t="shared" si="268"/>
        <v>45053.16666666526</v>
      </c>
      <c r="H584" s="2" t="str">
        <f t="shared" si="269"/>
        <v>Seattle Seahawks</v>
      </c>
      <c r="I584" s="2" t="str">
        <f t="shared" si="270"/>
        <v>Los Angeles Rams</v>
      </c>
      <c r="J584" s="17">
        <f t="shared" si="271"/>
        <v>-175.43859649122805</v>
      </c>
      <c r="K584" s="18">
        <f t="shared" si="272"/>
        <v>154.99999999999997</v>
      </c>
      <c r="L584" s="4">
        <f t="shared" si="247"/>
        <v>1.57</v>
      </c>
      <c r="M584" s="4">
        <f t="shared" si="248"/>
        <v>2.5499999999999998</v>
      </c>
      <c r="N584" s="1">
        <f t="shared" si="249"/>
        <v>0.63694267515923564</v>
      </c>
      <c r="O584" s="1">
        <f t="shared" si="250"/>
        <v>0.39215686274509809</v>
      </c>
      <c r="P584" s="1">
        <f t="shared" si="251"/>
        <v>2.8276699029126329E-2</v>
      </c>
      <c r="Q584" s="1">
        <f t="shared" si="252"/>
        <v>0.12239290620706877</v>
      </c>
      <c r="R584" s="1">
        <f t="shared" si="253"/>
        <v>0.63339290620706878</v>
      </c>
      <c r="S584" s="1"/>
      <c r="T584" s="17">
        <f t="shared" si="254"/>
        <v>578.79886276004493</v>
      </c>
      <c r="U584" s="18">
        <f t="shared" si="255"/>
        <v>1558.0808321378222</v>
      </c>
      <c r="V584" s="2">
        <f t="shared" si="256"/>
        <v>549.85891962204266</v>
      </c>
      <c r="W584" s="18">
        <f t="shared" si="257"/>
        <v>1480.1767905309309</v>
      </c>
      <c r="X584" s="2">
        <f t="shared" si="258"/>
        <v>-181.86483192586408</v>
      </c>
      <c r="Y584" s="2">
        <f t="shared" si="259"/>
        <v>148.0176790530931</v>
      </c>
      <c r="Z584" s="2">
        <f t="shared" si="260"/>
        <v>-1000</v>
      </c>
      <c r="AA584" s="2">
        <f t="shared" si="261"/>
        <v>1480.1767905309309</v>
      </c>
      <c r="AB584" s="5">
        <f t="shared" si="262"/>
        <v>-1</v>
      </c>
      <c r="AC584" s="5">
        <f t="shared" si="263"/>
        <v>1.5499999999999998</v>
      </c>
      <c r="AD584" s="3">
        <f t="shared" si="264"/>
        <v>202101</v>
      </c>
      <c r="AE584" s="21">
        <v>1.47</v>
      </c>
      <c r="AF584" s="21">
        <v>2.75</v>
      </c>
      <c r="AG584" s="21">
        <v>1.57</v>
      </c>
      <c r="AH584" s="21">
        <v>2.5499999999999998</v>
      </c>
      <c r="AI584">
        <v>20</v>
      </c>
      <c r="AJ584">
        <v>30</v>
      </c>
      <c r="AK584">
        <f t="shared" si="265"/>
        <v>-180</v>
      </c>
      <c r="AL584">
        <f t="shared" si="266"/>
        <v>20</v>
      </c>
      <c r="AM584">
        <f t="shared" si="267"/>
        <v>30</v>
      </c>
    </row>
    <row r="585" spans="2:39" x14ac:dyDescent="0.25">
      <c r="B585" s="24">
        <v>44205</v>
      </c>
      <c r="C585" s="20" t="s">
        <v>27</v>
      </c>
      <c r="D585" s="20" t="s">
        <v>42</v>
      </c>
      <c r="E585" s="2">
        <v>-344.82758620689651</v>
      </c>
      <c r="F585" s="2">
        <v>270</v>
      </c>
      <c r="G585" s="9">
        <f t="shared" si="268"/>
        <v>45053.208333331924</v>
      </c>
      <c r="H585" s="2" t="str">
        <f t="shared" si="269"/>
        <v>Buffalo Bills</v>
      </c>
      <c r="I585" s="2" t="str">
        <f t="shared" si="270"/>
        <v>Indianapolis Colts</v>
      </c>
      <c r="J585" s="17">
        <f t="shared" si="271"/>
        <v>-344.82758620689651</v>
      </c>
      <c r="K585" s="18">
        <f t="shared" si="272"/>
        <v>270</v>
      </c>
      <c r="L585" s="4">
        <f t="shared" si="247"/>
        <v>1.29</v>
      </c>
      <c r="M585" s="4">
        <f t="shared" si="248"/>
        <v>3.7</v>
      </c>
      <c r="N585" s="1">
        <f t="shared" si="249"/>
        <v>0.77519379844961234</v>
      </c>
      <c r="O585" s="1">
        <f t="shared" si="250"/>
        <v>0.27027027027027023</v>
      </c>
      <c r="P585" s="1">
        <f t="shared" si="251"/>
        <v>4.3486973947895691E-2</v>
      </c>
      <c r="Q585" s="1">
        <f t="shared" si="252"/>
        <v>0.25246176408967103</v>
      </c>
      <c r="R585" s="1">
        <f t="shared" si="253"/>
        <v>0.76346176408967104</v>
      </c>
      <c r="S585" s="1"/>
      <c r="T585" s="17">
        <f t="shared" si="254"/>
        <v>309.82329048576543</v>
      </c>
      <c r="U585" s="18">
        <f t="shared" si="255"/>
        <v>2773.304285017382</v>
      </c>
      <c r="V585" s="2">
        <f t="shared" si="256"/>
        <v>294.33212596147712</v>
      </c>
      <c r="W585" s="18">
        <f t="shared" si="257"/>
        <v>2634.6390707665128</v>
      </c>
      <c r="X585" s="2">
        <f t="shared" si="258"/>
        <v>-339.75224305989701</v>
      </c>
      <c r="Y585" s="2">
        <f t="shared" si="259"/>
        <v>263.46390707665125</v>
      </c>
      <c r="Z585" s="2">
        <f t="shared" si="260"/>
        <v>294.33212596147712</v>
      </c>
      <c r="AA585" s="2">
        <f t="shared" si="261"/>
        <v>-1000</v>
      </c>
      <c r="AB585" s="5">
        <f t="shared" si="262"/>
        <v>0.29000000000000004</v>
      </c>
      <c r="AC585" s="5">
        <f t="shared" si="263"/>
        <v>-1</v>
      </c>
      <c r="AD585" s="3">
        <f t="shared" si="264"/>
        <v>202101</v>
      </c>
      <c r="AE585" s="21">
        <v>1.32</v>
      </c>
      <c r="AF585" s="21">
        <v>3.45</v>
      </c>
      <c r="AG585" s="21">
        <v>1.29</v>
      </c>
      <c r="AH585" s="21">
        <v>3.7</v>
      </c>
      <c r="AI585">
        <v>27</v>
      </c>
      <c r="AJ585">
        <v>24</v>
      </c>
      <c r="AK585">
        <f t="shared" si="265"/>
        <v>-400</v>
      </c>
      <c r="AL585">
        <f t="shared" si="266"/>
        <v>27</v>
      </c>
      <c r="AM585">
        <f t="shared" si="267"/>
        <v>24</v>
      </c>
    </row>
    <row r="586" spans="2:39" x14ac:dyDescent="0.25">
      <c r="B586" s="24">
        <v>44199</v>
      </c>
      <c r="C586" s="20" t="s">
        <v>22</v>
      </c>
      <c r="D586" s="20" t="s">
        <v>54</v>
      </c>
      <c r="E586" s="2">
        <v>229.99999999999997</v>
      </c>
      <c r="F586" s="2">
        <v>-285.71428571428567</v>
      </c>
      <c r="G586" s="9">
        <f t="shared" si="268"/>
        <v>45053.249999998588</v>
      </c>
      <c r="H586" s="2" t="str">
        <f t="shared" si="269"/>
        <v>Washington Football Team</v>
      </c>
      <c r="I586" s="2" t="str">
        <f t="shared" si="270"/>
        <v>Philadelphia Eagles</v>
      </c>
      <c r="J586" s="17">
        <f t="shared" si="271"/>
        <v>-285.71428571428567</v>
      </c>
      <c r="K586" s="18">
        <f t="shared" si="272"/>
        <v>229.99999999999997</v>
      </c>
      <c r="L586" s="4">
        <f t="shared" si="247"/>
        <v>1.35</v>
      </c>
      <c r="M586" s="4">
        <f t="shared" si="248"/>
        <v>3.3</v>
      </c>
      <c r="N586" s="1">
        <f t="shared" si="249"/>
        <v>0.7407407407407407</v>
      </c>
      <c r="O586" s="1">
        <f t="shared" si="250"/>
        <v>0.30303030303030304</v>
      </c>
      <c r="P586" s="1">
        <f t="shared" si="251"/>
        <v>4.1935483870967794E-2</v>
      </c>
      <c r="Q586" s="1">
        <f t="shared" si="252"/>
        <v>0.21885521885521883</v>
      </c>
      <c r="R586" s="1">
        <f t="shared" si="253"/>
        <v>0.72985521885521887</v>
      </c>
      <c r="S586" s="1"/>
      <c r="T586" s="17">
        <f t="shared" si="254"/>
        <v>370.13475298361828</v>
      </c>
      <c r="U586" s="18">
        <f t="shared" si="255"/>
        <v>2363.8563841328437</v>
      </c>
      <c r="V586" s="2">
        <f t="shared" si="256"/>
        <v>351.62801533443735</v>
      </c>
      <c r="W586" s="18">
        <f t="shared" si="257"/>
        <v>2245.6635649262016</v>
      </c>
      <c r="X586" s="2">
        <f t="shared" si="258"/>
        <v>-284.39144675343596</v>
      </c>
      <c r="Y586" s="2">
        <f t="shared" si="259"/>
        <v>224.56635649262017</v>
      </c>
      <c r="Z586" s="2">
        <f t="shared" si="260"/>
        <v>351.62801533443735</v>
      </c>
      <c r="AA586" s="2">
        <f t="shared" si="261"/>
        <v>-1000</v>
      </c>
      <c r="AB586" s="5">
        <f t="shared" si="262"/>
        <v>0.35000000000000009</v>
      </c>
      <c r="AC586" s="5">
        <f t="shared" si="263"/>
        <v>-1</v>
      </c>
      <c r="AD586" s="3">
        <f t="shared" si="264"/>
        <v>202101</v>
      </c>
      <c r="AE586" s="21">
        <v>1.86</v>
      </c>
      <c r="AF586" s="21">
        <v>1.95</v>
      </c>
      <c r="AG586" s="21">
        <v>3.3</v>
      </c>
      <c r="AH586" s="21">
        <v>1.35</v>
      </c>
      <c r="AI586">
        <v>14</v>
      </c>
      <c r="AJ586">
        <v>20</v>
      </c>
      <c r="AK586">
        <f t="shared" si="265"/>
        <v>-300</v>
      </c>
      <c r="AL586">
        <f t="shared" si="266"/>
        <v>20</v>
      </c>
      <c r="AM586">
        <f t="shared" si="267"/>
        <v>14</v>
      </c>
    </row>
    <row r="587" spans="2:39" x14ac:dyDescent="0.25">
      <c r="B587" s="24">
        <v>44199</v>
      </c>
      <c r="C587" s="20" t="s">
        <v>40</v>
      </c>
      <c r="D587" s="20" t="s">
        <v>36</v>
      </c>
      <c r="E587" s="2">
        <v>179.99999999999997</v>
      </c>
      <c r="F587" s="2">
        <v>-222.22222222222226</v>
      </c>
      <c r="G587" s="9">
        <f t="shared" si="268"/>
        <v>45053.291666665253</v>
      </c>
      <c r="H587" s="2" t="str">
        <f t="shared" si="269"/>
        <v>Green Bay Packers</v>
      </c>
      <c r="I587" s="2" t="str">
        <f t="shared" si="270"/>
        <v>Chicago Bears</v>
      </c>
      <c r="J587" s="17">
        <f t="shared" si="271"/>
        <v>-222.22222222222226</v>
      </c>
      <c r="K587" s="18">
        <f t="shared" si="272"/>
        <v>179.99999999999997</v>
      </c>
      <c r="L587" s="4">
        <f t="shared" si="247"/>
        <v>1.45</v>
      </c>
      <c r="M587" s="4">
        <f t="shared" si="248"/>
        <v>2.8</v>
      </c>
      <c r="N587" s="1">
        <f t="shared" si="249"/>
        <v>0.68965517241379315</v>
      </c>
      <c r="O587" s="1">
        <f t="shared" si="250"/>
        <v>0.35714285714285715</v>
      </c>
      <c r="P587" s="1">
        <f t="shared" si="251"/>
        <v>4.4705882352941262E-2</v>
      </c>
      <c r="Q587" s="1">
        <f t="shared" si="252"/>
        <v>0.166256157635468</v>
      </c>
      <c r="R587" s="1">
        <f t="shared" si="253"/>
        <v>0.67725615763546798</v>
      </c>
      <c r="S587" s="1"/>
      <c r="T587" s="17">
        <f t="shared" si="254"/>
        <v>476.54619116545314</v>
      </c>
      <c r="U587" s="18">
        <f t="shared" si="255"/>
        <v>1872.3757127156628</v>
      </c>
      <c r="V587" s="2">
        <f t="shared" si="256"/>
        <v>452.71888160718044</v>
      </c>
      <c r="W587" s="18">
        <f t="shared" si="257"/>
        <v>1778.7569270798795</v>
      </c>
      <c r="X587" s="2">
        <f t="shared" si="258"/>
        <v>-220.88762820095712</v>
      </c>
      <c r="Y587" s="2">
        <f t="shared" si="259"/>
        <v>177.87569270798795</v>
      </c>
      <c r="Z587" s="2">
        <f t="shared" si="260"/>
        <v>452.71888160718044</v>
      </c>
      <c r="AA587" s="2">
        <f t="shared" si="261"/>
        <v>-1000</v>
      </c>
      <c r="AB587" s="5">
        <f t="shared" si="262"/>
        <v>0.44999999999999996</v>
      </c>
      <c r="AC587" s="5">
        <f t="shared" si="263"/>
        <v>-1</v>
      </c>
      <c r="AD587" s="3">
        <f t="shared" si="264"/>
        <v>202101</v>
      </c>
      <c r="AE587" s="21">
        <v>3.2</v>
      </c>
      <c r="AF587" s="21">
        <v>1.37</v>
      </c>
      <c r="AG587" s="21">
        <v>2.8</v>
      </c>
      <c r="AH587" s="21">
        <v>1.45</v>
      </c>
      <c r="AI587">
        <v>16</v>
      </c>
      <c r="AJ587">
        <v>35</v>
      </c>
      <c r="AK587">
        <f t="shared" si="265"/>
        <v>-300</v>
      </c>
      <c r="AL587">
        <f t="shared" si="266"/>
        <v>35</v>
      </c>
      <c r="AM587">
        <f t="shared" si="267"/>
        <v>16</v>
      </c>
    </row>
    <row r="588" spans="2:39" x14ac:dyDescent="0.25">
      <c r="B588" s="24">
        <v>44199</v>
      </c>
      <c r="C588" s="20" t="s">
        <v>41</v>
      </c>
      <c r="D588" s="20" t="s">
        <v>53</v>
      </c>
      <c r="E588" s="2">
        <v>125</v>
      </c>
      <c r="F588" s="2">
        <v>-147.05882352941177</v>
      </c>
      <c r="G588" s="9">
        <f t="shared" si="268"/>
        <v>45053.333333331917</v>
      </c>
      <c r="H588" s="2" t="str">
        <f t="shared" si="269"/>
        <v>Las Vegas Raiders</v>
      </c>
      <c r="I588" s="2" t="str">
        <f t="shared" si="270"/>
        <v>Denver Broncos</v>
      </c>
      <c r="J588" s="17">
        <f t="shared" si="271"/>
        <v>-147.05882352941177</v>
      </c>
      <c r="K588" s="18">
        <f t="shared" si="272"/>
        <v>125</v>
      </c>
      <c r="L588" s="4">
        <f t="shared" si="247"/>
        <v>1.68</v>
      </c>
      <c r="M588" s="4">
        <f t="shared" si="248"/>
        <v>2.25</v>
      </c>
      <c r="N588" s="1">
        <f t="shared" si="249"/>
        <v>0.59523809523809523</v>
      </c>
      <c r="O588" s="1">
        <f t="shared" si="250"/>
        <v>0.44444444444444442</v>
      </c>
      <c r="P588" s="1">
        <f t="shared" si="251"/>
        <v>3.8167938931297662E-2</v>
      </c>
      <c r="Q588" s="1">
        <f t="shared" si="252"/>
        <v>7.5396825396825407E-2</v>
      </c>
      <c r="R588" s="1">
        <f t="shared" si="253"/>
        <v>0.58639682539682547</v>
      </c>
      <c r="S588" s="1"/>
      <c r="T588" s="17">
        <f t="shared" si="254"/>
        <v>705.32983244457648</v>
      </c>
      <c r="U588" s="18">
        <f t="shared" si="255"/>
        <v>1287.7472223008879</v>
      </c>
      <c r="V588" s="2">
        <f t="shared" si="256"/>
        <v>670.06334082234764</v>
      </c>
      <c r="W588" s="18">
        <f t="shared" si="257"/>
        <v>1223.3598611858433</v>
      </c>
      <c r="X588" s="2">
        <f t="shared" si="258"/>
        <v>-149.23962244714528</v>
      </c>
      <c r="Y588" s="2">
        <f t="shared" si="259"/>
        <v>122.33598611858433</v>
      </c>
      <c r="Z588" s="2">
        <f t="shared" si="260"/>
        <v>670.06334082234764</v>
      </c>
      <c r="AA588" s="2">
        <f t="shared" si="261"/>
        <v>-1000</v>
      </c>
      <c r="AB588" s="5">
        <f t="shared" si="262"/>
        <v>0.67999999999999994</v>
      </c>
      <c r="AC588" s="5">
        <f t="shared" si="263"/>
        <v>-1</v>
      </c>
      <c r="AD588" s="3">
        <f t="shared" si="264"/>
        <v>202101</v>
      </c>
      <c r="AE588" s="21">
        <v>1.9</v>
      </c>
      <c r="AF588" s="21">
        <v>1.9</v>
      </c>
      <c r="AG588" s="21">
        <v>2.25</v>
      </c>
      <c r="AH588" s="21">
        <v>1.68</v>
      </c>
      <c r="AI588">
        <v>31</v>
      </c>
      <c r="AJ588">
        <v>32</v>
      </c>
      <c r="AK588">
        <f t="shared" si="265"/>
        <v>-150</v>
      </c>
      <c r="AL588">
        <f t="shared" si="266"/>
        <v>32</v>
      </c>
      <c r="AM588">
        <f t="shared" si="267"/>
        <v>31</v>
      </c>
    </row>
    <row r="589" spans="2:39" x14ac:dyDescent="0.25">
      <c r="B589" s="24">
        <v>44199</v>
      </c>
      <c r="C589" s="20" t="s">
        <v>23</v>
      </c>
      <c r="D589" s="20" t="s">
        <v>34</v>
      </c>
      <c r="E589" s="2">
        <v>240</v>
      </c>
      <c r="F589" s="2">
        <v>-303.03030303030295</v>
      </c>
      <c r="G589" s="9">
        <f t="shared" si="268"/>
        <v>45053.374999998581</v>
      </c>
      <c r="H589" s="2" t="str">
        <f t="shared" si="269"/>
        <v>Los Angeles Chargers</v>
      </c>
      <c r="I589" s="2" t="str">
        <f t="shared" si="270"/>
        <v>Kansas City Chiefs</v>
      </c>
      <c r="J589" s="17">
        <f t="shared" si="271"/>
        <v>-303.03030303030295</v>
      </c>
      <c r="K589" s="18">
        <f t="shared" si="272"/>
        <v>240</v>
      </c>
      <c r="L589" s="4">
        <f t="shared" si="247"/>
        <v>1.33</v>
      </c>
      <c r="M589" s="4">
        <f t="shared" si="248"/>
        <v>3.4</v>
      </c>
      <c r="N589" s="1">
        <f t="shared" si="249"/>
        <v>0.75187969924812026</v>
      </c>
      <c r="O589" s="1">
        <f t="shared" si="250"/>
        <v>0.29411764705882354</v>
      </c>
      <c r="P589" s="1">
        <f t="shared" si="251"/>
        <v>4.3974630021141659E-2</v>
      </c>
      <c r="Q589" s="1">
        <f t="shared" si="252"/>
        <v>0.22888102609464836</v>
      </c>
      <c r="R589" s="1">
        <f t="shared" si="253"/>
        <v>0.73988102609464834</v>
      </c>
      <c r="S589" s="1"/>
      <c r="T589" s="17">
        <f t="shared" si="254"/>
        <v>351.56865054149432</v>
      </c>
      <c r="U589" s="18">
        <f t="shared" si="255"/>
        <v>2476.6314971810075</v>
      </c>
      <c r="V589" s="2">
        <f t="shared" si="256"/>
        <v>333.99021801441961</v>
      </c>
      <c r="W589" s="18">
        <f t="shared" si="257"/>
        <v>2352.7999223219572</v>
      </c>
      <c r="X589" s="2">
        <f t="shared" si="258"/>
        <v>-299.40996653884821</v>
      </c>
      <c r="Y589" s="2">
        <f t="shared" si="259"/>
        <v>235.27999223219572</v>
      </c>
      <c r="Z589" s="2">
        <f t="shared" si="260"/>
        <v>333.99021801441961</v>
      </c>
      <c r="AA589" s="2">
        <f t="shared" si="261"/>
        <v>-1000</v>
      </c>
      <c r="AB589" s="5">
        <f t="shared" si="262"/>
        <v>0.33000000000000007</v>
      </c>
      <c r="AC589" s="5">
        <f t="shared" si="263"/>
        <v>-1</v>
      </c>
      <c r="AD589" s="3">
        <f t="shared" si="264"/>
        <v>202101</v>
      </c>
      <c r="AE589" s="21">
        <v>2.65</v>
      </c>
      <c r="AF589" s="21">
        <v>1.54</v>
      </c>
      <c r="AG589" s="21">
        <v>3.4</v>
      </c>
      <c r="AH589" s="21">
        <v>1.33</v>
      </c>
      <c r="AI589">
        <v>21</v>
      </c>
      <c r="AJ589">
        <v>38</v>
      </c>
      <c r="AK589">
        <f t="shared" si="265"/>
        <v>-400</v>
      </c>
      <c r="AL589">
        <f t="shared" si="266"/>
        <v>38</v>
      </c>
      <c r="AM589">
        <f t="shared" si="267"/>
        <v>21</v>
      </c>
    </row>
    <row r="590" spans="2:39" x14ac:dyDescent="0.25">
      <c r="B590" s="24">
        <v>44199</v>
      </c>
      <c r="C590" s="20" t="s">
        <v>50</v>
      </c>
      <c r="D590" s="20" t="s">
        <v>51</v>
      </c>
      <c r="E590" s="2">
        <v>-120.48192771084337</v>
      </c>
      <c r="F590" s="2">
        <v>100</v>
      </c>
      <c r="G590" s="9">
        <f t="shared" si="268"/>
        <v>45053.416666665245</v>
      </c>
      <c r="H590" s="2" t="str">
        <f t="shared" si="269"/>
        <v>Los Angeles Rams</v>
      </c>
      <c r="I590" s="2" t="str">
        <f t="shared" si="270"/>
        <v>Arizona Cardinals</v>
      </c>
      <c r="J590" s="17">
        <f t="shared" si="271"/>
        <v>-120.48192771084337</v>
      </c>
      <c r="K590" s="18">
        <f t="shared" si="272"/>
        <v>100</v>
      </c>
      <c r="L590" s="4">
        <f t="shared" si="247"/>
        <v>1.83</v>
      </c>
      <c r="M590" s="4">
        <f t="shared" si="248"/>
        <v>2</v>
      </c>
      <c r="N590" s="1">
        <f t="shared" si="249"/>
        <v>0.54644808743169393</v>
      </c>
      <c r="O590" s="1">
        <f t="shared" si="250"/>
        <v>0.5</v>
      </c>
      <c r="P590" s="1">
        <f t="shared" si="251"/>
        <v>4.4386422976501305E-2</v>
      </c>
      <c r="Q590" s="1">
        <f t="shared" si="252"/>
        <v>2.3224043715846965E-2</v>
      </c>
      <c r="R590" s="1">
        <f t="shared" si="253"/>
        <v>0.53422404371584697</v>
      </c>
      <c r="S590" s="1"/>
      <c r="T590" s="17">
        <f t="shared" si="254"/>
        <v>871.87381729284084</v>
      </c>
      <c r="U590" s="18">
        <f t="shared" si="255"/>
        <v>1045.6626202421151</v>
      </c>
      <c r="V590" s="2">
        <f t="shared" si="256"/>
        <v>828.28012642819874</v>
      </c>
      <c r="W590" s="18">
        <f t="shared" si="257"/>
        <v>993.3794892300092</v>
      </c>
      <c r="X590" s="2">
        <f t="shared" si="258"/>
        <v>-120.73210114461043</v>
      </c>
      <c r="Y590" s="2">
        <f t="shared" si="259"/>
        <v>-100.66646340515068</v>
      </c>
      <c r="Z590" s="2">
        <f t="shared" si="260"/>
        <v>828.28012642819874</v>
      </c>
      <c r="AA590" s="2">
        <f t="shared" si="261"/>
        <v>-1000</v>
      </c>
      <c r="AB590" s="5">
        <f t="shared" si="262"/>
        <v>0.83000000000000007</v>
      </c>
      <c r="AC590" s="5">
        <f t="shared" si="263"/>
        <v>-1</v>
      </c>
      <c r="AD590" s="3">
        <f t="shared" si="264"/>
        <v>202101</v>
      </c>
      <c r="AE590" s="21">
        <v>1.83</v>
      </c>
      <c r="AF590" s="21">
        <v>2</v>
      </c>
      <c r="AG590" s="21">
        <v>1.83</v>
      </c>
      <c r="AH590" s="21">
        <v>2</v>
      </c>
      <c r="AI590">
        <v>18</v>
      </c>
      <c r="AJ590">
        <v>7</v>
      </c>
      <c r="AK590">
        <f t="shared" si="265"/>
        <v>-130</v>
      </c>
      <c r="AL590">
        <f t="shared" si="266"/>
        <v>18</v>
      </c>
      <c r="AM590">
        <f t="shared" si="267"/>
        <v>7</v>
      </c>
    </row>
    <row r="591" spans="2:39" x14ac:dyDescent="0.25">
      <c r="B591" s="24">
        <v>44199</v>
      </c>
      <c r="C591" s="20" t="s">
        <v>25</v>
      </c>
      <c r="D591" s="20" t="s">
        <v>35</v>
      </c>
      <c r="E591" s="2">
        <v>280</v>
      </c>
      <c r="F591" s="2">
        <v>-370.37037037037032</v>
      </c>
      <c r="G591" s="9">
        <f t="shared" si="268"/>
        <v>45053.45833333191</v>
      </c>
      <c r="H591" s="2" t="str">
        <f t="shared" si="269"/>
        <v>Seattle Seahawks</v>
      </c>
      <c r="I591" s="2" t="str">
        <f t="shared" si="270"/>
        <v>San Francisco 49ers</v>
      </c>
      <c r="J591" s="17">
        <f t="shared" si="271"/>
        <v>-370.37037037037032</v>
      </c>
      <c r="K591" s="18">
        <f t="shared" si="272"/>
        <v>280</v>
      </c>
      <c r="L591" s="4">
        <f t="shared" si="247"/>
        <v>1.27</v>
      </c>
      <c r="M591" s="4">
        <f t="shared" si="248"/>
        <v>3.8</v>
      </c>
      <c r="N591" s="1">
        <f t="shared" si="249"/>
        <v>0.78740157480314954</v>
      </c>
      <c r="O591" s="1">
        <f t="shared" si="250"/>
        <v>0.26315789473684209</v>
      </c>
      <c r="P591" s="1">
        <f t="shared" si="251"/>
        <v>4.8126232741617536E-2</v>
      </c>
      <c r="Q591" s="1">
        <f t="shared" si="252"/>
        <v>0.26212184003315375</v>
      </c>
      <c r="R591" s="1">
        <f t="shared" si="253"/>
        <v>0.77312184003315376</v>
      </c>
      <c r="S591" s="1"/>
      <c r="T591" s="17">
        <f t="shared" si="254"/>
        <v>293.45718645992071</v>
      </c>
      <c r="U591" s="18">
        <f t="shared" si="255"/>
        <v>2909.583445130711</v>
      </c>
      <c r="V591" s="2">
        <f t="shared" si="256"/>
        <v>278.78432713692467</v>
      </c>
      <c r="W591" s="18">
        <f t="shared" si="257"/>
        <v>2764.1042728741754</v>
      </c>
      <c r="X591" s="2">
        <f t="shared" si="258"/>
        <v>-358.70022187755586</v>
      </c>
      <c r="Y591" s="2">
        <f t="shared" si="259"/>
        <v>276.41042728741752</v>
      </c>
      <c r="Z591" s="2">
        <f t="shared" si="260"/>
        <v>278.78432713692467</v>
      </c>
      <c r="AA591" s="2">
        <f t="shared" si="261"/>
        <v>-1000</v>
      </c>
      <c r="AB591" s="5">
        <f t="shared" si="262"/>
        <v>0.27</v>
      </c>
      <c r="AC591" s="5">
        <f t="shared" si="263"/>
        <v>-1</v>
      </c>
      <c r="AD591" s="3">
        <f t="shared" si="264"/>
        <v>202101</v>
      </c>
      <c r="AE591" s="21">
        <v>2.7</v>
      </c>
      <c r="AF591" s="21">
        <v>1.5</v>
      </c>
      <c r="AG591" s="21">
        <v>3.8</v>
      </c>
      <c r="AH591" s="21">
        <v>1.27</v>
      </c>
      <c r="AI591">
        <v>23</v>
      </c>
      <c r="AJ591">
        <v>26</v>
      </c>
      <c r="AK591">
        <f t="shared" si="265"/>
        <v>-400</v>
      </c>
      <c r="AL591">
        <f t="shared" si="266"/>
        <v>26</v>
      </c>
      <c r="AM591">
        <f t="shared" si="267"/>
        <v>23</v>
      </c>
    </row>
    <row r="592" spans="2:39" x14ac:dyDescent="0.25">
      <c r="B592" s="24">
        <v>44199</v>
      </c>
      <c r="C592" s="20" t="s">
        <v>27</v>
      </c>
      <c r="D592" s="20" t="s">
        <v>33</v>
      </c>
      <c r="E592" s="2">
        <v>145.00000000000003</v>
      </c>
      <c r="F592" s="2">
        <v>-166.66666666666663</v>
      </c>
      <c r="G592" s="9">
        <f t="shared" si="268"/>
        <v>45053.499999998574</v>
      </c>
      <c r="H592" s="2" t="str">
        <f t="shared" si="269"/>
        <v>Miami Dolphins</v>
      </c>
      <c r="I592" s="2" t="str">
        <f t="shared" si="270"/>
        <v>Buffalo Bills</v>
      </c>
      <c r="J592" s="17">
        <f t="shared" si="271"/>
        <v>-166.66666666666663</v>
      </c>
      <c r="K592" s="18">
        <f t="shared" si="272"/>
        <v>145.00000000000003</v>
      </c>
      <c r="L592" s="4">
        <f t="shared" si="247"/>
        <v>1.6</v>
      </c>
      <c r="M592" s="4">
        <f t="shared" si="248"/>
        <v>2.4500000000000002</v>
      </c>
      <c r="N592" s="1">
        <f t="shared" si="249"/>
        <v>0.625</v>
      </c>
      <c r="O592" s="1">
        <f t="shared" si="250"/>
        <v>0.4081632653061224</v>
      </c>
      <c r="P592" s="1">
        <f t="shared" si="251"/>
        <v>3.2098765432098886E-2</v>
      </c>
      <c r="Q592" s="1">
        <f t="shared" si="252"/>
        <v>0.1084183673469388</v>
      </c>
      <c r="R592" s="1">
        <f t="shared" si="253"/>
        <v>0.61941836734693878</v>
      </c>
      <c r="S592" s="1"/>
      <c r="T592" s="17">
        <f t="shared" si="254"/>
        <v>614.4177388267467</v>
      </c>
      <c r="U592" s="18">
        <f t="shared" si="255"/>
        <v>1471.4893831628281</v>
      </c>
      <c r="V592" s="2">
        <f t="shared" si="256"/>
        <v>583.69685188540939</v>
      </c>
      <c r="W592" s="18">
        <f t="shared" si="257"/>
        <v>1397.9149140046866</v>
      </c>
      <c r="X592" s="2">
        <f t="shared" si="258"/>
        <v>-171.32180801898838</v>
      </c>
      <c r="Y592" s="2">
        <f t="shared" si="259"/>
        <v>139.79149140046866</v>
      </c>
      <c r="Z592" s="2">
        <f t="shared" si="260"/>
        <v>-1000</v>
      </c>
      <c r="AA592" s="2">
        <f t="shared" si="261"/>
        <v>1397.9149140046866</v>
      </c>
      <c r="AB592" s="5">
        <f t="shared" si="262"/>
        <v>-1</v>
      </c>
      <c r="AC592" s="5">
        <f t="shared" si="263"/>
        <v>1.4500000000000002</v>
      </c>
      <c r="AD592" s="3">
        <f t="shared" si="264"/>
        <v>202101</v>
      </c>
      <c r="AE592" s="21">
        <v>1.57</v>
      </c>
      <c r="AF592" s="21">
        <v>2.5499999999999998</v>
      </c>
      <c r="AG592" s="21">
        <v>2.4500000000000002</v>
      </c>
      <c r="AH592" s="21">
        <v>1.6</v>
      </c>
      <c r="AI592">
        <v>56</v>
      </c>
      <c r="AJ592">
        <v>26</v>
      </c>
      <c r="AK592">
        <f t="shared" si="265"/>
        <v>-170</v>
      </c>
      <c r="AL592">
        <f t="shared" si="266"/>
        <v>26</v>
      </c>
      <c r="AM592">
        <f t="shared" si="267"/>
        <v>56</v>
      </c>
    </row>
    <row r="593" spans="2:39" x14ac:dyDescent="0.25">
      <c r="B593" s="24">
        <v>44199</v>
      </c>
      <c r="C593" s="20" t="s">
        <v>47</v>
      </c>
      <c r="D593" s="20" t="s">
        <v>46</v>
      </c>
      <c r="E593" s="2">
        <v>215</v>
      </c>
      <c r="F593" s="2">
        <v>-263.1578947368422</v>
      </c>
      <c r="G593" s="9">
        <f t="shared" si="268"/>
        <v>45053.541666665238</v>
      </c>
      <c r="H593" s="2" t="str">
        <f t="shared" si="269"/>
        <v>New Orleans Saints</v>
      </c>
      <c r="I593" s="2" t="str">
        <f t="shared" si="270"/>
        <v>Carolina Panthers</v>
      </c>
      <c r="J593" s="17">
        <f t="shared" si="271"/>
        <v>-263.1578947368422</v>
      </c>
      <c r="K593" s="18">
        <f t="shared" si="272"/>
        <v>215</v>
      </c>
      <c r="L593" s="4">
        <f t="shared" si="247"/>
        <v>1.38</v>
      </c>
      <c r="M593" s="4">
        <f t="shared" si="248"/>
        <v>3.15</v>
      </c>
      <c r="N593" s="1">
        <f t="shared" si="249"/>
        <v>0.7246376811594204</v>
      </c>
      <c r="O593" s="1">
        <f t="shared" si="250"/>
        <v>0.31746031746031744</v>
      </c>
      <c r="P593" s="1">
        <f t="shared" si="251"/>
        <v>4.039735099337749E-2</v>
      </c>
      <c r="Q593" s="1">
        <f t="shared" si="252"/>
        <v>0.20358868184955148</v>
      </c>
      <c r="R593" s="1">
        <f t="shared" si="253"/>
        <v>0.71458868184955149</v>
      </c>
      <c r="S593" s="1"/>
      <c r="T593" s="17">
        <f t="shared" si="254"/>
        <v>399.40643533805462</v>
      </c>
      <c r="U593" s="18">
        <f t="shared" si="255"/>
        <v>2205.1924375584526</v>
      </c>
      <c r="V593" s="2">
        <f t="shared" si="256"/>
        <v>379.43611357115185</v>
      </c>
      <c r="W593" s="18">
        <f t="shared" si="257"/>
        <v>2094.93281568053</v>
      </c>
      <c r="X593" s="2">
        <f t="shared" si="258"/>
        <v>-263.54897813712716</v>
      </c>
      <c r="Y593" s="2">
        <f t="shared" si="259"/>
        <v>209.49328156805299</v>
      </c>
      <c r="Z593" s="2">
        <f t="shared" si="260"/>
        <v>379.43611357115185</v>
      </c>
      <c r="AA593" s="2">
        <f t="shared" si="261"/>
        <v>-1000</v>
      </c>
      <c r="AB593" s="5">
        <f t="shared" si="262"/>
        <v>0.37999999999999989</v>
      </c>
      <c r="AC593" s="5">
        <f t="shared" si="263"/>
        <v>-1</v>
      </c>
      <c r="AD593" s="3">
        <f t="shared" si="264"/>
        <v>202101</v>
      </c>
      <c r="AE593" s="21">
        <v>3.3</v>
      </c>
      <c r="AF593" s="21">
        <v>1.35</v>
      </c>
      <c r="AG593" s="21">
        <v>3.15</v>
      </c>
      <c r="AH593" s="21">
        <v>1.38</v>
      </c>
      <c r="AI593">
        <v>7</v>
      </c>
      <c r="AJ593">
        <v>33</v>
      </c>
      <c r="AK593">
        <f t="shared" si="265"/>
        <v>-300</v>
      </c>
      <c r="AL593">
        <f t="shared" si="266"/>
        <v>33</v>
      </c>
      <c r="AM593">
        <f t="shared" si="267"/>
        <v>7</v>
      </c>
    </row>
    <row r="594" spans="2:39" x14ac:dyDescent="0.25">
      <c r="B594" s="24">
        <v>44199</v>
      </c>
      <c r="C594" s="20" t="s">
        <v>24</v>
      </c>
      <c r="D594" s="20" t="s">
        <v>31</v>
      </c>
      <c r="E594" s="2">
        <v>650</v>
      </c>
      <c r="F594" s="2">
        <v>-999.99999999999909</v>
      </c>
      <c r="G594" s="9">
        <f t="shared" si="268"/>
        <v>45053.583333331902</v>
      </c>
      <c r="H594" s="2" t="str">
        <f t="shared" si="269"/>
        <v>Baltimore Ravens</v>
      </c>
      <c r="I594" s="2" t="str">
        <f t="shared" si="270"/>
        <v>Cincinnati Bengals</v>
      </c>
      <c r="J594" s="17">
        <f t="shared" si="271"/>
        <v>-999.99999999999909</v>
      </c>
      <c r="K594" s="18">
        <f t="shared" si="272"/>
        <v>650</v>
      </c>
      <c r="L594" s="4">
        <f t="shared" si="247"/>
        <v>1.1000000000000001</v>
      </c>
      <c r="M594" s="4">
        <f t="shared" si="248"/>
        <v>7.5</v>
      </c>
      <c r="N594" s="1">
        <f t="shared" si="249"/>
        <v>0.90909090909090906</v>
      </c>
      <c r="O594" s="1">
        <f t="shared" si="250"/>
        <v>0.13333333333333333</v>
      </c>
      <c r="P594" s="1">
        <f t="shared" si="251"/>
        <v>4.0697674418604612E-2</v>
      </c>
      <c r="Q594" s="1">
        <f t="shared" si="252"/>
        <v>0.38787878787878788</v>
      </c>
      <c r="R594" s="1">
        <f t="shared" si="253"/>
        <v>0.89887878787878783</v>
      </c>
      <c r="S594" s="1"/>
      <c r="T594" s="17">
        <f t="shared" si="254"/>
        <v>112.49705019721534</v>
      </c>
      <c r="U594" s="18">
        <f t="shared" si="255"/>
        <v>6304.3252651260173</v>
      </c>
      <c r="V594" s="2">
        <f t="shared" si="256"/>
        <v>106.87219768735457</v>
      </c>
      <c r="W594" s="18">
        <f t="shared" si="257"/>
        <v>5989.1090018697159</v>
      </c>
      <c r="X594" s="2">
        <f t="shared" si="258"/>
        <v>-935.69704903553497</v>
      </c>
      <c r="Y594" s="2">
        <f t="shared" si="259"/>
        <v>598.91090018697162</v>
      </c>
      <c r="Z594" s="2">
        <f t="shared" si="260"/>
        <v>106.87219768735457</v>
      </c>
      <c r="AA594" s="2">
        <f t="shared" si="261"/>
        <v>-1000</v>
      </c>
      <c r="AB594" s="5">
        <f t="shared" si="262"/>
        <v>0.10000000000000009</v>
      </c>
      <c r="AC594" s="5">
        <f t="shared" si="263"/>
        <v>-1</v>
      </c>
      <c r="AD594" s="3">
        <f t="shared" si="264"/>
        <v>202101</v>
      </c>
      <c r="AE594" s="21">
        <v>6</v>
      </c>
      <c r="AF594" s="21">
        <v>1.1399999999999999</v>
      </c>
      <c r="AG594" s="21">
        <v>7.5</v>
      </c>
      <c r="AH594" s="21">
        <v>1.1000000000000001</v>
      </c>
      <c r="AI594">
        <v>3</v>
      </c>
      <c r="AJ594">
        <v>38</v>
      </c>
      <c r="AK594">
        <f t="shared" si="265"/>
        <v>-1000</v>
      </c>
      <c r="AL594">
        <f t="shared" si="266"/>
        <v>38</v>
      </c>
      <c r="AM594">
        <f t="shared" si="267"/>
        <v>3</v>
      </c>
    </row>
    <row r="595" spans="2:39" x14ac:dyDescent="0.25">
      <c r="B595" s="24">
        <v>44199</v>
      </c>
      <c r="C595" s="20" t="s">
        <v>49</v>
      </c>
      <c r="D595" s="20" t="s">
        <v>48</v>
      </c>
      <c r="E595" s="2">
        <v>-500.00000000000011</v>
      </c>
      <c r="F595" s="2">
        <v>375</v>
      </c>
      <c r="G595" s="9">
        <f t="shared" si="268"/>
        <v>45053.624999998567</v>
      </c>
      <c r="H595" s="2" t="str">
        <f t="shared" si="269"/>
        <v>Cleveland Browns</v>
      </c>
      <c r="I595" s="2" t="str">
        <f t="shared" si="270"/>
        <v>Pittsburgh Steelers</v>
      </c>
      <c r="J595" s="17">
        <f t="shared" si="271"/>
        <v>-500.00000000000011</v>
      </c>
      <c r="K595" s="18">
        <f t="shared" si="272"/>
        <v>375</v>
      </c>
      <c r="L595" s="4">
        <f t="shared" si="247"/>
        <v>1.2</v>
      </c>
      <c r="M595" s="4">
        <f t="shared" si="248"/>
        <v>4.75</v>
      </c>
      <c r="N595" s="1">
        <f t="shared" si="249"/>
        <v>0.83333333333333337</v>
      </c>
      <c r="O595" s="1">
        <f t="shared" si="250"/>
        <v>0.21052631578947367</v>
      </c>
      <c r="P595" s="1">
        <f t="shared" si="251"/>
        <v>4.2016806722689037E-2</v>
      </c>
      <c r="Q595" s="1">
        <f t="shared" si="252"/>
        <v>0.31140350877192985</v>
      </c>
      <c r="R595" s="1">
        <f t="shared" si="253"/>
        <v>0.82240350877192991</v>
      </c>
      <c r="S595" s="1"/>
      <c r="T595" s="17">
        <f t="shared" si="254"/>
        <v>215.94811954689931</v>
      </c>
      <c r="U595" s="18">
        <f t="shared" si="255"/>
        <v>3787.1793685900598</v>
      </c>
      <c r="V595" s="2">
        <f t="shared" si="256"/>
        <v>205.15071356955434</v>
      </c>
      <c r="W595" s="18">
        <f t="shared" si="257"/>
        <v>3597.8204001605568</v>
      </c>
      <c r="X595" s="2">
        <f t="shared" si="258"/>
        <v>-487.44651315139578</v>
      </c>
      <c r="Y595" s="2">
        <f t="shared" si="259"/>
        <v>359.7820400160557</v>
      </c>
      <c r="Z595" s="2">
        <f t="shared" si="260"/>
        <v>205.15071356955434</v>
      </c>
      <c r="AA595" s="2">
        <f t="shared" si="261"/>
        <v>-1000</v>
      </c>
      <c r="AB595" s="5">
        <f t="shared" si="262"/>
        <v>0.19999999999999996</v>
      </c>
      <c r="AC595" s="5">
        <f t="shared" si="263"/>
        <v>-1</v>
      </c>
      <c r="AD595" s="3">
        <f t="shared" si="264"/>
        <v>202101</v>
      </c>
      <c r="AE595" s="21">
        <v>1.33</v>
      </c>
      <c r="AF595" s="21">
        <v>3.4</v>
      </c>
      <c r="AG595" s="21">
        <v>1.2</v>
      </c>
      <c r="AH595" s="21">
        <v>4.75</v>
      </c>
      <c r="AI595">
        <v>24</v>
      </c>
      <c r="AJ595">
        <v>22</v>
      </c>
      <c r="AK595">
        <f t="shared" si="265"/>
        <v>-500</v>
      </c>
      <c r="AL595">
        <f t="shared" si="266"/>
        <v>24</v>
      </c>
      <c r="AM595">
        <f t="shared" si="267"/>
        <v>22</v>
      </c>
    </row>
    <row r="596" spans="2:39" x14ac:dyDescent="0.25">
      <c r="B596" s="24">
        <v>44199</v>
      </c>
      <c r="C596" s="20" t="s">
        <v>37</v>
      </c>
      <c r="D596" s="20" t="s">
        <v>32</v>
      </c>
      <c r="E596" s="2">
        <v>154.99999999999997</v>
      </c>
      <c r="F596" s="2">
        <v>-175.43859649122805</v>
      </c>
      <c r="G596" s="9">
        <f t="shared" si="268"/>
        <v>45053.666666665231</v>
      </c>
      <c r="H596" s="2" t="str">
        <f t="shared" si="269"/>
        <v>Minnesota Vikings</v>
      </c>
      <c r="I596" s="2" t="str">
        <f t="shared" si="270"/>
        <v>Detroit Lions</v>
      </c>
      <c r="J596" s="17">
        <f t="shared" si="271"/>
        <v>-175.43859649122805</v>
      </c>
      <c r="K596" s="18">
        <f t="shared" si="272"/>
        <v>154.99999999999997</v>
      </c>
      <c r="L596" s="4">
        <f t="shared" si="247"/>
        <v>1.57</v>
      </c>
      <c r="M596" s="4">
        <f t="shared" si="248"/>
        <v>2.5499999999999998</v>
      </c>
      <c r="N596" s="1">
        <f t="shared" si="249"/>
        <v>0.63694267515923564</v>
      </c>
      <c r="O596" s="1">
        <f t="shared" si="250"/>
        <v>0.39215686274509809</v>
      </c>
      <c r="P596" s="1">
        <f t="shared" si="251"/>
        <v>2.8276699029126329E-2</v>
      </c>
      <c r="Q596" s="1">
        <f t="shared" si="252"/>
        <v>0.12239290620706877</v>
      </c>
      <c r="R596" s="1">
        <f t="shared" si="253"/>
        <v>0.63339290620706878</v>
      </c>
      <c r="S596" s="1"/>
      <c r="T596" s="17">
        <f t="shared" si="254"/>
        <v>578.79886276004493</v>
      </c>
      <c r="U596" s="18">
        <f t="shared" si="255"/>
        <v>1558.0808321378222</v>
      </c>
      <c r="V596" s="2">
        <f t="shared" si="256"/>
        <v>549.85891962204266</v>
      </c>
      <c r="W596" s="18">
        <f t="shared" si="257"/>
        <v>1480.1767905309309</v>
      </c>
      <c r="X596" s="2">
        <f t="shared" si="258"/>
        <v>-181.86483192586408</v>
      </c>
      <c r="Y596" s="2">
        <f t="shared" si="259"/>
        <v>148.0176790530931</v>
      </c>
      <c r="Z596" s="2">
        <f t="shared" si="260"/>
        <v>549.85891962204266</v>
      </c>
      <c r="AA596" s="2">
        <f t="shared" si="261"/>
        <v>-1000</v>
      </c>
      <c r="AB596" s="5">
        <f t="shared" si="262"/>
        <v>0.57000000000000006</v>
      </c>
      <c r="AC596" s="5">
        <f t="shared" si="263"/>
        <v>-1</v>
      </c>
      <c r="AD596" s="3">
        <f t="shared" si="264"/>
        <v>202101</v>
      </c>
      <c r="AE596" s="21">
        <v>3.25</v>
      </c>
      <c r="AF596" s="21">
        <v>1.36</v>
      </c>
      <c r="AG596" s="21">
        <v>2.5499999999999998</v>
      </c>
      <c r="AH596" s="21">
        <v>1.57</v>
      </c>
      <c r="AI596">
        <v>35</v>
      </c>
      <c r="AJ596">
        <v>37</v>
      </c>
      <c r="AK596">
        <f t="shared" si="265"/>
        <v>-180</v>
      </c>
      <c r="AL596">
        <f t="shared" si="266"/>
        <v>37</v>
      </c>
      <c r="AM596">
        <f t="shared" si="267"/>
        <v>35</v>
      </c>
    </row>
    <row r="597" spans="2:39" x14ac:dyDescent="0.25">
      <c r="B597" s="24">
        <v>44199</v>
      </c>
      <c r="C597" s="20" t="s">
        <v>43</v>
      </c>
      <c r="D597" s="20" t="s">
        <v>44</v>
      </c>
      <c r="E597" s="2">
        <v>270</v>
      </c>
      <c r="F597" s="2">
        <v>-344.82758620689651</v>
      </c>
      <c r="G597" s="9">
        <f t="shared" si="268"/>
        <v>45053.708333331895</v>
      </c>
      <c r="H597" s="2" t="str">
        <f t="shared" si="269"/>
        <v>Tennessee Titans</v>
      </c>
      <c r="I597" s="2" t="str">
        <f t="shared" si="270"/>
        <v>Houston Texans</v>
      </c>
      <c r="J597" s="17">
        <f t="shared" si="271"/>
        <v>-344.82758620689651</v>
      </c>
      <c r="K597" s="18">
        <f t="shared" si="272"/>
        <v>270</v>
      </c>
      <c r="L597" s="4">
        <f t="shared" si="247"/>
        <v>1.29</v>
      </c>
      <c r="M597" s="4">
        <f t="shared" si="248"/>
        <v>3.7</v>
      </c>
      <c r="N597" s="1">
        <f t="shared" si="249"/>
        <v>0.77519379844961234</v>
      </c>
      <c r="O597" s="1">
        <f t="shared" si="250"/>
        <v>0.27027027027027023</v>
      </c>
      <c r="P597" s="1">
        <f t="shared" si="251"/>
        <v>4.3486973947895691E-2</v>
      </c>
      <c r="Q597" s="1">
        <f t="shared" si="252"/>
        <v>0.25246176408967103</v>
      </c>
      <c r="R597" s="1">
        <f t="shared" si="253"/>
        <v>0.76346176408967104</v>
      </c>
      <c r="S597" s="1"/>
      <c r="T597" s="17">
        <f t="shared" si="254"/>
        <v>309.82329048576543</v>
      </c>
      <c r="U597" s="18">
        <f t="shared" si="255"/>
        <v>2773.304285017382</v>
      </c>
      <c r="V597" s="2">
        <f t="shared" si="256"/>
        <v>294.33212596147712</v>
      </c>
      <c r="W597" s="18">
        <f t="shared" si="257"/>
        <v>2634.6390707665128</v>
      </c>
      <c r="X597" s="2">
        <f t="shared" si="258"/>
        <v>-339.75224305989701</v>
      </c>
      <c r="Y597" s="2">
        <f t="shared" si="259"/>
        <v>263.46390707665125</v>
      </c>
      <c r="Z597" s="2">
        <f t="shared" si="260"/>
        <v>294.33212596147712</v>
      </c>
      <c r="AA597" s="2">
        <f t="shared" si="261"/>
        <v>-1000</v>
      </c>
      <c r="AB597" s="5">
        <f t="shared" si="262"/>
        <v>0.29000000000000004</v>
      </c>
      <c r="AC597" s="5">
        <f t="shared" si="263"/>
        <v>-1</v>
      </c>
      <c r="AD597" s="3">
        <f t="shared" si="264"/>
        <v>202101</v>
      </c>
      <c r="AE597" s="21">
        <v>4.0999999999999996</v>
      </c>
      <c r="AF597" s="21">
        <v>1.25</v>
      </c>
      <c r="AG597" s="21">
        <v>3.7</v>
      </c>
      <c r="AH597" s="21">
        <v>1.29</v>
      </c>
      <c r="AI597">
        <v>38</v>
      </c>
      <c r="AJ597">
        <v>41</v>
      </c>
      <c r="AK597">
        <f t="shared" si="265"/>
        <v>-400</v>
      </c>
      <c r="AL597">
        <f t="shared" si="266"/>
        <v>41</v>
      </c>
      <c r="AM597">
        <f t="shared" si="267"/>
        <v>38</v>
      </c>
    </row>
    <row r="598" spans="2:39" x14ac:dyDescent="0.25">
      <c r="B598" s="24">
        <v>44199</v>
      </c>
      <c r="C598" s="20" t="s">
        <v>42</v>
      </c>
      <c r="D598" s="20" t="s">
        <v>29</v>
      </c>
      <c r="E598" s="2">
        <v>-1428.5714285714273</v>
      </c>
      <c r="F598" s="2">
        <v>800</v>
      </c>
      <c r="G598" s="9">
        <f t="shared" si="268"/>
        <v>45053.749999998559</v>
      </c>
      <c r="H598" s="2" t="str">
        <f t="shared" si="269"/>
        <v>Indianapolis Colts</v>
      </c>
      <c r="I598" s="2" t="str">
        <f t="shared" si="270"/>
        <v>Jacksonville Jaguars</v>
      </c>
      <c r="J598" s="17">
        <f t="shared" si="271"/>
        <v>-1428.5714285714273</v>
      </c>
      <c r="K598" s="18">
        <f t="shared" si="272"/>
        <v>800</v>
      </c>
      <c r="L598" s="4">
        <f t="shared" si="247"/>
        <v>1.07</v>
      </c>
      <c r="M598" s="4">
        <f t="shared" si="248"/>
        <v>9</v>
      </c>
      <c r="N598" s="1">
        <f t="shared" si="249"/>
        <v>0.93457943925233644</v>
      </c>
      <c r="O598" s="1">
        <f t="shared" si="250"/>
        <v>0.1111111111111111</v>
      </c>
      <c r="P598" s="1">
        <f t="shared" si="251"/>
        <v>4.3694141012909582E-2</v>
      </c>
      <c r="Q598" s="1">
        <f t="shared" si="252"/>
        <v>0.4117341640706127</v>
      </c>
      <c r="R598" s="1">
        <f t="shared" si="253"/>
        <v>0.92273416407061271</v>
      </c>
      <c r="S598" s="1"/>
      <c r="T598" s="17">
        <f t="shared" si="254"/>
        <v>83.735748537294256</v>
      </c>
      <c r="U598" s="18">
        <f t="shared" si="255"/>
        <v>7722.8501221461711</v>
      </c>
      <c r="V598" s="2">
        <f t="shared" si="256"/>
        <v>79.548961110429545</v>
      </c>
      <c r="W598" s="18">
        <f t="shared" si="257"/>
        <v>7336.7076160388624</v>
      </c>
      <c r="X598" s="2">
        <f t="shared" si="258"/>
        <v>-1257.0874415466019</v>
      </c>
      <c r="Y598" s="2">
        <f t="shared" si="259"/>
        <v>733.67076160388626</v>
      </c>
      <c r="Z598" s="2">
        <f t="shared" si="260"/>
        <v>79.548961110429545</v>
      </c>
      <c r="AA598" s="2">
        <f t="shared" si="261"/>
        <v>-1000</v>
      </c>
      <c r="AB598" s="5">
        <f t="shared" si="262"/>
        <v>7.0000000000000062E-2</v>
      </c>
      <c r="AC598" s="5">
        <f t="shared" si="263"/>
        <v>-1</v>
      </c>
      <c r="AD598" s="3">
        <f t="shared" si="264"/>
        <v>202101</v>
      </c>
      <c r="AE598" s="21">
        <v>1.0900000000000001</v>
      </c>
      <c r="AF598" s="21">
        <v>8</v>
      </c>
      <c r="AG598" s="21">
        <v>1.07</v>
      </c>
      <c r="AH598" s="21">
        <v>9</v>
      </c>
      <c r="AI598">
        <v>28</v>
      </c>
      <c r="AJ598">
        <v>14</v>
      </c>
      <c r="AK598">
        <f t="shared" si="265"/>
        <v>-1500</v>
      </c>
      <c r="AL598">
        <f t="shared" si="266"/>
        <v>28</v>
      </c>
      <c r="AM598">
        <f t="shared" si="267"/>
        <v>14</v>
      </c>
    </row>
    <row r="599" spans="2:39" x14ac:dyDescent="0.25">
      <c r="B599" s="24">
        <v>44199</v>
      </c>
      <c r="C599" s="20" t="s">
        <v>39</v>
      </c>
      <c r="D599" s="20" t="s">
        <v>45</v>
      </c>
      <c r="E599" s="2">
        <v>-166.66666666666663</v>
      </c>
      <c r="F599" s="2">
        <v>145.00000000000003</v>
      </c>
      <c r="G599" s="9">
        <f t="shared" si="268"/>
        <v>45053.791666665224</v>
      </c>
      <c r="H599" s="2" t="str">
        <f t="shared" si="269"/>
        <v>New England Patriots</v>
      </c>
      <c r="I599" s="2" t="str">
        <f t="shared" si="270"/>
        <v>New York Jets</v>
      </c>
      <c r="J599" s="17">
        <f t="shared" si="271"/>
        <v>-166.66666666666663</v>
      </c>
      <c r="K599" s="18">
        <f t="shared" si="272"/>
        <v>145.00000000000003</v>
      </c>
      <c r="L599" s="4">
        <f t="shared" si="247"/>
        <v>1.6</v>
      </c>
      <c r="M599" s="4">
        <f t="shared" si="248"/>
        <v>2.4500000000000002</v>
      </c>
      <c r="N599" s="1">
        <f t="shared" si="249"/>
        <v>0.625</v>
      </c>
      <c r="O599" s="1">
        <f t="shared" si="250"/>
        <v>0.4081632653061224</v>
      </c>
      <c r="P599" s="1">
        <f t="shared" si="251"/>
        <v>3.2098765432098886E-2</v>
      </c>
      <c r="Q599" s="1">
        <f t="shared" si="252"/>
        <v>0.1084183673469388</v>
      </c>
      <c r="R599" s="1">
        <f t="shared" si="253"/>
        <v>0.61941836734693878</v>
      </c>
      <c r="S599" s="1"/>
      <c r="T599" s="17">
        <f t="shared" si="254"/>
        <v>614.4177388267467</v>
      </c>
      <c r="U599" s="18">
        <f t="shared" si="255"/>
        <v>1471.4893831628281</v>
      </c>
      <c r="V599" s="2">
        <f t="shared" si="256"/>
        <v>583.69685188540939</v>
      </c>
      <c r="W599" s="18">
        <f t="shared" si="257"/>
        <v>1397.9149140046866</v>
      </c>
      <c r="X599" s="2">
        <f t="shared" si="258"/>
        <v>-171.32180801898838</v>
      </c>
      <c r="Y599" s="2">
        <f t="shared" si="259"/>
        <v>139.79149140046866</v>
      </c>
      <c r="Z599" s="2">
        <f t="shared" si="260"/>
        <v>583.69685188540939</v>
      </c>
      <c r="AA599" s="2">
        <f t="shared" si="261"/>
        <v>-1000</v>
      </c>
      <c r="AB599" s="5">
        <f t="shared" si="262"/>
        <v>0.60000000000000009</v>
      </c>
      <c r="AC599" s="5">
        <f t="shared" si="263"/>
        <v>-1</v>
      </c>
      <c r="AD599" s="3">
        <f t="shared" si="264"/>
        <v>202101</v>
      </c>
      <c r="AE599" s="21">
        <v>1.57</v>
      </c>
      <c r="AF599" s="21">
        <v>2.5499999999999998</v>
      </c>
      <c r="AG599" s="21">
        <v>1.6</v>
      </c>
      <c r="AH599" s="21">
        <v>2.4500000000000002</v>
      </c>
      <c r="AI599">
        <v>28</v>
      </c>
      <c r="AJ599">
        <v>14</v>
      </c>
      <c r="AK599">
        <f t="shared" si="265"/>
        <v>-170</v>
      </c>
      <c r="AL599">
        <f t="shared" si="266"/>
        <v>28</v>
      </c>
      <c r="AM599">
        <f t="shared" si="267"/>
        <v>14</v>
      </c>
    </row>
    <row r="600" spans="2:39" x14ac:dyDescent="0.25">
      <c r="B600" s="24">
        <v>44199</v>
      </c>
      <c r="C600" s="20" t="s">
        <v>28</v>
      </c>
      <c r="D600" s="20" t="s">
        <v>26</v>
      </c>
      <c r="E600" s="2">
        <v>104.99999999999999</v>
      </c>
      <c r="F600" s="2">
        <v>-125</v>
      </c>
      <c r="G600" s="9">
        <f t="shared" si="268"/>
        <v>45053.833333331888</v>
      </c>
      <c r="H600" s="2" t="str">
        <f t="shared" si="269"/>
        <v>Dallas Cowboys</v>
      </c>
      <c r="I600" s="2" t="str">
        <f t="shared" si="270"/>
        <v>New York Giants</v>
      </c>
      <c r="J600" s="17">
        <f t="shared" si="271"/>
        <v>-125</v>
      </c>
      <c r="K600" s="18">
        <f t="shared" si="272"/>
        <v>104.99999999999999</v>
      </c>
      <c r="L600" s="4">
        <f t="shared" si="247"/>
        <v>1.8</v>
      </c>
      <c r="M600" s="4">
        <f t="shared" si="248"/>
        <v>2.0499999999999998</v>
      </c>
      <c r="N600" s="1">
        <f t="shared" si="249"/>
        <v>0.55555555555555558</v>
      </c>
      <c r="O600" s="1">
        <f t="shared" si="250"/>
        <v>0.48780487804878053</v>
      </c>
      <c r="P600" s="1">
        <f t="shared" si="251"/>
        <v>4.1558441558441461E-2</v>
      </c>
      <c r="Q600" s="1">
        <f t="shared" si="252"/>
        <v>3.3875338753387524E-2</v>
      </c>
      <c r="R600" s="1">
        <f t="shared" si="253"/>
        <v>0.54487533875338756</v>
      </c>
      <c r="S600" s="1"/>
      <c r="T600" s="17">
        <f t="shared" si="254"/>
        <v>835.28218085238643</v>
      </c>
      <c r="U600" s="18">
        <f t="shared" si="255"/>
        <v>1090.9993667390718</v>
      </c>
      <c r="V600" s="2">
        <f t="shared" si="256"/>
        <v>793.51807180976709</v>
      </c>
      <c r="W600" s="18">
        <f t="shared" si="257"/>
        <v>1036.449398402118</v>
      </c>
      <c r="X600" s="2">
        <f t="shared" si="258"/>
        <v>-126.02107444375048</v>
      </c>
      <c r="Y600" s="2">
        <f t="shared" si="259"/>
        <v>103.6449398402118</v>
      </c>
      <c r="Z600" s="2">
        <f t="shared" si="260"/>
        <v>-1000</v>
      </c>
      <c r="AA600" s="2">
        <f t="shared" si="261"/>
        <v>1036.449398402118</v>
      </c>
      <c r="AB600" s="5">
        <f t="shared" si="262"/>
        <v>-1</v>
      </c>
      <c r="AC600" s="5">
        <f t="shared" si="263"/>
        <v>1.0499999999999998</v>
      </c>
      <c r="AD600" s="3">
        <f t="shared" si="264"/>
        <v>202101</v>
      </c>
      <c r="AE600" s="21">
        <v>2.25</v>
      </c>
      <c r="AF600" s="21">
        <v>1.68</v>
      </c>
      <c r="AG600" s="21">
        <v>2.0499999999999998</v>
      </c>
      <c r="AH600" s="21">
        <v>1.8</v>
      </c>
      <c r="AI600">
        <v>23</v>
      </c>
      <c r="AJ600">
        <v>19</v>
      </c>
      <c r="AK600">
        <f t="shared" si="265"/>
        <v>-130</v>
      </c>
      <c r="AL600">
        <f t="shared" si="266"/>
        <v>19</v>
      </c>
      <c r="AM600">
        <f t="shared" si="267"/>
        <v>23</v>
      </c>
    </row>
    <row r="601" spans="2:39" x14ac:dyDescent="0.25">
      <c r="B601" s="24">
        <v>44199</v>
      </c>
      <c r="C601" s="20" t="s">
        <v>30</v>
      </c>
      <c r="D601" s="20" t="s">
        <v>38</v>
      </c>
      <c r="E601" s="2">
        <v>-344.82758620689651</v>
      </c>
      <c r="F601" s="2">
        <v>270</v>
      </c>
      <c r="G601" s="9">
        <f t="shared" si="268"/>
        <v>45053.874999998552</v>
      </c>
      <c r="H601" s="2" t="str">
        <f t="shared" si="269"/>
        <v>Tampa Bay Buccaneers</v>
      </c>
      <c r="I601" s="2" t="str">
        <f t="shared" si="270"/>
        <v>Atlanta Falcons</v>
      </c>
      <c r="J601" s="17">
        <f t="shared" si="271"/>
        <v>-344.82758620689651</v>
      </c>
      <c r="K601" s="18">
        <f t="shared" si="272"/>
        <v>270</v>
      </c>
      <c r="L601" s="4">
        <f t="shared" si="247"/>
        <v>1.29</v>
      </c>
      <c r="M601" s="4">
        <f t="shared" si="248"/>
        <v>3.7</v>
      </c>
      <c r="N601" s="1">
        <f t="shared" si="249"/>
        <v>0.77519379844961234</v>
      </c>
      <c r="O601" s="1">
        <f t="shared" si="250"/>
        <v>0.27027027027027023</v>
      </c>
      <c r="P601" s="1">
        <f t="shared" si="251"/>
        <v>4.3486973947895691E-2</v>
      </c>
      <c r="Q601" s="1">
        <f t="shared" si="252"/>
        <v>0.25246176408967103</v>
      </c>
      <c r="R601" s="1">
        <f t="shared" si="253"/>
        <v>0.76346176408967104</v>
      </c>
      <c r="S601" s="1"/>
      <c r="T601" s="17">
        <f t="shared" si="254"/>
        <v>309.82329048576543</v>
      </c>
      <c r="U601" s="18">
        <f t="shared" si="255"/>
        <v>2773.304285017382</v>
      </c>
      <c r="V601" s="2">
        <f t="shared" si="256"/>
        <v>294.33212596147712</v>
      </c>
      <c r="W601" s="18">
        <f t="shared" si="257"/>
        <v>2634.6390707665128</v>
      </c>
      <c r="X601" s="2">
        <f t="shared" si="258"/>
        <v>-339.75224305989701</v>
      </c>
      <c r="Y601" s="2">
        <f t="shared" si="259"/>
        <v>263.46390707665125</v>
      </c>
      <c r="Z601" s="2">
        <f t="shared" si="260"/>
        <v>294.33212596147712</v>
      </c>
      <c r="AA601" s="2">
        <f t="shared" si="261"/>
        <v>-1000</v>
      </c>
      <c r="AB601" s="5">
        <f t="shared" si="262"/>
        <v>0.29000000000000004</v>
      </c>
      <c r="AC601" s="5">
        <f t="shared" si="263"/>
        <v>-1</v>
      </c>
      <c r="AD601" s="3">
        <f t="shared" si="264"/>
        <v>202101</v>
      </c>
      <c r="AE601" s="21">
        <v>1.33</v>
      </c>
      <c r="AF601" s="21">
        <v>3.4</v>
      </c>
      <c r="AG601" s="21">
        <v>1.29</v>
      </c>
      <c r="AH601" s="21">
        <v>3.7</v>
      </c>
      <c r="AI601">
        <v>44</v>
      </c>
      <c r="AJ601">
        <v>27</v>
      </c>
      <c r="AK601">
        <f t="shared" si="265"/>
        <v>-400</v>
      </c>
      <c r="AL601">
        <f t="shared" si="266"/>
        <v>44</v>
      </c>
      <c r="AM601">
        <f t="shared" si="267"/>
        <v>27</v>
      </c>
    </row>
    <row r="602" spans="2:39" x14ac:dyDescent="0.25">
      <c r="B602" s="24">
        <v>44193</v>
      </c>
      <c r="C602" s="20" t="s">
        <v>39</v>
      </c>
      <c r="D602" s="20" t="s">
        <v>27</v>
      </c>
      <c r="E602" s="2">
        <v>290</v>
      </c>
      <c r="F602" s="2">
        <v>-370.37037037037032</v>
      </c>
      <c r="G602" s="9">
        <f t="shared" si="268"/>
        <v>45053.916666665216</v>
      </c>
      <c r="H602" s="2" t="str">
        <f t="shared" si="269"/>
        <v>Buffalo Bills</v>
      </c>
      <c r="I602" s="2" t="str">
        <f t="shared" si="270"/>
        <v>New England Patriots</v>
      </c>
      <c r="J602" s="17">
        <f t="shared" si="271"/>
        <v>-370.37037037037032</v>
      </c>
      <c r="K602" s="18">
        <f t="shared" si="272"/>
        <v>290</v>
      </c>
      <c r="L602" s="4">
        <f t="shared" si="247"/>
        <v>1.27</v>
      </c>
      <c r="M602" s="4">
        <f t="shared" si="248"/>
        <v>3.9</v>
      </c>
      <c r="N602" s="1">
        <f t="shared" si="249"/>
        <v>0.78740157480314954</v>
      </c>
      <c r="O602" s="1">
        <f t="shared" si="250"/>
        <v>0.25641025641025644</v>
      </c>
      <c r="P602" s="1">
        <f t="shared" si="251"/>
        <v>4.1972920696324856E-2</v>
      </c>
      <c r="Q602" s="1">
        <f t="shared" si="252"/>
        <v>0.26549565919644658</v>
      </c>
      <c r="R602" s="1">
        <f t="shared" si="253"/>
        <v>0.77649565919644659</v>
      </c>
      <c r="S602" s="1"/>
      <c r="T602" s="17">
        <f t="shared" si="254"/>
        <v>287.83720572867844</v>
      </c>
      <c r="U602" s="18">
        <f t="shared" si="255"/>
        <v>2959.4718041984102</v>
      </c>
      <c r="V602" s="2">
        <f t="shared" si="256"/>
        <v>273.4453454422445</v>
      </c>
      <c r="W602" s="18">
        <f t="shared" si="257"/>
        <v>2811.4982139884896</v>
      </c>
      <c r="X602" s="2">
        <f t="shared" si="258"/>
        <v>-365.70379297650692</v>
      </c>
      <c r="Y602" s="2">
        <f t="shared" si="259"/>
        <v>281.14982139884899</v>
      </c>
      <c r="Z602" s="2">
        <f t="shared" si="260"/>
        <v>273.4453454422445</v>
      </c>
      <c r="AA602" s="2">
        <f t="shared" si="261"/>
        <v>-1000</v>
      </c>
      <c r="AB602" s="5">
        <f t="shared" si="262"/>
        <v>0.27</v>
      </c>
      <c r="AC602" s="5">
        <f t="shared" si="263"/>
        <v>-1</v>
      </c>
      <c r="AD602" s="3">
        <f t="shared" si="264"/>
        <v>202012</v>
      </c>
      <c r="AE602" s="21">
        <v>3.4</v>
      </c>
      <c r="AF602" s="21">
        <v>1.33</v>
      </c>
      <c r="AG602" s="21">
        <v>3.9</v>
      </c>
      <c r="AH602" s="21">
        <v>1.27</v>
      </c>
      <c r="AI602">
        <v>9</v>
      </c>
      <c r="AJ602">
        <v>38</v>
      </c>
      <c r="AK602">
        <f t="shared" si="265"/>
        <v>-400</v>
      </c>
      <c r="AL602">
        <f t="shared" si="266"/>
        <v>38</v>
      </c>
      <c r="AM602">
        <f t="shared" si="267"/>
        <v>9</v>
      </c>
    </row>
    <row r="603" spans="2:39" x14ac:dyDescent="0.25">
      <c r="B603" s="24">
        <v>44192</v>
      </c>
      <c r="C603" s="20" t="s">
        <v>36</v>
      </c>
      <c r="D603" s="20" t="s">
        <v>44</v>
      </c>
      <c r="E603" s="2">
        <v>-181.81818181818181</v>
      </c>
      <c r="F603" s="2">
        <v>160</v>
      </c>
      <c r="G603" s="9">
        <f t="shared" si="268"/>
        <v>45053.958333331881</v>
      </c>
      <c r="H603" s="2" t="str">
        <f t="shared" si="269"/>
        <v>Green Bay Packers</v>
      </c>
      <c r="I603" s="2" t="str">
        <f t="shared" si="270"/>
        <v>Tennessee Titans</v>
      </c>
      <c r="J603" s="17">
        <f t="shared" si="271"/>
        <v>-181.81818181818181</v>
      </c>
      <c r="K603" s="18">
        <f t="shared" si="272"/>
        <v>160</v>
      </c>
      <c r="L603" s="4">
        <f t="shared" si="247"/>
        <v>1.55</v>
      </c>
      <c r="M603" s="4">
        <f t="shared" si="248"/>
        <v>2.6</v>
      </c>
      <c r="N603" s="1">
        <f t="shared" si="249"/>
        <v>0.64516129032258063</v>
      </c>
      <c r="O603" s="1">
        <f t="shared" si="250"/>
        <v>0.38461538461538458</v>
      </c>
      <c r="P603" s="1">
        <f t="shared" si="251"/>
        <v>2.8915662650602414E-2</v>
      </c>
      <c r="Q603" s="1">
        <f t="shared" si="252"/>
        <v>0.13027295285359802</v>
      </c>
      <c r="R603" s="1">
        <f t="shared" si="253"/>
        <v>0.64127295285359809</v>
      </c>
      <c r="S603" s="1"/>
      <c r="T603" s="17">
        <f t="shared" si="254"/>
        <v>559.39837404665798</v>
      </c>
      <c r="U603" s="18">
        <f t="shared" si="255"/>
        <v>1609.5378726032154</v>
      </c>
      <c r="V603" s="2">
        <f t="shared" si="256"/>
        <v>531.42845534432502</v>
      </c>
      <c r="W603" s="18">
        <f t="shared" si="257"/>
        <v>1529.0609789730545</v>
      </c>
      <c r="X603" s="2">
        <f t="shared" si="258"/>
        <v>-188.17208411470486</v>
      </c>
      <c r="Y603" s="2">
        <f t="shared" si="259"/>
        <v>152.90609789730544</v>
      </c>
      <c r="Z603" s="2">
        <f t="shared" si="260"/>
        <v>531.42845534432502</v>
      </c>
      <c r="AA603" s="2">
        <f t="shared" si="261"/>
        <v>-1000</v>
      </c>
      <c r="AB603" s="5">
        <f t="shared" si="262"/>
        <v>0.55000000000000004</v>
      </c>
      <c r="AC603" s="5">
        <f t="shared" si="263"/>
        <v>-1</v>
      </c>
      <c r="AD603" s="3">
        <f t="shared" si="264"/>
        <v>202012</v>
      </c>
      <c r="AE603" s="21">
        <v>1.5</v>
      </c>
      <c r="AF603" s="21">
        <v>2.7</v>
      </c>
      <c r="AG603" s="21">
        <v>1.55</v>
      </c>
      <c r="AH603" s="21">
        <v>2.6</v>
      </c>
      <c r="AI603">
        <v>40</v>
      </c>
      <c r="AJ603">
        <v>14</v>
      </c>
      <c r="AK603">
        <f t="shared" si="265"/>
        <v>-190</v>
      </c>
      <c r="AL603">
        <f t="shared" si="266"/>
        <v>40</v>
      </c>
      <c r="AM603">
        <f t="shared" si="267"/>
        <v>14</v>
      </c>
    </row>
    <row r="604" spans="2:39" x14ac:dyDescent="0.25">
      <c r="B604" s="24">
        <v>44192</v>
      </c>
      <c r="C604" s="20" t="s">
        <v>26</v>
      </c>
      <c r="D604" s="20" t="s">
        <v>22</v>
      </c>
      <c r="E604" s="2">
        <v>150</v>
      </c>
      <c r="F604" s="2">
        <v>-172.41379310344826</v>
      </c>
      <c r="G604" s="9">
        <f t="shared" si="268"/>
        <v>45053.999999998545</v>
      </c>
      <c r="H604" s="2" t="str">
        <f t="shared" si="269"/>
        <v>Philadelphia Eagles</v>
      </c>
      <c r="I604" s="2" t="str">
        <f t="shared" si="270"/>
        <v>Dallas Cowboys</v>
      </c>
      <c r="J604" s="17">
        <f t="shared" si="271"/>
        <v>-172.41379310344826</v>
      </c>
      <c r="K604" s="18">
        <f t="shared" si="272"/>
        <v>150</v>
      </c>
      <c r="L604" s="4">
        <f t="shared" si="247"/>
        <v>1.58</v>
      </c>
      <c r="M604" s="4">
        <f t="shared" si="248"/>
        <v>2.5</v>
      </c>
      <c r="N604" s="1">
        <f t="shared" si="249"/>
        <v>0.63291139240506322</v>
      </c>
      <c r="O604" s="1">
        <f t="shared" si="250"/>
        <v>0.4</v>
      </c>
      <c r="P604" s="1">
        <f t="shared" si="251"/>
        <v>3.1862745098039214E-2</v>
      </c>
      <c r="Q604" s="1">
        <f t="shared" si="252"/>
        <v>0.1164556962025316</v>
      </c>
      <c r="R604" s="1">
        <f t="shared" si="253"/>
        <v>0.62745569620253161</v>
      </c>
      <c r="S604" s="1"/>
      <c r="T604" s="17">
        <f t="shared" si="254"/>
        <v>593.73802174746322</v>
      </c>
      <c r="U604" s="18">
        <f t="shared" si="255"/>
        <v>1520.5870888415161</v>
      </c>
      <c r="V604" s="2">
        <f t="shared" si="256"/>
        <v>564.05112066009008</v>
      </c>
      <c r="W604" s="18">
        <f t="shared" si="257"/>
        <v>1444.5577343994403</v>
      </c>
      <c r="X604" s="2">
        <f t="shared" si="258"/>
        <v>-177.28889516782337</v>
      </c>
      <c r="Y604" s="2">
        <f t="shared" si="259"/>
        <v>144.45577343994404</v>
      </c>
      <c r="Z604" s="2">
        <f t="shared" si="260"/>
        <v>-1000</v>
      </c>
      <c r="AA604" s="2">
        <f t="shared" si="261"/>
        <v>1444.5577343994403</v>
      </c>
      <c r="AB604" s="5">
        <f t="shared" si="262"/>
        <v>-1</v>
      </c>
      <c r="AC604" s="5">
        <f t="shared" si="263"/>
        <v>1.5</v>
      </c>
      <c r="AD604" s="3">
        <f t="shared" si="264"/>
        <v>202012</v>
      </c>
      <c r="AE604" s="21">
        <v>2</v>
      </c>
      <c r="AF604" s="21">
        <v>1.83</v>
      </c>
      <c r="AG604" s="21">
        <v>2.5</v>
      </c>
      <c r="AH604" s="21">
        <v>1.58</v>
      </c>
      <c r="AI604">
        <v>37</v>
      </c>
      <c r="AJ604">
        <v>17</v>
      </c>
      <c r="AK604">
        <f t="shared" si="265"/>
        <v>-180</v>
      </c>
      <c r="AL604">
        <f t="shared" si="266"/>
        <v>17</v>
      </c>
      <c r="AM604">
        <f t="shared" si="267"/>
        <v>37</v>
      </c>
    </row>
    <row r="605" spans="2:39" x14ac:dyDescent="0.25">
      <c r="B605" s="24">
        <v>44192</v>
      </c>
      <c r="C605" s="20" t="s">
        <v>34</v>
      </c>
      <c r="D605" s="20" t="s">
        <v>41</v>
      </c>
      <c r="E605" s="2">
        <v>-125</v>
      </c>
      <c r="F605" s="2">
        <v>104.99999999999999</v>
      </c>
      <c r="G605" s="9">
        <f t="shared" si="268"/>
        <v>45054.041666665209</v>
      </c>
      <c r="H605" s="2" t="str">
        <f t="shared" si="269"/>
        <v>Los Angeles Chargers</v>
      </c>
      <c r="I605" s="2" t="str">
        <f t="shared" si="270"/>
        <v>Denver Broncos</v>
      </c>
      <c r="J605" s="17">
        <f t="shared" si="271"/>
        <v>-125</v>
      </c>
      <c r="K605" s="18">
        <f t="shared" si="272"/>
        <v>104.99999999999999</v>
      </c>
      <c r="L605" s="4">
        <f t="shared" si="247"/>
        <v>1.8</v>
      </c>
      <c r="M605" s="4">
        <f t="shared" si="248"/>
        <v>2.0499999999999998</v>
      </c>
      <c r="N605" s="1">
        <f t="shared" si="249"/>
        <v>0.55555555555555558</v>
      </c>
      <c r="O605" s="1">
        <f t="shared" si="250"/>
        <v>0.48780487804878053</v>
      </c>
      <c r="P605" s="1">
        <f t="shared" si="251"/>
        <v>4.1558441558441461E-2</v>
      </c>
      <c r="Q605" s="1">
        <f t="shared" si="252"/>
        <v>3.3875338753387524E-2</v>
      </c>
      <c r="R605" s="1">
        <f t="shared" si="253"/>
        <v>0.54487533875338756</v>
      </c>
      <c r="S605" s="1"/>
      <c r="T605" s="17">
        <f t="shared" si="254"/>
        <v>835.28218085238643</v>
      </c>
      <c r="U605" s="18">
        <f t="shared" si="255"/>
        <v>1090.9993667390718</v>
      </c>
      <c r="V605" s="2">
        <f t="shared" si="256"/>
        <v>793.51807180976709</v>
      </c>
      <c r="W605" s="18">
        <f t="shared" si="257"/>
        <v>1036.449398402118</v>
      </c>
      <c r="X605" s="2">
        <f t="shared" si="258"/>
        <v>-126.02107444375048</v>
      </c>
      <c r="Y605" s="2">
        <f t="shared" si="259"/>
        <v>103.6449398402118</v>
      </c>
      <c r="Z605" s="2">
        <f t="shared" si="260"/>
        <v>793.51807180976709</v>
      </c>
      <c r="AA605" s="2">
        <f t="shared" si="261"/>
        <v>-1000</v>
      </c>
      <c r="AB605" s="5">
        <f t="shared" si="262"/>
        <v>0.8</v>
      </c>
      <c r="AC605" s="5">
        <f t="shared" si="263"/>
        <v>-1</v>
      </c>
      <c r="AD605" s="3">
        <f t="shared" si="264"/>
        <v>202012</v>
      </c>
      <c r="AE605" s="21">
        <v>1.55</v>
      </c>
      <c r="AF605" s="21">
        <v>2.6</v>
      </c>
      <c r="AG605" s="21">
        <v>1.8</v>
      </c>
      <c r="AH605" s="21">
        <v>2.0499999999999998</v>
      </c>
      <c r="AI605">
        <v>19</v>
      </c>
      <c r="AJ605">
        <v>16</v>
      </c>
      <c r="AK605">
        <f t="shared" si="265"/>
        <v>-130</v>
      </c>
      <c r="AL605">
        <f t="shared" si="266"/>
        <v>19</v>
      </c>
      <c r="AM605">
        <f t="shared" si="267"/>
        <v>16</v>
      </c>
    </row>
    <row r="606" spans="2:39" x14ac:dyDescent="0.25">
      <c r="B606" s="24">
        <v>44192</v>
      </c>
      <c r="C606" s="20" t="s">
        <v>35</v>
      </c>
      <c r="D606" s="20" t="s">
        <v>50</v>
      </c>
      <c r="E606" s="2">
        <v>-125</v>
      </c>
      <c r="F606" s="2">
        <v>104.99999999999999</v>
      </c>
      <c r="G606" s="9">
        <f t="shared" si="268"/>
        <v>45054.083333331873</v>
      </c>
      <c r="H606" s="2" t="str">
        <f t="shared" si="269"/>
        <v>Seattle Seahawks</v>
      </c>
      <c r="I606" s="2" t="str">
        <f t="shared" si="270"/>
        <v>Los Angeles Rams</v>
      </c>
      <c r="J606" s="17">
        <f t="shared" si="271"/>
        <v>-125</v>
      </c>
      <c r="K606" s="18">
        <f t="shared" si="272"/>
        <v>104.99999999999999</v>
      </c>
      <c r="L606" s="4">
        <f t="shared" si="247"/>
        <v>1.8</v>
      </c>
      <c r="M606" s="4">
        <f t="shared" si="248"/>
        <v>2.0499999999999998</v>
      </c>
      <c r="N606" s="1">
        <f t="shared" si="249"/>
        <v>0.55555555555555558</v>
      </c>
      <c r="O606" s="1">
        <f t="shared" si="250"/>
        <v>0.48780487804878053</v>
      </c>
      <c r="P606" s="1">
        <f t="shared" si="251"/>
        <v>4.1558441558441461E-2</v>
      </c>
      <c r="Q606" s="1">
        <f t="shared" si="252"/>
        <v>3.3875338753387524E-2</v>
      </c>
      <c r="R606" s="1">
        <f t="shared" si="253"/>
        <v>0.54487533875338756</v>
      </c>
      <c r="S606" s="1"/>
      <c r="T606" s="17">
        <f t="shared" si="254"/>
        <v>835.28218085238643</v>
      </c>
      <c r="U606" s="18">
        <f t="shared" si="255"/>
        <v>1090.9993667390718</v>
      </c>
      <c r="V606" s="2">
        <f t="shared" si="256"/>
        <v>793.51807180976709</v>
      </c>
      <c r="W606" s="18">
        <f t="shared" si="257"/>
        <v>1036.449398402118</v>
      </c>
      <c r="X606" s="2">
        <f t="shared" si="258"/>
        <v>-126.02107444375048</v>
      </c>
      <c r="Y606" s="2">
        <f t="shared" si="259"/>
        <v>103.6449398402118</v>
      </c>
      <c r="Z606" s="2">
        <f t="shared" si="260"/>
        <v>793.51807180976709</v>
      </c>
      <c r="AA606" s="2">
        <f t="shared" si="261"/>
        <v>-1000</v>
      </c>
      <c r="AB606" s="5">
        <f t="shared" si="262"/>
        <v>0.8</v>
      </c>
      <c r="AC606" s="5">
        <f t="shared" si="263"/>
        <v>-1</v>
      </c>
      <c r="AD606" s="3">
        <f t="shared" si="264"/>
        <v>202012</v>
      </c>
      <c r="AE606" s="21">
        <v>1.74</v>
      </c>
      <c r="AF606" s="21">
        <v>2.15</v>
      </c>
      <c r="AG606" s="21">
        <v>1.8</v>
      </c>
      <c r="AH606" s="21">
        <v>2.0499999999999998</v>
      </c>
      <c r="AI606">
        <v>20</v>
      </c>
      <c r="AJ606">
        <v>9</v>
      </c>
      <c r="AK606">
        <f t="shared" si="265"/>
        <v>-130</v>
      </c>
      <c r="AL606">
        <f t="shared" si="266"/>
        <v>20</v>
      </c>
      <c r="AM606">
        <f t="shared" si="267"/>
        <v>9</v>
      </c>
    </row>
    <row r="607" spans="2:39" x14ac:dyDescent="0.25">
      <c r="B607" s="24">
        <v>44192</v>
      </c>
      <c r="C607" s="20" t="s">
        <v>31</v>
      </c>
      <c r="D607" s="20" t="s">
        <v>28</v>
      </c>
      <c r="E607" s="2">
        <v>-454.54545454545462</v>
      </c>
      <c r="F607" s="2">
        <v>350</v>
      </c>
      <c r="G607" s="9">
        <f t="shared" si="268"/>
        <v>45054.124999998538</v>
      </c>
      <c r="H607" s="2" t="str">
        <f t="shared" si="269"/>
        <v>Baltimore Ravens</v>
      </c>
      <c r="I607" s="2" t="str">
        <f t="shared" si="270"/>
        <v>New York Giants</v>
      </c>
      <c r="J607" s="17">
        <f t="shared" si="271"/>
        <v>-454.54545454545462</v>
      </c>
      <c r="K607" s="18">
        <f t="shared" si="272"/>
        <v>350</v>
      </c>
      <c r="L607" s="4">
        <f t="shared" si="247"/>
        <v>1.22</v>
      </c>
      <c r="M607" s="4">
        <f t="shared" si="248"/>
        <v>4.5</v>
      </c>
      <c r="N607" s="1">
        <f t="shared" si="249"/>
        <v>0.81967213114754101</v>
      </c>
      <c r="O607" s="1">
        <f t="shared" si="250"/>
        <v>0.22222222222222221</v>
      </c>
      <c r="P607" s="1">
        <f t="shared" si="251"/>
        <v>4.0209790209790097E-2</v>
      </c>
      <c r="Q607" s="1">
        <f t="shared" si="252"/>
        <v>0.2987249544626594</v>
      </c>
      <c r="R607" s="1">
        <f t="shared" si="253"/>
        <v>0.80972495446265946</v>
      </c>
      <c r="S607" s="1"/>
      <c r="T607" s="17">
        <f t="shared" si="254"/>
        <v>234.98725646118768</v>
      </c>
      <c r="U607" s="18">
        <f t="shared" si="255"/>
        <v>3526.591123964678</v>
      </c>
      <c r="V607" s="2">
        <f t="shared" si="256"/>
        <v>223.2378936381283</v>
      </c>
      <c r="W607" s="18">
        <f t="shared" si="257"/>
        <v>3350.2615677664439</v>
      </c>
      <c r="X607" s="2">
        <f t="shared" si="258"/>
        <v>-447.95262296329213</v>
      </c>
      <c r="Y607" s="2">
        <f t="shared" si="259"/>
        <v>335.02615677664437</v>
      </c>
      <c r="Z607" s="2">
        <f t="shared" si="260"/>
        <v>223.2378936381283</v>
      </c>
      <c r="AA607" s="2">
        <f t="shared" si="261"/>
        <v>-1000</v>
      </c>
      <c r="AB607" s="5">
        <f t="shared" si="262"/>
        <v>0.21999999999999997</v>
      </c>
      <c r="AC607" s="5">
        <f t="shared" si="263"/>
        <v>-1</v>
      </c>
      <c r="AD607" s="3">
        <f t="shared" si="264"/>
        <v>202012</v>
      </c>
      <c r="AE607" s="21">
        <v>1.1599999999999999</v>
      </c>
      <c r="AF607" s="21">
        <v>5.5</v>
      </c>
      <c r="AG607" s="21">
        <v>1.22</v>
      </c>
      <c r="AH607" s="21">
        <v>4.5</v>
      </c>
      <c r="AI607">
        <v>27</v>
      </c>
      <c r="AJ607">
        <v>13</v>
      </c>
      <c r="AK607">
        <f t="shared" si="265"/>
        <v>-500</v>
      </c>
      <c r="AL607">
        <f t="shared" si="266"/>
        <v>27</v>
      </c>
      <c r="AM607">
        <f t="shared" si="267"/>
        <v>13</v>
      </c>
    </row>
    <row r="608" spans="2:39" x14ac:dyDescent="0.25">
      <c r="B608" s="24">
        <v>44192</v>
      </c>
      <c r="C608" s="20" t="s">
        <v>43</v>
      </c>
      <c r="D608" s="20" t="s">
        <v>24</v>
      </c>
      <c r="E608" s="2">
        <v>-357.14285714285711</v>
      </c>
      <c r="F608" s="2">
        <v>275</v>
      </c>
      <c r="G608" s="9">
        <f t="shared" si="268"/>
        <v>45054.166666665202</v>
      </c>
      <c r="H608" s="2" t="str">
        <f t="shared" si="269"/>
        <v>Houston Texans</v>
      </c>
      <c r="I608" s="2" t="str">
        <f t="shared" si="270"/>
        <v>Cincinnati Bengals</v>
      </c>
      <c r="J608" s="17">
        <f t="shared" si="271"/>
        <v>-357.14285714285711</v>
      </c>
      <c r="K608" s="18">
        <f t="shared" si="272"/>
        <v>275</v>
      </c>
      <c r="L608" s="4">
        <f t="shared" si="247"/>
        <v>1.28</v>
      </c>
      <c r="M608" s="4">
        <f t="shared" si="248"/>
        <v>3.75</v>
      </c>
      <c r="N608" s="1">
        <f t="shared" si="249"/>
        <v>0.78125</v>
      </c>
      <c r="O608" s="1">
        <f t="shared" si="250"/>
        <v>0.26666666666666666</v>
      </c>
      <c r="P608" s="1">
        <f t="shared" si="251"/>
        <v>4.5725646123260466E-2</v>
      </c>
      <c r="Q608" s="1">
        <f t="shared" si="252"/>
        <v>0.2572916666666667</v>
      </c>
      <c r="R608" s="1">
        <f t="shared" si="253"/>
        <v>0.76829166666666671</v>
      </c>
      <c r="S608" s="1"/>
      <c r="T608" s="17">
        <f t="shared" si="254"/>
        <v>301.58902326590373</v>
      </c>
      <c r="U608" s="18">
        <f t="shared" si="255"/>
        <v>2840.2616005464147</v>
      </c>
      <c r="V608" s="2">
        <f t="shared" si="256"/>
        <v>286.50957210260856</v>
      </c>
      <c r="W608" s="18">
        <f t="shared" si="257"/>
        <v>2698.2485205190937</v>
      </c>
      <c r="X608" s="2">
        <f t="shared" si="258"/>
        <v>-349.02847840695074</v>
      </c>
      <c r="Y608" s="2">
        <f t="shared" si="259"/>
        <v>269.82485205190937</v>
      </c>
      <c r="Z608" s="2">
        <f t="shared" si="260"/>
        <v>-1000</v>
      </c>
      <c r="AA608" s="2">
        <f t="shared" si="261"/>
        <v>2698.2485205190937</v>
      </c>
      <c r="AB608" s="5">
        <f t="shared" si="262"/>
        <v>-1</v>
      </c>
      <c r="AC608" s="5">
        <f t="shared" si="263"/>
        <v>2.75</v>
      </c>
      <c r="AD608" s="3">
        <f t="shared" si="264"/>
        <v>202012</v>
      </c>
      <c r="AE608" s="21">
        <v>1.23</v>
      </c>
      <c r="AF608" s="21">
        <v>4.25</v>
      </c>
      <c r="AG608" s="21">
        <v>1.28</v>
      </c>
      <c r="AH608" s="21">
        <v>3.75</v>
      </c>
      <c r="AI608">
        <v>31</v>
      </c>
      <c r="AJ608">
        <v>37</v>
      </c>
      <c r="AK608">
        <f t="shared" si="265"/>
        <v>-400</v>
      </c>
      <c r="AL608">
        <f t="shared" si="266"/>
        <v>31</v>
      </c>
      <c r="AM608">
        <f t="shared" si="267"/>
        <v>37</v>
      </c>
    </row>
    <row r="609" spans="2:39" x14ac:dyDescent="0.25">
      <c r="B609" s="24">
        <v>44192</v>
      </c>
      <c r="C609" s="20" t="s">
        <v>29</v>
      </c>
      <c r="D609" s="20" t="s">
        <v>40</v>
      </c>
      <c r="E609" s="2">
        <v>375</v>
      </c>
      <c r="F609" s="2">
        <v>-500.00000000000011</v>
      </c>
      <c r="G609" s="9">
        <f t="shared" si="268"/>
        <v>45054.208333331866</v>
      </c>
      <c r="H609" s="2" t="str">
        <f t="shared" si="269"/>
        <v>Chicago Bears</v>
      </c>
      <c r="I609" s="2" t="str">
        <f t="shared" si="270"/>
        <v>Jacksonville Jaguars</v>
      </c>
      <c r="J609" s="17">
        <f t="shared" si="271"/>
        <v>-500.00000000000011</v>
      </c>
      <c r="K609" s="18">
        <f t="shared" si="272"/>
        <v>375</v>
      </c>
      <c r="L609" s="4">
        <f t="shared" si="247"/>
        <v>1.2</v>
      </c>
      <c r="M609" s="4">
        <f t="shared" si="248"/>
        <v>4.75</v>
      </c>
      <c r="N609" s="1">
        <f t="shared" si="249"/>
        <v>0.83333333333333337</v>
      </c>
      <c r="O609" s="1">
        <f t="shared" si="250"/>
        <v>0.21052631578947367</v>
      </c>
      <c r="P609" s="1">
        <f t="shared" si="251"/>
        <v>4.2016806722689037E-2</v>
      </c>
      <c r="Q609" s="1">
        <f t="shared" si="252"/>
        <v>0.31140350877192985</v>
      </c>
      <c r="R609" s="1">
        <f t="shared" si="253"/>
        <v>0.82240350877192991</v>
      </c>
      <c r="S609" s="1"/>
      <c r="T609" s="17">
        <f t="shared" si="254"/>
        <v>215.94811954689931</v>
      </c>
      <c r="U609" s="18">
        <f t="shared" si="255"/>
        <v>3787.1793685900598</v>
      </c>
      <c r="V609" s="2">
        <f t="shared" si="256"/>
        <v>205.15071356955434</v>
      </c>
      <c r="W609" s="18">
        <f t="shared" si="257"/>
        <v>3597.8204001605568</v>
      </c>
      <c r="X609" s="2">
        <f t="shared" si="258"/>
        <v>-487.44651315139578</v>
      </c>
      <c r="Y609" s="2">
        <f t="shared" si="259"/>
        <v>359.7820400160557</v>
      </c>
      <c r="Z609" s="2">
        <f t="shared" si="260"/>
        <v>205.15071356955434</v>
      </c>
      <c r="AA609" s="2">
        <f t="shared" si="261"/>
        <v>-1000</v>
      </c>
      <c r="AB609" s="5">
        <f t="shared" si="262"/>
        <v>0.19999999999999996</v>
      </c>
      <c r="AC609" s="5">
        <f t="shared" si="263"/>
        <v>-1</v>
      </c>
      <c r="AD609" s="3">
        <f t="shared" si="264"/>
        <v>202012</v>
      </c>
      <c r="AE609" s="21">
        <v>3.7</v>
      </c>
      <c r="AF609" s="21">
        <v>1.29</v>
      </c>
      <c r="AG609" s="21">
        <v>4.75</v>
      </c>
      <c r="AH609" s="21">
        <v>1.2</v>
      </c>
      <c r="AI609">
        <v>17</v>
      </c>
      <c r="AJ609">
        <v>41</v>
      </c>
      <c r="AK609">
        <f t="shared" si="265"/>
        <v>-500</v>
      </c>
      <c r="AL609">
        <f t="shared" si="266"/>
        <v>41</v>
      </c>
      <c r="AM609">
        <f t="shared" si="267"/>
        <v>17</v>
      </c>
    </row>
    <row r="610" spans="2:39" x14ac:dyDescent="0.25">
      <c r="B610" s="24">
        <v>44192</v>
      </c>
      <c r="C610" s="20" t="s">
        <v>23</v>
      </c>
      <c r="D610" s="20" t="s">
        <v>38</v>
      </c>
      <c r="E610" s="2">
        <v>-555.55555555555577</v>
      </c>
      <c r="F610" s="2">
        <v>425</v>
      </c>
      <c r="G610" s="9">
        <f t="shared" si="268"/>
        <v>45054.24999999853</v>
      </c>
      <c r="H610" s="2" t="str">
        <f t="shared" si="269"/>
        <v>Kansas City Chiefs</v>
      </c>
      <c r="I610" s="2" t="str">
        <f t="shared" si="270"/>
        <v>Atlanta Falcons</v>
      </c>
      <c r="J610" s="17">
        <f t="shared" si="271"/>
        <v>-555.55555555555577</v>
      </c>
      <c r="K610" s="18">
        <f t="shared" si="272"/>
        <v>425</v>
      </c>
      <c r="L610" s="4">
        <f t="shared" si="247"/>
        <v>1.18</v>
      </c>
      <c r="M610" s="4">
        <f t="shared" si="248"/>
        <v>5.25</v>
      </c>
      <c r="N610" s="1">
        <f t="shared" si="249"/>
        <v>0.84745762711864414</v>
      </c>
      <c r="O610" s="1">
        <f t="shared" si="250"/>
        <v>0.19047619047619047</v>
      </c>
      <c r="P610" s="1">
        <f t="shared" si="251"/>
        <v>3.6547433903577065E-2</v>
      </c>
      <c r="Q610" s="1">
        <f t="shared" si="252"/>
        <v>0.32849071832122684</v>
      </c>
      <c r="R610" s="1">
        <f t="shared" si="253"/>
        <v>0.83949071832122679</v>
      </c>
      <c r="S610" s="1"/>
      <c r="T610" s="17">
        <f t="shared" si="254"/>
        <v>191.19839942930162</v>
      </c>
      <c r="U610" s="18">
        <f t="shared" si="255"/>
        <v>4188.72894319429</v>
      </c>
      <c r="V610" s="2">
        <f t="shared" si="256"/>
        <v>181.63847945783652</v>
      </c>
      <c r="W610" s="18">
        <f t="shared" si="257"/>
        <v>3979.2924960345754</v>
      </c>
      <c r="X610" s="2">
        <f t="shared" si="258"/>
        <v>-550.54413744535259</v>
      </c>
      <c r="Y610" s="2">
        <f t="shared" si="259"/>
        <v>397.92924960345755</v>
      </c>
      <c r="Z610" s="2">
        <f t="shared" si="260"/>
        <v>181.63847945783652</v>
      </c>
      <c r="AA610" s="2">
        <f t="shared" si="261"/>
        <v>-1000</v>
      </c>
      <c r="AB610" s="5">
        <f t="shared" si="262"/>
        <v>0.17999999999999994</v>
      </c>
      <c r="AC610" s="5">
        <f t="shared" si="263"/>
        <v>-1</v>
      </c>
      <c r="AD610" s="3">
        <f t="shared" si="264"/>
        <v>202012</v>
      </c>
      <c r="AE610" s="21">
        <v>1.22</v>
      </c>
      <c r="AF610" s="21">
        <v>4.5</v>
      </c>
      <c r="AG610" s="21">
        <v>1.18</v>
      </c>
      <c r="AH610" s="21">
        <v>5.25</v>
      </c>
      <c r="AI610">
        <v>17</v>
      </c>
      <c r="AJ610">
        <v>14</v>
      </c>
      <c r="AK610">
        <f t="shared" si="265"/>
        <v>-600</v>
      </c>
      <c r="AL610">
        <f t="shared" si="266"/>
        <v>17</v>
      </c>
      <c r="AM610">
        <f t="shared" si="267"/>
        <v>14</v>
      </c>
    </row>
    <row r="611" spans="2:39" x14ac:dyDescent="0.25">
      <c r="B611" s="24">
        <v>44192</v>
      </c>
      <c r="C611" s="20" t="s">
        <v>45</v>
      </c>
      <c r="D611" s="20" t="s">
        <v>49</v>
      </c>
      <c r="E611" s="2">
        <v>240</v>
      </c>
      <c r="F611" s="2">
        <v>-303.03030303030295</v>
      </c>
      <c r="G611" s="9">
        <f t="shared" si="268"/>
        <v>45054.291666665194</v>
      </c>
      <c r="H611" s="2" t="str">
        <f t="shared" si="269"/>
        <v>Cleveland Browns</v>
      </c>
      <c r="I611" s="2" t="str">
        <f t="shared" si="270"/>
        <v>New York Jets</v>
      </c>
      <c r="J611" s="17">
        <f t="shared" si="271"/>
        <v>-303.03030303030295</v>
      </c>
      <c r="K611" s="18">
        <f t="shared" si="272"/>
        <v>240</v>
      </c>
      <c r="L611" s="4">
        <f t="shared" si="247"/>
        <v>1.33</v>
      </c>
      <c r="M611" s="4">
        <f t="shared" si="248"/>
        <v>3.4</v>
      </c>
      <c r="N611" s="1">
        <f t="shared" si="249"/>
        <v>0.75187969924812026</v>
      </c>
      <c r="O611" s="1">
        <f t="shared" si="250"/>
        <v>0.29411764705882354</v>
      </c>
      <c r="P611" s="1">
        <f t="shared" si="251"/>
        <v>4.3974630021141659E-2</v>
      </c>
      <c r="Q611" s="1">
        <f t="shared" si="252"/>
        <v>0.22888102609464836</v>
      </c>
      <c r="R611" s="1">
        <f t="shared" si="253"/>
        <v>0.73988102609464834</v>
      </c>
      <c r="S611" s="1"/>
      <c r="T611" s="17">
        <f t="shared" si="254"/>
        <v>351.56865054149432</v>
      </c>
      <c r="U611" s="18">
        <f t="shared" si="255"/>
        <v>2476.6314971810075</v>
      </c>
      <c r="V611" s="2">
        <f t="shared" si="256"/>
        <v>333.99021801441961</v>
      </c>
      <c r="W611" s="18">
        <f t="shared" si="257"/>
        <v>2352.7999223219572</v>
      </c>
      <c r="X611" s="2">
        <f t="shared" si="258"/>
        <v>-299.40996653884821</v>
      </c>
      <c r="Y611" s="2">
        <f t="shared" si="259"/>
        <v>235.27999223219572</v>
      </c>
      <c r="Z611" s="2">
        <f t="shared" si="260"/>
        <v>-1000</v>
      </c>
      <c r="AA611" s="2">
        <f t="shared" si="261"/>
        <v>2352.7999223219572</v>
      </c>
      <c r="AB611" s="5">
        <f t="shared" si="262"/>
        <v>-1</v>
      </c>
      <c r="AC611" s="5">
        <f t="shared" si="263"/>
        <v>2.4</v>
      </c>
      <c r="AD611" s="3">
        <f t="shared" si="264"/>
        <v>202012</v>
      </c>
      <c r="AE611" s="21">
        <v>4.75</v>
      </c>
      <c r="AF611" s="21">
        <v>1.2</v>
      </c>
      <c r="AG611" s="21">
        <v>3.4</v>
      </c>
      <c r="AH611" s="21">
        <v>1.33</v>
      </c>
      <c r="AI611">
        <v>23</v>
      </c>
      <c r="AJ611">
        <v>16</v>
      </c>
      <c r="AK611">
        <f t="shared" si="265"/>
        <v>-400</v>
      </c>
      <c r="AL611">
        <f t="shared" si="266"/>
        <v>16</v>
      </c>
      <c r="AM611">
        <f t="shared" si="267"/>
        <v>23</v>
      </c>
    </row>
    <row r="612" spans="2:39" x14ac:dyDescent="0.25">
      <c r="B612" s="24">
        <v>44192</v>
      </c>
      <c r="C612" s="20" t="s">
        <v>48</v>
      </c>
      <c r="D612" s="20" t="s">
        <v>42</v>
      </c>
      <c r="E612" s="2">
        <v>-105.26315789473685</v>
      </c>
      <c r="F612" s="2">
        <v>-116.27906976744185</v>
      </c>
      <c r="G612" s="9">
        <f t="shared" si="268"/>
        <v>45054.333333331859</v>
      </c>
      <c r="H612" s="2" t="str">
        <f t="shared" si="269"/>
        <v>Indianapolis Colts</v>
      </c>
      <c r="I612" s="2" t="str">
        <f t="shared" si="270"/>
        <v>Pittsburgh Steelers</v>
      </c>
      <c r="J612" s="17">
        <f t="shared" si="271"/>
        <v>-116.27906976744185</v>
      </c>
      <c r="K612" s="18">
        <f t="shared" si="272"/>
        <v>-105.26315789473685</v>
      </c>
      <c r="L612" s="4">
        <f t="shared" si="247"/>
        <v>1.86</v>
      </c>
      <c r="M612" s="4">
        <f t="shared" si="248"/>
        <v>1.95</v>
      </c>
      <c r="N612" s="1">
        <f t="shared" si="249"/>
        <v>0.5376344086021505</v>
      </c>
      <c r="O612" s="1">
        <f t="shared" si="250"/>
        <v>0.51282051282051289</v>
      </c>
      <c r="P612" s="1">
        <f t="shared" si="251"/>
        <v>4.8031496062992063E-2</v>
      </c>
      <c r="Q612" s="1">
        <f t="shared" si="252"/>
        <v>1.2406947890818809E-2</v>
      </c>
      <c r="R612" s="1">
        <f t="shared" si="253"/>
        <v>0.52340694789081876</v>
      </c>
      <c r="S612" s="1"/>
      <c r="T612" s="17">
        <f t="shared" si="254"/>
        <v>910.55927711643062</v>
      </c>
      <c r="U612" s="18">
        <f t="shared" si="255"/>
        <v>1001.5075521192962</v>
      </c>
      <c r="V612" s="2">
        <f t="shared" si="256"/>
        <v>865.03131326060907</v>
      </c>
      <c r="W612" s="18">
        <f t="shared" si="257"/>
        <v>951.43217451333135</v>
      </c>
      <c r="X612" s="2">
        <f t="shared" si="258"/>
        <v>-115.60275156174939</v>
      </c>
      <c r="Y612" s="2">
        <f t="shared" si="259"/>
        <v>-105.10470707084419</v>
      </c>
      <c r="Z612" s="2">
        <f t="shared" si="260"/>
        <v>-1000</v>
      </c>
      <c r="AA612" s="2">
        <f t="shared" si="261"/>
        <v>951.43217451333135</v>
      </c>
      <c r="AB612" s="5">
        <f t="shared" si="262"/>
        <v>-1</v>
      </c>
      <c r="AC612" s="5">
        <f t="shared" si="263"/>
        <v>0.95</v>
      </c>
      <c r="AD612" s="3">
        <f t="shared" si="264"/>
        <v>202012</v>
      </c>
      <c r="AE612" s="21">
        <v>1.71</v>
      </c>
      <c r="AF612" s="21">
        <v>2.2000000000000002</v>
      </c>
      <c r="AG612" s="21">
        <v>1.95</v>
      </c>
      <c r="AH612" s="21">
        <v>1.86</v>
      </c>
      <c r="AI612">
        <v>28</v>
      </c>
      <c r="AJ612">
        <v>24</v>
      </c>
      <c r="AK612">
        <f t="shared" si="265"/>
        <v>-120</v>
      </c>
      <c r="AL612">
        <f t="shared" si="266"/>
        <v>24</v>
      </c>
      <c r="AM612">
        <f t="shared" si="267"/>
        <v>28</v>
      </c>
    </row>
    <row r="613" spans="2:39" x14ac:dyDescent="0.25">
      <c r="B613" s="24">
        <v>44192</v>
      </c>
      <c r="C613" s="20" t="s">
        <v>54</v>
      </c>
      <c r="D613" s="20" t="s">
        <v>47</v>
      </c>
      <c r="E613" s="2">
        <v>100</v>
      </c>
      <c r="F613" s="2">
        <v>-120.48192771084337</v>
      </c>
      <c r="G613" s="9">
        <f t="shared" si="268"/>
        <v>45054.374999998523</v>
      </c>
      <c r="H613" s="2" t="str">
        <f t="shared" si="269"/>
        <v>Carolina Panthers</v>
      </c>
      <c r="I613" s="2" t="str">
        <f t="shared" si="270"/>
        <v>Washington Football Team</v>
      </c>
      <c r="J613" s="17">
        <f t="shared" si="271"/>
        <v>-120.48192771084337</v>
      </c>
      <c r="K613" s="18">
        <f t="shared" si="272"/>
        <v>100</v>
      </c>
      <c r="L613" s="4">
        <f t="shared" si="247"/>
        <v>1.83</v>
      </c>
      <c r="M613" s="4">
        <f t="shared" si="248"/>
        <v>2</v>
      </c>
      <c r="N613" s="1">
        <f t="shared" si="249"/>
        <v>0.54644808743169393</v>
      </c>
      <c r="O613" s="1">
        <f t="shared" si="250"/>
        <v>0.5</v>
      </c>
      <c r="P613" s="1">
        <f t="shared" si="251"/>
        <v>4.4386422976501305E-2</v>
      </c>
      <c r="Q613" s="1">
        <f t="shared" si="252"/>
        <v>2.3224043715846965E-2</v>
      </c>
      <c r="R613" s="1">
        <f t="shared" si="253"/>
        <v>0.53422404371584697</v>
      </c>
      <c r="S613" s="1"/>
      <c r="T613" s="17">
        <f t="shared" si="254"/>
        <v>871.87381729284084</v>
      </c>
      <c r="U613" s="18">
        <f t="shared" si="255"/>
        <v>1045.6626202421151</v>
      </c>
      <c r="V613" s="2">
        <f t="shared" si="256"/>
        <v>828.28012642819874</v>
      </c>
      <c r="W613" s="18">
        <f t="shared" si="257"/>
        <v>993.3794892300092</v>
      </c>
      <c r="X613" s="2">
        <f t="shared" si="258"/>
        <v>-120.73210114461043</v>
      </c>
      <c r="Y613" s="2">
        <f t="shared" si="259"/>
        <v>-100.66646340515068</v>
      </c>
      <c r="Z613" s="2">
        <f t="shared" si="260"/>
        <v>828.28012642819874</v>
      </c>
      <c r="AA613" s="2">
        <f t="shared" si="261"/>
        <v>-1000</v>
      </c>
      <c r="AB613" s="5">
        <f t="shared" si="262"/>
        <v>0.83000000000000007</v>
      </c>
      <c r="AC613" s="5">
        <f t="shared" si="263"/>
        <v>-1</v>
      </c>
      <c r="AD613" s="3">
        <f t="shared" si="264"/>
        <v>202012</v>
      </c>
      <c r="AE613" s="21">
        <v>1.76</v>
      </c>
      <c r="AF613" s="21">
        <v>2.1</v>
      </c>
      <c r="AG613" s="21">
        <v>2</v>
      </c>
      <c r="AH613" s="21">
        <v>1.83</v>
      </c>
      <c r="AI613">
        <v>13</v>
      </c>
      <c r="AJ613">
        <v>20</v>
      </c>
      <c r="AK613">
        <f t="shared" si="265"/>
        <v>-130</v>
      </c>
      <c r="AL613">
        <f t="shared" si="266"/>
        <v>20</v>
      </c>
      <c r="AM613">
        <f t="shared" si="267"/>
        <v>13</v>
      </c>
    </row>
    <row r="614" spans="2:39" x14ac:dyDescent="0.25">
      <c r="B614" s="24">
        <v>44191</v>
      </c>
      <c r="C614" s="20" t="s">
        <v>53</v>
      </c>
      <c r="D614" s="20" t="s">
        <v>33</v>
      </c>
      <c r="E614" s="2">
        <v>120.00000000000001</v>
      </c>
      <c r="F614" s="2">
        <v>-140.84507042253523</v>
      </c>
      <c r="G614" s="9">
        <f t="shared" si="268"/>
        <v>45054.416666665187</v>
      </c>
      <c r="H614" s="2" t="str">
        <f t="shared" si="269"/>
        <v>Miami Dolphins</v>
      </c>
      <c r="I614" s="2" t="str">
        <f t="shared" si="270"/>
        <v>Las Vegas Raiders</v>
      </c>
      <c r="J614" s="17">
        <f t="shared" si="271"/>
        <v>-140.84507042253523</v>
      </c>
      <c r="K614" s="18">
        <f t="shared" si="272"/>
        <v>120.00000000000001</v>
      </c>
      <c r="L614" s="4">
        <f t="shared" si="247"/>
        <v>1.71</v>
      </c>
      <c r="M614" s="4">
        <f t="shared" si="248"/>
        <v>2.2000000000000002</v>
      </c>
      <c r="N614" s="1">
        <f t="shared" si="249"/>
        <v>0.58479532163742687</v>
      </c>
      <c r="O614" s="1">
        <f t="shared" si="250"/>
        <v>0.45454545454545453</v>
      </c>
      <c r="P614" s="1">
        <f t="shared" si="251"/>
        <v>3.7851662404092101E-2</v>
      </c>
      <c r="Q614" s="1">
        <f t="shared" si="252"/>
        <v>6.5124933545986169E-2</v>
      </c>
      <c r="R614" s="1">
        <f t="shared" si="253"/>
        <v>0.57612493354598615</v>
      </c>
      <c r="S614" s="1"/>
      <c r="T614" s="17">
        <f t="shared" si="254"/>
        <v>735.73463284275692</v>
      </c>
      <c r="U614" s="18">
        <f t="shared" si="255"/>
        <v>1235.8449349286186</v>
      </c>
      <c r="V614" s="2">
        <f t="shared" si="256"/>
        <v>698.94790120061907</v>
      </c>
      <c r="W614" s="18">
        <f t="shared" si="257"/>
        <v>1174.0526881821877</v>
      </c>
      <c r="X614" s="2">
        <f t="shared" si="258"/>
        <v>-143.07218009843768</v>
      </c>
      <c r="Y614" s="2">
        <f t="shared" si="259"/>
        <v>117.40526881821877</v>
      </c>
      <c r="Z614" s="2">
        <f t="shared" si="260"/>
        <v>698.94790120061907</v>
      </c>
      <c r="AA614" s="2">
        <f t="shared" si="261"/>
        <v>-1000</v>
      </c>
      <c r="AB614" s="5">
        <f t="shared" si="262"/>
        <v>0.71</v>
      </c>
      <c r="AC614" s="5">
        <f t="shared" si="263"/>
        <v>-1</v>
      </c>
      <c r="AD614" s="3">
        <f t="shared" si="264"/>
        <v>202012</v>
      </c>
      <c r="AE614" s="21">
        <v>2.2000000000000002</v>
      </c>
      <c r="AF614" s="21">
        <v>1.71</v>
      </c>
      <c r="AG614" s="21">
        <v>2.2000000000000002</v>
      </c>
      <c r="AH614" s="21">
        <v>1.71</v>
      </c>
      <c r="AI614">
        <v>25</v>
      </c>
      <c r="AJ614">
        <v>26</v>
      </c>
      <c r="AK614">
        <f t="shared" si="265"/>
        <v>-150</v>
      </c>
      <c r="AL614">
        <f t="shared" si="266"/>
        <v>26</v>
      </c>
      <c r="AM614">
        <f t="shared" si="267"/>
        <v>25</v>
      </c>
    </row>
    <row r="615" spans="2:39" x14ac:dyDescent="0.25">
      <c r="B615" s="24">
        <v>44191</v>
      </c>
      <c r="C615" s="20" t="s">
        <v>51</v>
      </c>
      <c r="D615" s="20" t="s">
        <v>25</v>
      </c>
      <c r="E615" s="2">
        <v>-285.71428571428567</v>
      </c>
      <c r="F615" s="2">
        <v>229.99999999999997</v>
      </c>
      <c r="G615" s="9">
        <f t="shared" si="268"/>
        <v>45054.458333331851</v>
      </c>
      <c r="H615" s="2" t="str">
        <f t="shared" si="269"/>
        <v>Arizona Cardinals</v>
      </c>
      <c r="I615" s="2" t="str">
        <f t="shared" si="270"/>
        <v>San Francisco 49ers</v>
      </c>
      <c r="J615" s="17">
        <f t="shared" si="271"/>
        <v>-285.71428571428567</v>
      </c>
      <c r="K615" s="18">
        <f t="shared" si="272"/>
        <v>229.99999999999997</v>
      </c>
      <c r="L615" s="4">
        <f t="shared" si="247"/>
        <v>1.35</v>
      </c>
      <c r="M615" s="4">
        <f t="shared" si="248"/>
        <v>3.3</v>
      </c>
      <c r="N615" s="1">
        <f t="shared" si="249"/>
        <v>0.7407407407407407</v>
      </c>
      <c r="O615" s="1">
        <f t="shared" si="250"/>
        <v>0.30303030303030304</v>
      </c>
      <c r="P615" s="1">
        <f t="shared" si="251"/>
        <v>4.1935483870967794E-2</v>
      </c>
      <c r="Q615" s="1">
        <f t="shared" si="252"/>
        <v>0.21885521885521883</v>
      </c>
      <c r="R615" s="1">
        <f t="shared" si="253"/>
        <v>0.72985521885521887</v>
      </c>
      <c r="S615" s="1"/>
      <c r="T615" s="17">
        <f t="shared" si="254"/>
        <v>370.13475298361828</v>
      </c>
      <c r="U615" s="18">
        <f t="shared" si="255"/>
        <v>2363.8563841328437</v>
      </c>
      <c r="V615" s="2">
        <f t="shared" si="256"/>
        <v>351.62801533443735</v>
      </c>
      <c r="W615" s="18">
        <f t="shared" si="257"/>
        <v>2245.6635649262016</v>
      </c>
      <c r="X615" s="2">
        <f t="shared" si="258"/>
        <v>-284.39144675343596</v>
      </c>
      <c r="Y615" s="2">
        <f t="shared" si="259"/>
        <v>224.56635649262017</v>
      </c>
      <c r="Z615" s="2">
        <f t="shared" si="260"/>
        <v>-1000</v>
      </c>
      <c r="AA615" s="2">
        <f t="shared" si="261"/>
        <v>2245.6635649262016</v>
      </c>
      <c r="AB615" s="5">
        <f t="shared" si="262"/>
        <v>-1</v>
      </c>
      <c r="AC615" s="5">
        <f t="shared" si="263"/>
        <v>2.2999999999999998</v>
      </c>
      <c r="AD615" s="3">
        <f t="shared" si="264"/>
        <v>202012</v>
      </c>
      <c r="AE615" s="21">
        <v>1.47</v>
      </c>
      <c r="AF615" s="21">
        <v>2.75</v>
      </c>
      <c r="AG615" s="21">
        <v>1.35</v>
      </c>
      <c r="AH615" s="21">
        <v>3.3</v>
      </c>
      <c r="AI615">
        <v>12</v>
      </c>
      <c r="AJ615">
        <v>20</v>
      </c>
      <c r="AK615">
        <f t="shared" si="265"/>
        <v>-300</v>
      </c>
      <c r="AL615">
        <f t="shared" si="266"/>
        <v>12</v>
      </c>
      <c r="AM615">
        <f t="shared" si="267"/>
        <v>20</v>
      </c>
    </row>
    <row r="616" spans="2:39" x14ac:dyDescent="0.25">
      <c r="B616" s="24">
        <v>44191</v>
      </c>
      <c r="C616" s="20" t="s">
        <v>37</v>
      </c>
      <c r="D616" s="20" t="s">
        <v>30</v>
      </c>
      <c r="E616" s="2">
        <v>475</v>
      </c>
      <c r="F616" s="2">
        <v>-666.66666666666708</v>
      </c>
      <c r="G616" s="9">
        <f t="shared" si="268"/>
        <v>45054.499999998516</v>
      </c>
      <c r="H616" s="2" t="str">
        <f t="shared" si="269"/>
        <v>Tampa Bay Buccaneers</v>
      </c>
      <c r="I616" s="2" t="str">
        <f t="shared" si="270"/>
        <v>Detroit Lions</v>
      </c>
      <c r="J616" s="17">
        <f t="shared" si="271"/>
        <v>-666.66666666666708</v>
      </c>
      <c r="K616" s="18">
        <f t="shared" si="272"/>
        <v>475</v>
      </c>
      <c r="L616" s="4">
        <f t="shared" si="247"/>
        <v>1.1499999999999999</v>
      </c>
      <c r="M616" s="4">
        <f t="shared" si="248"/>
        <v>5.75</v>
      </c>
      <c r="N616" s="1">
        <f t="shared" si="249"/>
        <v>0.86956521739130443</v>
      </c>
      <c r="O616" s="1">
        <f t="shared" si="250"/>
        <v>0.17391304347826086</v>
      </c>
      <c r="P616" s="1">
        <f t="shared" si="251"/>
        <v>4.1666666666666741E-2</v>
      </c>
      <c r="Q616" s="1">
        <f t="shared" si="252"/>
        <v>0.34782608695652178</v>
      </c>
      <c r="R616" s="1">
        <f t="shared" si="253"/>
        <v>0.85882608695652185</v>
      </c>
      <c r="S616" s="1"/>
      <c r="T616" s="17">
        <f t="shared" si="254"/>
        <v>164.38009416291189</v>
      </c>
      <c r="U616" s="18">
        <f t="shared" si="255"/>
        <v>4731.0032012495531</v>
      </c>
      <c r="V616" s="2">
        <f t="shared" si="256"/>
        <v>156.16108945476628</v>
      </c>
      <c r="W616" s="18">
        <f t="shared" si="257"/>
        <v>4494.4530411870755</v>
      </c>
      <c r="X616" s="2">
        <f t="shared" si="258"/>
        <v>-640.36438493832395</v>
      </c>
      <c r="Y616" s="2">
        <f t="shared" si="259"/>
        <v>449.44530411870755</v>
      </c>
      <c r="Z616" s="2">
        <f t="shared" si="260"/>
        <v>156.16108945476628</v>
      </c>
      <c r="AA616" s="2">
        <f t="shared" si="261"/>
        <v>-1000</v>
      </c>
      <c r="AB616" s="5">
        <f t="shared" si="262"/>
        <v>0.14999999999999991</v>
      </c>
      <c r="AC616" s="5">
        <f t="shared" si="263"/>
        <v>-1</v>
      </c>
      <c r="AD616" s="3">
        <f t="shared" si="264"/>
        <v>202012</v>
      </c>
      <c r="AE616" s="21">
        <v>3.8</v>
      </c>
      <c r="AF616" s="21">
        <v>1.27</v>
      </c>
      <c r="AG616" s="21">
        <v>5.75</v>
      </c>
      <c r="AH616" s="21">
        <v>1.1499999999999999</v>
      </c>
      <c r="AI616">
        <v>7</v>
      </c>
      <c r="AJ616">
        <v>47</v>
      </c>
      <c r="AK616">
        <f t="shared" si="265"/>
        <v>-700</v>
      </c>
      <c r="AL616">
        <f t="shared" si="266"/>
        <v>47</v>
      </c>
      <c r="AM616">
        <f t="shared" si="267"/>
        <v>7</v>
      </c>
    </row>
    <row r="617" spans="2:39" x14ac:dyDescent="0.25">
      <c r="B617" s="24">
        <v>44190</v>
      </c>
      <c r="C617" s="20" t="s">
        <v>46</v>
      </c>
      <c r="D617" s="20" t="s">
        <v>32</v>
      </c>
      <c r="E617" s="2">
        <v>-312.49999999999994</v>
      </c>
      <c r="F617" s="2">
        <v>245.00000000000003</v>
      </c>
      <c r="G617" s="9">
        <f t="shared" si="268"/>
        <v>45054.54166666518</v>
      </c>
      <c r="H617" s="2" t="str">
        <f t="shared" si="269"/>
        <v>New Orleans Saints</v>
      </c>
      <c r="I617" s="2" t="str">
        <f t="shared" si="270"/>
        <v>Minnesota Vikings</v>
      </c>
      <c r="J617" s="17">
        <f t="shared" si="271"/>
        <v>-312.49999999999994</v>
      </c>
      <c r="K617" s="18">
        <f t="shared" si="272"/>
        <v>245.00000000000003</v>
      </c>
      <c r="L617" s="4">
        <f t="shared" si="247"/>
        <v>1.32</v>
      </c>
      <c r="M617" s="4">
        <f t="shared" si="248"/>
        <v>3.45</v>
      </c>
      <c r="N617" s="1">
        <f t="shared" si="249"/>
        <v>0.75757575757575757</v>
      </c>
      <c r="O617" s="1">
        <f t="shared" si="250"/>
        <v>0.28985507246376813</v>
      </c>
      <c r="P617" s="1">
        <f t="shared" si="251"/>
        <v>4.5283018867924518E-2</v>
      </c>
      <c r="Q617" s="1">
        <f t="shared" si="252"/>
        <v>0.23386034255599472</v>
      </c>
      <c r="R617" s="1">
        <f t="shared" si="253"/>
        <v>0.74486034255599476</v>
      </c>
      <c r="S617" s="1"/>
      <c r="T617" s="17">
        <f t="shared" si="254"/>
        <v>342.5335500726099</v>
      </c>
      <c r="U617" s="18">
        <f t="shared" si="255"/>
        <v>2535.4217462272254</v>
      </c>
      <c r="V617" s="2">
        <f t="shared" si="256"/>
        <v>325.4068725689794</v>
      </c>
      <c r="W617" s="18">
        <f t="shared" si="257"/>
        <v>2408.6506589158639</v>
      </c>
      <c r="X617" s="2">
        <f t="shared" si="258"/>
        <v>-307.30758453419605</v>
      </c>
      <c r="Y617" s="2">
        <f t="shared" si="259"/>
        <v>240.8650658915864</v>
      </c>
      <c r="Z617" s="2">
        <f t="shared" si="260"/>
        <v>325.4068725689794</v>
      </c>
      <c r="AA617" s="2">
        <f t="shared" si="261"/>
        <v>-1000</v>
      </c>
      <c r="AB617" s="5">
        <f t="shared" si="262"/>
        <v>0.32000000000000006</v>
      </c>
      <c r="AC617" s="5">
        <f t="shared" si="263"/>
        <v>-1</v>
      </c>
      <c r="AD617" s="3">
        <f t="shared" si="264"/>
        <v>202012</v>
      </c>
      <c r="AE617" s="21">
        <v>1.31</v>
      </c>
      <c r="AF617" s="21">
        <v>3.6</v>
      </c>
      <c r="AG617" s="21">
        <v>1.32</v>
      </c>
      <c r="AH617" s="21">
        <v>3.45</v>
      </c>
      <c r="AI617">
        <v>52</v>
      </c>
      <c r="AJ617">
        <v>33</v>
      </c>
      <c r="AK617">
        <f t="shared" si="265"/>
        <v>-400</v>
      </c>
      <c r="AL617">
        <f t="shared" si="266"/>
        <v>52</v>
      </c>
      <c r="AM617">
        <f t="shared" si="267"/>
        <v>33</v>
      </c>
    </row>
    <row r="618" spans="2:39" x14ac:dyDescent="0.25">
      <c r="B618" s="24">
        <v>44186</v>
      </c>
      <c r="C618" s="20" t="s">
        <v>24</v>
      </c>
      <c r="D618" s="20" t="s">
        <v>48</v>
      </c>
      <c r="E618" s="2">
        <v>700</v>
      </c>
      <c r="F618" s="2">
        <v>-1111.1111111111102</v>
      </c>
      <c r="G618" s="9">
        <f t="shared" si="268"/>
        <v>45054.583333331844</v>
      </c>
      <c r="H618" s="2" t="str">
        <f t="shared" si="269"/>
        <v>Pittsburgh Steelers</v>
      </c>
      <c r="I618" s="2" t="str">
        <f t="shared" si="270"/>
        <v>Cincinnati Bengals</v>
      </c>
      <c r="J618" s="17">
        <f t="shared" si="271"/>
        <v>-1111.1111111111102</v>
      </c>
      <c r="K618" s="18">
        <f t="shared" si="272"/>
        <v>700</v>
      </c>
      <c r="L618" s="4">
        <f t="shared" si="247"/>
        <v>1.0900000000000001</v>
      </c>
      <c r="M618" s="4">
        <f t="shared" si="248"/>
        <v>8</v>
      </c>
      <c r="N618" s="1">
        <f t="shared" si="249"/>
        <v>0.9174311926605504</v>
      </c>
      <c r="O618" s="1">
        <f t="shared" si="250"/>
        <v>0.125</v>
      </c>
      <c r="P618" s="1">
        <f t="shared" si="251"/>
        <v>4.0704070407040605E-2</v>
      </c>
      <c r="Q618" s="1">
        <f t="shared" si="252"/>
        <v>0.3962155963302752</v>
      </c>
      <c r="R618" s="1">
        <f t="shared" si="253"/>
        <v>0.90721559633027526</v>
      </c>
      <c r="S618" s="1"/>
      <c r="T618" s="17">
        <f t="shared" si="254"/>
        <v>102.27381897427846</v>
      </c>
      <c r="U618" s="18">
        <f t="shared" si="255"/>
        <v>6745.0731234154464</v>
      </c>
      <c r="V618" s="2">
        <f t="shared" si="256"/>
        <v>97.160128025564532</v>
      </c>
      <c r="W618" s="18">
        <f t="shared" si="257"/>
        <v>6407.8194672446734</v>
      </c>
      <c r="X618" s="2">
        <f t="shared" si="258"/>
        <v>-1029.2287796665753</v>
      </c>
      <c r="Y618" s="2">
        <f t="shared" si="259"/>
        <v>640.78194672446739</v>
      </c>
      <c r="Z618" s="2">
        <f t="shared" si="260"/>
        <v>-1000</v>
      </c>
      <c r="AA618" s="2">
        <f t="shared" si="261"/>
        <v>6407.8194672446734</v>
      </c>
      <c r="AB618" s="5">
        <f t="shared" si="262"/>
        <v>-1</v>
      </c>
      <c r="AC618" s="5">
        <f t="shared" si="263"/>
        <v>7</v>
      </c>
      <c r="AD618" s="3">
        <f t="shared" si="264"/>
        <v>202012</v>
      </c>
      <c r="AE618" s="21">
        <v>8</v>
      </c>
      <c r="AF618" s="21">
        <v>1.0900000000000001</v>
      </c>
      <c r="AG618" s="21">
        <v>8</v>
      </c>
      <c r="AH618" s="21">
        <v>1.0900000000000001</v>
      </c>
      <c r="AI618">
        <v>27</v>
      </c>
      <c r="AJ618">
        <v>17</v>
      </c>
      <c r="AK618">
        <f t="shared" si="265"/>
        <v>-1200</v>
      </c>
      <c r="AL618">
        <f t="shared" si="266"/>
        <v>17</v>
      </c>
      <c r="AM618">
        <f t="shared" si="267"/>
        <v>27</v>
      </c>
    </row>
    <row r="619" spans="2:39" x14ac:dyDescent="0.25">
      <c r="B619" s="24">
        <v>44185</v>
      </c>
      <c r="C619" s="20" t="s">
        <v>28</v>
      </c>
      <c r="D619" s="20" t="s">
        <v>49</v>
      </c>
      <c r="E619" s="2">
        <v>229.99999999999997</v>
      </c>
      <c r="F619" s="2">
        <v>-285.71428571428567</v>
      </c>
      <c r="G619" s="9">
        <f t="shared" si="268"/>
        <v>45054.624999998508</v>
      </c>
      <c r="H619" s="2" t="str">
        <f t="shared" si="269"/>
        <v>Cleveland Browns</v>
      </c>
      <c r="I619" s="2" t="str">
        <f t="shared" si="270"/>
        <v>New York Giants</v>
      </c>
      <c r="J619" s="17">
        <f t="shared" si="271"/>
        <v>-285.71428571428567</v>
      </c>
      <c r="K619" s="18">
        <f t="shared" si="272"/>
        <v>229.99999999999997</v>
      </c>
      <c r="L619" s="4">
        <f t="shared" si="247"/>
        <v>1.35</v>
      </c>
      <c r="M619" s="4">
        <f t="shared" si="248"/>
        <v>3.3</v>
      </c>
      <c r="N619" s="1">
        <f t="shared" si="249"/>
        <v>0.7407407407407407</v>
      </c>
      <c r="O619" s="1">
        <f t="shared" si="250"/>
        <v>0.30303030303030304</v>
      </c>
      <c r="P619" s="1">
        <f t="shared" si="251"/>
        <v>4.1935483870967794E-2</v>
      </c>
      <c r="Q619" s="1">
        <f t="shared" si="252"/>
        <v>0.21885521885521883</v>
      </c>
      <c r="R619" s="1">
        <f t="shared" si="253"/>
        <v>0.72985521885521887</v>
      </c>
      <c r="S619" s="1"/>
      <c r="T619" s="17">
        <f t="shared" si="254"/>
        <v>370.13475298361828</v>
      </c>
      <c r="U619" s="18">
        <f t="shared" si="255"/>
        <v>2363.8563841328437</v>
      </c>
      <c r="V619" s="2">
        <f t="shared" si="256"/>
        <v>351.62801533443735</v>
      </c>
      <c r="W619" s="18">
        <f t="shared" si="257"/>
        <v>2245.6635649262016</v>
      </c>
      <c r="X619" s="2">
        <f t="shared" si="258"/>
        <v>-284.39144675343596</v>
      </c>
      <c r="Y619" s="2">
        <f t="shared" si="259"/>
        <v>224.56635649262017</v>
      </c>
      <c r="Z619" s="2">
        <f t="shared" si="260"/>
        <v>351.62801533443735</v>
      </c>
      <c r="AA619" s="2">
        <f t="shared" si="261"/>
        <v>-1000</v>
      </c>
      <c r="AB619" s="5">
        <f t="shared" si="262"/>
        <v>0.35000000000000009</v>
      </c>
      <c r="AC619" s="5">
        <f t="shared" si="263"/>
        <v>-1</v>
      </c>
      <c r="AD619" s="3">
        <f t="shared" si="264"/>
        <v>202012</v>
      </c>
      <c r="AE619" s="21">
        <v>2.65</v>
      </c>
      <c r="AF619" s="21">
        <v>1.54</v>
      </c>
      <c r="AG619" s="21">
        <v>3.3</v>
      </c>
      <c r="AH619" s="21">
        <v>1.35</v>
      </c>
      <c r="AI619">
        <v>6</v>
      </c>
      <c r="AJ619">
        <v>20</v>
      </c>
      <c r="AK619">
        <f t="shared" si="265"/>
        <v>-300</v>
      </c>
      <c r="AL619">
        <f t="shared" si="266"/>
        <v>20</v>
      </c>
      <c r="AM619">
        <f t="shared" si="267"/>
        <v>6</v>
      </c>
    </row>
    <row r="620" spans="2:39" x14ac:dyDescent="0.25">
      <c r="B620" s="24">
        <v>44185</v>
      </c>
      <c r="C620" s="20" t="s">
        <v>46</v>
      </c>
      <c r="D620" s="20" t="s">
        <v>23</v>
      </c>
      <c r="E620" s="2">
        <v>129.99999999999997</v>
      </c>
      <c r="F620" s="2">
        <v>-151.51515151515153</v>
      </c>
      <c r="G620" s="9">
        <f t="shared" si="268"/>
        <v>45054.666666665173</v>
      </c>
      <c r="H620" s="2" t="str">
        <f t="shared" si="269"/>
        <v>Kansas City Chiefs</v>
      </c>
      <c r="I620" s="2" t="str">
        <f t="shared" si="270"/>
        <v>New Orleans Saints</v>
      </c>
      <c r="J620" s="17">
        <f t="shared" si="271"/>
        <v>-151.51515151515153</v>
      </c>
      <c r="K620" s="18">
        <f t="shared" si="272"/>
        <v>129.99999999999997</v>
      </c>
      <c r="L620" s="4">
        <f t="shared" si="247"/>
        <v>1.66</v>
      </c>
      <c r="M620" s="4">
        <f t="shared" si="248"/>
        <v>2.2999999999999998</v>
      </c>
      <c r="N620" s="1">
        <f t="shared" si="249"/>
        <v>0.60240963855421692</v>
      </c>
      <c r="O620" s="1">
        <f t="shared" si="250"/>
        <v>0.43478260869565222</v>
      </c>
      <c r="P620" s="1">
        <f t="shared" si="251"/>
        <v>3.5858585858585923E-2</v>
      </c>
      <c r="Q620" s="1">
        <f t="shared" si="252"/>
        <v>8.3813514929282351E-2</v>
      </c>
      <c r="R620" s="1">
        <f t="shared" si="253"/>
        <v>0.59481351492928236</v>
      </c>
      <c r="S620" s="1"/>
      <c r="T620" s="17">
        <f t="shared" si="254"/>
        <v>681.19919084032654</v>
      </c>
      <c r="U620" s="18">
        <f t="shared" si="255"/>
        <v>1332.032655245516</v>
      </c>
      <c r="V620" s="2">
        <f t="shared" si="256"/>
        <v>647.13923129831016</v>
      </c>
      <c r="W620" s="18">
        <f t="shared" si="257"/>
        <v>1265.4310224832402</v>
      </c>
      <c r="X620" s="2">
        <f t="shared" si="258"/>
        <v>-154.5262521009227</v>
      </c>
      <c r="Y620" s="2">
        <f t="shared" si="259"/>
        <v>126.54310224832402</v>
      </c>
      <c r="Z620" s="2">
        <f t="shared" si="260"/>
        <v>647.13923129831016</v>
      </c>
      <c r="AA620" s="2">
        <f t="shared" si="261"/>
        <v>-1000</v>
      </c>
      <c r="AB620" s="5">
        <f t="shared" si="262"/>
        <v>0.65999999999999992</v>
      </c>
      <c r="AC620" s="5">
        <f t="shared" si="263"/>
        <v>-1</v>
      </c>
      <c r="AD620" s="3">
        <f t="shared" si="264"/>
        <v>202012</v>
      </c>
      <c r="AE620" s="21">
        <v>2.75</v>
      </c>
      <c r="AF620" s="21">
        <v>1.47</v>
      </c>
      <c r="AG620" s="21">
        <v>2.2999999999999998</v>
      </c>
      <c r="AH620" s="21">
        <v>1.66</v>
      </c>
      <c r="AI620">
        <v>29</v>
      </c>
      <c r="AJ620">
        <v>32</v>
      </c>
      <c r="AK620">
        <f t="shared" si="265"/>
        <v>-160</v>
      </c>
      <c r="AL620">
        <f t="shared" si="266"/>
        <v>32</v>
      </c>
      <c r="AM620">
        <f t="shared" si="267"/>
        <v>29</v>
      </c>
    </row>
    <row r="621" spans="2:39" x14ac:dyDescent="0.25">
      <c r="B621" s="24">
        <v>44185</v>
      </c>
      <c r="C621" s="20" t="s">
        <v>51</v>
      </c>
      <c r="D621" s="20" t="s">
        <v>22</v>
      </c>
      <c r="E621" s="2">
        <v>-270.2702702702702</v>
      </c>
      <c r="F621" s="2">
        <v>220.00000000000003</v>
      </c>
      <c r="G621" s="9">
        <f t="shared" si="268"/>
        <v>45054.708333331837</v>
      </c>
      <c r="H621" s="2" t="str">
        <f t="shared" si="269"/>
        <v>Arizona Cardinals</v>
      </c>
      <c r="I621" s="2" t="str">
        <f t="shared" si="270"/>
        <v>Philadelphia Eagles</v>
      </c>
      <c r="J621" s="17">
        <f t="shared" si="271"/>
        <v>-270.2702702702702</v>
      </c>
      <c r="K621" s="18">
        <f t="shared" si="272"/>
        <v>220.00000000000003</v>
      </c>
      <c r="L621" s="4">
        <f t="shared" si="247"/>
        <v>1.37</v>
      </c>
      <c r="M621" s="4">
        <f t="shared" si="248"/>
        <v>3.2</v>
      </c>
      <c r="N621" s="1">
        <f t="shared" si="249"/>
        <v>0.72992700729927007</v>
      </c>
      <c r="O621" s="1">
        <f t="shared" si="250"/>
        <v>0.3125</v>
      </c>
      <c r="P621" s="1">
        <f t="shared" si="251"/>
        <v>4.0700218818380707E-2</v>
      </c>
      <c r="Q621" s="1">
        <f t="shared" si="252"/>
        <v>0.20871350364963503</v>
      </c>
      <c r="R621" s="1">
        <f t="shared" si="253"/>
        <v>0.71971350364963504</v>
      </c>
      <c r="S621" s="1"/>
      <c r="T621" s="17">
        <f t="shared" si="254"/>
        <v>389.44176388110628</v>
      </c>
      <c r="U621" s="18">
        <f t="shared" si="255"/>
        <v>2256.8044836814311</v>
      </c>
      <c r="V621" s="2">
        <f t="shared" si="256"/>
        <v>369.96967568705094</v>
      </c>
      <c r="W621" s="18">
        <f t="shared" si="257"/>
        <v>2143.9642594973593</v>
      </c>
      <c r="X621" s="2">
        <f t="shared" si="258"/>
        <v>-270.29242278923357</v>
      </c>
      <c r="Y621" s="2">
        <f t="shared" si="259"/>
        <v>214.39642594973594</v>
      </c>
      <c r="Z621" s="2">
        <f t="shared" si="260"/>
        <v>369.96967568705094</v>
      </c>
      <c r="AA621" s="2">
        <f t="shared" si="261"/>
        <v>-1000</v>
      </c>
      <c r="AB621" s="5">
        <f t="shared" si="262"/>
        <v>0.37000000000000011</v>
      </c>
      <c r="AC621" s="5">
        <f t="shared" si="263"/>
        <v>-1</v>
      </c>
      <c r="AD621" s="3">
        <f t="shared" si="264"/>
        <v>202012</v>
      </c>
      <c r="AE621" s="21">
        <v>1.4</v>
      </c>
      <c r="AF621" s="21">
        <v>3.05</v>
      </c>
      <c r="AG621" s="21">
        <v>1.37</v>
      </c>
      <c r="AH621" s="21">
        <v>3.2</v>
      </c>
      <c r="AI621">
        <v>33</v>
      </c>
      <c r="AJ621">
        <v>26</v>
      </c>
      <c r="AK621">
        <f t="shared" si="265"/>
        <v>-300</v>
      </c>
      <c r="AL621">
        <f t="shared" si="266"/>
        <v>33</v>
      </c>
      <c r="AM621">
        <f t="shared" si="267"/>
        <v>26</v>
      </c>
    </row>
    <row r="622" spans="2:39" x14ac:dyDescent="0.25">
      <c r="B622" s="24">
        <v>44185</v>
      </c>
      <c r="C622" s="20" t="s">
        <v>50</v>
      </c>
      <c r="D622" s="20" t="s">
        <v>45</v>
      </c>
      <c r="E622" s="2">
        <v>-1999.9999999999982</v>
      </c>
      <c r="F622" s="2">
        <v>1100</v>
      </c>
      <c r="G622" s="9">
        <f t="shared" si="268"/>
        <v>45054.749999998501</v>
      </c>
      <c r="H622" s="2" t="str">
        <f t="shared" si="269"/>
        <v>Los Angeles Rams</v>
      </c>
      <c r="I622" s="2" t="str">
        <f t="shared" si="270"/>
        <v>New York Jets</v>
      </c>
      <c r="J622" s="17">
        <f t="shared" si="271"/>
        <v>-1999.9999999999982</v>
      </c>
      <c r="K622" s="18">
        <f t="shared" si="272"/>
        <v>1100</v>
      </c>
      <c r="L622" s="4">
        <f t="shared" si="247"/>
        <v>1.05</v>
      </c>
      <c r="M622" s="4">
        <f t="shared" si="248"/>
        <v>12</v>
      </c>
      <c r="N622" s="1">
        <f t="shared" si="249"/>
        <v>0.95238095238095233</v>
      </c>
      <c r="O622" s="1">
        <f t="shared" si="250"/>
        <v>8.3333333333333329E-2</v>
      </c>
      <c r="P622" s="1">
        <f t="shared" si="251"/>
        <v>3.4482758620689613E-2</v>
      </c>
      <c r="Q622" s="1">
        <f t="shared" si="252"/>
        <v>0.43452380952380948</v>
      </c>
      <c r="R622" s="1">
        <f t="shared" si="253"/>
        <v>0.94552380952380943</v>
      </c>
      <c r="S622" s="1"/>
      <c r="T622" s="17">
        <f t="shared" si="254"/>
        <v>57.614826752618868</v>
      </c>
      <c r="U622" s="18">
        <f t="shared" si="255"/>
        <v>9700.180415406965</v>
      </c>
      <c r="V622" s="2">
        <f t="shared" si="256"/>
        <v>54.734085414987923</v>
      </c>
      <c r="W622" s="18">
        <f t="shared" si="257"/>
        <v>9215.1713946366162</v>
      </c>
      <c r="X622" s="2">
        <f t="shared" si="258"/>
        <v>-1827.0150901729846</v>
      </c>
      <c r="Y622" s="2">
        <f t="shared" si="259"/>
        <v>921.51713946366158</v>
      </c>
      <c r="Z622" s="2">
        <f t="shared" si="260"/>
        <v>-1000</v>
      </c>
      <c r="AA622" s="2">
        <f t="shared" si="261"/>
        <v>9215.1713946366162</v>
      </c>
      <c r="AB622" s="5">
        <f t="shared" si="262"/>
        <v>-1</v>
      </c>
      <c r="AC622" s="5">
        <f t="shared" si="263"/>
        <v>11</v>
      </c>
      <c r="AD622" s="3">
        <f t="shared" si="264"/>
        <v>202012</v>
      </c>
      <c r="AE622" s="21">
        <v>1.06</v>
      </c>
      <c r="AF622" s="21">
        <v>10</v>
      </c>
      <c r="AG622" s="21">
        <v>1.05</v>
      </c>
      <c r="AH622" s="21">
        <v>12</v>
      </c>
      <c r="AI622">
        <v>20</v>
      </c>
      <c r="AJ622">
        <v>23</v>
      </c>
      <c r="AK622">
        <f t="shared" si="265"/>
        <v>-2000</v>
      </c>
      <c r="AL622">
        <f t="shared" si="266"/>
        <v>20</v>
      </c>
      <c r="AM622">
        <f t="shared" si="267"/>
        <v>23</v>
      </c>
    </row>
    <row r="623" spans="2:39" x14ac:dyDescent="0.25">
      <c r="B623" s="24">
        <v>44185</v>
      </c>
      <c r="C623" s="20" t="s">
        <v>38</v>
      </c>
      <c r="D623" s="20" t="s">
        <v>30</v>
      </c>
      <c r="E623" s="2">
        <v>220.00000000000003</v>
      </c>
      <c r="F623" s="2">
        <v>-270.2702702702702</v>
      </c>
      <c r="G623" s="9">
        <f t="shared" si="268"/>
        <v>45054.791666665165</v>
      </c>
      <c r="H623" s="2" t="str">
        <f t="shared" si="269"/>
        <v>Tampa Bay Buccaneers</v>
      </c>
      <c r="I623" s="2" t="str">
        <f t="shared" si="270"/>
        <v>Atlanta Falcons</v>
      </c>
      <c r="J623" s="17">
        <f t="shared" si="271"/>
        <v>-270.2702702702702</v>
      </c>
      <c r="K623" s="18">
        <f t="shared" si="272"/>
        <v>220.00000000000003</v>
      </c>
      <c r="L623" s="4">
        <f t="shared" si="247"/>
        <v>1.37</v>
      </c>
      <c r="M623" s="4">
        <f t="shared" si="248"/>
        <v>3.2</v>
      </c>
      <c r="N623" s="1">
        <f t="shared" si="249"/>
        <v>0.72992700729927007</v>
      </c>
      <c r="O623" s="1">
        <f t="shared" si="250"/>
        <v>0.3125</v>
      </c>
      <c r="P623" s="1">
        <f t="shared" si="251"/>
        <v>4.0700218818380707E-2</v>
      </c>
      <c r="Q623" s="1">
        <f t="shared" si="252"/>
        <v>0.20871350364963503</v>
      </c>
      <c r="R623" s="1">
        <f t="shared" si="253"/>
        <v>0.71971350364963504</v>
      </c>
      <c r="S623" s="1"/>
      <c r="T623" s="17">
        <f t="shared" si="254"/>
        <v>389.44176388110628</v>
      </c>
      <c r="U623" s="18">
        <f t="shared" si="255"/>
        <v>2256.8044836814311</v>
      </c>
      <c r="V623" s="2">
        <f t="shared" si="256"/>
        <v>369.96967568705094</v>
      </c>
      <c r="W623" s="18">
        <f t="shared" si="257"/>
        <v>2143.9642594973593</v>
      </c>
      <c r="X623" s="2">
        <f t="shared" si="258"/>
        <v>-270.29242278923357</v>
      </c>
      <c r="Y623" s="2">
        <f t="shared" si="259"/>
        <v>214.39642594973594</v>
      </c>
      <c r="Z623" s="2">
        <f t="shared" si="260"/>
        <v>369.96967568705094</v>
      </c>
      <c r="AA623" s="2">
        <f t="shared" si="261"/>
        <v>-1000</v>
      </c>
      <c r="AB623" s="5">
        <f t="shared" si="262"/>
        <v>0.37000000000000011</v>
      </c>
      <c r="AC623" s="5">
        <f t="shared" si="263"/>
        <v>-1</v>
      </c>
      <c r="AD623" s="3">
        <f t="shared" si="264"/>
        <v>202012</v>
      </c>
      <c r="AE623" s="21">
        <v>2.85</v>
      </c>
      <c r="AF623" s="21">
        <v>1.44</v>
      </c>
      <c r="AG623" s="21">
        <v>3.2</v>
      </c>
      <c r="AH623" s="21">
        <v>1.37</v>
      </c>
      <c r="AI623">
        <v>27</v>
      </c>
      <c r="AJ623">
        <v>31</v>
      </c>
      <c r="AK623">
        <f t="shared" si="265"/>
        <v>-300</v>
      </c>
      <c r="AL623">
        <f t="shared" si="266"/>
        <v>31</v>
      </c>
      <c r="AM623">
        <f t="shared" si="267"/>
        <v>27</v>
      </c>
    </row>
    <row r="624" spans="2:39" x14ac:dyDescent="0.25">
      <c r="B624" s="24">
        <v>44185</v>
      </c>
      <c r="C624" s="20" t="s">
        <v>31</v>
      </c>
      <c r="D624" s="20" t="s">
        <v>29</v>
      </c>
      <c r="E624" s="2">
        <v>-909.09090909090833</v>
      </c>
      <c r="F624" s="2">
        <v>600</v>
      </c>
      <c r="G624" s="9">
        <f t="shared" si="268"/>
        <v>45054.83333333183</v>
      </c>
      <c r="H624" s="2" t="str">
        <f t="shared" si="269"/>
        <v>Baltimore Ravens</v>
      </c>
      <c r="I624" s="2" t="str">
        <f t="shared" si="270"/>
        <v>Jacksonville Jaguars</v>
      </c>
      <c r="J624" s="17">
        <f t="shared" si="271"/>
        <v>-909.09090909090833</v>
      </c>
      <c r="K624" s="18">
        <f t="shared" si="272"/>
        <v>600</v>
      </c>
      <c r="L624" s="4">
        <f t="shared" si="247"/>
        <v>1.1100000000000001</v>
      </c>
      <c r="M624" s="4">
        <f t="shared" si="248"/>
        <v>7</v>
      </c>
      <c r="N624" s="1">
        <f t="shared" si="249"/>
        <v>0.9009009009009008</v>
      </c>
      <c r="O624" s="1">
        <f t="shared" si="250"/>
        <v>0.14285714285714285</v>
      </c>
      <c r="P624" s="1">
        <f t="shared" si="251"/>
        <v>4.1923551171393236E-2</v>
      </c>
      <c r="Q624" s="1">
        <f t="shared" si="252"/>
        <v>0.379021879021879</v>
      </c>
      <c r="R624" s="1">
        <f t="shared" si="253"/>
        <v>0.89002187902187901</v>
      </c>
      <c r="S624" s="1"/>
      <c r="T624" s="17">
        <f t="shared" si="254"/>
        <v>123.56788475692903</v>
      </c>
      <c r="U624" s="18">
        <f t="shared" si="255"/>
        <v>5887.3281029596874</v>
      </c>
      <c r="V624" s="2">
        <f t="shared" si="256"/>
        <v>117.38949051908257</v>
      </c>
      <c r="W624" s="18">
        <f t="shared" si="257"/>
        <v>5592.9616978117028</v>
      </c>
      <c r="X624" s="2">
        <f t="shared" si="258"/>
        <v>-851.86501413211454</v>
      </c>
      <c r="Y624" s="2">
        <f t="shared" si="259"/>
        <v>559.29616978117031</v>
      </c>
      <c r="Z624" s="2">
        <f t="shared" si="260"/>
        <v>117.38949051908257</v>
      </c>
      <c r="AA624" s="2">
        <f t="shared" si="261"/>
        <v>-1000</v>
      </c>
      <c r="AB624" s="5">
        <f t="shared" si="262"/>
        <v>0.1100000000000001</v>
      </c>
      <c r="AC624" s="5">
        <f t="shared" si="263"/>
        <v>-1</v>
      </c>
      <c r="AD624" s="3">
        <f t="shared" si="264"/>
        <v>202012</v>
      </c>
      <c r="AE624" s="21">
        <v>1.0900000000000001</v>
      </c>
      <c r="AF624" s="21">
        <v>8</v>
      </c>
      <c r="AG624" s="21">
        <v>1.1100000000000001</v>
      </c>
      <c r="AH624" s="21">
        <v>7</v>
      </c>
      <c r="AI624">
        <v>40</v>
      </c>
      <c r="AJ624">
        <v>14</v>
      </c>
      <c r="AK624">
        <f t="shared" si="265"/>
        <v>-1000</v>
      </c>
      <c r="AL624">
        <f t="shared" si="266"/>
        <v>40</v>
      </c>
      <c r="AM624">
        <f t="shared" si="267"/>
        <v>14</v>
      </c>
    </row>
    <row r="625" spans="2:39" x14ac:dyDescent="0.25">
      <c r="B625" s="24">
        <v>44185</v>
      </c>
      <c r="C625" s="20" t="s">
        <v>26</v>
      </c>
      <c r="D625" s="20" t="s">
        <v>25</v>
      </c>
      <c r="E625" s="2">
        <v>170.00000000000003</v>
      </c>
      <c r="F625" s="2">
        <v>-200</v>
      </c>
      <c r="G625" s="9">
        <f t="shared" si="268"/>
        <v>45054.874999998494</v>
      </c>
      <c r="H625" s="2" t="str">
        <f t="shared" si="269"/>
        <v>San Francisco 49ers</v>
      </c>
      <c r="I625" s="2" t="str">
        <f t="shared" si="270"/>
        <v>Dallas Cowboys</v>
      </c>
      <c r="J625" s="17">
        <f t="shared" si="271"/>
        <v>-200</v>
      </c>
      <c r="K625" s="18">
        <f t="shared" si="272"/>
        <v>170.00000000000003</v>
      </c>
      <c r="L625" s="4">
        <f t="shared" si="247"/>
        <v>1.5</v>
      </c>
      <c r="M625" s="4">
        <f t="shared" si="248"/>
        <v>2.7</v>
      </c>
      <c r="N625" s="1">
        <f t="shared" si="249"/>
        <v>0.66666666666666663</v>
      </c>
      <c r="O625" s="1">
        <f t="shared" si="250"/>
        <v>0.37037037037037035</v>
      </c>
      <c r="P625" s="1">
        <f t="shared" si="251"/>
        <v>3.5714285714285587E-2</v>
      </c>
      <c r="Q625" s="1">
        <f t="shared" si="252"/>
        <v>0.14814814814814814</v>
      </c>
      <c r="R625" s="1">
        <f t="shared" si="253"/>
        <v>0.65914814814814815</v>
      </c>
      <c r="S625" s="1"/>
      <c r="T625" s="17">
        <f t="shared" si="254"/>
        <v>517.10962521773342</v>
      </c>
      <c r="U625" s="18">
        <f t="shared" si="255"/>
        <v>1734.0124117028765</v>
      </c>
      <c r="V625" s="2">
        <f t="shared" si="256"/>
        <v>491.25414395684675</v>
      </c>
      <c r="W625" s="18">
        <f t="shared" si="257"/>
        <v>1647.3117911177326</v>
      </c>
      <c r="X625" s="2">
        <f t="shared" si="258"/>
        <v>-203.56062382403903</v>
      </c>
      <c r="Y625" s="2">
        <f t="shared" si="259"/>
        <v>164.73117911177326</v>
      </c>
      <c r="Z625" s="2">
        <f t="shared" si="260"/>
        <v>-1000</v>
      </c>
      <c r="AA625" s="2">
        <f t="shared" si="261"/>
        <v>1647.3117911177326</v>
      </c>
      <c r="AB625" s="5">
        <f t="shared" si="262"/>
        <v>-1</v>
      </c>
      <c r="AC625" s="5">
        <f t="shared" si="263"/>
        <v>1.7000000000000002</v>
      </c>
      <c r="AD625" s="3">
        <f t="shared" si="264"/>
        <v>202012</v>
      </c>
      <c r="AE625" s="21">
        <v>2.0499999999999998</v>
      </c>
      <c r="AF625" s="21">
        <v>1.8</v>
      </c>
      <c r="AG625" s="21">
        <v>2.7</v>
      </c>
      <c r="AH625" s="21">
        <v>1.5</v>
      </c>
      <c r="AI625">
        <v>41</v>
      </c>
      <c r="AJ625">
        <v>33</v>
      </c>
      <c r="AK625">
        <f t="shared" si="265"/>
        <v>-200</v>
      </c>
      <c r="AL625">
        <f t="shared" si="266"/>
        <v>33</v>
      </c>
      <c r="AM625">
        <f t="shared" si="267"/>
        <v>41</v>
      </c>
    </row>
    <row r="626" spans="2:39" x14ac:dyDescent="0.25">
      <c r="B626" s="24">
        <v>44185</v>
      </c>
      <c r="C626" s="20" t="s">
        <v>42</v>
      </c>
      <c r="D626" s="20" t="s">
        <v>43</v>
      </c>
      <c r="E626" s="2">
        <v>-384.61538461538458</v>
      </c>
      <c r="F626" s="2">
        <v>300</v>
      </c>
      <c r="G626" s="9">
        <f t="shared" si="268"/>
        <v>45054.916666665158</v>
      </c>
      <c r="H626" s="2" t="str">
        <f t="shared" si="269"/>
        <v>Indianapolis Colts</v>
      </c>
      <c r="I626" s="2" t="str">
        <f t="shared" si="270"/>
        <v>Houston Texans</v>
      </c>
      <c r="J626" s="17">
        <f t="shared" si="271"/>
        <v>-384.61538461538458</v>
      </c>
      <c r="K626" s="18">
        <f t="shared" si="272"/>
        <v>300</v>
      </c>
      <c r="L626" s="4">
        <f t="shared" si="247"/>
        <v>1.26</v>
      </c>
      <c r="M626" s="4">
        <f t="shared" si="248"/>
        <v>4</v>
      </c>
      <c r="N626" s="1">
        <f t="shared" si="249"/>
        <v>0.79365079365079361</v>
      </c>
      <c r="O626" s="1">
        <f t="shared" si="250"/>
        <v>0.25</v>
      </c>
      <c r="P626" s="1">
        <f t="shared" si="251"/>
        <v>4.1825095057034134E-2</v>
      </c>
      <c r="Q626" s="1">
        <f t="shared" si="252"/>
        <v>0.2718253968253968</v>
      </c>
      <c r="R626" s="1">
        <f t="shared" si="253"/>
        <v>0.78282539682539687</v>
      </c>
      <c r="S626" s="1"/>
      <c r="T626" s="17">
        <f t="shared" si="254"/>
        <v>277.42406423618138</v>
      </c>
      <c r="U626" s="18">
        <f t="shared" si="255"/>
        <v>3056.5054734484152</v>
      </c>
      <c r="V626" s="2">
        <f t="shared" si="256"/>
        <v>263.55286102437231</v>
      </c>
      <c r="W626" s="18">
        <f t="shared" si="257"/>
        <v>2903.6801997759944</v>
      </c>
      <c r="X626" s="2">
        <f t="shared" si="258"/>
        <v>-379.4305233922405</v>
      </c>
      <c r="Y626" s="2">
        <f t="shared" si="259"/>
        <v>290.36801997759943</v>
      </c>
      <c r="Z626" s="2">
        <f t="shared" si="260"/>
        <v>263.55286102437231</v>
      </c>
      <c r="AA626" s="2">
        <f t="shared" si="261"/>
        <v>-1000</v>
      </c>
      <c r="AB626" s="5">
        <f t="shared" si="262"/>
        <v>0.26</v>
      </c>
      <c r="AC626" s="5">
        <f t="shared" si="263"/>
        <v>-1</v>
      </c>
      <c r="AD626" s="3">
        <f t="shared" si="264"/>
        <v>202012</v>
      </c>
      <c r="AE626" s="21">
        <v>1.3</v>
      </c>
      <c r="AF626" s="21">
        <v>3.65</v>
      </c>
      <c r="AG626" s="21">
        <v>1.26</v>
      </c>
      <c r="AH626" s="21">
        <v>4</v>
      </c>
      <c r="AI626">
        <v>27</v>
      </c>
      <c r="AJ626">
        <v>20</v>
      </c>
      <c r="AK626">
        <f t="shared" si="265"/>
        <v>-400</v>
      </c>
      <c r="AL626">
        <f t="shared" si="266"/>
        <v>27</v>
      </c>
      <c r="AM626">
        <f t="shared" si="267"/>
        <v>20</v>
      </c>
    </row>
    <row r="627" spans="2:39" x14ac:dyDescent="0.25">
      <c r="B627" s="24">
        <v>44185</v>
      </c>
      <c r="C627" s="20" t="s">
        <v>33</v>
      </c>
      <c r="D627" s="20" t="s">
        <v>39</v>
      </c>
      <c r="E627" s="2">
        <v>104.99999999999999</v>
      </c>
      <c r="F627" s="2">
        <v>-125</v>
      </c>
      <c r="G627" s="9">
        <f t="shared" si="268"/>
        <v>45054.958333331822</v>
      </c>
      <c r="H627" s="2" t="str">
        <f t="shared" si="269"/>
        <v>New England Patriots</v>
      </c>
      <c r="I627" s="2" t="str">
        <f t="shared" si="270"/>
        <v>Miami Dolphins</v>
      </c>
      <c r="J627" s="17">
        <f t="shared" si="271"/>
        <v>-125</v>
      </c>
      <c r="K627" s="18">
        <f t="shared" si="272"/>
        <v>104.99999999999999</v>
      </c>
      <c r="L627" s="4">
        <f t="shared" si="247"/>
        <v>1.8</v>
      </c>
      <c r="M627" s="4">
        <f t="shared" si="248"/>
        <v>2.0499999999999998</v>
      </c>
      <c r="N627" s="1">
        <f t="shared" si="249"/>
        <v>0.55555555555555558</v>
      </c>
      <c r="O627" s="1">
        <f t="shared" si="250"/>
        <v>0.48780487804878053</v>
      </c>
      <c r="P627" s="1">
        <f t="shared" si="251"/>
        <v>4.1558441558441461E-2</v>
      </c>
      <c r="Q627" s="1">
        <f t="shared" si="252"/>
        <v>3.3875338753387524E-2</v>
      </c>
      <c r="R627" s="1">
        <f t="shared" si="253"/>
        <v>0.54487533875338756</v>
      </c>
      <c r="S627" s="1"/>
      <c r="T627" s="17">
        <f t="shared" si="254"/>
        <v>835.28218085238643</v>
      </c>
      <c r="U627" s="18">
        <f t="shared" si="255"/>
        <v>1090.9993667390718</v>
      </c>
      <c r="V627" s="2">
        <f t="shared" si="256"/>
        <v>793.51807180976709</v>
      </c>
      <c r="W627" s="18">
        <f t="shared" si="257"/>
        <v>1036.449398402118</v>
      </c>
      <c r="X627" s="2">
        <f t="shared" si="258"/>
        <v>-126.02107444375048</v>
      </c>
      <c r="Y627" s="2">
        <f t="shared" si="259"/>
        <v>103.6449398402118</v>
      </c>
      <c r="Z627" s="2">
        <f t="shared" si="260"/>
        <v>-1000</v>
      </c>
      <c r="AA627" s="2">
        <f t="shared" si="261"/>
        <v>1036.449398402118</v>
      </c>
      <c r="AB627" s="5">
        <f t="shared" si="262"/>
        <v>-1</v>
      </c>
      <c r="AC627" s="5">
        <f t="shared" si="263"/>
        <v>1.0499999999999998</v>
      </c>
      <c r="AD627" s="3">
        <f t="shared" si="264"/>
        <v>202012</v>
      </c>
      <c r="AE627" s="21">
        <v>1.74</v>
      </c>
      <c r="AF627" s="21">
        <v>2.15</v>
      </c>
      <c r="AG627" s="21">
        <v>2.0499999999999998</v>
      </c>
      <c r="AH627" s="21">
        <v>1.8</v>
      </c>
      <c r="AI627">
        <v>22</v>
      </c>
      <c r="AJ627">
        <v>12</v>
      </c>
      <c r="AK627">
        <f t="shared" si="265"/>
        <v>-130</v>
      </c>
      <c r="AL627">
        <f t="shared" si="266"/>
        <v>12</v>
      </c>
      <c r="AM627">
        <f t="shared" si="267"/>
        <v>22</v>
      </c>
    </row>
    <row r="628" spans="2:39" x14ac:dyDescent="0.25">
      <c r="B628" s="24">
        <v>44185</v>
      </c>
      <c r="C628" s="20" t="s">
        <v>32</v>
      </c>
      <c r="D628" s="20" t="s">
        <v>40</v>
      </c>
      <c r="E628" s="2">
        <v>-151.51515151515153</v>
      </c>
      <c r="F628" s="2">
        <v>129.99999999999997</v>
      </c>
      <c r="G628" s="9">
        <f t="shared" si="268"/>
        <v>45054.999999998487</v>
      </c>
      <c r="H628" s="2" t="str">
        <f t="shared" si="269"/>
        <v>Minnesota Vikings</v>
      </c>
      <c r="I628" s="2" t="str">
        <f t="shared" si="270"/>
        <v>Chicago Bears</v>
      </c>
      <c r="J628" s="17">
        <f t="shared" si="271"/>
        <v>-151.51515151515153</v>
      </c>
      <c r="K628" s="18">
        <f t="shared" si="272"/>
        <v>129.99999999999997</v>
      </c>
      <c r="L628" s="4">
        <f t="shared" si="247"/>
        <v>1.66</v>
      </c>
      <c r="M628" s="4">
        <f t="shared" si="248"/>
        <v>2.2999999999999998</v>
      </c>
      <c r="N628" s="1">
        <f t="shared" si="249"/>
        <v>0.60240963855421692</v>
      </c>
      <c r="O628" s="1">
        <f t="shared" si="250"/>
        <v>0.43478260869565222</v>
      </c>
      <c r="P628" s="1">
        <f t="shared" si="251"/>
        <v>3.5858585858585923E-2</v>
      </c>
      <c r="Q628" s="1">
        <f t="shared" si="252"/>
        <v>8.3813514929282351E-2</v>
      </c>
      <c r="R628" s="1">
        <f t="shared" si="253"/>
        <v>0.59481351492928236</v>
      </c>
      <c r="S628" s="1"/>
      <c r="T628" s="17">
        <f t="shared" si="254"/>
        <v>681.19919084032654</v>
      </c>
      <c r="U628" s="18">
        <f t="shared" si="255"/>
        <v>1332.032655245516</v>
      </c>
      <c r="V628" s="2">
        <f t="shared" si="256"/>
        <v>647.13923129831016</v>
      </c>
      <c r="W628" s="18">
        <f t="shared" si="257"/>
        <v>1265.4310224832402</v>
      </c>
      <c r="X628" s="2">
        <f t="shared" si="258"/>
        <v>-154.5262521009227</v>
      </c>
      <c r="Y628" s="2">
        <f t="shared" si="259"/>
        <v>126.54310224832402</v>
      </c>
      <c r="Z628" s="2">
        <f t="shared" si="260"/>
        <v>-1000</v>
      </c>
      <c r="AA628" s="2">
        <f t="shared" si="261"/>
        <v>1265.4310224832402</v>
      </c>
      <c r="AB628" s="5">
        <f t="shared" si="262"/>
        <v>-1</v>
      </c>
      <c r="AC628" s="5">
        <f t="shared" si="263"/>
        <v>1.2999999999999998</v>
      </c>
      <c r="AD628" s="3">
        <f t="shared" si="264"/>
        <v>202012</v>
      </c>
      <c r="AE628" s="21">
        <v>1.54</v>
      </c>
      <c r="AF628" s="21">
        <v>2.65</v>
      </c>
      <c r="AG628" s="21">
        <v>1.66</v>
      </c>
      <c r="AH628" s="21">
        <v>2.2999999999999998</v>
      </c>
      <c r="AI628">
        <v>27</v>
      </c>
      <c r="AJ628">
        <v>33</v>
      </c>
      <c r="AK628">
        <f t="shared" si="265"/>
        <v>-160</v>
      </c>
      <c r="AL628">
        <f t="shared" si="266"/>
        <v>27</v>
      </c>
      <c r="AM628">
        <f t="shared" si="267"/>
        <v>33</v>
      </c>
    </row>
    <row r="629" spans="2:39" x14ac:dyDescent="0.25">
      <c r="B629" s="24">
        <v>44185</v>
      </c>
      <c r="C629" s="20" t="s">
        <v>44</v>
      </c>
      <c r="D629" s="20" t="s">
        <v>37</v>
      </c>
      <c r="E629" s="2">
        <v>-400</v>
      </c>
      <c r="F629" s="2">
        <v>320</v>
      </c>
      <c r="G629" s="9">
        <f t="shared" si="268"/>
        <v>45055.041666665151</v>
      </c>
      <c r="H629" s="2" t="str">
        <f t="shared" si="269"/>
        <v>Tennessee Titans</v>
      </c>
      <c r="I629" s="2" t="str">
        <f t="shared" si="270"/>
        <v>Detroit Lions</v>
      </c>
      <c r="J629" s="17">
        <f t="shared" si="271"/>
        <v>-400</v>
      </c>
      <c r="K629" s="18">
        <f t="shared" si="272"/>
        <v>320</v>
      </c>
      <c r="L629" s="4">
        <f t="shared" si="247"/>
        <v>1.25</v>
      </c>
      <c r="M629" s="4">
        <f t="shared" si="248"/>
        <v>4.2</v>
      </c>
      <c r="N629" s="1">
        <f t="shared" si="249"/>
        <v>0.8</v>
      </c>
      <c r="O629" s="1">
        <f t="shared" si="250"/>
        <v>0.23809523809523808</v>
      </c>
      <c r="P629" s="1">
        <f t="shared" si="251"/>
        <v>3.669724770642202E-2</v>
      </c>
      <c r="Q629" s="1">
        <f t="shared" si="252"/>
        <v>0.28095238095238095</v>
      </c>
      <c r="R629" s="1">
        <f t="shared" si="253"/>
        <v>0.79195238095238096</v>
      </c>
      <c r="S629" s="1"/>
      <c r="T629" s="17">
        <f t="shared" si="254"/>
        <v>262.7021826709157</v>
      </c>
      <c r="U629" s="18">
        <f t="shared" si="255"/>
        <v>3204.8956988858595</v>
      </c>
      <c r="V629" s="2">
        <f t="shared" si="256"/>
        <v>249.56707353736991</v>
      </c>
      <c r="W629" s="18">
        <f t="shared" si="257"/>
        <v>3044.6509139415662</v>
      </c>
      <c r="X629" s="2">
        <f t="shared" si="258"/>
        <v>-400.69388394309198</v>
      </c>
      <c r="Y629" s="2">
        <f t="shared" si="259"/>
        <v>304.46509139415662</v>
      </c>
      <c r="Z629" s="2">
        <f t="shared" si="260"/>
        <v>249.56707353736991</v>
      </c>
      <c r="AA629" s="2">
        <f t="shared" si="261"/>
        <v>-1000</v>
      </c>
      <c r="AB629" s="5">
        <f t="shared" si="262"/>
        <v>0.25</v>
      </c>
      <c r="AC629" s="5">
        <f t="shared" si="263"/>
        <v>-1</v>
      </c>
      <c r="AD629" s="3">
        <f t="shared" si="264"/>
        <v>202012</v>
      </c>
      <c r="AE629" s="21">
        <v>1.1599999999999999</v>
      </c>
      <c r="AF629" s="21">
        <v>5.5</v>
      </c>
      <c r="AG629" s="21">
        <v>1.25</v>
      </c>
      <c r="AH629" s="21">
        <v>4.2</v>
      </c>
      <c r="AI629">
        <v>46</v>
      </c>
      <c r="AJ629">
        <v>25</v>
      </c>
      <c r="AK629">
        <f t="shared" si="265"/>
        <v>-400</v>
      </c>
      <c r="AL629">
        <f t="shared" si="266"/>
        <v>46</v>
      </c>
      <c r="AM629">
        <f t="shared" si="267"/>
        <v>25</v>
      </c>
    </row>
    <row r="630" spans="2:39" x14ac:dyDescent="0.25">
      <c r="B630" s="24">
        <v>44185</v>
      </c>
      <c r="C630" s="20" t="s">
        <v>54</v>
      </c>
      <c r="D630" s="20" t="s">
        <v>35</v>
      </c>
      <c r="E630" s="2">
        <v>220.00000000000003</v>
      </c>
      <c r="F630" s="2">
        <v>-270.2702702702702</v>
      </c>
      <c r="G630" s="9">
        <f t="shared" si="268"/>
        <v>45055.083333331815</v>
      </c>
      <c r="H630" s="2" t="str">
        <f t="shared" si="269"/>
        <v>Seattle Seahawks</v>
      </c>
      <c r="I630" s="2" t="str">
        <f t="shared" si="270"/>
        <v>Washington Football Team</v>
      </c>
      <c r="J630" s="17">
        <f t="shared" si="271"/>
        <v>-270.2702702702702</v>
      </c>
      <c r="K630" s="18">
        <f t="shared" si="272"/>
        <v>220.00000000000003</v>
      </c>
      <c r="L630" s="4">
        <f t="shared" si="247"/>
        <v>1.37</v>
      </c>
      <c r="M630" s="4">
        <f t="shared" si="248"/>
        <v>3.2</v>
      </c>
      <c r="N630" s="1">
        <f t="shared" si="249"/>
        <v>0.72992700729927007</v>
      </c>
      <c r="O630" s="1">
        <f t="shared" si="250"/>
        <v>0.3125</v>
      </c>
      <c r="P630" s="1">
        <f t="shared" si="251"/>
        <v>4.0700218818380707E-2</v>
      </c>
      <c r="Q630" s="1">
        <f t="shared" si="252"/>
        <v>0.20871350364963503</v>
      </c>
      <c r="R630" s="1">
        <f t="shared" si="253"/>
        <v>0.71971350364963504</v>
      </c>
      <c r="S630" s="1"/>
      <c r="T630" s="17">
        <f t="shared" si="254"/>
        <v>389.44176388110628</v>
      </c>
      <c r="U630" s="18">
        <f t="shared" si="255"/>
        <v>2256.8044836814311</v>
      </c>
      <c r="V630" s="2">
        <f t="shared" si="256"/>
        <v>369.96967568705094</v>
      </c>
      <c r="W630" s="18">
        <f t="shared" si="257"/>
        <v>2143.9642594973593</v>
      </c>
      <c r="X630" s="2">
        <f t="shared" si="258"/>
        <v>-270.29242278923357</v>
      </c>
      <c r="Y630" s="2">
        <f t="shared" si="259"/>
        <v>214.39642594973594</v>
      </c>
      <c r="Z630" s="2">
        <f t="shared" si="260"/>
        <v>369.96967568705094</v>
      </c>
      <c r="AA630" s="2">
        <f t="shared" si="261"/>
        <v>-1000</v>
      </c>
      <c r="AB630" s="5">
        <f t="shared" si="262"/>
        <v>0.37000000000000011</v>
      </c>
      <c r="AC630" s="5">
        <f t="shared" si="263"/>
        <v>-1</v>
      </c>
      <c r="AD630" s="3">
        <f t="shared" si="264"/>
        <v>202012</v>
      </c>
      <c r="AE630" s="21">
        <v>3</v>
      </c>
      <c r="AF630" s="21">
        <v>1.41</v>
      </c>
      <c r="AG630" s="21">
        <v>3.2</v>
      </c>
      <c r="AH630" s="21">
        <v>1.37</v>
      </c>
      <c r="AI630">
        <v>15</v>
      </c>
      <c r="AJ630">
        <v>20</v>
      </c>
      <c r="AK630">
        <f t="shared" si="265"/>
        <v>-300</v>
      </c>
      <c r="AL630">
        <f t="shared" si="266"/>
        <v>20</v>
      </c>
      <c r="AM630">
        <f t="shared" si="267"/>
        <v>15</v>
      </c>
    </row>
    <row r="631" spans="2:39" x14ac:dyDescent="0.25">
      <c r="B631" s="24">
        <v>44184</v>
      </c>
      <c r="C631" s="20" t="s">
        <v>36</v>
      </c>
      <c r="D631" s="20" t="s">
        <v>47</v>
      </c>
      <c r="E631" s="2">
        <v>-454.54545454545462</v>
      </c>
      <c r="F631" s="2">
        <v>350</v>
      </c>
      <c r="G631" s="9">
        <f t="shared" si="268"/>
        <v>45055.124999998479</v>
      </c>
      <c r="H631" s="2" t="str">
        <f t="shared" si="269"/>
        <v>Green Bay Packers</v>
      </c>
      <c r="I631" s="2" t="str">
        <f t="shared" si="270"/>
        <v>Carolina Panthers</v>
      </c>
      <c r="J631" s="17">
        <f t="shared" si="271"/>
        <v>-454.54545454545462</v>
      </c>
      <c r="K631" s="18">
        <f t="shared" si="272"/>
        <v>350</v>
      </c>
      <c r="L631" s="4">
        <f t="shared" si="247"/>
        <v>1.22</v>
      </c>
      <c r="M631" s="4">
        <f t="shared" si="248"/>
        <v>4.5</v>
      </c>
      <c r="N631" s="1">
        <f t="shared" si="249"/>
        <v>0.81967213114754101</v>
      </c>
      <c r="O631" s="1">
        <f t="shared" si="250"/>
        <v>0.22222222222222221</v>
      </c>
      <c r="P631" s="1">
        <f t="shared" si="251"/>
        <v>4.0209790209790097E-2</v>
      </c>
      <c r="Q631" s="1">
        <f t="shared" si="252"/>
        <v>0.2987249544626594</v>
      </c>
      <c r="R631" s="1">
        <f t="shared" si="253"/>
        <v>0.80972495446265946</v>
      </c>
      <c r="S631" s="1"/>
      <c r="T631" s="17">
        <f t="shared" si="254"/>
        <v>234.98725646118768</v>
      </c>
      <c r="U631" s="18">
        <f t="shared" si="255"/>
        <v>3526.591123964678</v>
      </c>
      <c r="V631" s="2">
        <f t="shared" si="256"/>
        <v>223.2378936381283</v>
      </c>
      <c r="W631" s="18">
        <f t="shared" si="257"/>
        <v>3350.2615677664439</v>
      </c>
      <c r="X631" s="2">
        <f t="shared" si="258"/>
        <v>-447.95262296329213</v>
      </c>
      <c r="Y631" s="2">
        <f t="shared" si="259"/>
        <v>335.02615677664437</v>
      </c>
      <c r="Z631" s="2">
        <f t="shared" si="260"/>
        <v>223.2378936381283</v>
      </c>
      <c r="AA631" s="2">
        <f t="shared" si="261"/>
        <v>-1000</v>
      </c>
      <c r="AB631" s="5">
        <f t="shared" si="262"/>
        <v>0.21999999999999997</v>
      </c>
      <c r="AC631" s="5">
        <f t="shared" si="263"/>
        <v>-1</v>
      </c>
      <c r="AD631" s="3">
        <f t="shared" si="264"/>
        <v>202012</v>
      </c>
      <c r="AE631" s="21">
        <v>1.25</v>
      </c>
      <c r="AF631" s="21">
        <v>4.2</v>
      </c>
      <c r="AG631" s="21">
        <v>1.22</v>
      </c>
      <c r="AH631" s="21">
        <v>4.5</v>
      </c>
      <c r="AI631">
        <v>24</v>
      </c>
      <c r="AJ631">
        <v>16</v>
      </c>
      <c r="AK631">
        <f t="shared" si="265"/>
        <v>-500</v>
      </c>
      <c r="AL631">
        <f t="shared" si="266"/>
        <v>24</v>
      </c>
      <c r="AM631">
        <f t="shared" si="267"/>
        <v>16</v>
      </c>
    </row>
    <row r="632" spans="2:39" x14ac:dyDescent="0.25">
      <c r="B632" s="24">
        <v>44184</v>
      </c>
      <c r="C632" s="20" t="s">
        <v>41</v>
      </c>
      <c r="D632" s="20" t="s">
        <v>27</v>
      </c>
      <c r="E632" s="2">
        <v>220.00000000000003</v>
      </c>
      <c r="F632" s="2">
        <v>-270.2702702702702</v>
      </c>
      <c r="G632" s="9">
        <f t="shared" si="268"/>
        <v>45055.166666665144</v>
      </c>
      <c r="H632" s="2" t="str">
        <f t="shared" si="269"/>
        <v>Buffalo Bills</v>
      </c>
      <c r="I632" s="2" t="str">
        <f t="shared" si="270"/>
        <v>Denver Broncos</v>
      </c>
      <c r="J632" s="17">
        <f t="shared" si="271"/>
        <v>-270.2702702702702</v>
      </c>
      <c r="K632" s="18">
        <f t="shared" si="272"/>
        <v>220.00000000000003</v>
      </c>
      <c r="L632" s="4">
        <f t="shared" si="247"/>
        <v>1.37</v>
      </c>
      <c r="M632" s="4">
        <f t="shared" si="248"/>
        <v>3.2</v>
      </c>
      <c r="N632" s="1">
        <f t="shared" si="249"/>
        <v>0.72992700729927007</v>
      </c>
      <c r="O632" s="1">
        <f t="shared" si="250"/>
        <v>0.3125</v>
      </c>
      <c r="P632" s="1">
        <f t="shared" si="251"/>
        <v>4.0700218818380707E-2</v>
      </c>
      <c r="Q632" s="1">
        <f t="shared" si="252"/>
        <v>0.20871350364963503</v>
      </c>
      <c r="R632" s="1">
        <f t="shared" si="253"/>
        <v>0.71971350364963504</v>
      </c>
      <c r="S632" s="1"/>
      <c r="T632" s="17">
        <f t="shared" si="254"/>
        <v>389.44176388110628</v>
      </c>
      <c r="U632" s="18">
        <f t="shared" si="255"/>
        <v>2256.8044836814311</v>
      </c>
      <c r="V632" s="2">
        <f t="shared" si="256"/>
        <v>369.96967568705094</v>
      </c>
      <c r="W632" s="18">
        <f t="shared" si="257"/>
        <v>2143.9642594973593</v>
      </c>
      <c r="X632" s="2">
        <f t="shared" si="258"/>
        <v>-270.29242278923357</v>
      </c>
      <c r="Y632" s="2">
        <f t="shared" si="259"/>
        <v>214.39642594973594</v>
      </c>
      <c r="Z632" s="2">
        <f t="shared" si="260"/>
        <v>369.96967568705094</v>
      </c>
      <c r="AA632" s="2">
        <f t="shared" si="261"/>
        <v>-1000</v>
      </c>
      <c r="AB632" s="5">
        <f t="shared" si="262"/>
        <v>0.37000000000000011</v>
      </c>
      <c r="AC632" s="5">
        <f t="shared" si="263"/>
        <v>-1</v>
      </c>
      <c r="AD632" s="3">
        <f t="shared" si="264"/>
        <v>202012</v>
      </c>
      <c r="AE632" s="21">
        <v>2.85</v>
      </c>
      <c r="AF632" s="21">
        <v>1.44</v>
      </c>
      <c r="AG632" s="21">
        <v>3.2</v>
      </c>
      <c r="AH632" s="21">
        <v>1.37</v>
      </c>
      <c r="AI632">
        <v>19</v>
      </c>
      <c r="AJ632">
        <v>48</v>
      </c>
      <c r="AK632">
        <f t="shared" si="265"/>
        <v>-300</v>
      </c>
      <c r="AL632">
        <f t="shared" si="266"/>
        <v>48</v>
      </c>
      <c r="AM632">
        <f t="shared" si="267"/>
        <v>19</v>
      </c>
    </row>
    <row r="633" spans="2:39" x14ac:dyDescent="0.25">
      <c r="B633" s="24">
        <v>44182</v>
      </c>
      <c r="C633" s="20" t="s">
        <v>53</v>
      </c>
      <c r="D633" s="20" t="s">
        <v>34</v>
      </c>
      <c r="E633" s="2">
        <v>-175.43859649122805</v>
      </c>
      <c r="F633" s="2">
        <v>154.99999999999997</v>
      </c>
      <c r="G633" s="9">
        <f t="shared" si="268"/>
        <v>45055.208333331808</v>
      </c>
      <c r="H633" s="2" t="str">
        <f t="shared" si="269"/>
        <v>Las Vegas Raiders</v>
      </c>
      <c r="I633" s="2" t="str">
        <f t="shared" si="270"/>
        <v>Los Angeles Chargers</v>
      </c>
      <c r="J633" s="17">
        <f t="shared" si="271"/>
        <v>-175.43859649122805</v>
      </c>
      <c r="K633" s="18">
        <f t="shared" si="272"/>
        <v>154.99999999999997</v>
      </c>
      <c r="L633" s="4">
        <f t="shared" si="247"/>
        <v>1.57</v>
      </c>
      <c r="M633" s="4">
        <f t="shared" si="248"/>
        <v>2.5499999999999998</v>
      </c>
      <c r="N633" s="1">
        <f t="shared" si="249"/>
        <v>0.63694267515923564</v>
      </c>
      <c r="O633" s="1">
        <f t="shared" si="250"/>
        <v>0.39215686274509809</v>
      </c>
      <c r="P633" s="1">
        <f t="shared" si="251"/>
        <v>2.8276699029126329E-2</v>
      </c>
      <c r="Q633" s="1">
        <f t="shared" si="252"/>
        <v>0.12239290620706877</v>
      </c>
      <c r="R633" s="1">
        <f t="shared" si="253"/>
        <v>0.63339290620706878</v>
      </c>
      <c r="S633" s="1"/>
      <c r="T633" s="17">
        <f t="shared" si="254"/>
        <v>578.79886276004493</v>
      </c>
      <c r="U633" s="18">
        <f t="shared" si="255"/>
        <v>1558.0808321378222</v>
      </c>
      <c r="V633" s="2">
        <f t="shared" si="256"/>
        <v>549.85891962204266</v>
      </c>
      <c r="W633" s="18">
        <f t="shared" si="257"/>
        <v>1480.1767905309309</v>
      </c>
      <c r="X633" s="2">
        <f t="shared" si="258"/>
        <v>-181.86483192586408</v>
      </c>
      <c r="Y633" s="2">
        <f t="shared" si="259"/>
        <v>148.0176790530931</v>
      </c>
      <c r="Z633" s="2">
        <f t="shared" si="260"/>
        <v>-1000</v>
      </c>
      <c r="AA633" s="2">
        <f t="shared" si="261"/>
        <v>1480.1767905309309</v>
      </c>
      <c r="AB633" s="5">
        <f t="shared" si="262"/>
        <v>-1</v>
      </c>
      <c r="AC633" s="5">
        <f t="shared" si="263"/>
        <v>1.5499999999999998</v>
      </c>
      <c r="AD633" s="3">
        <f t="shared" si="264"/>
        <v>202012</v>
      </c>
      <c r="AE633" s="21">
        <v>1.6</v>
      </c>
      <c r="AF633" s="21">
        <v>2.4500000000000002</v>
      </c>
      <c r="AG633" s="21">
        <v>1.57</v>
      </c>
      <c r="AH633" s="21">
        <v>2.5499999999999998</v>
      </c>
      <c r="AI633">
        <v>27</v>
      </c>
      <c r="AJ633">
        <v>30</v>
      </c>
      <c r="AK633">
        <f t="shared" si="265"/>
        <v>-180</v>
      </c>
      <c r="AL633">
        <f t="shared" si="266"/>
        <v>27</v>
      </c>
      <c r="AM633">
        <f t="shared" si="267"/>
        <v>30</v>
      </c>
    </row>
    <row r="634" spans="2:39" x14ac:dyDescent="0.25">
      <c r="B634" s="24">
        <v>44179</v>
      </c>
      <c r="C634" s="20" t="s">
        <v>49</v>
      </c>
      <c r="D634" s="20" t="s">
        <v>31</v>
      </c>
      <c r="E634" s="2">
        <v>150</v>
      </c>
      <c r="F634" s="2">
        <v>-172.41379310344826</v>
      </c>
      <c r="G634" s="9">
        <f t="shared" si="268"/>
        <v>45055.249999998472</v>
      </c>
      <c r="H634" s="2" t="str">
        <f t="shared" si="269"/>
        <v>Baltimore Ravens</v>
      </c>
      <c r="I634" s="2" t="str">
        <f t="shared" si="270"/>
        <v>Cleveland Browns</v>
      </c>
      <c r="J634" s="17">
        <f t="shared" si="271"/>
        <v>-172.41379310344826</v>
      </c>
      <c r="K634" s="18">
        <f t="shared" si="272"/>
        <v>150</v>
      </c>
      <c r="L634" s="4">
        <f t="shared" si="247"/>
        <v>1.58</v>
      </c>
      <c r="M634" s="4">
        <f t="shared" si="248"/>
        <v>2.5</v>
      </c>
      <c r="N634" s="1">
        <f t="shared" si="249"/>
        <v>0.63291139240506322</v>
      </c>
      <c r="O634" s="1">
        <f t="shared" si="250"/>
        <v>0.4</v>
      </c>
      <c r="P634" s="1">
        <f t="shared" si="251"/>
        <v>3.1862745098039214E-2</v>
      </c>
      <c r="Q634" s="1">
        <f t="shared" si="252"/>
        <v>0.1164556962025316</v>
      </c>
      <c r="R634" s="1">
        <f t="shared" si="253"/>
        <v>0.62745569620253161</v>
      </c>
      <c r="S634" s="1"/>
      <c r="T634" s="17">
        <f t="shared" si="254"/>
        <v>593.73802174746322</v>
      </c>
      <c r="U634" s="18">
        <f t="shared" si="255"/>
        <v>1520.5870888415161</v>
      </c>
      <c r="V634" s="2">
        <f t="shared" si="256"/>
        <v>564.05112066009008</v>
      </c>
      <c r="W634" s="18">
        <f t="shared" si="257"/>
        <v>1444.5577343994403</v>
      </c>
      <c r="X634" s="2">
        <f t="shared" si="258"/>
        <v>-177.28889516782337</v>
      </c>
      <c r="Y634" s="2">
        <f t="shared" si="259"/>
        <v>144.45577343994404</v>
      </c>
      <c r="Z634" s="2">
        <f t="shared" si="260"/>
        <v>564.05112066009008</v>
      </c>
      <c r="AA634" s="2">
        <f t="shared" si="261"/>
        <v>-1000</v>
      </c>
      <c r="AB634" s="5">
        <f t="shared" si="262"/>
        <v>0.58000000000000007</v>
      </c>
      <c r="AC634" s="5">
        <f t="shared" si="263"/>
        <v>-1</v>
      </c>
      <c r="AD634" s="3">
        <f t="shared" si="264"/>
        <v>202012</v>
      </c>
      <c r="AE634" s="21">
        <v>1.95</v>
      </c>
      <c r="AF634" s="21">
        <v>1.86</v>
      </c>
      <c r="AG634" s="21">
        <v>2.5</v>
      </c>
      <c r="AH634" s="21">
        <v>1.58</v>
      </c>
      <c r="AI634">
        <v>42</v>
      </c>
      <c r="AJ634">
        <v>47</v>
      </c>
      <c r="AK634">
        <f t="shared" si="265"/>
        <v>-180</v>
      </c>
      <c r="AL634">
        <f t="shared" si="266"/>
        <v>47</v>
      </c>
      <c r="AM634">
        <f t="shared" si="267"/>
        <v>42</v>
      </c>
    </row>
    <row r="635" spans="2:39" x14ac:dyDescent="0.25">
      <c r="B635" s="24">
        <v>44178</v>
      </c>
      <c r="C635" s="20" t="s">
        <v>27</v>
      </c>
      <c r="D635" s="20" t="s">
        <v>48</v>
      </c>
      <c r="E635" s="2">
        <v>-131.57894736842104</v>
      </c>
      <c r="F635" s="2">
        <v>110.00000000000001</v>
      </c>
      <c r="G635" s="9">
        <f t="shared" si="268"/>
        <v>45055.291666665136</v>
      </c>
      <c r="H635" s="2" t="str">
        <f t="shared" si="269"/>
        <v>Buffalo Bills</v>
      </c>
      <c r="I635" s="2" t="str">
        <f t="shared" si="270"/>
        <v>Pittsburgh Steelers</v>
      </c>
      <c r="J635" s="17">
        <f t="shared" si="271"/>
        <v>-131.57894736842104</v>
      </c>
      <c r="K635" s="18">
        <f t="shared" si="272"/>
        <v>110.00000000000001</v>
      </c>
      <c r="L635" s="4">
        <f t="shared" si="247"/>
        <v>1.76</v>
      </c>
      <c r="M635" s="4">
        <f t="shared" si="248"/>
        <v>2.1</v>
      </c>
      <c r="N635" s="1">
        <f t="shared" si="249"/>
        <v>0.56818181818181823</v>
      </c>
      <c r="O635" s="1">
        <f t="shared" si="250"/>
        <v>0.47619047619047616</v>
      </c>
      <c r="P635" s="1">
        <f t="shared" si="251"/>
        <v>4.2487046632124437E-2</v>
      </c>
      <c r="Q635" s="1">
        <f t="shared" si="252"/>
        <v>4.5995670995671034E-2</v>
      </c>
      <c r="R635" s="1">
        <f t="shared" si="253"/>
        <v>0.55699567099567104</v>
      </c>
      <c r="S635" s="1"/>
      <c r="T635" s="17">
        <f t="shared" si="254"/>
        <v>795.34608987611307</v>
      </c>
      <c r="U635" s="18">
        <f t="shared" si="255"/>
        <v>1144.9859022934511</v>
      </c>
      <c r="V635" s="2">
        <f t="shared" si="256"/>
        <v>755.57878538230739</v>
      </c>
      <c r="W635" s="18">
        <f t="shared" si="257"/>
        <v>1087.7366071787785</v>
      </c>
      <c r="X635" s="2">
        <f t="shared" si="258"/>
        <v>-132.3488720628942</v>
      </c>
      <c r="Y635" s="2">
        <f t="shared" si="259"/>
        <v>108.77366071787785</v>
      </c>
      <c r="Z635" s="2">
        <f t="shared" si="260"/>
        <v>755.57878538230739</v>
      </c>
      <c r="AA635" s="2">
        <f t="shared" si="261"/>
        <v>-1000</v>
      </c>
      <c r="AB635" s="5">
        <f t="shared" si="262"/>
        <v>0.76</v>
      </c>
      <c r="AC635" s="5">
        <f t="shared" si="263"/>
        <v>-1</v>
      </c>
      <c r="AD635" s="3">
        <f t="shared" si="264"/>
        <v>202012</v>
      </c>
      <c r="AE635" s="21">
        <v>2.0499999999999998</v>
      </c>
      <c r="AF635" s="21">
        <v>1.8</v>
      </c>
      <c r="AG635" s="21">
        <v>1.76</v>
      </c>
      <c r="AH635" s="21">
        <v>2.1</v>
      </c>
      <c r="AI635">
        <v>26</v>
      </c>
      <c r="AJ635">
        <v>15</v>
      </c>
      <c r="AK635">
        <f t="shared" si="265"/>
        <v>-140</v>
      </c>
      <c r="AL635">
        <f t="shared" si="266"/>
        <v>26</v>
      </c>
      <c r="AM635">
        <f t="shared" si="267"/>
        <v>15</v>
      </c>
    </row>
    <row r="636" spans="2:39" x14ac:dyDescent="0.25">
      <c r="B636" s="24">
        <v>44178</v>
      </c>
      <c r="C636" s="20" t="s">
        <v>34</v>
      </c>
      <c r="D636" s="20" t="s">
        <v>38</v>
      </c>
      <c r="E636" s="2">
        <v>-116.27906976744185</v>
      </c>
      <c r="F636" s="2">
        <v>-105.26315789473685</v>
      </c>
      <c r="G636" s="9">
        <f t="shared" si="268"/>
        <v>45055.333333331801</v>
      </c>
      <c r="H636" s="2" t="str">
        <f t="shared" si="269"/>
        <v>Los Angeles Chargers</v>
      </c>
      <c r="I636" s="2" t="str">
        <f t="shared" si="270"/>
        <v>Atlanta Falcons</v>
      </c>
      <c r="J636" s="17">
        <f t="shared" si="271"/>
        <v>-116.27906976744185</v>
      </c>
      <c r="K636" s="18">
        <f t="shared" si="272"/>
        <v>-105.26315789473685</v>
      </c>
      <c r="L636" s="4">
        <f t="shared" si="247"/>
        <v>1.86</v>
      </c>
      <c r="M636" s="4">
        <f t="shared" si="248"/>
        <v>1.95</v>
      </c>
      <c r="N636" s="1">
        <f t="shared" si="249"/>
        <v>0.5376344086021505</v>
      </c>
      <c r="O636" s="1">
        <f t="shared" si="250"/>
        <v>0.51282051282051289</v>
      </c>
      <c r="P636" s="1">
        <f t="shared" si="251"/>
        <v>4.8031496062992063E-2</v>
      </c>
      <c r="Q636" s="1">
        <f t="shared" si="252"/>
        <v>1.2406947890818809E-2</v>
      </c>
      <c r="R636" s="1">
        <f t="shared" si="253"/>
        <v>0.52340694789081876</v>
      </c>
      <c r="S636" s="1"/>
      <c r="T636" s="17">
        <f t="shared" si="254"/>
        <v>910.55927711643062</v>
      </c>
      <c r="U636" s="18">
        <f t="shared" si="255"/>
        <v>1001.5075521192962</v>
      </c>
      <c r="V636" s="2">
        <f t="shared" si="256"/>
        <v>865.03131326060907</v>
      </c>
      <c r="W636" s="18">
        <f t="shared" si="257"/>
        <v>951.43217451333135</v>
      </c>
      <c r="X636" s="2">
        <f t="shared" si="258"/>
        <v>-115.60275156174939</v>
      </c>
      <c r="Y636" s="2">
        <f t="shared" si="259"/>
        <v>-105.10470707084419</v>
      </c>
      <c r="Z636" s="2">
        <f t="shared" si="260"/>
        <v>865.03131326060907</v>
      </c>
      <c r="AA636" s="2">
        <f t="shared" si="261"/>
        <v>-1000</v>
      </c>
      <c r="AB636" s="5">
        <f t="shared" si="262"/>
        <v>0.8600000000000001</v>
      </c>
      <c r="AC636" s="5">
        <f t="shared" si="263"/>
        <v>-1</v>
      </c>
      <c r="AD636" s="3">
        <f t="shared" si="264"/>
        <v>202012</v>
      </c>
      <c r="AE636" s="21">
        <v>2.2000000000000002</v>
      </c>
      <c r="AF636" s="21">
        <v>1.71</v>
      </c>
      <c r="AG636" s="21">
        <v>1.86</v>
      </c>
      <c r="AH636" s="21">
        <v>1.95</v>
      </c>
      <c r="AI636">
        <v>20</v>
      </c>
      <c r="AJ636">
        <v>17</v>
      </c>
      <c r="AK636">
        <f t="shared" si="265"/>
        <v>-120</v>
      </c>
      <c r="AL636">
        <f t="shared" si="266"/>
        <v>20</v>
      </c>
      <c r="AM636">
        <f t="shared" si="267"/>
        <v>17</v>
      </c>
    </row>
    <row r="637" spans="2:39" x14ac:dyDescent="0.25">
      <c r="B637" s="24">
        <v>44178</v>
      </c>
      <c r="C637" s="20" t="s">
        <v>22</v>
      </c>
      <c r="D637" s="20" t="s">
        <v>46</v>
      </c>
      <c r="E637" s="2">
        <v>290</v>
      </c>
      <c r="F637" s="2">
        <v>-370.37037037037032</v>
      </c>
      <c r="G637" s="9">
        <f t="shared" si="268"/>
        <v>45055.374999998465</v>
      </c>
      <c r="H637" s="2" t="str">
        <f t="shared" si="269"/>
        <v>New Orleans Saints</v>
      </c>
      <c r="I637" s="2" t="str">
        <f t="shared" si="270"/>
        <v>Philadelphia Eagles</v>
      </c>
      <c r="J637" s="17">
        <f t="shared" si="271"/>
        <v>-370.37037037037032</v>
      </c>
      <c r="K637" s="18">
        <f t="shared" si="272"/>
        <v>290</v>
      </c>
      <c r="L637" s="4">
        <f t="shared" si="247"/>
        <v>1.27</v>
      </c>
      <c r="M637" s="4">
        <f t="shared" si="248"/>
        <v>3.9</v>
      </c>
      <c r="N637" s="1">
        <f t="shared" si="249"/>
        <v>0.78740157480314954</v>
      </c>
      <c r="O637" s="1">
        <f t="shared" si="250"/>
        <v>0.25641025641025644</v>
      </c>
      <c r="P637" s="1">
        <f t="shared" si="251"/>
        <v>4.1972920696324856E-2</v>
      </c>
      <c r="Q637" s="1">
        <f t="shared" si="252"/>
        <v>0.26549565919644658</v>
      </c>
      <c r="R637" s="1">
        <f t="shared" si="253"/>
        <v>0.77649565919644659</v>
      </c>
      <c r="S637" s="1"/>
      <c r="T637" s="17">
        <f t="shared" si="254"/>
        <v>287.83720572867844</v>
      </c>
      <c r="U637" s="18">
        <f t="shared" si="255"/>
        <v>2959.4718041984102</v>
      </c>
      <c r="V637" s="2">
        <f t="shared" si="256"/>
        <v>273.4453454422445</v>
      </c>
      <c r="W637" s="18">
        <f t="shared" si="257"/>
        <v>2811.4982139884896</v>
      </c>
      <c r="X637" s="2">
        <f t="shared" si="258"/>
        <v>-365.70379297650692</v>
      </c>
      <c r="Y637" s="2">
        <f t="shared" si="259"/>
        <v>281.14982139884899</v>
      </c>
      <c r="Z637" s="2">
        <f t="shared" si="260"/>
        <v>-1000</v>
      </c>
      <c r="AA637" s="2">
        <f t="shared" si="261"/>
        <v>2811.4982139884896</v>
      </c>
      <c r="AB637" s="5">
        <f t="shared" si="262"/>
        <v>-1</v>
      </c>
      <c r="AC637" s="5">
        <f t="shared" si="263"/>
        <v>2.9</v>
      </c>
      <c r="AD637" s="3">
        <f t="shared" si="264"/>
        <v>202012</v>
      </c>
      <c r="AE637" s="21">
        <v>3.6</v>
      </c>
      <c r="AF637" s="21">
        <v>1.31</v>
      </c>
      <c r="AG637" s="21">
        <v>3.9</v>
      </c>
      <c r="AH637" s="21">
        <v>1.27</v>
      </c>
      <c r="AI637">
        <v>24</v>
      </c>
      <c r="AJ637">
        <v>21</v>
      </c>
      <c r="AK637">
        <f t="shared" si="265"/>
        <v>-400</v>
      </c>
      <c r="AL637">
        <f t="shared" si="266"/>
        <v>21</v>
      </c>
      <c r="AM637">
        <f t="shared" si="267"/>
        <v>24</v>
      </c>
    </row>
    <row r="638" spans="2:39" x14ac:dyDescent="0.25">
      <c r="B638" s="24">
        <v>44178</v>
      </c>
      <c r="C638" s="20" t="s">
        <v>25</v>
      </c>
      <c r="D638" s="20" t="s">
        <v>54</v>
      </c>
      <c r="E638" s="2">
        <v>-151.51515151515153</v>
      </c>
      <c r="F638" s="2">
        <v>129.99999999999997</v>
      </c>
      <c r="G638" s="9">
        <f t="shared" si="268"/>
        <v>45055.416666665129</v>
      </c>
      <c r="H638" s="2" t="str">
        <f t="shared" si="269"/>
        <v>San Francisco 49ers</v>
      </c>
      <c r="I638" s="2" t="str">
        <f t="shared" si="270"/>
        <v>Washington Football Team</v>
      </c>
      <c r="J638" s="17">
        <f t="shared" si="271"/>
        <v>-151.51515151515153</v>
      </c>
      <c r="K638" s="18">
        <f t="shared" si="272"/>
        <v>129.99999999999997</v>
      </c>
      <c r="L638" s="4">
        <f t="shared" si="247"/>
        <v>1.66</v>
      </c>
      <c r="M638" s="4">
        <f t="shared" si="248"/>
        <v>2.2999999999999998</v>
      </c>
      <c r="N638" s="1">
        <f t="shared" si="249"/>
        <v>0.60240963855421692</v>
      </c>
      <c r="O638" s="1">
        <f t="shared" si="250"/>
        <v>0.43478260869565222</v>
      </c>
      <c r="P638" s="1">
        <f t="shared" si="251"/>
        <v>3.5858585858585923E-2</v>
      </c>
      <c r="Q638" s="1">
        <f t="shared" si="252"/>
        <v>8.3813514929282351E-2</v>
      </c>
      <c r="R638" s="1">
        <f t="shared" si="253"/>
        <v>0.59481351492928236</v>
      </c>
      <c r="S638" s="1"/>
      <c r="T638" s="17">
        <f t="shared" si="254"/>
        <v>681.19919084032654</v>
      </c>
      <c r="U638" s="18">
        <f t="shared" si="255"/>
        <v>1332.032655245516</v>
      </c>
      <c r="V638" s="2">
        <f t="shared" si="256"/>
        <v>647.13923129831016</v>
      </c>
      <c r="W638" s="18">
        <f t="shared" si="257"/>
        <v>1265.4310224832402</v>
      </c>
      <c r="X638" s="2">
        <f t="shared" si="258"/>
        <v>-154.5262521009227</v>
      </c>
      <c r="Y638" s="2">
        <f t="shared" si="259"/>
        <v>126.54310224832402</v>
      </c>
      <c r="Z638" s="2">
        <f t="shared" si="260"/>
        <v>-1000</v>
      </c>
      <c r="AA638" s="2">
        <f t="shared" si="261"/>
        <v>1265.4310224832402</v>
      </c>
      <c r="AB638" s="5">
        <f t="shared" si="262"/>
        <v>-1</v>
      </c>
      <c r="AC638" s="5">
        <f t="shared" si="263"/>
        <v>1.2999999999999998</v>
      </c>
      <c r="AD638" s="3">
        <f t="shared" si="264"/>
        <v>202012</v>
      </c>
      <c r="AE638" s="21">
        <v>1.45</v>
      </c>
      <c r="AF638" s="21">
        <v>2.8</v>
      </c>
      <c r="AG638" s="21">
        <v>1.66</v>
      </c>
      <c r="AH638" s="21">
        <v>2.2999999999999998</v>
      </c>
      <c r="AI638">
        <v>15</v>
      </c>
      <c r="AJ638">
        <v>23</v>
      </c>
      <c r="AK638">
        <f t="shared" si="265"/>
        <v>-160</v>
      </c>
      <c r="AL638">
        <f t="shared" si="266"/>
        <v>15</v>
      </c>
      <c r="AM638">
        <f t="shared" si="267"/>
        <v>23</v>
      </c>
    </row>
    <row r="639" spans="2:39" x14ac:dyDescent="0.25">
      <c r="B639" s="24">
        <v>44178</v>
      </c>
      <c r="C639" s="20" t="s">
        <v>53</v>
      </c>
      <c r="D639" s="20" t="s">
        <v>42</v>
      </c>
      <c r="E639" s="2">
        <v>114.99999999999999</v>
      </c>
      <c r="F639" s="2">
        <v>-135.13513513513513</v>
      </c>
      <c r="G639" s="9">
        <f t="shared" si="268"/>
        <v>45055.458333331793</v>
      </c>
      <c r="H639" s="2" t="str">
        <f t="shared" si="269"/>
        <v>Indianapolis Colts</v>
      </c>
      <c r="I639" s="2" t="str">
        <f t="shared" si="270"/>
        <v>Las Vegas Raiders</v>
      </c>
      <c r="J639" s="17">
        <f t="shared" si="271"/>
        <v>-135.13513513513513</v>
      </c>
      <c r="K639" s="18">
        <f t="shared" si="272"/>
        <v>114.99999999999999</v>
      </c>
      <c r="L639" s="4">
        <f t="shared" si="247"/>
        <v>1.74</v>
      </c>
      <c r="M639" s="4">
        <f t="shared" si="248"/>
        <v>2.15</v>
      </c>
      <c r="N639" s="1">
        <f t="shared" si="249"/>
        <v>0.57471264367816088</v>
      </c>
      <c r="O639" s="1">
        <f t="shared" si="250"/>
        <v>0.46511627906976744</v>
      </c>
      <c r="P639" s="1">
        <f t="shared" si="251"/>
        <v>3.8303341902313659E-2</v>
      </c>
      <c r="Q639" s="1">
        <f t="shared" si="252"/>
        <v>5.4798182304196724E-2</v>
      </c>
      <c r="R639" s="1">
        <f t="shared" si="253"/>
        <v>0.56579818230419676</v>
      </c>
      <c r="S639" s="1"/>
      <c r="T639" s="17">
        <f t="shared" si="254"/>
        <v>767.41465645493759</v>
      </c>
      <c r="U639" s="18">
        <f t="shared" si="255"/>
        <v>1185.8985221458363</v>
      </c>
      <c r="V639" s="2">
        <f t="shared" si="256"/>
        <v>729.04392363219063</v>
      </c>
      <c r="W639" s="18">
        <f t="shared" si="257"/>
        <v>1126.6035960385445</v>
      </c>
      <c r="X639" s="2">
        <f t="shared" si="258"/>
        <v>-137.16594673992637</v>
      </c>
      <c r="Y639" s="2">
        <f t="shared" si="259"/>
        <v>112.66035960385446</v>
      </c>
      <c r="Z639" s="2">
        <f t="shared" si="260"/>
        <v>729.04392363219063</v>
      </c>
      <c r="AA639" s="2">
        <f t="shared" si="261"/>
        <v>-1000</v>
      </c>
      <c r="AB639" s="5">
        <f t="shared" si="262"/>
        <v>0.74</v>
      </c>
      <c r="AC639" s="5">
        <f t="shared" si="263"/>
        <v>-1</v>
      </c>
      <c r="AD639" s="3">
        <f t="shared" si="264"/>
        <v>202012</v>
      </c>
      <c r="AE639" s="21">
        <v>2.25</v>
      </c>
      <c r="AF639" s="21">
        <v>1.68</v>
      </c>
      <c r="AG639" s="21">
        <v>2.15</v>
      </c>
      <c r="AH639" s="21">
        <v>1.74</v>
      </c>
      <c r="AI639">
        <v>27</v>
      </c>
      <c r="AJ639">
        <v>44</v>
      </c>
      <c r="AK639">
        <f t="shared" si="265"/>
        <v>-140</v>
      </c>
      <c r="AL639">
        <f t="shared" si="266"/>
        <v>44</v>
      </c>
      <c r="AM639">
        <f t="shared" si="267"/>
        <v>27</v>
      </c>
    </row>
    <row r="640" spans="2:39" x14ac:dyDescent="0.25">
      <c r="B640" s="24">
        <v>44178</v>
      </c>
      <c r="C640" s="20" t="s">
        <v>35</v>
      </c>
      <c r="D640" s="20" t="s">
        <v>45</v>
      </c>
      <c r="E640" s="2">
        <v>-1249.9999999999989</v>
      </c>
      <c r="F640" s="2">
        <v>750</v>
      </c>
      <c r="G640" s="9">
        <f t="shared" si="268"/>
        <v>45055.499999998457</v>
      </c>
      <c r="H640" s="2" t="str">
        <f t="shared" si="269"/>
        <v>Seattle Seahawks</v>
      </c>
      <c r="I640" s="2" t="str">
        <f t="shared" si="270"/>
        <v>New York Jets</v>
      </c>
      <c r="J640" s="17">
        <f t="shared" si="271"/>
        <v>-1249.9999999999989</v>
      </c>
      <c r="K640" s="18">
        <f t="shared" si="272"/>
        <v>750</v>
      </c>
      <c r="L640" s="4">
        <f t="shared" si="247"/>
        <v>1.08</v>
      </c>
      <c r="M640" s="4">
        <f t="shared" si="248"/>
        <v>8.5</v>
      </c>
      <c r="N640" s="1">
        <f t="shared" si="249"/>
        <v>0.92592592592592582</v>
      </c>
      <c r="O640" s="1">
        <f t="shared" si="250"/>
        <v>0.11764705882352941</v>
      </c>
      <c r="P640" s="1">
        <f t="shared" si="251"/>
        <v>4.1753653444676408E-2</v>
      </c>
      <c r="Q640" s="1">
        <f t="shared" si="252"/>
        <v>0.40413943355119819</v>
      </c>
      <c r="R640" s="1">
        <f t="shared" si="253"/>
        <v>0.9151394335511982</v>
      </c>
      <c r="S640" s="1"/>
      <c r="T640" s="17">
        <f t="shared" si="254"/>
        <v>92.729657730407752</v>
      </c>
      <c r="U640" s="18">
        <f t="shared" si="255"/>
        <v>7215.6003418479522</v>
      </c>
      <c r="V640" s="2">
        <f t="shared" si="256"/>
        <v>88.093174843887354</v>
      </c>
      <c r="W640" s="18">
        <f t="shared" si="257"/>
        <v>6854.8203247555539</v>
      </c>
      <c r="X640" s="2">
        <f t="shared" si="258"/>
        <v>-1135.1617214070568</v>
      </c>
      <c r="Y640" s="2">
        <f t="shared" si="259"/>
        <v>685.48203247555534</v>
      </c>
      <c r="Z640" s="2">
        <f t="shared" si="260"/>
        <v>88.093174843887354</v>
      </c>
      <c r="AA640" s="2">
        <f t="shared" si="261"/>
        <v>-1000</v>
      </c>
      <c r="AB640" s="5">
        <f t="shared" si="262"/>
        <v>8.0000000000000071E-2</v>
      </c>
      <c r="AC640" s="5">
        <f t="shared" si="263"/>
        <v>-1</v>
      </c>
      <c r="AD640" s="3">
        <f t="shared" si="264"/>
        <v>202012</v>
      </c>
      <c r="AE640" s="21">
        <v>1.1499999999999999</v>
      </c>
      <c r="AF640" s="21">
        <v>5.75</v>
      </c>
      <c r="AG640" s="21">
        <v>1.08</v>
      </c>
      <c r="AH640" s="21">
        <v>8.5</v>
      </c>
      <c r="AI640">
        <v>40</v>
      </c>
      <c r="AJ640">
        <v>3</v>
      </c>
      <c r="AK640">
        <f t="shared" si="265"/>
        <v>-1300</v>
      </c>
      <c r="AL640">
        <f t="shared" si="266"/>
        <v>40</v>
      </c>
      <c r="AM640">
        <f t="shared" si="267"/>
        <v>3</v>
      </c>
    </row>
    <row r="641" spans="2:39" x14ac:dyDescent="0.25">
      <c r="B641" s="24">
        <v>44178</v>
      </c>
      <c r="C641" s="20" t="s">
        <v>47</v>
      </c>
      <c r="D641" s="20" t="s">
        <v>41</v>
      </c>
      <c r="E641" s="2">
        <v>-212.76595744680853</v>
      </c>
      <c r="F641" s="2">
        <v>175</v>
      </c>
      <c r="G641" s="9">
        <f t="shared" si="268"/>
        <v>45055.541666665122</v>
      </c>
      <c r="H641" s="2" t="str">
        <f t="shared" si="269"/>
        <v>Carolina Panthers</v>
      </c>
      <c r="I641" s="2" t="str">
        <f t="shared" si="270"/>
        <v>Denver Broncos</v>
      </c>
      <c r="J641" s="17">
        <f t="shared" si="271"/>
        <v>-212.76595744680853</v>
      </c>
      <c r="K641" s="18">
        <f t="shared" si="272"/>
        <v>175</v>
      </c>
      <c r="L641" s="4">
        <f t="shared" si="247"/>
        <v>1.4700000000000002</v>
      </c>
      <c r="M641" s="4">
        <f t="shared" si="248"/>
        <v>2.75</v>
      </c>
      <c r="N641" s="1">
        <f t="shared" si="249"/>
        <v>0.68027210884353728</v>
      </c>
      <c r="O641" s="1">
        <f t="shared" si="250"/>
        <v>0.36363636363636365</v>
      </c>
      <c r="P641" s="1">
        <f t="shared" si="251"/>
        <v>4.206161137440767E-2</v>
      </c>
      <c r="Q641" s="1">
        <f t="shared" si="252"/>
        <v>0.15831787260358682</v>
      </c>
      <c r="R641" s="1">
        <f t="shared" si="253"/>
        <v>0.66931787260358688</v>
      </c>
      <c r="S641" s="1"/>
      <c r="T641" s="17">
        <f t="shared" si="254"/>
        <v>494.0584151893168</v>
      </c>
      <c r="U641" s="18">
        <f t="shared" si="255"/>
        <v>1810.0865209085014</v>
      </c>
      <c r="V641" s="2">
        <f t="shared" si="256"/>
        <v>469.35549442985092</v>
      </c>
      <c r="W641" s="18">
        <f t="shared" si="257"/>
        <v>1719.5821948630762</v>
      </c>
      <c r="X641" s="2">
        <f t="shared" si="258"/>
        <v>-213.05812158750777</v>
      </c>
      <c r="Y641" s="2">
        <f t="shared" si="259"/>
        <v>171.95821948630763</v>
      </c>
      <c r="Z641" s="2">
        <f t="shared" si="260"/>
        <v>-1000</v>
      </c>
      <c r="AA641" s="2">
        <f t="shared" si="261"/>
        <v>1719.5821948630762</v>
      </c>
      <c r="AB641" s="5">
        <f t="shared" si="262"/>
        <v>-1</v>
      </c>
      <c r="AC641" s="5">
        <f t="shared" si="263"/>
        <v>1.75</v>
      </c>
      <c r="AD641" s="3">
        <f t="shared" si="264"/>
        <v>202012</v>
      </c>
      <c r="AE641" s="21">
        <v>1.52</v>
      </c>
      <c r="AF641" s="21">
        <v>2.67</v>
      </c>
      <c r="AG641" s="21">
        <v>1.47</v>
      </c>
      <c r="AH641" s="21">
        <v>2.75</v>
      </c>
      <c r="AI641">
        <v>27</v>
      </c>
      <c r="AJ641">
        <v>32</v>
      </c>
      <c r="AK641">
        <f t="shared" si="265"/>
        <v>-300</v>
      </c>
      <c r="AL641">
        <f t="shared" si="266"/>
        <v>27</v>
      </c>
      <c r="AM641">
        <f t="shared" si="267"/>
        <v>32</v>
      </c>
    </row>
    <row r="642" spans="2:39" x14ac:dyDescent="0.25">
      <c r="B642" s="24">
        <v>44178</v>
      </c>
      <c r="C642" s="20" t="s">
        <v>40</v>
      </c>
      <c r="D642" s="20" t="s">
        <v>43</v>
      </c>
      <c r="E642" s="2">
        <v>-105.26315789473685</v>
      </c>
      <c r="F642" s="2">
        <v>-116.27906976744185</v>
      </c>
      <c r="G642" s="9">
        <f t="shared" si="268"/>
        <v>45055.583333331786</v>
      </c>
      <c r="H642" s="2" t="str">
        <f t="shared" si="269"/>
        <v>Houston Texans</v>
      </c>
      <c r="I642" s="2" t="str">
        <f t="shared" si="270"/>
        <v>Chicago Bears</v>
      </c>
      <c r="J642" s="17">
        <f t="shared" si="271"/>
        <v>-116.27906976744185</v>
      </c>
      <c r="K642" s="18">
        <f t="shared" si="272"/>
        <v>-105.26315789473685</v>
      </c>
      <c r="L642" s="4">
        <f t="shared" si="247"/>
        <v>1.86</v>
      </c>
      <c r="M642" s="4">
        <f t="shared" si="248"/>
        <v>1.95</v>
      </c>
      <c r="N642" s="1">
        <f t="shared" si="249"/>
        <v>0.5376344086021505</v>
      </c>
      <c r="O642" s="1">
        <f t="shared" si="250"/>
        <v>0.51282051282051289</v>
      </c>
      <c r="P642" s="1">
        <f t="shared" si="251"/>
        <v>4.8031496062992063E-2</v>
      </c>
      <c r="Q642" s="1">
        <f t="shared" si="252"/>
        <v>1.2406947890818809E-2</v>
      </c>
      <c r="R642" s="1">
        <f t="shared" si="253"/>
        <v>0.52340694789081876</v>
      </c>
      <c r="S642" s="1"/>
      <c r="T642" s="17">
        <f t="shared" si="254"/>
        <v>910.55927711643062</v>
      </c>
      <c r="U642" s="18">
        <f t="shared" si="255"/>
        <v>1001.5075521192962</v>
      </c>
      <c r="V642" s="2">
        <f t="shared" si="256"/>
        <v>865.03131326060907</v>
      </c>
      <c r="W642" s="18">
        <f t="shared" si="257"/>
        <v>951.43217451333135</v>
      </c>
      <c r="X642" s="2">
        <f t="shared" si="258"/>
        <v>-115.60275156174939</v>
      </c>
      <c r="Y642" s="2">
        <f t="shared" si="259"/>
        <v>-105.10470707084419</v>
      </c>
      <c r="Z642" s="2">
        <f t="shared" si="260"/>
        <v>-1000</v>
      </c>
      <c r="AA642" s="2">
        <f t="shared" si="261"/>
        <v>951.43217451333135</v>
      </c>
      <c r="AB642" s="5">
        <f t="shared" si="262"/>
        <v>-1</v>
      </c>
      <c r="AC642" s="5">
        <f t="shared" si="263"/>
        <v>0.95</v>
      </c>
      <c r="AD642" s="3">
        <f t="shared" si="264"/>
        <v>202012</v>
      </c>
      <c r="AE642" s="21">
        <v>2.1</v>
      </c>
      <c r="AF642" s="21">
        <v>1.76</v>
      </c>
      <c r="AG642" s="21">
        <v>1.95</v>
      </c>
      <c r="AH642" s="21">
        <v>1.86</v>
      </c>
      <c r="AI642">
        <v>36</v>
      </c>
      <c r="AJ642">
        <v>7</v>
      </c>
      <c r="AK642">
        <f t="shared" si="265"/>
        <v>-120</v>
      </c>
      <c r="AL642">
        <f t="shared" si="266"/>
        <v>7</v>
      </c>
      <c r="AM642">
        <f t="shared" si="267"/>
        <v>36</v>
      </c>
    </row>
    <row r="643" spans="2:39" x14ac:dyDescent="0.25">
      <c r="B643" s="24">
        <v>44178</v>
      </c>
      <c r="C643" s="20" t="s">
        <v>24</v>
      </c>
      <c r="D643" s="20" t="s">
        <v>26</v>
      </c>
      <c r="E643" s="2">
        <v>145.00000000000003</v>
      </c>
      <c r="F643" s="2">
        <v>-166.66666666666663</v>
      </c>
      <c r="G643" s="9">
        <f t="shared" si="268"/>
        <v>45055.62499999845</v>
      </c>
      <c r="H643" s="2" t="str">
        <f t="shared" si="269"/>
        <v>Dallas Cowboys</v>
      </c>
      <c r="I643" s="2" t="str">
        <f t="shared" si="270"/>
        <v>Cincinnati Bengals</v>
      </c>
      <c r="J643" s="17">
        <f t="shared" si="271"/>
        <v>-166.66666666666663</v>
      </c>
      <c r="K643" s="18">
        <f t="shared" si="272"/>
        <v>145.00000000000003</v>
      </c>
      <c r="L643" s="4">
        <f t="shared" si="247"/>
        <v>1.6</v>
      </c>
      <c r="M643" s="4">
        <f t="shared" si="248"/>
        <v>2.4500000000000002</v>
      </c>
      <c r="N643" s="1">
        <f t="shared" si="249"/>
        <v>0.625</v>
      </c>
      <c r="O643" s="1">
        <f t="shared" si="250"/>
        <v>0.4081632653061224</v>
      </c>
      <c r="P643" s="1">
        <f t="shared" si="251"/>
        <v>3.2098765432098886E-2</v>
      </c>
      <c r="Q643" s="1">
        <f t="shared" si="252"/>
        <v>0.1084183673469388</v>
      </c>
      <c r="R643" s="1">
        <f t="shared" si="253"/>
        <v>0.61941836734693878</v>
      </c>
      <c r="S643" s="1"/>
      <c r="T643" s="17">
        <f t="shared" si="254"/>
        <v>614.4177388267467</v>
      </c>
      <c r="U643" s="18">
        <f t="shared" si="255"/>
        <v>1471.4893831628281</v>
      </c>
      <c r="V643" s="2">
        <f t="shared" si="256"/>
        <v>583.69685188540939</v>
      </c>
      <c r="W643" s="18">
        <f t="shared" si="257"/>
        <v>1397.9149140046866</v>
      </c>
      <c r="X643" s="2">
        <f t="shared" si="258"/>
        <v>-171.32180801898838</v>
      </c>
      <c r="Y643" s="2">
        <f t="shared" si="259"/>
        <v>139.79149140046866</v>
      </c>
      <c r="Z643" s="2">
        <f t="shared" si="260"/>
        <v>583.69685188540939</v>
      </c>
      <c r="AA643" s="2">
        <f t="shared" si="261"/>
        <v>-1000</v>
      </c>
      <c r="AB643" s="5">
        <f t="shared" si="262"/>
        <v>0.60000000000000009</v>
      </c>
      <c r="AC643" s="5">
        <f t="shared" si="263"/>
        <v>-1</v>
      </c>
      <c r="AD643" s="3">
        <f t="shared" si="264"/>
        <v>202012</v>
      </c>
      <c r="AE643" s="21">
        <v>2.65</v>
      </c>
      <c r="AF643" s="21">
        <v>1.54</v>
      </c>
      <c r="AG643" s="21">
        <v>2.4500000000000002</v>
      </c>
      <c r="AH643" s="21">
        <v>1.6</v>
      </c>
      <c r="AI643">
        <v>7</v>
      </c>
      <c r="AJ643">
        <v>30</v>
      </c>
      <c r="AK643">
        <f t="shared" si="265"/>
        <v>-170</v>
      </c>
      <c r="AL643">
        <f t="shared" si="266"/>
        <v>30</v>
      </c>
      <c r="AM643">
        <f t="shared" si="267"/>
        <v>7</v>
      </c>
    </row>
    <row r="644" spans="2:39" x14ac:dyDescent="0.25">
      <c r="B644" s="24">
        <v>44178</v>
      </c>
      <c r="C644" s="20" t="s">
        <v>37</v>
      </c>
      <c r="D644" s="20" t="s">
        <v>36</v>
      </c>
      <c r="E644" s="2">
        <v>325</v>
      </c>
      <c r="F644" s="2">
        <v>-434.78260869565219</v>
      </c>
      <c r="G644" s="9">
        <f t="shared" si="268"/>
        <v>45055.666666665114</v>
      </c>
      <c r="H644" s="2" t="str">
        <f t="shared" si="269"/>
        <v>Green Bay Packers</v>
      </c>
      <c r="I644" s="2" t="str">
        <f t="shared" si="270"/>
        <v>Detroit Lions</v>
      </c>
      <c r="J644" s="17">
        <f t="shared" si="271"/>
        <v>-434.78260869565219</v>
      </c>
      <c r="K644" s="18">
        <f t="shared" si="272"/>
        <v>325</v>
      </c>
      <c r="L644" s="4">
        <f t="shared" ref="L644:L707" si="273">IF(J644&lt;0,-(100-J644)/J644,J644/100+1)</f>
        <v>1.2300000000000002</v>
      </c>
      <c r="M644" s="4">
        <f t="shared" ref="M644:M707" si="274">IF(K644&lt;0,-(100-K644)/K644,K644/100+1)</f>
        <v>4.25</v>
      </c>
      <c r="N644" s="1">
        <f t="shared" si="249"/>
        <v>0.81300813008130068</v>
      </c>
      <c r="O644" s="1">
        <f t="shared" si="250"/>
        <v>0.23529411764705882</v>
      </c>
      <c r="P644" s="1">
        <f t="shared" si="251"/>
        <v>4.607664233576636E-2</v>
      </c>
      <c r="Q644" s="1">
        <f t="shared" si="252"/>
        <v>0.28885700621712096</v>
      </c>
      <c r="R644" s="1">
        <f t="shared" si="253"/>
        <v>0.79985700621712097</v>
      </c>
      <c r="S644" s="1"/>
      <c r="T644" s="17">
        <f t="shared" si="254"/>
        <v>250.2234677288684</v>
      </c>
      <c r="U644" s="18">
        <f t="shared" si="255"/>
        <v>3342.2645955042926</v>
      </c>
      <c r="V644" s="2">
        <f t="shared" si="256"/>
        <v>237.71229434242497</v>
      </c>
      <c r="W644" s="18">
        <f t="shared" si="257"/>
        <v>3175.151365729078</v>
      </c>
      <c r="X644" s="2">
        <f t="shared" si="258"/>
        <v>-420.67660100049278</v>
      </c>
      <c r="Y644" s="2">
        <f t="shared" si="259"/>
        <v>317.51513657290781</v>
      </c>
      <c r="Z644" s="2">
        <f t="shared" si="260"/>
        <v>237.71229434242497</v>
      </c>
      <c r="AA644" s="2">
        <f t="shared" si="261"/>
        <v>-1000</v>
      </c>
      <c r="AB644" s="5">
        <f t="shared" si="262"/>
        <v>0.2300000000000002</v>
      </c>
      <c r="AC644" s="5">
        <f t="shared" si="263"/>
        <v>-1</v>
      </c>
      <c r="AD644" s="3">
        <f t="shared" si="264"/>
        <v>202012</v>
      </c>
      <c r="AE644" s="21">
        <v>4.25</v>
      </c>
      <c r="AF644" s="21">
        <v>1.23</v>
      </c>
      <c r="AG644" s="21">
        <v>4.25</v>
      </c>
      <c r="AH644" s="21">
        <v>1.23</v>
      </c>
      <c r="AI644">
        <v>24</v>
      </c>
      <c r="AJ644">
        <v>31</v>
      </c>
      <c r="AK644">
        <f t="shared" si="265"/>
        <v>-500</v>
      </c>
      <c r="AL644">
        <f t="shared" si="266"/>
        <v>31</v>
      </c>
      <c r="AM644">
        <f t="shared" si="267"/>
        <v>24</v>
      </c>
    </row>
    <row r="645" spans="2:39" x14ac:dyDescent="0.25">
      <c r="B645" s="24">
        <v>44178</v>
      </c>
      <c r="C645" s="20" t="s">
        <v>29</v>
      </c>
      <c r="D645" s="20" t="s">
        <v>44</v>
      </c>
      <c r="E645" s="2">
        <v>300</v>
      </c>
      <c r="F645" s="2">
        <v>-384.61538461538458</v>
      </c>
      <c r="G645" s="9">
        <f t="shared" si="268"/>
        <v>45055.708333331779</v>
      </c>
      <c r="H645" s="2" t="str">
        <f t="shared" si="269"/>
        <v>Tennessee Titans</v>
      </c>
      <c r="I645" s="2" t="str">
        <f t="shared" si="270"/>
        <v>Jacksonville Jaguars</v>
      </c>
      <c r="J645" s="17">
        <f t="shared" si="271"/>
        <v>-384.61538461538458</v>
      </c>
      <c r="K645" s="18">
        <f t="shared" si="272"/>
        <v>300</v>
      </c>
      <c r="L645" s="4">
        <f t="shared" si="273"/>
        <v>1.26</v>
      </c>
      <c r="M645" s="4">
        <f t="shared" si="274"/>
        <v>4</v>
      </c>
      <c r="N645" s="1">
        <f t="shared" ref="N645:N708" si="275">1/L645</f>
        <v>0.79365079365079361</v>
      </c>
      <c r="O645" s="1">
        <f t="shared" ref="O645:O708" si="276">1/M645</f>
        <v>0.25</v>
      </c>
      <c r="P645" s="1">
        <f t="shared" ref="P645:P708" si="277">1-L645*M645/(L645+M645)</f>
        <v>4.1825095057034134E-2</v>
      </c>
      <c r="Q645" s="1">
        <f t="shared" ref="Q645:Q708" si="278">ABS(N645-O645)/2</f>
        <v>0.2718253968253968</v>
      </c>
      <c r="R645" s="1">
        <f t="shared" ref="R645:R708" si="279">R$1+IF(L645&lt;=M645,Q645,-Q645)</f>
        <v>0.78282539682539687</v>
      </c>
      <c r="S645" s="1"/>
      <c r="T645" s="17">
        <f t="shared" ref="T645:T708" si="280">(1/R645-1)*1000</f>
        <v>277.42406423618138</v>
      </c>
      <c r="U645" s="18">
        <f t="shared" ref="U645:U708" si="281">1000000/(T645+S$1)-T$1</f>
        <v>3056.5054734484152</v>
      </c>
      <c r="V645" s="2">
        <f t="shared" ref="V645:V708" si="282">T645*0.95</f>
        <v>263.55286102437231</v>
      </c>
      <c r="W645" s="18">
        <f t="shared" ref="W645:W708" si="283">U645*0.95</f>
        <v>2903.6801997759944</v>
      </c>
      <c r="X645" s="2">
        <f t="shared" ref="X645:X708" si="284">IF(V645&lt;1000,-100000/V645,V645/10)</f>
        <v>-379.4305233922405</v>
      </c>
      <c r="Y645" s="2">
        <f t="shared" ref="Y645:Y708" si="285">IF(W645&lt;1000,-100000/W645,W645/10)</f>
        <v>290.36801997759943</v>
      </c>
      <c r="Z645" s="2">
        <f t="shared" ref="Z645:Z708" si="286">IF(AL645&gt;AM645,V645,-1000)</f>
        <v>263.55286102437231</v>
      </c>
      <c r="AA645" s="2">
        <f t="shared" ref="AA645:AA708" si="287">IF(AM645&gt;AL645,W645,-1000)</f>
        <v>-1000</v>
      </c>
      <c r="AB645" s="5">
        <f t="shared" ref="AB645:AB708" si="288">IF(AL645&gt;AM645,L645-1,-1)</f>
        <v>0.26</v>
      </c>
      <c r="AC645" s="5">
        <f t="shared" ref="AC645:AC708" si="289">IF(AM645&gt;AL645,M645-1,-1)</f>
        <v>-1</v>
      </c>
      <c r="AD645" s="3">
        <f t="shared" ref="AD645:AD708" si="290">YEAR(B645)*100+MONTH(B645)</f>
        <v>202012</v>
      </c>
      <c r="AE645" s="21">
        <v>3.75</v>
      </c>
      <c r="AF645" s="21">
        <v>1.28</v>
      </c>
      <c r="AG645" s="21">
        <v>4</v>
      </c>
      <c r="AH645" s="21">
        <v>1.26</v>
      </c>
      <c r="AI645">
        <v>10</v>
      </c>
      <c r="AJ645">
        <v>31</v>
      </c>
      <c r="AK645">
        <f t="shared" ref="AK645:AK708" si="291">IF(J645&lt;-200,INT(J645/100)*100,INT(J645/10)*10)</f>
        <v>-400</v>
      </c>
      <c r="AL645">
        <f t="shared" ref="AL645:AL708" si="292">IF(E645&lt;F645,AI645,AJ645)</f>
        <v>31</v>
      </c>
      <c r="AM645">
        <f t="shared" ref="AM645:AM708" si="293">IF(E645&lt;F645,AJ645,AI645)</f>
        <v>10</v>
      </c>
    </row>
    <row r="646" spans="2:39" x14ac:dyDescent="0.25">
      <c r="B646" s="24">
        <v>44178</v>
      </c>
      <c r="C646" s="20" t="s">
        <v>33</v>
      </c>
      <c r="D646" s="20" t="s">
        <v>23</v>
      </c>
      <c r="E646" s="2">
        <v>280</v>
      </c>
      <c r="F646" s="2">
        <v>-370.37037037037032</v>
      </c>
      <c r="G646" s="9">
        <f t="shared" ref="G646:G709" si="294">G645+1/24</f>
        <v>45055.749999998443</v>
      </c>
      <c r="H646" s="2" t="str">
        <f t="shared" si="269"/>
        <v>Kansas City Chiefs</v>
      </c>
      <c r="I646" s="2" t="str">
        <f t="shared" si="270"/>
        <v>Miami Dolphins</v>
      </c>
      <c r="J646" s="17">
        <f t="shared" si="271"/>
        <v>-370.37037037037032</v>
      </c>
      <c r="K646" s="18">
        <f t="shared" si="272"/>
        <v>280</v>
      </c>
      <c r="L646" s="4">
        <f t="shared" si="273"/>
        <v>1.27</v>
      </c>
      <c r="M646" s="4">
        <f t="shared" si="274"/>
        <v>3.8</v>
      </c>
      <c r="N646" s="1">
        <f t="shared" si="275"/>
        <v>0.78740157480314954</v>
      </c>
      <c r="O646" s="1">
        <f t="shared" si="276"/>
        <v>0.26315789473684209</v>
      </c>
      <c r="P646" s="1">
        <f t="shared" si="277"/>
        <v>4.8126232741617536E-2</v>
      </c>
      <c r="Q646" s="1">
        <f t="shared" si="278"/>
        <v>0.26212184003315375</v>
      </c>
      <c r="R646" s="1">
        <f t="shared" si="279"/>
        <v>0.77312184003315376</v>
      </c>
      <c r="S646" s="1"/>
      <c r="T646" s="17">
        <f t="shared" si="280"/>
        <v>293.45718645992071</v>
      </c>
      <c r="U646" s="18">
        <f t="shared" si="281"/>
        <v>2909.583445130711</v>
      </c>
      <c r="V646" s="2">
        <f t="shared" si="282"/>
        <v>278.78432713692467</v>
      </c>
      <c r="W646" s="18">
        <f t="shared" si="283"/>
        <v>2764.1042728741754</v>
      </c>
      <c r="X646" s="2">
        <f t="shared" si="284"/>
        <v>-358.70022187755586</v>
      </c>
      <c r="Y646" s="2">
        <f t="shared" si="285"/>
        <v>276.41042728741752</v>
      </c>
      <c r="Z646" s="2">
        <f t="shared" si="286"/>
        <v>278.78432713692467</v>
      </c>
      <c r="AA646" s="2">
        <f t="shared" si="287"/>
        <v>-1000</v>
      </c>
      <c r="AB646" s="5">
        <f t="shared" si="288"/>
        <v>0.27</v>
      </c>
      <c r="AC646" s="5">
        <f t="shared" si="289"/>
        <v>-1</v>
      </c>
      <c r="AD646" s="3">
        <f t="shared" si="290"/>
        <v>202012</v>
      </c>
      <c r="AE646" s="21">
        <v>3.9</v>
      </c>
      <c r="AF646" s="21">
        <v>1.27</v>
      </c>
      <c r="AG646" s="21">
        <v>3.8</v>
      </c>
      <c r="AH646" s="21">
        <v>1.27</v>
      </c>
      <c r="AI646">
        <v>27</v>
      </c>
      <c r="AJ646">
        <v>33</v>
      </c>
      <c r="AK646">
        <f t="shared" si="291"/>
        <v>-400</v>
      </c>
      <c r="AL646">
        <f t="shared" si="292"/>
        <v>33</v>
      </c>
      <c r="AM646">
        <f t="shared" si="293"/>
        <v>27</v>
      </c>
    </row>
    <row r="647" spans="2:39" x14ac:dyDescent="0.25">
      <c r="B647" s="24">
        <v>44178</v>
      </c>
      <c r="C647" s="20" t="s">
        <v>28</v>
      </c>
      <c r="D647" s="20" t="s">
        <v>51</v>
      </c>
      <c r="E647" s="2">
        <v>140</v>
      </c>
      <c r="F647" s="2">
        <v>-161.29032258064512</v>
      </c>
      <c r="G647" s="9">
        <f t="shared" si="294"/>
        <v>45055.791666665107</v>
      </c>
      <c r="H647" s="2" t="str">
        <f t="shared" ref="H647:H710" si="295">IF(E647&lt;=F647,C647,D647)</f>
        <v>Arizona Cardinals</v>
      </c>
      <c r="I647" s="2" t="str">
        <f t="shared" ref="I647:I710" si="296">IF(E647&gt;F647,C647,D647)</f>
        <v>New York Giants</v>
      </c>
      <c r="J647" s="17">
        <f t="shared" ref="J647:J710" si="297">IF(E647&lt;=F647,E647,F647)</f>
        <v>-161.29032258064512</v>
      </c>
      <c r="K647" s="18">
        <f t="shared" ref="K647:K710" si="298">IF(E647&gt;F647,E647,F647)</f>
        <v>140</v>
      </c>
      <c r="L647" s="4">
        <f t="shared" si="273"/>
        <v>1.62</v>
      </c>
      <c r="M647" s="4">
        <f t="shared" si="274"/>
        <v>2.4</v>
      </c>
      <c r="N647" s="1">
        <f t="shared" si="275"/>
        <v>0.61728395061728392</v>
      </c>
      <c r="O647" s="1">
        <f t="shared" si="276"/>
        <v>0.41666666666666669</v>
      </c>
      <c r="P647" s="1">
        <f t="shared" si="277"/>
        <v>3.2835820895522283E-2</v>
      </c>
      <c r="Q647" s="1">
        <f t="shared" si="278"/>
        <v>0.10030864197530862</v>
      </c>
      <c r="R647" s="1">
        <f t="shared" si="279"/>
        <v>0.61130864197530865</v>
      </c>
      <c r="S647" s="1"/>
      <c r="T647" s="17">
        <f t="shared" si="280"/>
        <v>635.83488165441463</v>
      </c>
      <c r="U647" s="18">
        <f t="shared" si="281"/>
        <v>1423.7849094482656</v>
      </c>
      <c r="V647" s="2">
        <f t="shared" si="282"/>
        <v>604.04313757169382</v>
      </c>
      <c r="W647" s="18">
        <f t="shared" si="283"/>
        <v>1352.5956639758522</v>
      </c>
      <c r="X647" s="2">
        <f t="shared" si="284"/>
        <v>-165.55109027810289</v>
      </c>
      <c r="Y647" s="2">
        <f t="shared" si="285"/>
        <v>135.25956639758522</v>
      </c>
      <c r="Z647" s="2">
        <f t="shared" si="286"/>
        <v>604.04313757169382</v>
      </c>
      <c r="AA647" s="2">
        <f t="shared" si="287"/>
        <v>-1000</v>
      </c>
      <c r="AB647" s="5">
        <f t="shared" si="288"/>
        <v>0.62000000000000011</v>
      </c>
      <c r="AC647" s="5">
        <f t="shared" si="289"/>
        <v>-1</v>
      </c>
      <c r="AD647" s="3">
        <f t="shared" si="290"/>
        <v>202012</v>
      </c>
      <c r="AE647" s="21">
        <v>2.2000000000000002</v>
      </c>
      <c r="AF647" s="21">
        <v>1.71</v>
      </c>
      <c r="AG647" s="21">
        <v>2.4</v>
      </c>
      <c r="AH647" s="21">
        <v>1.62</v>
      </c>
      <c r="AI647">
        <v>7</v>
      </c>
      <c r="AJ647">
        <v>26</v>
      </c>
      <c r="AK647">
        <f t="shared" si="291"/>
        <v>-170</v>
      </c>
      <c r="AL647">
        <f t="shared" si="292"/>
        <v>26</v>
      </c>
      <c r="AM647">
        <f t="shared" si="293"/>
        <v>7</v>
      </c>
    </row>
    <row r="648" spans="2:39" x14ac:dyDescent="0.25">
      <c r="B648" s="24">
        <v>44178</v>
      </c>
      <c r="C648" s="20" t="s">
        <v>30</v>
      </c>
      <c r="D648" s="20" t="s">
        <v>32</v>
      </c>
      <c r="E648" s="2">
        <v>-322.58064516129025</v>
      </c>
      <c r="F648" s="2">
        <v>254.99999999999997</v>
      </c>
      <c r="G648" s="9">
        <f t="shared" si="294"/>
        <v>45055.833333331771</v>
      </c>
      <c r="H648" s="2" t="str">
        <f t="shared" si="295"/>
        <v>Tampa Bay Buccaneers</v>
      </c>
      <c r="I648" s="2" t="str">
        <f t="shared" si="296"/>
        <v>Minnesota Vikings</v>
      </c>
      <c r="J648" s="17">
        <f t="shared" si="297"/>
        <v>-322.58064516129025</v>
      </c>
      <c r="K648" s="18">
        <f t="shared" si="298"/>
        <v>254.99999999999997</v>
      </c>
      <c r="L648" s="4">
        <f t="shared" si="273"/>
        <v>1.31</v>
      </c>
      <c r="M648" s="4">
        <f t="shared" si="274"/>
        <v>3.55</v>
      </c>
      <c r="N648" s="1">
        <f t="shared" si="275"/>
        <v>0.76335877862595414</v>
      </c>
      <c r="O648" s="1">
        <f t="shared" si="276"/>
        <v>0.28169014084507044</v>
      </c>
      <c r="P648" s="1">
        <f t="shared" si="277"/>
        <v>4.3106995884773514E-2</v>
      </c>
      <c r="Q648" s="1">
        <f t="shared" si="278"/>
        <v>0.24083431889044185</v>
      </c>
      <c r="R648" s="1">
        <f t="shared" si="279"/>
        <v>0.75183431889044183</v>
      </c>
      <c r="S648" s="1"/>
      <c r="T648" s="17">
        <f t="shared" si="280"/>
        <v>330.08027815995609</v>
      </c>
      <c r="U648" s="18">
        <f t="shared" si="281"/>
        <v>2621.0959219336551</v>
      </c>
      <c r="V648" s="2">
        <f t="shared" si="282"/>
        <v>313.57626425195826</v>
      </c>
      <c r="W648" s="18">
        <f t="shared" si="283"/>
        <v>2490.0411258369722</v>
      </c>
      <c r="X648" s="2">
        <f t="shared" si="284"/>
        <v>-318.90168804246639</v>
      </c>
      <c r="Y648" s="2">
        <f t="shared" si="285"/>
        <v>249.00411258369724</v>
      </c>
      <c r="Z648" s="2">
        <f t="shared" si="286"/>
        <v>313.57626425195826</v>
      </c>
      <c r="AA648" s="2">
        <f t="shared" si="287"/>
        <v>-1000</v>
      </c>
      <c r="AB648" s="5">
        <f t="shared" si="288"/>
        <v>0.31000000000000005</v>
      </c>
      <c r="AC648" s="5">
        <f t="shared" si="289"/>
        <v>-1</v>
      </c>
      <c r="AD648" s="3">
        <f t="shared" si="290"/>
        <v>202012</v>
      </c>
      <c r="AE648" s="21">
        <v>1.35</v>
      </c>
      <c r="AF648" s="21">
        <v>3.3</v>
      </c>
      <c r="AG648" s="21">
        <v>1.31</v>
      </c>
      <c r="AH648" s="21">
        <v>3.55</v>
      </c>
      <c r="AI648">
        <v>26</v>
      </c>
      <c r="AJ648">
        <v>14</v>
      </c>
      <c r="AK648">
        <f t="shared" si="291"/>
        <v>-400</v>
      </c>
      <c r="AL648">
        <f t="shared" si="292"/>
        <v>26</v>
      </c>
      <c r="AM648">
        <f t="shared" si="293"/>
        <v>14</v>
      </c>
    </row>
    <row r="649" spans="2:39" x14ac:dyDescent="0.25">
      <c r="B649" s="24">
        <v>44175</v>
      </c>
      <c r="C649" s="20" t="s">
        <v>50</v>
      </c>
      <c r="D649" s="20" t="s">
        <v>39</v>
      </c>
      <c r="E649" s="2">
        <v>-238.09523809523813</v>
      </c>
      <c r="F649" s="2">
        <v>195.00000000000003</v>
      </c>
      <c r="G649" s="9">
        <f t="shared" si="294"/>
        <v>45055.874999998436</v>
      </c>
      <c r="H649" s="2" t="str">
        <f t="shared" si="295"/>
        <v>Los Angeles Rams</v>
      </c>
      <c r="I649" s="2" t="str">
        <f t="shared" si="296"/>
        <v>New England Patriots</v>
      </c>
      <c r="J649" s="17">
        <f t="shared" si="297"/>
        <v>-238.09523809523813</v>
      </c>
      <c r="K649" s="18">
        <f t="shared" si="298"/>
        <v>195.00000000000003</v>
      </c>
      <c r="L649" s="4">
        <f t="shared" si="273"/>
        <v>1.42</v>
      </c>
      <c r="M649" s="4">
        <f t="shared" si="274"/>
        <v>2.95</v>
      </c>
      <c r="N649" s="1">
        <f t="shared" si="275"/>
        <v>0.70422535211267612</v>
      </c>
      <c r="O649" s="1">
        <f t="shared" si="276"/>
        <v>0.33898305084745761</v>
      </c>
      <c r="P649" s="1">
        <f t="shared" si="277"/>
        <v>4.1418764302059485E-2</v>
      </c>
      <c r="Q649" s="1">
        <f t="shared" si="278"/>
        <v>0.18262115063260925</v>
      </c>
      <c r="R649" s="1">
        <f t="shared" si="279"/>
        <v>0.69362115063260932</v>
      </c>
      <c r="S649" s="1"/>
      <c r="T649" s="17">
        <f t="shared" si="280"/>
        <v>441.70920838841397</v>
      </c>
      <c r="U649" s="18">
        <f t="shared" si="281"/>
        <v>2009.6149174189422</v>
      </c>
      <c r="V649" s="2">
        <f t="shared" si="282"/>
        <v>419.62374796899326</v>
      </c>
      <c r="W649" s="18">
        <f t="shared" si="283"/>
        <v>1909.134171547995</v>
      </c>
      <c r="X649" s="2">
        <f t="shared" si="284"/>
        <v>-238.30872414634925</v>
      </c>
      <c r="Y649" s="2">
        <f t="shared" si="285"/>
        <v>190.9134171547995</v>
      </c>
      <c r="Z649" s="2">
        <f t="shared" si="286"/>
        <v>419.62374796899326</v>
      </c>
      <c r="AA649" s="2">
        <f t="shared" si="287"/>
        <v>-1000</v>
      </c>
      <c r="AB649" s="5">
        <f t="shared" si="288"/>
        <v>0.41999999999999993</v>
      </c>
      <c r="AC649" s="5">
        <f t="shared" si="289"/>
        <v>-1</v>
      </c>
      <c r="AD649" s="3">
        <f t="shared" si="290"/>
        <v>202012</v>
      </c>
      <c r="AE649" s="21">
        <v>1.37</v>
      </c>
      <c r="AF649" s="21">
        <v>3.2</v>
      </c>
      <c r="AG649" s="21">
        <v>1.42</v>
      </c>
      <c r="AH649" s="21">
        <v>2.95</v>
      </c>
      <c r="AI649">
        <v>24</v>
      </c>
      <c r="AJ649">
        <v>3</v>
      </c>
      <c r="AK649">
        <f t="shared" si="291"/>
        <v>-300</v>
      </c>
      <c r="AL649">
        <f t="shared" si="292"/>
        <v>24</v>
      </c>
      <c r="AM649">
        <f t="shared" si="293"/>
        <v>3</v>
      </c>
    </row>
    <row r="650" spans="2:39" x14ac:dyDescent="0.25">
      <c r="B650" s="24">
        <v>44173</v>
      </c>
      <c r="C650" s="20" t="s">
        <v>31</v>
      </c>
      <c r="D650" s="20" t="s">
        <v>26</v>
      </c>
      <c r="E650" s="2">
        <v>-434.78260869565219</v>
      </c>
      <c r="F650" s="2">
        <v>325</v>
      </c>
      <c r="G650" s="9">
        <f t="shared" si="294"/>
        <v>45055.9166666651</v>
      </c>
      <c r="H650" s="2" t="str">
        <f t="shared" si="295"/>
        <v>Baltimore Ravens</v>
      </c>
      <c r="I650" s="2" t="str">
        <f t="shared" si="296"/>
        <v>Dallas Cowboys</v>
      </c>
      <c r="J650" s="17">
        <f t="shared" si="297"/>
        <v>-434.78260869565219</v>
      </c>
      <c r="K650" s="18">
        <f t="shared" si="298"/>
        <v>325</v>
      </c>
      <c r="L650" s="4">
        <f t="shared" si="273"/>
        <v>1.2300000000000002</v>
      </c>
      <c r="M650" s="4">
        <f t="shared" si="274"/>
        <v>4.25</v>
      </c>
      <c r="N650" s="1">
        <f t="shared" si="275"/>
        <v>0.81300813008130068</v>
      </c>
      <c r="O650" s="1">
        <f t="shared" si="276"/>
        <v>0.23529411764705882</v>
      </c>
      <c r="P650" s="1">
        <f t="shared" si="277"/>
        <v>4.607664233576636E-2</v>
      </c>
      <c r="Q650" s="1">
        <f t="shared" si="278"/>
        <v>0.28885700621712096</v>
      </c>
      <c r="R650" s="1">
        <f t="shared" si="279"/>
        <v>0.79985700621712097</v>
      </c>
      <c r="S650" s="1"/>
      <c r="T650" s="17">
        <f t="shared" si="280"/>
        <v>250.2234677288684</v>
      </c>
      <c r="U650" s="18">
        <f t="shared" si="281"/>
        <v>3342.2645955042926</v>
      </c>
      <c r="V650" s="2">
        <f t="shared" si="282"/>
        <v>237.71229434242497</v>
      </c>
      <c r="W650" s="18">
        <f t="shared" si="283"/>
        <v>3175.151365729078</v>
      </c>
      <c r="X650" s="2">
        <f t="shared" si="284"/>
        <v>-420.67660100049278</v>
      </c>
      <c r="Y650" s="2">
        <f t="shared" si="285"/>
        <v>317.51513657290781</v>
      </c>
      <c r="Z650" s="2">
        <f t="shared" si="286"/>
        <v>237.71229434242497</v>
      </c>
      <c r="AA650" s="2">
        <f t="shared" si="287"/>
        <v>-1000</v>
      </c>
      <c r="AB650" s="5">
        <f t="shared" si="288"/>
        <v>0.2300000000000002</v>
      </c>
      <c r="AC650" s="5">
        <f t="shared" si="289"/>
        <v>-1</v>
      </c>
      <c r="AD650" s="3">
        <f t="shared" si="290"/>
        <v>202012</v>
      </c>
      <c r="AE650" s="21">
        <v>1.27</v>
      </c>
      <c r="AF650" s="21">
        <v>3.8</v>
      </c>
      <c r="AG650" s="21">
        <v>1.23</v>
      </c>
      <c r="AH650" s="21">
        <v>4.25</v>
      </c>
      <c r="AI650">
        <v>34</v>
      </c>
      <c r="AJ650">
        <v>17</v>
      </c>
      <c r="AK650">
        <f t="shared" si="291"/>
        <v>-500</v>
      </c>
      <c r="AL650">
        <f t="shared" si="292"/>
        <v>34</v>
      </c>
      <c r="AM650">
        <f t="shared" si="293"/>
        <v>17</v>
      </c>
    </row>
    <row r="651" spans="2:39" x14ac:dyDescent="0.25">
      <c r="B651" s="24">
        <v>44172</v>
      </c>
      <c r="C651" s="20" t="s">
        <v>25</v>
      </c>
      <c r="D651" s="20" t="s">
        <v>27</v>
      </c>
      <c r="E651" s="2">
        <v>-125</v>
      </c>
      <c r="F651" s="2">
        <v>104.99999999999999</v>
      </c>
      <c r="G651" s="9">
        <f t="shared" si="294"/>
        <v>45055.958333331764</v>
      </c>
      <c r="H651" s="2" t="str">
        <f t="shared" si="295"/>
        <v>San Francisco 49ers</v>
      </c>
      <c r="I651" s="2" t="str">
        <f t="shared" si="296"/>
        <v>Buffalo Bills</v>
      </c>
      <c r="J651" s="17">
        <f t="shared" si="297"/>
        <v>-125</v>
      </c>
      <c r="K651" s="18">
        <f t="shared" si="298"/>
        <v>104.99999999999999</v>
      </c>
      <c r="L651" s="4">
        <f t="shared" si="273"/>
        <v>1.8</v>
      </c>
      <c r="M651" s="4">
        <f t="shared" si="274"/>
        <v>2.0499999999999998</v>
      </c>
      <c r="N651" s="1">
        <f t="shared" si="275"/>
        <v>0.55555555555555558</v>
      </c>
      <c r="O651" s="1">
        <f t="shared" si="276"/>
        <v>0.48780487804878053</v>
      </c>
      <c r="P651" s="1">
        <f t="shared" si="277"/>
        <v>4.1558441558441461E-2</v>
      </c>
      <c r="Q651" s="1">
        <f t="shared" si="278"/>
        <v>3.3875338753387524E-2</v>
      </c>
      <c r="R651" s="1">
        <f t="shared" si="279"/>
        <v>0.54487533875338756</v>
      </c>
      <c r="S651" s="1"/>
      <c r="T651" s="17">
        <f t="shared" si="280"/>
        <v>835.28218085238643</v>
      </c>
      <c r="U651" s="18">
        <f t="shared" si="281"/>
        <v>1090.9993667390718</v>
      </c>
      <c r="V651" s="2">
        <f t="shared" si="282"/>
        <v>793.51807180976709</v>
      </c>
      <c r="W651" s="18">
        <f t="shared" si="283"/>
        <v>1036.449398402118</v>
      </c>
      <c r="X651" s="2">
        <f t="shared" si="284"/>
        <v>-126.02107444375048</v>
      </c>
      <c r="Y651" s="2">
        <f t="shared" si="285"/>
        <v>103.6449398402118</v>
      </c>
      <c r="Z651" s="2">
        <f t="shared" si="286"/>
        <v>-1000</v>
      </c>
      <c r="AA651" s="2">
        <f t="shared" si="287"/>
        <v>1036.449398402118</v>
      </c>
      <c r="AB651" s="5">
        <f t="shared" si="288"/>
        <v>-1</v>
      </c>
      <c r="AC651" s="5">
        <f t="shared" si="289"/>
        <v>1.0499999999999998</v>
      </c>
      <c r="AD651" s="3">
        <f t="shared" si="290"/>
        <v>202012</v>
      </c>
      <c r="AE651" s="21">
        <v>2.35</v>
      </c>
      <c r="AF651" s="21">
        <v>1.64</v>
      </c>
      <c r="AG651" s="21">
        <v>1.8</v>
      </c>
      <c r="AH651" s="21">
        <v>2.0499999999999998</v>
      </c>
      <c r="AI651">
        <v>24</v>
      </c>
      <c r="AJ651">
        <v>34</v>
      </c>
      <c r="AK651">
        <f t="shared" si="291"/>
        <v>-130</v>
      </c>
      <c r="AL651">
        <f t="shared" si="292"/>
        <v>24</v>
      </c>
      <c r="AM651">
        <f t="shared" si="293"/>
        <v>34</v>
      </c>
    </row>
    <row r="652" spans="2:39" x14ac:dyDescent="0.25">
      <c r="B652" s="24">
        <v>44172</v>
      </c>
      <c r="C652" s="20" t="s">
        <v>48</v>
      </c>
      <c r="D652" s="20" t="s">
        <v>54</v>
      </c>
      <c r="E652" s="2">
        <v>-294.11764705882348</v>
      </c>
      <c r="F652" s="2">
        <v>235</v>
      </c>
      <c r="G652" s="9">
        <f t="shared" si="294"/>
        <v>45055.999999998428</v>
      </c>
      <c r="H652" s="2" t="str">
        <f t="shared" si="295"/>
        <v>Pittsburgh Steelers</v>
      </c>
      <c r="I652" s="2" t="str">
        <f t="shared" si="296"/>
        <v>Washington Football Team</v>
      </c>
      <c r="J652" s="17">
        <f t="shared" si="297"/>
        <v>-294.11764705882348</v>
      </c>
      <c r="K652" s="18">
        <f t="shared" si="298"/>
        <v>235</v>
      </c>
      <c r="L652" s="4">
        <f t="shared" si="273"/>
        <v>1.34</v>
      </c>
      <c r="M652" s="4">
        <f t="shared" si="274"/>
        <v>3.35</v>
      </c>
      <c r="N652" s="1">
        <f t="shared" si="275"/>
        <v>0.74626865671641784</v>
      </c>
      <c r="O652" s="1">
        <f t="shared" si="276"/>
        <v>0.29850746268656714</v>
      </c>
      <c r="P652" s="1">
        <f t="shared" si="277"/>
        <v>4.2857142857142816E-2</v>
      </c>
      <c r="Q652" s="1">
        <f t="shared" si="278"/>
        <v>0.22388059701492535</v>
      </c>
      <c r="R652" s="1">
        <f t="shared" si="279"/>
        <v>0.73488059701492536</v>
      </c>
      <c r="S652" s="1"/>
      <c r="T652" s="17">
        <f t="shared" si="280"/>
        <v>360.7652781444848</v>
      </c>
      <c r="U652" s="18">
        <f t="shared" si="281"/>
        <v>2419.4789829550677</v>
      </c>
      <c r="V652" s="2">
        <f t="shared" si="282"/>
        <v>342.72701423726056</v>
      </c>
      <c r="W652" s="18">
        <f t="shared" si="283"/>
        <v>2298.5050338073142</v>
      </c>
      <c r="X652" s="2">
        <f t="shared" si="284"/>
        <v>-291.77740839177835</v>
      </c>
      <c r="Y652" s="2">
        <f t="shared" si="285"/>
        <v>229.85050338073142</v>
      </c>
      <c r="Z652" s="2">
        <f t="shared" si="286"/>
        <v>-1000</v>
      </c>
      <c r="AA652" s="2">
        <f t="shared" si="287"/>
        <v>2298.5050338073142</v>
      </c>
      <c r="AB652" s="5">
        <f t="shared" si="288"/>
        <v>-1</v>
      </c>
      <c r="AC652" s="5">
        <f t="shared" si="289"/>
        <v>2.35</v>
      </c>
      <c r="AD652" s="3">
        <f t="shared" si="290"/>
        <v>202012</v>
      </c>
      <c r="AE652" s="21">
        <v>1.22</v>
      </c>
      <c r="AF652" s="21">
        <v>4.5</v>
      </c>
      <c r="AG652" s="21">
        <v>1.34</v>
      </c>
      <c r="AH652" s="21">
        <v>3.35</v>
      </c>
      <c r="AI652">
        <v>17</v>
      </c>
      <c r="AJ652">
        <v>23</v>
      </c>
      <c r="AK652">
        <f t="shared" si="291"/>
        <v>-300</v>
      </c>
      <c r="AL652">
        <f t="shared" si="292"/>
        <v>17</v>
      </c>
      <c r="AM652">
        <f t="shared" si="293"/>
        <v>23</v>
      </c>
    </row>
    <row r="653" spans="2:39" x14ac:dyDescent="0.25">
      <c r="B653" s="24">
        <v>44171</v>
      </c>
      <c r="C653" s="20" t="s">
        <v>23</v>
      </c>
      <c r="D653" s="20" t="s">
        <v>41</v>
      </c>
      <c r="E653" s="2">
        <v>-909.09090909090833</v>
      </c>
      <c r="F653" s="2">
        <v>600</v>
      </c>
      <c r="G653" s="9">
        <f t="shared" si="294"/>
        <v>45056.041666665093</v>
      </c>
      <c r="H653" s="2" t="str">
        <f t="shared" si="295"/>
        <v>Kansas City Chiefs</v>
      </c>
      <c r="I653" s="2" t="str">
        <f t="shared" si="296"/>
        <v>Denver Broncos</v>
      </c>
      <c r="J653" s="17">
        <f t="shared" si="297"/>
        <v>-909.09090909090833</v>
      </c>
      <c r="K653" s="18">
        <f t="shared" si="298"/>
        <v>600</v>
      </c>
      <c r="L653" s="4">
        <f t="shared" si="273"/>
        <v>1.1100000000000001</v>
      </c>
      <c r="M653" s="4">
        <f t="shared" si="274"/>
        <v>7</v>
      </c>
      <c r="N653" s="1">
        <f t="shared" si="275"/>
        <v>0.9009009009009008</v>
      </c>
      <c r="O653" s="1">
        <f t="shared" si="276"/>
        <v>0.14285714285714285</v>
      </c>
      <c r="P653" s="1">
        <f t="shared" si="277"/>
        <v>4.1923551171393236E-2</v>
      </c>
      <c r="Q653" s="1">
        <f t="shared" si="278"/>
        <v>0.379021879021879</v>
      </c>
      <c r="R653" s="1">
        <f t="shared" si="279"/>
        <v>0.89002187902187901</v>
      </c>
      <c r="S653" s="1"/>
      <c r="T653" s="17">
        <f t="shared" si="280"/>
        <v>123.56788475692903</v>
      </c>
      <c r="U653" s="18">
        <f t="shared" si="281"/>
        <v>5887.3281029596874</v>
      </c>
      <c r="V653" s="2">
        <f t="shared" si="282"/>
        <v>117.38949051908257</v>
      </c>
      <c r="W653" s="18">
        <f t="shared" si="283"/>
        <v>5592.9616978117028</v>
      </c>
      <c r="X653" s="2">
        <f t="shared" si="284"/>
        <v>-851.86501413211454</v>
      </c>
      <c r="Y653" s="2">
        <f t="shared" si="285"/>
        <v>559.29616978117031</v>
      </c>
      <c r="Z653" s="2">
        <f t="shared" si="286"/>
        <v>117.38949051908257</v>
      </c>
      <c r="AA653" s="2">
        <f t="shared" si="287"/>
        <v>-1000</v>
      </c>
      <c r="AB653" s="5">
        <f t="shared" si="288"/>
        <v>0.1100000000000001</v>
      </c>
      <c r="AC653" s="5">
        <f t="shared" si="289"/>
        <v>-1</v>
      </c>
      <c r="AD653" s="3">
        <f t="shared" si="290"/>
        <v>202012</v>
      </c>
      <c r="AE653" s="21">
        <v>1.1200000000000001</v>
      </c>
      <c r="AF653" s="21">
        <v>6.5</v>
      </c>
      <c r="AG653" s="21">
        <v>1.1100000000000001</v>
      </c>
      <c r="AH653" s="21">
        <v>7</v>
      </c>
      <c r="AI653">
        <v>22</v>
      </c>
      <c r="AJ653">
        <v>16</v>
      </c>
      <c r="AK653">
        <f t="shared" si="291"/>
        <v>-1000</v>
      </c>
      <c r="AL653">
        <f t="shared" si="292"/>
        <v>22</v>
      </c>
      <c r="AM653">
        <f t="shared" si="293"/>
        <v>16</v>
      </c>
    </row>
    <row r="654" spans="2:39" x14ac:dyDescent="0.25">
      <c r="B654" s="24">
        <v>44171</v>
      </c>
      <c r="C654" s="20" t="s">
        <v>36</v>
      </c>
      <c r="D654" s="20" t="s">
        <v>22</v>
      </c>
      <c r="E654" s="2">
        <v>-400</v>
      </c>
      <c r="F654" s="2">
        <v>320</v>
      </c>
      <c r="G654" s="9">
        <f t="shared" si="294"/>
        <v>45056.083333331757</v>
      </c>
      <c r="H654" s="2" t="str">
        <f t="shared" si="295"/>
        <v>Green Bay Packers</v>
      </c>
      <c r="I654" s="2" t="str">
        <f t="shared" si="296"/>
        <v>Philadelphia Eagles</v>
      </c>
      <c r="J654" s="17">
        <f t="shared" si="297"/>
        <v>-400</v>
      </c>
      <c r="K654" s="18">
        <f t="shared" si="298"/>
        <v>320</v>
      </c>
      <c r="L654" s="4">
        <f t="shared" si="273"/>
        <v>1.25</v>
      </c>
      <c r="M654" s="4">
        <f t="shared" si="274"/>
        <v>4.2</v>
      </c>
      <c r="N654" s="1">
        <f t="shared" si="275"/>
        <v>0.8</v>
      </c>
      <c r="O654" s="1">
        <f t="shared" si="276"/>
        <v>0.23809523809523808</v>
      </c>
      <c r="P654" s="1">
        <f t="shared" si="277"/>
        <v>3.669724770642202E-2</v>
      </c>
      <c r="Q654" s="1">
        <f t="shared" si="278"/>
        <v>0.28095238095238095</v>
      </c>
      <c r="R654" s="1">
        <f t="shared" si="279"/>
        <v>0.79195238095238096</v>
      </c>
      <c r="S654" s="1"/>
      <c r="T654" s="17">
        <f t="shared" si="280"/>
        <v>262.7021826709157</v>
      </c>
      <c r="U654" s="18">
        <f t="shared" si="281"/>
        <v>3204.8956988858595</v>
      </c>
      <c r="V654" s="2">
        <f t="shared" si="282"/>
        <v>249.56707353736991</v>
      </c>
      <c r="W654" s="18">
        <f t="shared" si="283"/>
        <v>3044.6509139415662</v>
      </c>
      <c r="X654" s="2">
        <f t="shared" si="284"/>
        <v>-400.69388394309198</v>
      </c>
      <c r="Y654" s="2">
        <f t="shared" si="285"/>
        <v>304.46509139415662</v>
      </c>
      <c r="Z654" s="2">
        <f t="shared" si="286"/>
        <v>249.56707353736991</v>
      </c>
      <c r="AA654" s="2">
        <f t="shared" si="287"/>
        <v>-1000</v>
      </c>
      <c r="AB654" s="5">
        <f t="shared" si="288"/>
        <v>0.25</v>
      </c>
      <c r="AC654" s="5">
        <f t="shared" si="289"/>
        <v>-1</v>
      </c>
      <c r="AD654" s="3">
        <f t="shared" si="290"/>
        <v>202012</v>
      </c>
      <c r="AE654" s="21">
        <v>1.23</v>
      </c>
      <c r="AF654" s="21">
        <v>4.25</v>
      </c>
      <c r="AG654" s="21">
        <v>1.25</v>
      </c>
      <c r="AH654" s="21">
        <v>4.2</v>
      </c>
      <c r="AI654">
        <v>30</v>
      </c>
      <c r="AJ654">
        <v>16</v>
      </c>
      <c r="AK654">
        <f t="shared" si="291"/>
        <v>-400</v>
      </c>
      <c r="AL654">
        <f t="shared" si="292"/>
        <v>30</v>
      </c>
      <c r="AM654">
        <f t="shared" si="293"/>
        <v>16</v>
      </c>
    </row>
    <row r="655" spans="2:39" x14ac:dyDescent="0.25">
      <c r="B655" s="24">
        <v>44171</v>
      </c>
      <c r="C655" s="20" t="s">
        <v>34</v>
      </c>
      <c r="D655" s="20" t="s">
        <v>39</v>
      </c>
      <c r="E655" s="2">
        <v>-135.13513513513513</v>
      </c>
      <c r="F655" s="2">
        <v>114.99999999999999</v>
      </c>
      <c r="G655" s="9">
        <f t="shared" si="294"/>
        <v>45056.124999998421</v>
      </c>
      <c r="H655" s="2" t="str">
        <f t="shared" si="295"/>
        <v>Los Angeles Chargers</v>
      </c>
      <c r="I655" s="2" t="str">
        <f t="shared" si="296"/>
        <v>New England Patriots</v>
      </c>
      <c r="J655" s="17">
        <f t="shared" si="297"/>
        <v>-135.13513513513513</v>
      </c>
      <c r="K655" s="18">
        <f t="shared" si="298"/>
        <v>114.99999999999999</v>
      </c>
      <c r="L655" s="4">
        <f t="shared" si="273"/>
        <v>1.74</v>
      </c>
      <c r="M655" s="4">
        <f t="shared" si="274"/>
        <v>2.15</v>
      </c>
      <c r="N655" s="1">
        <f t="shared" si="275"/>
        <v>0.57471264367816088</v>
      </c>
      <c r="O655" s="1">
        <f t="shared" si="276"/>
        <v>0.46511627906976744</v>
      </c>
      <c r="P655" s="1">
        <f t="shared" si="277"/>
        <v>3.8303341902313659E-2</v>
      </c>
      <c r="Q655" s="1">
        <f t="shared" si="278"/>
        <v>5.4798182304196724E-2</v>
      </c>
      <c r="R655" s="1">
        <f t="shared" si="279"/>
        <v>0.56579818230419676</v>
      </c>
      <c r="S655" s="1"/>
      <c r="T655" s="17">
        <f t="shared" si="280"/>
        <v>767.41465645493759</v>
      </c>
      <c r="U655" s="18">
        <f t="shared" si="281"/>
        <v>1185.8985221458363</v>
      </c>
      <c r="V655" s="2">
        <f t="shared" si="282"/>
        <v>729.04392363219063</v>
      </c>
      <c r="W655" s="18">
        <f t="shared" si="283"/>
        <v>1126.6035960385445</v>
      </c>
      <c r="X655" s="2">
        <f t="shared" si="284"/>
        <v>-137.16594673992637</v>
      </c>
      <c r="Y655" s="2">
        <f t="shared" si="285"/>
        <v>112.66035960385446</v>
      </c>
      <c r="Z655" s="2">
        <f t="shared" si="286"/>
        <v>-1000</v>
      </c>
      <c r="AA655" s="2">
        <f t="shared" si="287"/>
        <v>1126.6035960385445</v>
      </c>
      <c r="AB655" s="5">
        <f t="shared" si="288"/>
        <v>-1</v>
      </c>
      <c r="AC655" s="5">
        <f t="shared" si="289"/>
        <v>1.1499999999999999</v>
      </c>
      <c r="AD655" s="3">
        <f t="shared" si="290"/>
        <v>202012</v>
      </c>
      <c r="AE655" s="21">
        <v>1.8</v>
      </c>
      <c r="AF655" s="21">
        <v>2.0499999999999998</v>
      </c>
      <c r="AG655" s="21">
        <v>1.74</v>
      </c>
      <c r="AH655" s="21">
        <v>2.15</v>
      </c>
      <c r="AI655">
        <v>0</v>
      </c>
      <c r="AJ655">
        <v>45</v>
      </c>
      <c r="AK655">
        <f t="shared" si="291"/>
        <v>-140</v>
      </c>
      <c r="AL655">
        <f t="shared" si="292"/>
        <v>0</v>
      </c>
      <c r="AM655">
        <f t="shared" si="293"/>
        <v>45</v>
      </c>
    </row>
    <row r="656" spans="2:39" x14ac:dyDescent="0.25">
      <c r="B656" s="24">
        <v>44171</v>
      </c>
      <c r="C656" s="20" t="s">
        <v>51</v>
      </c>
      <c r="D656" s="20" t="s">
        <v>50</v>
      </c>
      <c r="E656" s="2">
        <v>129.99999999999997</v>
      </c>
      <c r="F656" s="2">
        <v>-151.51515151515153</v>
      </c>
      <c r="G656" s="9">
        <f t="shared" si="294"/>
        <v>45056.166666665085</v>
      </c>
      <c r="H656" s="2" t="str">
        <f t="shared" si="295"/>
        <v>Los Angeles Rams</v>
      </c>
      <c r="I656" s="2" t="str">
        <f t="shared" si="296"/>
        <v>Arizona Cardinals</v>
      </c>
      <c r="J656" s="17">
        <f t="shared" si="297"/>
        <v>-151.51515151515153</v>
      </c>
      <c r="K656" s="18">
        <f t="shared" si="298"/>
        <v>129.99999999999997</v>
      </c>
      <c r="L656" s="4">
        <f t="shared" si="273"/>
        <v>1.66</v>
      </c>
      <c r="M656" s="4">
        <f t="shared" si="274"/>
        <v>2.2999999999999998</v>
      </c>
      <c r="N656" s="1">
        <f t="shared" si="275"/>
        <v>0.60240963855421692</v>
      </c>
      <c r="O656" s="1">
        <f t="shared" si="276"/>
        <v>0.43478260869565222</v>
      </c>
      <c r="P656" s="1">
        <f t="shared" si="277"/>
        <v>3.5858585858585923E-2</v>
      </c>
      <c r="Q656" s="1">
        <f t="shared" si="278"/>
        <v>8.3813514929282351E-2</v>
      </c>
      <c r="R656" s="1">
        <f t="shared" si="279"/>
        <v>0.59481351492928236</v>
      </c>
      <c r="S656" s="1"/>
      <c r="T656" s="17">
        <f t="shared" si="280"/>
        <v>681.19919084032654</v>
      </c>
      <c r="U656" s="18">
        <f t="shared" si="281"/>
        <v>1332.032655245516</v>
      </c>
      <c r="V656" s="2">
        <f t="shared" si="282"/>
        <v>647.13923129831016</v>
      </c>
      <c r="W656" s="18">
        <f t="shared" si="283"/>
        <v>1265.4310224832402</v>
      </c>
      <c r="X656" s="2">
        <f t="shared" si="284"/>
        <v>-154.5262521009227</v>
      </c>
      <c r="Y656" s="2">
        <f t="shared" si="285"/>
        <v>126.54310224832402</v>
      </c>
      <c r="Z656" s="2">
        <f t="shared" si="286"/>
        <v>647.13923129831016</v>
      </c>
      <c r="AA656" s="2">
        <f t="shared" si="287"/>
        <v>-1000</v>
      </c>
      <c r="AB656" s="5">
        <f t="shared" si="288"/>
        <v>0.65999999999999992</v>
      </c>
      <c r="AC656" s="5">
        <f t="shared" si="289"/>
        <v>-1</v>
      </c>
      <c r="AD656" s="3">
        <f t="shared" si="290"/>
        <v>202012</v>
      </c>
      <c r="AE656" s="21">
        <v>2.1</v>
      </c>
      <c r="AF656" s="21">
        <v>1.76</v>
      </c>
      <c r="AG656" s="21">
        <v>2.2999999999999998</v>
      </c>
      <c r="AH656" s="21">
        <v>1.66</v>
      </c>
      <c r="AI656">
        <v>28</v>
      </c>
      <c r="AJ656">
        <v>38</v>
      </c>
      <c r="AK656">
        <f t="shared" si="291"/>
        <v>-160</v>
      </c>
      <c r="AL656">
        <f t="shared" si="292"/>
        <v>38</v>
      </c>
      <c r="AM656">
        <f t="shared" si="293"/>
        <v>28</v>
      </c>
    </row>
    <row r="657" spans="2:39" x14ac:dyDescent="0.25">
      <c r="B657" s="24">
        <v>44171</v>
      </c>
      <c r="C657" s="20" t="s">
        <v>35</v>
      </c>
      <c r="D657" s="20" t="s">
        <v>28</v>
      </c>
      <c r="E657" s="2">
        <v>-625.00000000000034</v>
      </c>
      <c r="F657" s="2">
        <v>450</v>
      </c>
      <c r="G657" s="9">
        <f t="shared" si="294"/>
        <v>45056.20833333175</v>
      </c>
      <c r="H657" s="2" t="str">
        <f t="shared" si="295"/>
        <v>Seattle Seahawks</v>
      </c>
      <c r="I657" s="2" t="str">
        <f t="shared" si="296"/>
        <v>New York Giants</v>
      </c>
      <c r="J657" s="17">
        <f t="shared" si="297"/>
        <v>-625.00000000000034</v>
      </c>
      <c r="K657" s="18">
        <f t="shared" si="298"/>
        <v>450</v>
      </c>
      <c r="L657" s="4">
        <f t="shared" si="273"/>
        <v>1.1599999999999999</v>
      </c>
      <c r="M657" s="4">
        <f t="shared" si="274"/>
        <v>5.5</v>
      </c>
      <c r="N657" s="1">
        <f t="shared" si="275"/>
        <v>0.86206896551724144</v>
      </c>
      <c r="O657" s="1">
        <f t="shared" si="276"/>
        <v>0.18181818181818182</v>
      </c>
      <c r="P657" s="1">
        <f t="shared" si="277"/>
        <v>4.2042042042042094E-2</v>
      </c>
      <c r="Q657" s="1">
        <f t="shared" si="278"/>
        <v>0.34012539184952983</v>
      </c>
      <c r="R657" s="1">
        <f t="shared" si="279"/>
        <v>0.85112539184952984</v>
      </c>
      <c r="S657" s="1"/>
      <c r="T657" s="17">
        <f t="shared" si="280"/>
        <v>174.91501202538396</v>
      </c>
      <c r="U657" s="18">
        <f t="shared" si="281"/>
        <v>4502.2111739446591</v>
      </c>
      <c r="V657" s="2">
        <f t="shared" si="282"/>
        <v>166.16926142411475</v>
      </c>
      <c r="W657" s="18">
        <f t="shared" si="283"/>
        <v>4277.1006152474256</v>
      </c>
      <c r="X657" s="2">
        <f t="shared" si="284"/>
        <v>-601.79601896869144</v>
      </c>
      <c r="Y657" s="2">
        <f t="shared" si="285"/>
        <v>427.71006152474257</v>
      </c>
      <c r="Z657" s="2">
        <f t="shared" si="286"/>
        <v>-1000</v>
      </c>
      <c r="AA657" s="2">
        <f t="shared" si="287"/>
        <v>4277.1006152474256</v>
      </c>
      <c r="AB657" s="5">
        <f t="shared" si="288"/>
        <v>-1</v>
      </c>
      <c r="AC657" s="5">
        <f t="shared" si="289"/>
        <v>4.5</v>
      </c>
      <c r="AD657" s="3">
        <f t="shared" si="290"/>
        <v>202012</v>
      </c>
      <c r="AE657" s="21">
        <v>1.19</v>
      </c>
      <c r="AF657" s="21">
        <v>5</v>
      </c>
      <c r="AG657" s="21">
        <v>1.1599999999999999</v>
      </c>
      <c r="AH657" s="21">
        <v>5.5</v>
      </c>
      <c r="AI657">
        <v>12</v>
      </c>
      <c r="AJ657">
        <v>17</v>
      </c>
      <c r="AK657">
        <f t="shared" si="291"/>
        <v>-700</v>
      </c>
      <c r="AL657">
        <f t="shared" si="292"/>
        <v>12</v>
      </c>
      <c r="AM657">
        <f t="shared" si="293"/>
        <v>17</v>
      </c>
    </row>
    <row r="658" spans="2:39" x14ac:dyDescent="0.25">
      <c r="B658" s="24">
        <v>44171</v>
      </c>
      <c r="C658" s="20" t="s">
        <v>38</v>
      </c>
      <c r="D658" s="20" t="s">
        <v>46</v>
      </c>
      <c r="E658" s="2">
        <v>129.99999999999997</v>
      </c>
      <c r="F658" s="2">
        <v>-151.51515151515153</v>
      </c>
      <c r="G658" s="9">
        <f t="shared" si="294"/>
        <v>45056.249999998414</v>
      </c>
      <c r="H658" s="2" t="str">
        <f t="shared" si="295"/>
        <v>New Orleans Saints</v>
      </c>
      <c r="I658" s="2" t="str">
        <f t="shared" si="296"/>
        <v>Atlanta Falcons</v>
      </c>
      <c r="J658" s="17">
        <f t="shared" si="297"/>
        <v>-151.51515151515153</v>
      </c>
      <c r="K658" s="18">
        <f t="shared" si="298"/>
        <v>129.99999999999997</v>
      </c>
      <c r="L658" s="4">
        <f t="shared" si="273"/>
        <v>1.66</v>
      </c>
      <c r="M658" s="4">
        <f t="shared" si="274"/>
        <v>2.2999999999999998</v>
      </c>
      <c r="N658" s="1">
        <f t="shared" si="275"/>
        <v>0.60240963855421692</v>
      </c>
      <c r="O658" s="1">
        <f t="shared" si="276"/>
        <v>0.43478260869565222</v>
      </c>
      <c r="P658" s="1">
        <f t="shared" si="277"/>
        <v>3.5858585858585923E-2</v>
      </c>
      <c r="Q658" s="1">
        <f t="shared" si="278"/>
        <v>8.3813514929282351E-2</v>
      </c>
      <c r="R658" s="1">
        <f t="shared" si="279"/>
        <v>0.59481351492928236</v>
      </c>
      <c r="S658" s="1"/>
      <c r="T658" s="17">
        <f t="shared" si="280"/>
        <v>681.19919084032654</v>
      </c>
      <c r="U658" s="18">
        <f t="shared" si="281"/>
        <v>1332.032655245516</v>
      </c>
      <c r="V658" s="2">
        <f t="shared" si="282"/>
        <v>647.13923129831016</v>
      </c>
      <c r="W658" s="18">
        <f t="shared" si="283"/>
        <v>1265.4310224832402</v>
      </c>
      <c r="X658" s="2">
        <f t="shared" si="284"/>
        <v>-154.5262521009227</v>
      </c>
      <c r="Y658" s="2">
        <f t="shared" si="285"/>
        <v>126.54310224832402</v>
      </c>
      <c r="Z658" s="2">
        <f t="shared" si="286"/>
        <v>647.13923129831016</v>
      </c>
      <c r="AA658" s="2">
        <f t="shared" si="287"/>
        <v>-1000</v>
      </c>
      <c r="AB658" s="5">
        <f t="shared" si="288"/>
        <v>0.65999999999999992</v>
      </c>
      <c r="AC658" s="5">
        <f t="shared" si="289"/>
        <v>-1</v>
      </c>
      <c r="AD658" s="3">
        <f t="shared" si="290"/>
        <v>202012</v>
      </c>
      <c r="AE658" s="21">
        <v>2.67</v>
      </c>
      <c r="AF658" s="21">
        <v>1.52</v>
      </c>
      <c r="AG658" s="21">
        <v>2.2999999999999998</v>
      </c>
      <c r="AH658" s="21">
        <v>1.66</v>
      </c>
      <c r="AI658">
        <v>16</v>
      </c>
      <c r="AJ658">
        <v>21</v>
      </c>
      <c r="AK658">
        <f t="shared" si="291"/>
        <v>-160</v>
      </c>
      <c r="AL658">
        <f t="shared" si="292"/>
        <v>21</v>
      </c>
      <c r="AM658">
        <f t="shared" si="293"/>
        <v>16</v>
      </c>
    </row>
    <row r="659" spans="2:39" x14ac:dyDescent="0.25">
      <c r="B659" s="24">
        <v>44171</v>
      </c>
      <c r="C659" s="20" t="s">
        <v>40</v>
      </c>
      <c r="D659" s="20" t="s">
        <v>37</v>
      </c>
      <c r="E659" s="2">
        <v>-156.25000000000003</v>
      </c>
      <c r="F659" s="2">
        <v>135</v>
      </c>
      <c r="G659" s="9">
        <f t="shared" si="294"/>
        <v>45056.291666665078</v>
      </c>
      <c r="H659" s="2" t="str">
        <f t="shared" si="295"/>
        <v>Chicago Bears</v>
      </c>
      <c r="I659" s="2" t="str">
        <f t="shared" si="296"/>
        <v>Detroit Lions</v>
      </c>
      <c r="J659" s="17">
        <f t="shared" si="297"/>
        <v>-156.25000000000003</v>
      </c>
      <c r="K659" s="18">
        <f t="shared" si="298"/>
        <v>135</v>
      </c>
      <c r="L659" s="4">
        <f t="shared" si="273"/>
        <v>1.6399999999999997</v>
      </c>
      <c r="M659" s="4">
        <f t="shared" si="274"/>
        <v>2.35</v>
      </c>
      <c r="N659" s="1">
        <f t="shared" si="275"/>
        <v>0.60975609756097571</v>
      </c>
      <c r="O659" s="1">
        <f t="shared" si="276"/>
        <v>0.42553191489361702</v>
      </c>
      <c r="P659" s="1">
        <f t="shared" si="277"/>
        <v>3.4085213032581607E-2</v>
      </c>
      <c r="Q659" s="1">
        <f t="shared" si="278"/>
        <v>9.2112091333679341E-2</v>
      </c>
      <c r="R659" s="1">
        <f t="shared" si="279"/>
        <v>0.60311209133367938</v>
      </c>
      <c r="S659" s="1"/>
      <c r="T659" s="17">
        <f t="shared" si="280"/>
        <v>658.06657563218596</v>
      </c>
      <c r="U659" s="18">
        <f t="shared" si="281"/>
        <v>1377.3404079490144</v>
      </c>
      <c r="V659" s="2">
        <f t="shared" si="282"/>
        <v>625.16324685057668</v>
      </c>
      <c r="W659" s="18">
        <f t="shared" si="283"/>
        <v>1308.4733875515637</v>
      </c>
      <c r="X659" s="2">
        <f t="shared" si="284"/>
        <v>-159.95821971905121</v>
      </c>
      <c r="Y659" s="2">
        <f t="shared" si="285"/>
        <v>130.84733875515639</v>
      </c>
      <c r="Z659" s="2">
        <f t="shared" si="286"/>
        <v>-1000</v>
      </c>
      <c r="AA659" s="2">
        <f t="shared" si="287"/>
        <v>1308.4733875515637</v>
      </c>
      <c r="AB659" s="5">
        <f t="shared" si="288"/>
        <v>-1</v>
      </c>
      <c r="AC659" s="5">
        <f t="shared" si="289"/>
        <v>1.35</v>
      </c>
      <c r="AD659" s="3">
        <f t="shared" si="290"/>
        <v>202012</v>
      </c>
      <c r="AE659" s="21">
        <v>1.58</v>
      </c>
      <c r="AF659" s="21">
        <v>2.5</v>
      </c>
      <c r="AG659" s="21">
        <v>1.64</v>
      </c>
      <c r="AH659" s="21">
        <v>2.35</v>
      </c>
      <c r="AI659">
        <v>30</v>
      </c>
      <c r="AJ659">
        <v>34</v>
      </c>
      <c r="AK659">
        <f t="shared" si="291"/>
        <v>-160</v>
      </c>
      <c r="AL659">
        <f t="shared" si="292"/>
        <v>30</v>
      </c>
      <c r="AM659">
        <f t="shared" si="293"/>
        <v>34</v>
      </c>
    </row>
    <row r="660" spans="2:39" x14ac:dyDescent="0.25">
      <c r="B660" s="24">
        <v>44171</v>
      </c>
      <c r="C660" s="20" t="s">
        <v>43</v>
      </c>
      <c r="D660" s="20" t="s">
        <v>42</v>
      </c>
      <c r="E660" s="2">
        <v>165</v>
      </c>
      <c r="F660" s="2">
        <v>-185.18518518518516</v>
      </c>
      <c r="G660" s="9">
        <f t="shared" si="294"/>
        <v>45056.333333331742</v>
      </c>
      <c r="H660" s="2" t="str">
        <f t="shared" si="295"/>
        <v>Indianapolis Colts</v>
      </c>
      <c r="I660" s="2" t="str">
        <f t="shared" si="296"/>
        <v>Houston Texans</v>
      </c>
      <c r="J660" s="17">
        <f t="shared" si="297"/>
        <v>-185.18518518518516</v>
      </c>
      <c r="K660" s="18">
        <f t="shared" si="298"/>
        <v>165</v>
      </c>
      <c r="L660" s="4">
        <f t="shared" si="273"/>
        <v>1.54</v>
      </c>
      <c r="M660" s="4">
        <f t="shared" si="274"/>
        <v>2.65</v>
      </c>
      <c r="N660" s="1">
        <f t="shared" si="275"/>
        <v>0.64935064935064934</v>
      </c>
      <c r="O660" s="1">
        <f t="shared" si="276"/>
        <v>0.37735849056603776</v>
      </c>
      <c r="P660" s="1">
        <f t="shared" si="277"/>
        <v>2.6014319809069208E-2</v>
      </c>
      <c r="Q660" s="1">
        <f t="shared" si="278"/>
        <v>0.13599607939230579</v>
      </c>
      <c r="R660" s="1">
        <f t="shared" si="279"/>
        <v>0.64699607939230575</v>
      </c>
      <c r="S660" s="1"/>
      <c r="T660" s="17">
        <f t="shared" si="280"/>
        <v>545.60441995143913</v>
      </c>
      <c r="U660" s="18">
        <f t="shared" si="281"/>
        <v>1648.1806912014345</v>
      </c>
      <c r="V660" s="2">
        <f t="shared" si="282"/>
        <v>518.32419895386715</v>
      </c>
      <c r="W660" s="18">
        <f t="shared" si="283"/>
        <v>1565.7716566413626</v>
      </c>
      <c r="X660" s="2">
        <f t="shared" si="284"/>
        <v>-192.92944493394256</v>
      </c>
      <c r="Y660" s="2">
        <f t="shared" si="285"/>
        <v>156.57716566413626</v>
      </c>
      <c r="Z660" s="2">
        <f t="shared" si="286"/>
        <v>518.32419895386715</v>
      </c>
      <c r="AA660" s="2">
        <f t="shared" si="287"/>
        <v>-1000</v>
      </c>
      <c r="AB660" s="5">
        <f t="shared" si="288"/>
        <v>0.54</v>
      </c>
      <c r="AC660" s="5">
        <f t="shared" si="289"/>
        <v>-1</v>
      </c>
      <c r="AD660" s="3">
        <f t="shared" si="290"/>
        <v>202012</v>
      </c>
      <c r="AE660" s="21">
        <v>2.35</v>
      </c>
      <c r="AF660" s="21">
        <v>1.64</v>
      </c>
      <c r="AG660" s="21">
        <v>2.65</v>
      </c>
      <c r="AH660" s="21">
        <v>1.54</v>
      </c>
      <c r="AI660">
        <v>20</v>
      </c>
      <c r="AJ660">
        <v>26</v>
      </c>
      <c r="AK660">
        <f t="shared" si="291"/>
        <v>-190</v>
      </c>
      <c r="AL660">
        <f t="shared" si="292"/>
        <v>26</v>
      </c>
      <c r="AM660">
        <f t="shared" si="293"/>
        <v>20</v>
      </c>
    </row>
    <row r="661" spans="2:39" x14ac:dyDescent="0.25">
      <c r="B661" s="24">
        <v>44171</v>
      </c>
      <c r="C661" s="20" t="s">
        <v>33</v>
      </c>
      <c r="D661" s="20" t="s">
        <v>24</v>
      </c>
      <c r="E661" s="2">
        <v>-526.31578947368439</v>
      </c>
      <c r="F661" s="2">
        <v>400</v>
      </c>
      <c r="G661" s="9">
        <f t="shared" si="294"/>
        <v>45056.374999998407</v>
      </c>
      <c r="H661" s="2" t="str">
        <f t="shared" si="295"/>
        <v>Miami Dolphins</v>
      </c>
      <c r="I661" s="2" t="str">
        <f t="shared" si="296"/>
        <v>Cincinnati Bengals</v>
      </c>
      <c r="J661" s="17">
        <f t="shared" si="297"/>
        <v>-526.31578947368439</v>
      </c>
      <c r="K661" s="18">
        <f t="shared" si="298"/>
        <v>400</v>
      </c>
      <c r="L661" s="4">
        <f t="shared" si="273"/>
        <v>1.19</v>
      </c>
      <c r="M661" s="4">
        <f t="shared" si="274"/>
        <v>5</v>
      </c>
      <c r="N661" s="1">
        <f t="shared" si="275"/>
        <v>0.84033613445378152</v>
      </c>
      <c r="O661" s="1">
        <f t="shared" si="276"/>
        <v>0.2</v>
      </c>
      <c r="P661" s="1">
        <f t="shared" si="277"/>
        <v>3.8772213247172949E-2</v>
      </c>
      <c r="Q661" s="1">
        <f t="shared" si="278"/>
        <v>0.32016806722689073</v>
      </c>
      <c r="R661" s="1">
        <f t="shared" si="279"/>
        <v>0.83116806722689074</v>
      </c>
      <c r="S661" s="1"/>
      <c r="T661" s="17">
        <f t="shared" si="280"/>
        <v>203.12610581443556</v>
      </c>
      <c r="U661" s="18">
        <f t="shared" si="281"/>
        <v>3985.2087388896653</v>
      </c>
      <c r="V661" s="2">
        <f t="shared" si="282"/>
        <v>192.96980052371379</v>
      </c>
      <c r="W661" s="18">
        <f t="shared" si="283"/>
        <v>3785.9483019451818</v>
      </c>
      <c r="X661" s="2">
        <f t="shared" si="284"/>
        <v>-518.21580231001553</v>
      </c>
      <c r="Y661" s="2">
        <f t="shared" si="285"/>
        <v>378.59483019451818</v>
      </c>
      <c r="Z661" s="2">
        <f t="shared" si="286"/>
        <v>192.96980052371379</v>
      </c>
      <c r="AA661" s="2">
        <f t="shared" si="287"/>
        <v>-1000</v>
      </c>
      <c r="AB661" s="5">
        <f t="shared" si="288"/>
        <v>0.18999999999999995</v>
      </c>
      <c r="AC661" s="5">
        <f t="shared" si="289"/>
        <v>-1</v>
      </c>
      <c r="AD661" s="3">
        <f t="shared" si="290"/>
        <v>202012</v>
      </c>
      <c r="AE661" s="21">
        <v>1.19</v>
      </c>
      <c r="AF661" s="21">
        <v>5</v>
      </c>
      <c r="AG661" s="21">
        <v>1.19</v>
      </c>
      <c r="AH661" s="21">
        <v>5</v>
      </c>
      <c r="AI661">
        <v>19</v>
      </c>
      <c r="AJ661">
        <v>7</v>
      </c>
      <c r="AK661">
        <f t="shared" si="291"/>
        <v>-600</v>
      </c>
      <c r="AL661">
        <f t="shared" si="292"/>
        <v>19</v>
      </c>
      <c r="AM661">
        <f t="shared" si="293"/>
        <v>7</v>
      </c>
    </row>
    <row r="662" spans="2:39" x14ac:dyDescent="0.25">
      <c r="B662" s="24">
        <v>44171</v>
      </c>
      <c r="C662" s="20" t="s">
        <v>32</v>
      </c>
      <c r="D662" s="20" t="s">
        <v>29</v>
      </c>
      <c r="E662" s="2">
        <v>-500.00000000000011</v>
      </c>
      <c r="F662" s="2">
        <v>375</v>
      </c>
      <c r="G662" s="9">
        <f t="shared" si="294"/>
        <v>45056.416666665071</v>
      </c>
      <c r="H662" s="2" t="str">
        <f t="shared" si="295"/>
        <v>Minnesota Vikings</v>
      </c>
      <c r="I662" s="2" t="str">
        <f t="shared" si="296"/>
        <v>Jacksonville Jaguars</v>
      </c>
      <c r="J662" s="17">
        <f t="shared" si="297"/>
        <v>-500.00000000000011</v>
      </c>
      <c r="K662" s="18">
        <f t="shared" si="298"/>
        <v>375</v>
      </c>
      <c r="L662" s="4">
        <f t="shared" si="273"/>
        <v>1.2</v>
      </c>
      <c r="M662" s="4">
        <f t="shared" si="274"/>
        <v>4.75</v>
      </c>
      <c r="N662" s="1">
        <f t="shared" si="275"/>
        <v>0.83333333333333337</v>
      </c>
      <c r="O662" s="1">
        <f t="shared" si="276"/>
        <v>0.21052631578947367</v>
      </c>
      <c r="P662" s="1">
        <f t="shared" si="277"/>
        <v>4.2016806722689037E-2</v>
      </c>
      <c r="Q662" s="1">
        <f t="shared" si="278"/>
        <v>0.31140350877192985</v>
      </c>
      <c r="R662" s="1">
        <f t="shared" si="279"/>
        <v>0.82240350877192991</v>
      </c>
      <c r="S662" s="1"/>
      <c r="T662" s="17">
        <f t="shared" si="280"/>
        <v>215.94811954689931</v>
      </c>
      <c r="U662" s="18">
        <f t="shared" si="281"/>
        <v>3787.1793685900598</v>
      </c>
      <c r="V662" s="2">
        <f t="shared" si="282"/>
        <v>205.15071356955434</v>
      </c>
      <c r="W662" s="18">
        <f t="shared" si="283"/>
        <v>3597.8204001605568</v>
      </c>
      <c r="X662" s="2">
        <f t="shared" si="284"/>
        <v>-487.44651315139578</v>
      </c>
      <c r="Y662" s="2">
        <f t="shared" si="285"/>
        <v>359.7820400160557</v>
      </c>
      <c r="Z662" s="2">
        <f t="shared" si="286"/>
        <v>205.15071356955434</v>
      </c>
      <c r="AA662" s="2">
        <f t="shared" si="287"/>
        <v>-1000</v>
      </c>
      <c r="AB662" s="5">
        <f t="shared" si="288"/>
        <v>0.19999999999999996</v>
      </c>
      <c r="AC662" s="5">
        <f t="shared" si="289"/>
        <v>-1</v>
      </c>
      <c r="AD662" s="3">
        <f t="shared" si="290"/>
        <v>202012</v>
      </c>
      <c r="AE662" s="21">
        <v>1.23</v>
      </c>
      <c r="AF662" s="21">
        <v>4.25</v>
      </c>
      <c r="AG662" s="21">
        <v>1.2</v>
      </c>
      <c r="AH662" s="21">
        <v>4.75</v>
      </c>
      <c r="AI662">
        <v>27</v>
      </c>
      <c r="AJ662">
        <v>24</v>
      </c>
      <c r="AK662">
        <f t="shared" si="291"/>
        <v>-500</v>
      </c>
      <c r="AL662">
        <f t="shared" si="292"/>
        <v>27</v>
      </c>
      <c r="AM662">
        <f t="shared" si="293"/>
        <v>24</v>
      </c>
    </row>
    <row r="663" spans="2:39" x14ac:dyDescent="0.25">
      <c r="B663" s="24">
        <v>44171</v>
      </c>
      <c r="C663" s="20" t="s">
        <v>45</v>
      </c>
      <c r="D663" s="20" t="s">
        <v>53</v>
      </c>
      <c r="E663" s="2">
        <v>300</v>
      </c>
      <c r="F663" s="2">
        <v>-384.61538461538458</v>
      </c>
      <c r="G663" s="9">
        <f t="shared" si="294"/>
        <v>45056.458333331735</v>
      </c>
      <c r="H663" s="2" t="str">
        <f t="shared" si="295"/>
        <v>Las Vegas Raiders</v>
      </c>
      <c r="I663" s="2" t="str">
        <f t="shared" si="296"/>
        <v>New York Jets</v>
      </c>
      <c r="J663" s="17">
        <f t="shared" si="297"/>
        <v>-384.61538461538458</v>
      </c>
      <c r="K663" s="18">
        <f t="shared" si="298"/>
        <v>300</v>
      </c>
      <c r="L663" s="4">
        <f t="shared" si="273"/>
        <v>1.26</v>
      </c>
      <c r="M663" s="4">
        <f t="shared" si="274"/>
        <v>4</v>
      </c>
      <c r="N663" s="1">
        <f t="shared" si="275"/>
        <v>0.79365079365079361</v>
      </c>
      <c r="O663" s="1">
        <f t="shared" si="276"/>
        <v>0.25</v>
      </c>
      <c r="P663" s="1">
        <f t="shared" si="277"/>
        <v>4.1825095057034134E-2</v>
      </c>
      <c r="Q663" s="1">
        <f t="shared" si="278"/>
        <v>0.2718253968253968</v>
      </c>
      <c r="R663" s="1">
        <f t="shared" si="279"/>
        <v>0.78282539682539687</v>
      </c>
      <c r="S663" s="1"/>
      <c r="T663" s="17">
        <f t="shared" si="280"/>
        <v>277.42406423618138</v>
      </c>
      <c r="U663" s="18">
        <f t="shared" si="281"/>
        <v>3056.5054734484152</v>
      </c>
      <c r="V663" s="2">
        <f t="shared" si="282"/>
        <v>263.55286102437231</v>
      </c>
      <c r="W663" s="18">
        <f t="shared" si="283"/>
        <v>2903.6801997759944</v>
      </c>
      <c r="X663" s="2">
        <f t="shared" si="284"/>
        <v>-379.4305233922405</v>
      </c>
      <c r="Y663" s="2">
        <f t="shared" si="285"/>
        <v>290.36801997759943</v>
      </c>
      <c r="Z663" s="2">
        <f t="shared" si="286"/>
        <v>263.55286102437231</v>
      </c>
      <c r="AA663" s="2">
        <f t="shared" si="287"/>
        <v>-1000</v>
      </c>
      <c r="AB663" s="5">
        <f t="shared" si="288"/>
        <v>0.26</v>
      </c>
      <c r="AC663" s="5">
        <f t="shared" si="289"/>
        <v>-1</v>
      </c>
      <c r="AD663" s="3">
        <f t="shared" si="290"/>
        <v>202012</v>
      </c>
      <c r="AE663" s="21">
        <v>3.9</v>
      </c>
      <c r="AF663" s="21">
        <v>1.27</v>
      </c>
      <c r="AG663" s="21">
        <v>4</v>
      </c>
      <c r="AH663" s="21">
        <v>1.26</v>
      </c>
      <c r="AI663">
        <v>28</v>
      </c>
      <c r="AJ663">
        <v>31</v>
      </c>
      <c r="AK663">
        <f t="shared" si="291"/>
        <v>-400</v>
      </c>
      <c r="AL663">
        <f t="shared" si="292"/>
        <v>31</v>
      </c>
      <c r="AM663">
        <f t="shared" si="293"/>
        <v>28</v>
      </c>
    </row>
    <row r="664" spans="2:39" x14ac:dyDescent="0.25">
      <c r="B664" s="24">
        <v>44171</v>
      </c>
      <c r="C664" s="20" t="s">
        <v>44</v>
      </c>
      <c r="D664" s="20" t="s">
        <v>49</v>
      </c>
      <c r="E664" s="2">
        <v>-200</v>
      </c>
      <c r="F664" s="2">
        <v>170.00000000000003</v>
      </c>
      <c r="G664" s="9">
        <f t="shared" si="294"/>
        <v>45056.499999998399</v>
      </c>
      <c r="H664" s="2" t="str">
        <f t="shared" si="295"/>
        <v>Tennessee Titans</v>
      </c>
      <c r="I664" s="2" t="str">
        <f t="shared" si="296"/>
        <v>Cleveland Browns</v>
      </c>
      <c r="J664" s="17">
        <f t="shared" si="297"/>
        <v>-200</v>
      </c>
      <c r="K664" s="18">
        <f t="shared" si="298"/>
        <v>170.00000000000003</v>
      </c>
      <c r="L664" s="4">
        <f t="shared" si="273"/>
        <v>1.5</v>
      </c>
      <c r="M664" s="4">
        <f t="shared" si="274"/>
        <v>2.7</v>
      </c>
      <c r="N664" s="1">
        <f t="shared" si="275"/>
        <v>0.66666666666666663</v>
      </c>
      <c r="O664" s="1">
        <f t="shared" si="276"/>
        <v>0.37037037037037035</v>
      </c>
      <c r="P664" s="1">
        <f t="shared" si="277"/>
        <v>3.5714285714285587E-2</v>
      </c>
      <c r="Q664" s="1">
        <f t="shared" si="278"/>
        <v>0.14814814814814814</v>
      </c>
      <c r="R664" s="1">
        <f t="shared" si="279"/>
        <v>0.65914814814814815</v>
      </c>
      <c r="S664" s="1"/>
      <c r="T664" s="17">
        <f t="shared" si="280"/>
        <v>517.10962521773342</v>
      </c>
      <c r="U664" s="18">
        <f t="shared" si="281"/>
        <v>1734.0124117028765</v>
      </c>
      <c r="V664" s="2">
        <f t="shared" si="282"/>
        <v>491.25414395684675</v>
      </c>
      <c r="W664" s="18">
        <f t="shared" si="283"/>
        <v>1647.3117911177326</v>
      </c>
      <c r="X664" s="2">
        <f t="shared" si="284"/>
        <v>-203.56062382403903</v>
      </c>
      <c r="Y664" s="2">
        <f t="shared" si="285"/>
        <v>164.73117911177326</v>
      </c>
      <c r="Z664" s="2">
        <f t="shared" si="286"/>
        <v>-1000</v>
      </c>
      <c r="AA664" s="2">
        <f t="shared" si="287"/>
        <v>1647.3117911177326</v>
      </c>
      <c r="AB664" s="5">
        <f t="shared" si="288"/>
        <v>-1</v>
      </c>
      <c r="AC664" s="5">
        <f t="shared" si="289"/>
        <v>1.7000000000000002</v>
      </c>
      <c r="AD664" s="3">
        <f t="shared" si="290"/>
        <v>202012</v>
      </c>
      <c r="AE664" s="21">
        <v>1.45</v>
      </c>
      <c r="AF664" s="21">
        <v>2.8</v>
      </c>
      <c r="AG664" s="21">
        <v>1.5</v>
      </c>
      <c r="AH664" s="21">
        <v>2.7</v>
      </c>
      <c r="AI664">
        <v>35</v>
      </c>
      <c r="AJ664">
        <v>41</v>
      </c>
      <c r="AK664">
        <f t="shared" si="291"/>
        <v>-200</v>
      </c>
      <c r="AL664">
        <f t="shared" si="292"/>
        <v>35</v>
      </c>
      <c r="AM664">
        <f t="shared" si="293"/>
        <v>41</v>
      </c>
    </row>
    <row r="665" spans="2:39" x14ac:dyDescent="0.25">
      <c r="B665" s="24">
        <v>44167</v>
      </c>
      <c r="C665" s="20" t="s">
        <v>48</v>
      </c>
      <c r="D665" s="20" t="s">
        <v>31</v>
      </c>
      <c r="E665" s="2">
        <v>-243.9024390243903</v>
      </c>
      <c r="F665" s="2">
        <v>200</v>
      </c>
      <c r="G665" s="9">
        <f t="shared" si="294"/>
        <v>45056.541666665064</v>
      </c>
      <c r="H665" s="2" t="str">
        <f t="shared" si="295"/>
        <v>Pittsburgh Steelers</v>
      </c>
      <c r="I665" s="2" t="str">
        <f t="shared" si="296"/>
        <v>Baltimore Ravens</v>
      </c>
      <c r="J665" s="17">
        <f t="shared" si="297"/>
        <v>-243.9024390243903</v>
      </c>
      <c r="K665" s="18">
        <f t="shared" si="298"/>
        <v>200</v>
      </c>
      <c r="L665" s="4">
        <f t="shared" si="273"/>
        <v>1.41</v>
      </c>
      <c r="M665" s="4">
        <f t="shared" si="274"/>
        <v>3</v>
      </c>
      <c r="N665" s="1">
        <f t="shared" si="275"/>
        <v>0.70921985815602839</v>
      </c>
      <c r="O665" s="1">
        <f t="shared" si="276"/>
        <v>0.33333333333333331</v>
      </c>
      <c r="P665" s="1">
        <f t="shared" si="277"/>
        <v>4.0816326530612401E-2</v>
      </c>
      <c r="Q665" s="1">
        <f t="shared" si="278"/>
        <v>0.18794326241134754</v>
      </c>
      <c r="R665" s="1">
        <f t="shared" si="279"/>
        <v>0.69894326241134752</v>
      </c>
      <c r="S665" s="1"/>
      <c r="T665" s="17">
        <f t="shared" si="280"/>
        <v>430.73129648608347</v>
      </c>
      <c r="U665" s="18">
        <f t="shared" si="281"/>
        <v>2057.0269370258952</v>
      </c>
      <c r="V665" s="2">
        <f t="shared" si="282"/>
        <v>409.19473166177926</v>
      </c>
      <c r="W665" s="18">
        <f t="shared" si="283"/>
        <v>1954.1755901746003</v>
      </c>
      <c r="X665" s="2">
        <f t="shared" si="284"/>
        <v>-244.3824229942804</v>
      </c>
      <c r="Y665" s="2">
        <f t="shared" si="285"/>
        <v>195.41755901746004</v>
      </c>
      <c r="Z665" s="2">
        <f t="shared" si="286"/>
        <v>409.19473166177926</v>
      </c>
      <c r="AA665" s="2">
        <f t="shared" si="287"/>
        <v>-1000</v>
      </c>
      <c r="AB665" s="5">
        <f t="shared" si="288"/>
        <v>0.40999999999999992</v>
      </c>
      <c r="AC665" s="5">
        <f t="shared" si="289"/>
        <v>-1</v>
      </c>
      <c r="AD665" s="3">
        <f t="shared" si="290"/>
        <v>202012</v>
      </c>
      <c r="AE665" s="21">
        <v>1.57</v>
      </c>
      <c r="AF665" s="21">
        <v>2.5499999999999998</v>
      </c>
      <c r="AG665" s="21">
        <v>1.41</v>
      </c>
      <c r="AH665" s="21">
        <v>3</v>
      </c>
      <c r="AI665">
        <v>19</v>
      </c>
      <c r="AJ665">
        <v>14</v>
      </c>
      <c r="AK665">
        <f t="shared" si="291"/>
        <v>-300</v>
      </c>
      <c r="AL665">
        <f t="shared" si="292"/>
        <v>19</v>
      </c>
      <c r="AM665">
        <f t="shared" si="293"/>
        <v>14</v>
      </c>
    </row>
    <row r="666" spans="2:39" x14ac:dyDescent="0.25">
      <c r="B666" s="24">
        <v>44165</v>
      </c>
      <c r="C666" s="20" t="s">
        <v>22</v>
      </c>
      <c r="D666" s="20" t="s">
        <v>35</v>
      </c>
      <c r="E666" s="2">
        <v>245.00000000000003</v>
      </c>
      <c r="F666" s="2">
        <v>-312.49999999999994</v>
      </c>
      <c r="G666" s="9">
        <f t="shared" si="294"/>
        <v>45056.583333331728</v>
      </c>
      <c r="H666" s="2" t="str">
        <f t="shared" si="295"/>
        <v>Seattle Seahawks</v>
      </c>
      <c r="I666" s="2" t="str">
        <f t="shared" si="296"/>
        <v>Philadelphia Eagles</v>
      </c>
      <c r="J666" s="17">
        <f t="shared" si="297"/>
        <v>-312.49999999999994</v>
      </c>
      <c r="K666" s="18">
        <f t="shared" si="298"/>
        <v>245.00000000000003</v>
      </c>
      <c r="L666" s="4">
        <f t="shared" si="273"/>
        <v>1.32</v>
      </c>
      <c r="M666" s="4">
        <f t="shared" si="274"/>
        <v>3.45</v>
      </c>
      <c r="N666" s="1">
        <f t="shared" si="275"/>
        <v>0.75757575757575757</v>
      </c>
      <c r="O666" s="1">
        <f t="shared" si="276"/>
        <v>0.28985507246376813</v>
      </c>
      <c r="P666" s="1">
        <f t="shared" si="277"/>
        <v>4.5283018867924518E-2</v>
      </c>
      <c r="Q666" s="1">
        <f t="shared" si="278"/>
        <v>0.23386034255599472</v>
      </c>
      <c r="R666" s="1">
        <f t="shared" si="279"/>
        <v>0.74486034255599476</v>
      </c>
      <c r="S666" s="1"/>
      <c r="T666" s="17">
        <f t="shared" si="280"/>
        <v>342.5335500726099</v>
      </c>
      <c r="U666" s="18">
        <f t="shared" si="281"/>
        <v>2535.4217462272254</v>
      </c>
      <c r="V666" s="2">
        <f t="shared" si="282"/>
        <v>325.4068725689794</v>
      </c>
      <c r="W666" s="18">
        <f t="shared" si="283"/>
        <v>2408.6506589158639</v>
      </c>
      <c r="X666" s="2">
        <f t="shared" si="284"/>
        <v>-307.30758453419605</v>
      </c>
      <c r="Y666" s="2">
        <f t="shared" si="285"/>
        <v>240.8650658915864</v>
      </c>
      <c r="Z666" s="2">
        <f t="shared" si="286"/>
        <v>325.4068725689794</v>
      </c>
      <c r="AA666" s="2">
        <f t="shared" si="287"/>
        <v>-1000</v>
      </c>
      <c r="AB666" s="5">
        <f t="shared" si="288"/>
        <v>0.32000000000000006</v>
      </c>
      <c r="AC666" s="5">
        <f t="shared" si="289"/>
        <v>-1</v>
      </c>
      <c r="AD666" s="3">
        <f t="shared" si="290"/>
        <v>202011</v>
      </c>
      <c r="AE666" s="21">
        <v>3.1</v>
      </c>
      <c r="AF666" s="21">
        <v>1.4</v>
      </c>
      <c r="AG666" s="21">
        <v>3.45</v>
      </c>
      <c r="AH666" s="21">
        <v>1.32</v>
      </c>
      <c r="AI666">
        <v>17</v>
      </c>
      <c r="AJ666">
        <v>23</v>
      </c>
      <c r="AK666">
        <f t="shared" si="291"/>
        <v>-400</v>
      </c>
      <c r="AL666">
        <f t="shared" si="292"/>
        <v>23</v>
      </c>
      <c r="AM666">
        <f t="shared" si="293"/>
        <v>17</v>
      </c>
    </row>
    <row r="667" spans="2:39" x14ac:dyDescent="0.25">
      <c r="B667" s="24">
        <v>44164</v>
      </c>
      <c r="C667" s="20" t="s">
        <v>36</v>
      </c>
      <c r="D667" s="20" t="s">
        <v>40</v>
      </c>
      <c r="E667" s="2">
        <v>-434.78260869565219</v>
      </c>
      <c r="F667" s="2">
        <v>325</v>
      </c>
      <c r="G667" s="9">
        <f t="shared" si="294"/>
        <v>45056.624999998392</v>
      </c>
      <c r="H667" s="2" t="str">
        <f t="shared" si="295"/>
        <v>Green Bay Packers</v>
      </c>
      <c r="I667" s="2" t="str">
        <f t="shared" si="296"/>
        <v>Chicago Bears</v>
      </c>
      <c r="J667" s="17">
        <f t="shared" si="297"/>
        <v>-434.78260869565219</v>
      </c>
      <c r="K667" s="18">
        <f t="shared" si="298"/>
        <v>325</v>
      </c>
      <c r="L667" s="4">
        <f t="shared" si="273"/>
        <v>1.2300000000000002</v>
      </c>
      <c r="M667" s="4">
        <f t="shared" si="274"/>
        <v>4.25</v>
      </c>
      <c r="N667" s="1">
        <f t="shared" si="275"/>
        <v>0.81300813008130068</v>
      </c>
      <c r="O667" s="1">
        <f t="shared" si="276"/>
        <v>0.23529411764705882</v>
      </c>
      <c r="P667" s="1">
        <f t="shared" si="277"/>
        <v>4.607664233576636E-2</v>
      </c>
      <c r="Q667" s="1">
        <f t="shared" si="278"/>
        <v>0.28885700621712096</v>
      </c>
      <c r="R667" s="1">
        <f t="shared" si="279"/>
        <v>0.79985700621712097</v>
      </c>
      <c r="S667" s="1"/>
      <c r="T667" s="17">
        <f t="shared" si="280"/>
        <v>250.2234677288684</v>
      </c>
      <c r="U667" s="18">
        <f t="shared" si="281"/>
        <v>3342.2645955042926</v>
      </c>
      <c r="V667" s="2">
        <f t="shared" si="282"/>
        <v>237.71229434242497</v>
      </c>
      <c r="W667" s="18">
        <f t="shared" si="283"/>
        <v>3175.151365729078</v>
      </c>
      <c r="X667" s="2">
        <f t="shared" si="284"/>
        <v>-420.67660100049278</v>
      </c>
      <c r="Y667" s="2">
        <f t="shared" si="285"/>
        <v>317.51513657290781</v>
      </c>
      <c r="Z667" s="2">
        <f t="shared" si="286"/>
        <v>237.71229434242497</v>
      </c>
      <c r="AA667" s="2">
        <f t="shared" si="287"/>
        <v>-1000</v>
      </c>
      <c r="AB667" s="5">
        <f t="shared" si="288"/>
        <v>0.2300000000000002</v>
      </c>
      <c r="AC667" s="5">
        <f t="shared" si="289"/>
        <v>-1</v>
      </c>
      <c r="AD667" s="3">
        <f t="shared" si="290"/>
        <v>202011</v>
      </c>
      <c r="AE667" s="21">
        <v>1.23</v>
      </c>
      <c r="AF667" s="21">
        <v>4.25</v>
      </c>
      <c r="AG667" s="21">
        <v>1.23</v>
      </c>
      <c r="AH667" s="21">
        <v>4.25</v>
      </c>
      <c r="AI667">
        <v>41</v>
      </c>
      <c r="AJ667">
        <v>25</v>
      </c>
      <c r="AK667">
        <f t="shared" si="291"/>
        <v>-500</v>
      </c>
      <c r="AL667">
        <f t="shared" si="292"/>
        <v>41</v>
      </c>
      <c r="AM667">
        <f t="shared" si="293"/>
        <v>25</v>
      </c>
    </row>
    <row r="668" spans="2:39" x14ac:dyDescent="0.25">
      <c r="B668" s="24">
        <v>44164</v>
      </c>
      <c r="C668" s="20" t="s">
        <v>30</v>
      </c>
      <c r="D668" s="20" t="s">
        <v>23</v>
      </c>
      <c r="E668" s="2">
        <v>165</v>
      </c>
      <c r="F668" s="2">
        <v>-185.18518518518516</v>
      </c>
      <c r="G668" s="9">
        <f t="shared" si="294"/>
        <v>45056.666666665056</v>
      </c>
      <c r="H668" s="2" t="str">
        <f t="shared" si="295"/>
        <v>Kansas City Chiefs</v>
      </c>
      <c r="I668" s="2" t="str">
        <f t="shared" si="296"/>
        <v>Tampa Bay Buccaneers</v>
      </c>
      <c r="J668" s="17">
        <f t="shared" si="297"/>
        <v>-185.18518518518516</v>
      </c>
      <c r="K668" s="18">
        <f t="shared" si="298"/>
        <v>165</v>
      </c>
      <c r="L668" s="4">
        <f t="shared" si="273"/>
        <v>1.54</v>
      </c>
      <c r="M668" s="4">
        <f t="shared" si="274"/>
        <v>2.65</v>
      </c>
      <c r="N668" s="1">
        <f t="shared" si="275"/>
        <v>0.64935064935064934</v>
      </c>
      <c r="O668" s="1">
        <f t="shared" si="276"/>
        <v>0.37735849056603776</v>
      </c>
      <c r="P668" s="1">
        <f t="shared" si="277"/>
        <v>2.6014319809069208E-2</v>
      </c>
      <c r="Q668" s="1">
        <f t="shared" si="278"/>
        <v>0.13599607939230579</v>
      </c>
      <c r="R668" s="1">
        <f t="shared" si="279"/>
        <v>0.64699607939230575</v>
      </c>
      <c r="S668" s="1"/>
      <c r="T668" s="17">
        <f t="shared" si="280"/>
        <v>545.60441995143913</v>
      </c>
      <c r="U668" s="18">
        <f t="shared" si="281"/>
        <v>1648.1806912014345</v>
      </c>
      <c r="V668" s="2">
        <f t="shared" si="282"/>
        <v>518.32419895386715</v>
      </c>
      <c r="W668" s="18">
        <f t="shared" si="283"/>
        <v>1565.7716566413626</v>
      </c>
      <c r="X668" s="2">
        <f t="shared" si="284"/>
        <v>-192.92944493394256</v>
      </c>
      <c r="Y668" s="2">
        <f t="shared" si="285"/>
        <v>156.57716566413626</v>
      </c>
      <c r="Z668" s="2">
        <f t="shared" si="286"/>
        <v>518.32419895386715</v>
      </c>
      <c r="AA668" s="2">
        <f t="shared" si="287"/>
        <v>-1000</v>
      </c>
      <c r="AB668" s="5">
        <f t="shared" si="288"/>
        <v>0.54</v>
      </c>
      <c r="AC668" s="5">
        <f t="shared" si="289"/>
        <v>-1</v>
      </c>
      <c r="AD668" s="3">
        <f t="shared" si="290"/>
        <v>202011</v>
      </c>
      <c r="AE668" s="21">
        <v>2.67</v>
      </c>
      <c r="AF668" s="21">
        <v>1.52</v>
      </c>
      <c r="AG668" s="21">
        <v>2.65</v>
      </c>
      <c r="AH668" s="21">
        <v>1.54</v>
      </c>
      <c r="AI668">
        <v>24</v>
      </c>
      <c r="AJ668">
        <v>27</v>
      </c>
      <c r="AK668">
        <f t="shared" si="291"/>
        <v>-190</v>
      </c>
      <c r="AL668">
        <f t="shared" si="292"/>
        <v>27</v>
      </c>
      <c r="AM668">
        <f t="shared" si="293"/>
        <v>24</v>
      </c>
    </row>
    <row r="669" spans="2:39" x14ac:dyDescent="0.25">
      <c r="B669" s="24">
        <v>44164</v>
      </c>
      <c r="C669" s="20" t="s">
        <v>41</v>
      </c>
      <c r="D669" s="20" t="s">
        <v>46</v>
      </c>
      <c r="E669" s="2">
        <v>750</v>
      </c>
      <c r="F669" s="2">
        <v>-1249.9999999999989</v>
      </c>
      <c r="G669" s="9">
        <f t="shared" si="294"/>
        <v>45056.70833333172</v>
      </c>
      <c r="H669" s="2" t="str">
        <f t="shared" si="295"/>
        <v>New Orleans Saints</v>
      </c>
      <c r="I669" s="2" t="str">
        <f t="shared" si="296"/>
        <v>Denver Broncos</v>
      </c>
      <c r="J669" s="17">
        <f t="shared" si="297"/>
        <v>-1249.9999999999989</v>
      </c>
      <c r="K669" s="18">
        <f t="shared" si="298"/>
        <v>750</v>
      </c>
      <c r="L669" s="4">
        <f t="shared" si="273"/>
        <v>1.08</v>
      </c>
      <c r="M669" s="4">
        <f t="shared" si="274"/>
        <v>8.5</v>
      </c>
      <c r="N669" s="1">
        <f t="shared" si="275"/>
        <v>0.92592592592592582</v>
      </c>
      <c r="O669" s="1">
        <f t="shared" si="276"/>
        <v>0.11764705882352941</v>
      </c>
      <c r="P669" s="1">
        <f t="shared" si="277"/>
        <v>4.1753653444676408E-2</v>
      </c>
      <c r="Q669" s="1">
        <f t="shared" si="278"/>
        <v>0.40413943355119819</v>
      </c>
      <c r="R669" s="1">
        <f t="shared" si="279"/>
        <v>0.9151394335511982</v>
      </c>
      <c r="S669" s="1"/>
      <c r="T669" s="17">
        <f t="shared" si="280"/>
        <v>92.729657730407752</v>
      </c>
      <c r="U669" s="18">
        <f t="shared" si="281"/>
        <v>7215.6003418479522</v>
      </c>
      <c r="V669" s="2">
        <f t="shared" si="282"/>
        <v>88.093174843887354</v>
      </c>
      <c r="W669" s="18">
        <f t="shared" si="283"/>
        <v>6854.8203247555539</v>
      </c>
      <c r="X669" s="2">
        <f t="shared" si="284"/>
        <v>-1135.1617214070568</v>
      </c>
      <c r="Y669" s="2">
        <f t="shared" si="285"/>
        <v>685.48203247555534</v>
      </c>
      <c r="Z669" s="2">
        <f t="shared" si="286"/>
        <v>88.093174843887354</v>
      </c>
      <c r="AA669" s="2">
        <f t="shared" si="287"/>
        <v>-1000</v>
      </c>
      <c r="AB669" s="5">
        <f t="shared" si="288"/>
        <v>8.0000000000000071E-2</v>
      </c>
      <c r="AC669" s="5">
        <f t="shared" si="289"/>
        <v>-1</v>
      </c>
      <c r="AD669" s="3">
        <f t="shared" si="290"/>
        <v>202011</v>
      </c>
      <c r="AE669" s="21">
        <v>3.15</v>
      </c>
      <c r="AF669" s="21">
        <v>1.38</v>
      </c>
      <c r="AG669" s="21">
        <v>8.5</v>
      </c>
      <c r="AH669" s="21">
        <v>1.08</v>
      </c>
      <c r="AI669">
        <v>3</v>
      </c>
      <c r="AJ669">
        <v>31</v>
      </c>
      <c r="AK669">
        <f t="shared" si="291"/>
        <v>-1300</v>
      </c>
      <c r="AL669">
        <f t="shared" si="292"/>
        <v>31</v>
      </c>
      <c r="AM669">
        <f t="shared" si="293"/>
        <v>3</v>
      </c>
    </row>
    <row r="670" spans="2:39" x14ac:dyDescent="0.25">
      <c r="B670" s="24">
        <v>44164</v>
      </c>
      <c r="C670" s="20" t="s">
        <v>50</v>
      </c>
      <c r="D670" s="20" t="s">
        <v>25</v>
      </c>
      <c r="E670" s="2">
        <v>-294.11764705882348</v>
      </c>
      <c r="F670" s="2">
        <v>235</v>
      </c>
      <c r="G670" s="9">
        <f t="shared" si="294"/>
        <v>45056.749999998385</v>
      </c>
      <c r="H670" s="2" t="str">
        <f t="shared" si="295"/>
        <v>Los Angeles Rams</v>
      </c>
      <c r="I670" s="2" t="str">
        <f t="shared" si="296"/>
        <v>San Francisco 49ers</v>
      </c>
      <c r="J670" s="17">
        <f t="shared" si="297"/>
        <v>-294.11764705882348</v>
      </c>
      <c r="K670" s="18">
        <f t="shared" si="298"/>
        <v>235</v>
      </c>
      <c r="L670" s="4">
        <f t="shared" si="273"/>
        <v>1.34</v>
      </c>
      <c r="M670" s="4">
        <f t="shared" si="274"/>
        <v>3.35</v>
      </c>
      <c r="N670" s="1">
        <f t="shared" si="275"/>
        <v>0.74626865671641784</v>
      </c>
      <c r="O670" s="1">
        <f t="shared" si="276"/>
        <v>0.29850746268656714</v>
      </c>
      <c r="P670" s="1">
        <f t="shared" si="277"/>
        <v>4.2857142857142816E-2</v>
      </c>
      <c r="Q670" s="1">
        <f t="shared" si="278"/>
        <v>0.22388059701492535</v>
      </c>
      <c r="R670" s="1">
        <f t="shared" si="279"/>
        <v>0.73488059701492536</v>
      </c>
      <c r="S670" s="1"/>
      <c r="T670" s="17">
        <f t="shared" si="280"/>
        <v>360.7652781444848</v>
      </c>
      <c r="U670" s="18">
        <f t="shared" si="281"/>
        <v>2419.4789829550677</v>
      </c>
      <c r="V670" s="2">
        <f t="shared" si="282"/>
        <v>342.72701423726056</v>
      </c>
      <c r="W670" s="18">
        <f t="shared" si="283"/>
        <v>2298.5050338073142</v>
      </c>
      <c r="X670" s="2">
        <f t="shared" si="284"/>
        <v>-291.77740839177835</v>
      </c>
      <c r="Y670" s="2">
        <f t="shared" si="285"/>
        <v>229.85050338073142</v>
      </c>
      <c r="Z670" s="2">
        <f t="shared" si="286"/>
        <v>-1000</v>
      </c>
      <c r="AA670" s="2">
        <f t="shared" si="287"/>
        <v>2298.5050338073142</v>
      </c>
      <c r="AB670" s="5">
        <f t="shared" si="288"/>
        <v>-1</v>
      </c>
      <c r="AC670" s="5">
        <f t="shared" si="289"/>
        <v>2.35</v>
      </c>
      <c r="AD670" s="3">
        <f t="shared" si="290"/>
        <v>202011</v>
      </c>
      <c r="AE670" s="21">
        <v>1.31</v>
      </c>
      <c r="AF670" s="21">
        <v>3.6</v>
      </c>
      <c r="AG670" s="21">
        <v>1.34</v>
      </c>
      <c r="AH670" s="21">
        <v>3.35</v>
      </c>
      <c r="AI670">
        <v>20</v>
      </c>
      <c r="AJ670">
        <v>23</v>
      </c>
      <c r="AK670">
        <f t="shared" si="291"/>
        <v>-300</v>
      </c>
      <c r="AL670">
        <f t="shared" si="292"/>
        <v>20</v>
      </c>
      <c r="AM670">
        <f t="shared" si="293"/>
        <v>23</v>
      </c>
    </row>
    <row r="671" spans="2:39" x14ac:dyDescent="0.25">
      <c r="B671" s="24">
        <v>44164</v>
      </c>
      <c r="C671" s="20" t="s">
        <v>38</v>
      </c>
      <c r="D671" s="20" t="s">
        <v>53</v>
      </c>
      <c r="E671" s="2">
        <v>150</v>
      </c>
      <c r="F671" s="2">
        <v>-172.41379310344826</v>
      </c>
      <c r="G671" s="9">
        <f t="shared" si="294"/>
        <v>45056.791666665049</v>
      </c>
      <c r="H671" s="2" t="str">
        <f t="shared" si="295"/>
        <v>Las Vegas Raiders</v>
      </c>
      <c r="I671" s="2" t="str">
        <f t="shared" si="296"/>
        <v>Atlanta Falcons</v>
      </c>
      <c r="J671" s="17">
        <f t="shared" si="297"/>
        <v>-172.41379310344826</v>
      </c>
      <c r="K671" s="18">
        <f t="shared" si="298"/>
        <v>150</v>
      </c>
      <c r="L671" s="4">
        <f t="shared" si="273"/>
        <v>1.58</v>
      </c>
      <c r="M671" s="4">
        <f t="shared" si="274"/>
        <v>2.5</v>
      </c>
      <c r="N671" s="1">
        <f t="shared" si="275"/>
        <v>0.63291139240506322</v>
      </c>
      <c r="O671" s="1">
        <f t="shared" si="276"/>
        <v>0.4</v>
      </c>
      <c r="P671" s="1">
        <f t="shared" si="277"/>
        <v>3.1862745098039214E-2</v>
      </c>
      <c r="Q671" s="1">
        <f t="shared" si="278"/>
        <v>0.1164556962025316</v>
      </c>
      <c r="R671" s="1">
        <f t="shared" si="279"/>
        <v>0.62745569620253161</v>
      </c>
      <c r="S671" s="1"/>
      <c r="T671" s="17">
        <f t="shared" si="280"/>
        <v>593.73802174746322</v>
      </c>
      <c r="U671" s="18">
        <f t="shared" si="281"/>
        <v>1520.5870888415161</v>
      </c>
      <c r="V671" s="2">
        <f t="shared" si="282"/>
        <v>564.05112066009008</v>
      </c>
      <c r="W671" s="18">
        <f t="shared" si="283"/>
        <v>1444.5577343994403</v>
      </c>
      <c r="X671" s="2">
        <f t="shared" si="284"/>
        <v>-177.28889516782337</v>
      </c>
      <c r="Y671" s="2">
        <f t="shared" si="285"/>
        <v>144.45577343994404</v>
      </c>
      <c r="Z671" s="2">
        <f t="shared" si="286"/>
        <v>-1000</v>
      </c>
      <c r="AA671" s="2">
        <f t="shared" si="287"/>
        <v>1444.5577343994403</v>
      </c>
      <c r="AB671" s="5">
        <f t="shared" si="288"/>
        <v>-1</v>
      </c>
      <c r="AC671" s="5">
        <f t="shared" si="289"/>
        <v>1.5</v>
      </c>
      <c r="AD671" s="3">
        <f t="shared" si="290"/>
        <v>202011</v>
      </c>
      <c r="AE671" s="21">
        <v>2.4</v>
      </c>
      <c r="AF671" s="21">
        <v>1.62</v>
      </c>
      <c r="AG671" s="21">
        <v>2.5</v>
      </c>
      <c r="AH671" s="21">
        <v>1.58</v>
      </c>
      <c r="AI671">
        <v>43</v>
      </c>
      <c r="AJ671">
        <v>6</v>
      </c>
      <c r="AK671">
        <f t="shared" si="291"/>
        <v>-180</v>
      </c>
      <c r="AL671">
        <f t="shared" si="292"/>
        <v>6</v>
      </c>
      <c r="AM671">
        <f t="shared" si="293"/>
        <v>43</v>
      </c>
    </row>
    <row r="672" spans="2:39" x14ac:dyDescent="0.25">
      <c r="B672" s="24">
        <v>44164</v>
      </c>
      <c r="C672" s="20" t="s">
        <v>27</v>
      </c>
      <c r="D672" s="20" t="s">
        <v>34</v>
      </c>
      <c r="E672" s="2">
        <v>-222.22222222222226</v>
      </c>
      <c r="F672" s="2">
        <v>179.99999999999997</v>
      </c>
      <c r="G672" s="9">
        <f t="shared" si="294"/>
        <v>45056.833333331713</v>
      </c>
      <c r="H672" s="2" t="str">
        <f t="shared" si="295"/>
        <v>Buffalo Bills</v>
      </c>
      <c r="I672" s="2" t="str">
        <f t="shared" si="296"/>
        <v>Los Angeles Chargers</v>
      </c>
      <c r="J672" s="17">
        <f t="shared" si="297"/>
        <v>-222.22222222222226</v>
      </c>
      <c r="K672" s="18">
        <f t="shared" si="298"/>
        <v>179.99999999999997</v>
      </c>
      <c r="L672" s="4">
        <f t="shared" si="273"/>
        <v>1.45</v>
      </c>
      <c r="M672" s="4">
        <f t="shared" si="274"/>
        <v>2.8</v>
      </c>
      <c r="N672" s="1">
        <f t="shared" si="275"/>
        <v>0.68965517241379315</v>
      </c>
      <c r="O672" s="1">
        <f t="shared" si="276"/>
        <v>0.35714285714285715</v>
      </c>
      <c r="P672" s="1">
        <f t="shared" si="277"/>
        <v>4.4705882352941262E-2</v>
      </c>
      <c r="Q672" s="1">
        <f t="shared" si="278"/>
        <v>0.166256157635468</v>
      </c>
      <c r="R672" s="1">
        <f t="shared" si="279"/>
        <v>0.67725615763546798</v>
      </c>
      <c r="S672" s="1"/>
      <c r="T672" s="17">
        <f t="shared" si="280"/>
        <v>476.54619116545314</v>
      </c>
      <c r="U672" s="18">
        <f t="shared" si="281"/>
        <v>1872.3757127156628</v>
      </c>
      <c r="V672" s="2">
        <f t="shared" si="282"/>
        <v>452.71888160718044</v>
      </c>
      <c r="W672" s="18">
        <f t="shared" si="283"/>
        <v>1778.7569270798795</v>
      </c>
      <c r="X672" s="2">
        <f t="shared" si="284"/>
        <v>-220.88762820095712</v>
      </c>
      <c r="Y672" s="2">
        <f t="shared" si="285"/>
        <v>177.87569270798795</v>
      </c>
      <c r="Z672" s="2">
        <f t="shared" si="286"/>
        <v>452.71888160718044</v>
      </c>
      <c r="AA672" s="2">
        <f t="shared" si="287"/>
        <v>-1000</v>
      </c>
      <c r="AB672" s="5">
        <f t="shared" si="288"/>
        <v>0.44999999999999996</v>
      </c>
      <c r="AC672" s="5">
        <f t="shared" si="289"/>
        <v>-1</v>
      </c>
      <c r="AD672" s="3">
        <f t="shared" si="290"/>
        <v>202011</v>
      </c>
      <c r="AE672" s="21">
        <v>1.4</v>
      </c>
      <c r="AF672" s="21">
        <v>3.05</v>
      </c>
      <c r="AG672" s="21">
        <v>1.45</v>
      </c>
      <c r="AH672" s="21">
        <v>2.8</v>
      </c>
      <c r="AI672">
        <v>27</v>
      </c>
      <c r="AJ672">
        <v>17</v>
      </c>
      <c r="AK672">
        <f t="shared" si="291"/>
        <v>-300</v>
      </c>
      <c r="AL672">
        <f t="shared" si="292"/>
        <v>27</v>
      </c>
      <c r="AM672">
        <f t="shared" si="293"/>
        <v>17</v>
      </c>
    </row>
    <row r="673" spans="2:39" x14ac:dyDescent="0.25">
      <c r="B673" s="24">
        <v>44164</v>
      </c>
      <c r="C673" s="20" t="s">
        <v>24</v>
      </c>
      <c r="D673" s="20" t="s">
        <v>28</v>
      </c>
      <c r="E673" s="2">
        <v>225</v>
      </c>
      <c r="F673" s="2">
        <v>-277.77777777777771</v>
      </c>
      <c r="G673" s="9">
        <f t="shared" si="294"/>
        <v>45056.874999998377</v>
      </c>
      <c r="H673" s="2" t="str">
        <f t="shared" si="295"/>
        <v>New York Giants</v>
      </c>
      <c r="I673" s="2" t="str">
        <f t="shared" si="296"/>
        <v>Cincinnati Bengals</v>
      </c>
      <c r="J673" s="17">
        <f t="shared" si="297"/>
        <v>-277.77777777777771</v>
      </c>
      <c r="K673" s="18">
        <f t="shared" si="298"/>
        <v>225</v>
      </c>
      <c r="L673" s="4">
        <f t="shared" si="273"/>
        <v>1.36</v>
      </c>
      <c r="M673" s="4">
        <f t="shared" si="274"/>
        <v>3.25</v>
      </c>
      <c r="N673" s="1">
        <f t="shared" si="275"/>
        <v>0.73529411764705876</v>
      </c>
      <c r="O673" s="1">
        <f t="shared" si="276"/>
        <v>0.30769230769230771</v>
      </c>
      <c r="P673" s="1">
        <f t="shared" si="277"/>
        <v>4.1214750542299394E-2</v>
      </c>
      <c r="Q673" s="1">
        <f t="shared" si="278"/>
        <v>0.21380090497737553</v>
      </c>
      <c r="R673" s="1">
        <f t="shared" si="279"/>
        <v>0.72480090497737559</v>
      </c>
      <c r="S673" s="1"/>
      <c r="T673" s="17">
        <f t="shared" si="280"/>
        <v>379.68922656245121</v>
      </c>
      <c r="U673" s="18">
        <f t="shared" si="281"/>
        <v>2309.6629804910967</v>
      </c>
      <c r="V673" s="2">
        <f t="shared" si="282"/>
        <v>360.70476523432865</v>
      </c>
      <c r="W673" s="18">
        <f t="shared" si="283"/>
        <v>2194.1798314665416</v>
      </c>
      <c r="X673" s="2">
        <f t="shared" si="284"/>
        <v>-277.23503995029256</v>
      </c>
      <c r="Y673" s="2">
        <f t="shared" si="285"/>
        <v>219.41798314665417</v>
      </c>
      <c r="Z673" s="2">
        <f t="shared" si="286"/>
        <v>360.70476523432865</v>
      </c>
      <c r="AA673" s="2">
        <f t="shared" si="287"/>
        <v>-1000</v>
      </c>
      <c r="AB673" s="5">
        <f t="shared" si="288"/>
        <v>0.3600000000000001</v>
      </c>
      <c r="AC673" s="5">
        <f t="shared" si="289"/>
        <v>-1</v>
      </c>
      <c r="AD673" s="3">
        <f t="shared" si="290"/>
        <v>202011</v>
      </c>
      <c r="AE673" s="21">
        <v>2.95</v>
      </c>
      <c r="AF673" s="21">
        <v>1.42</v>
      </c>
      <c r="AG673" s="21">
        <v>3.25</v>
      </c>
      <c r="AH673" s="21">
        <v>1.36</v>
      </c>
      <c r="AI673">
        <v>17</v>
      </c>
      <c r="AJ673">
        <v>19</v>
      </c>
      <c r="AK673">
        <f t="shared" si="291"/>
        <v>-300</v>
      </c>
      <c r="AL673">
        <f t="shared" si="292"/>
        <v>19</v>
      </c>
      <c r="AM673">
        <f t="shared" si="293"/>
        <v>17</v>
      </c>
    </row>
    <row r="674" spans="2:39" x14ac:dyDescent="0.25">
      <c r="B674" s="24">
        <v>44164</v>
      </c>
      <c r="C674" s="20" t="s">
        <v>42</v>
      </c>
      <c r="D674" s="20" t="s">
        <v>44</v>
      </c>
      <c r="E674" s="2">
        <v>-161.29032258064512</v>
      </c>
      <c r="F674" s="2">
        <v>140</v>
      </c>
      <c r="G674" s="9">
        <f t="shared" si="294"/>
        <v>45056.916666665042</v>
      </c>
      <c r="H674" s="2" t="str">
        <f t="shared" si="295"/>
        <v>Indianapolis Colts</v>
      </c>
      <c r="I674" s="2" t="str">
        <f t="shared" si="296"/>
        <v>Tennessee Titans</v>
      </c>
      <c r="J674" s="17">
        <f t="shared" si="297"/>
        <v>-161.29032258064512</v>
      </c>
      <c r="K674" s="18">
        <f t="shared" si="298"/>
        <v>140</v>
      </c>
      <c r="L674" s="4">
        <f t="shared" si="273"/>
        <v>1.62</v>
      </c>
      <c r="M674" s="4">
        <f t="shared" si="274"/>
        <v>2.4</v>
      </c>
      <c r="N674" s="1">
        <f t="shared" si="275"/>
        <v>0.61728395061728392</v>
      </c>
      <c r="O674" s="1">
        <f t="shared" si="276"/>
        <v>0.41666666666666669</v>
      </c>
      <c r="P674" s="1">
        <f t="shared" si="277"/>
        <v>3.2835820895522283E-2</v>
      </c>
      <c r="Q674" s="1">
        <f t="shared" si="278"/>
        <v>0.10030864197530862</v>
      </c>
      <c r="R674" s="1">
        <f t="shared" si="279"/>
        <v>0.61130864197530865</v>
      </c>
      <c r="S674" s="1"/>
      <c r="T674" s="17">
        <f t="shared" si="280"/>
        <v>635.83488165441463</v>
      </c>
      <c r="U674" s="18">
        <f t="shared" si="281"/>
        <v>1423.7849094482656</v>
      </c>
      <c r="V674" s="2">
        <f t="shared" si="282"/>
        <v>604.04313757169382</v>
      </c>
      <c r="W674" s="18">
        <f t="shared" si="283"/>
        <v>1352.5956639758522</v>
      </c>
      <c r="X674" s="2">
        <f t="shared" si="284"/>
        <v>-165.55109027810289</v>
      </c>
      <c r="Y674" s="2">
        <f t="shared" si="285"/>
        <v>135.25956639758522</v>
      </c>
      <c r="Z674" s="2">
        <f t="shared" si="286"/>
        <v>-1000</v>
      </c>
      <c r="AA674" s="2">
        <f t="shared" si="287"/>
        <v>1352.5956639758522</v>
      </c>
      <c r="AB674" s="5">
        <f t="shared" si="288"/>
        <v>-1</v>
      </c>
      <c r="AC674" s="5">
        <f t="shared" si="289"/>
        <v>1.4</v>
      </c>
      <c r="AD674" s="3">
        <f t="shared" si="290"/>
        <v>202011</v>
      </c>
      <c r="AE674" s="21">
        <v>1.5</v>
      </c>
      <c r="AF674" s="21">
        <v>2.7</v>
      </c>
      <c r="AG674" s="21">
        <v>1.62</v>
      </c>
      <c r="AH674" s="21">
        <v>2.4</v>
      </c>
      <c r="AI674">
        <v>26</v>
      </c>
      <c r="AJ674">
        <v>45</v>
      </c>
      <c r="AK674">
        <f t="shared" si="291"/>
        <v>-170</v>
      </c>
      <c r="AL674">
        <f t="shared" si="292"/>
        <v>26</v>
      </c>
      <c r="AM674">
        <f t="shared" si="293"/>
        <v>45</v>
      </c>
    </row>
    <row r="675" spans="2:39" x14ac:dyDescent="0.25">
      <c r="B675" s="24">
        <v>44164</v>
      </c>
      <c r="C675" s="20" t="s">
        <v>29</v>
      </c>
      <c r="D675" s="20" t="s">
        <v>49</v>
      </c>
      <c r="E675" s="2">
        <v>260</v>
      </c>
      <c r="F675" s="2">
        <v>-322.58064516129025</v>
      </c>
      <c r="G675" s="9">
        <f t="shared" si="294"/>
        <v>45056.958333331706</v>
      </c>
      <c r="H675" s="2" t="str">
        <f t="shared" si="295"/>
        <v>Cleveland Browns</v>
      </c>
      <c r="I675" s="2" t="str">
        <f t="shared" si="296"/>
        <v>Jacksonville Jaguars</v>
      </c>
      <c r="J675" s="17">
        <f t="shared" si="297"/>
        <v>-322.58064516129025</v>
      </c>
      <c r="K675" s="18">
        <f t="shared" si="298"/>
        <v>260</v>
      </c>
      <c r="L675" s="4">
        <f t="shared" si="273"/>
        <v>1.31</v>
      </c>
      <c r="M675" s="4">
        <f t="shared" si="274"/>
        <v>3.6</v>
      </c>
      <c r="N675" s="1">
        <f t="shared" si="275"/>
        <v>0.76335877862595414</v>
      </c>
      <c r="O675" s="1">
        <f t="shared" si="276"/>
        <v>0.27777777777777779</v>
      </c>
      <c r="P675" s="1">
        <f t="shared" si="277"/>
        <v>3.9511201629327863E-2</v>
      </c>
      <c r="Q675" s="1">
        <f t="shared" si="278"/>
        <v>0.24279050042408817</v>
      </c>
      <c r="R675" s="1">
        <f t="shared" si="279"/>
        <v>0.75379050042408813</v>
      </c>
      <c r="S675" s="1"/>
      <c r="T675" s="17">
        <f t="shared" si="280"/>
        <v>326.62855188197847</v>
      </c>
      <c r="U675" s="18">
        <f t="shared" si="281"/>
        <v>2645.8589098869329</v>
      </c>
      <c r="V675" s="2">
        <f t="shared" si="282"/>
        <v>310.29712428787951</v>
      </c>
      <c r="W675" s="18">
        <f t="shared" si="283"/>
        <v>2513.565964392586</v>
      </c>
      <c r="X675" s="2">
        <f t="shared" si="284"/>
        <v>-322.27175881663845</v>
      </c>
      <c r="Y675" s="2">
        <f t="shared" si="285"/>
        <v>251.3565964392586</v>
      </c>
      <c r="Z675" s="2">
        <f t="shared" si="286"/>
        <v>310.29712428787951</v>
      </c>
      <c r="AA675" s="2">
        <f t="shared" si="287"/>
        <v>-1000</v>
      </c>
      <c r="AB675" s="5">
        <f t="shared" si="288"/>
        <v>0.31000000000000005</v>
      </c>
      <c r="AC675" s="5">
        <f t="shared" si="289"/>
        <v>-1</v>
      </c>
      <c r="AD675" s="3">
        <f t="shared" si="290"/>
        <v>202011</v>
      </c>
      <c r="AE675" s="21">
        <v>3.3</v>
      </c>
      <c r="AF675" s="21">
        <v>1.35</v>
      </c>
      <c r="AG675" s="21">
        <v>3.6</v>
      </c>
      <c r="AH675" s="21">
        <v>1.31</v>
      </c>
      <c r="AI675">
        <v>25</v>
      </c>
      <c r="AJ675">
        <v>27</v>
      </c>
      <c r="AK675">
        <f t="shared" si="291"/>
        <v>-400</v>
      </c>
      <c r="AL675">
        <f t="shared" si="292"/>
        <v>27</v>
      </c>
      <c r="AM675">
        <f t="shared" si="293"/>
        <v>25</v>
      </c>
    </row>
    <row r="676" spans="2:39" x14ac:dyDescent="0.25">
      <c r="B676" s="24">
        <v>44164</v>
      </c>
      <c r="C676" s="20" t="s">
        <v>32</v>
      </c>
      <c r="D676" s="20" t="s">
        <v>47</v>
      </c>
      <c r="E676" s="2">
        <v>-161.29032258064512</v>
      </c>
      <c r="F676" s="2">
        <v>140</v>
      </c>
      <c r="G676" s="9">
        <f t="shared" si="294"/>
        <v>45056.99999999837</v>
      </c>
      <c r="H676" s="2" t="str">
        <f t="shared" si="295"/>
        <v>Minnesota Vikings</v>
      </c>
      <c r="I676" s="2" t="str">
        <f t="shared" si="296"/>
        <v>Carolina Panthers</v>
      </c>
      <c r="J676" s="17">
        <f t="shared" si="297"/>
        <v>-161.29032258064512</v>
      </c>
      <c r="K676" s="18">
        <f t="shared" si="298"/>
        <v>140</v>
      </c>
      <c r="L676" s="4">
        <f t="shared" si="273"/>
        <v>1.62</v>
      </c>
      <c r="M676" s="4">
        <f t="shared" si="274"/>
        <v>2.4</v>
      </c>
      <c r="N676" s="1">
        <f t="shared" si="275"/>
        <v>0.61728395061728392</v>
      </c>
      <c r="O676" s="1">
        <f t="shared" si="276"/>
        <v>0.41666666666666669</v>
      </c>
      <c r="P676" s="1">
        <f t="shared" si="277"/>
        <v>3.2835820895522283E-2</v>
      </c>
      <c r="Q676" s="1">
        <f t="shared" si="278"/>
        <v>0.10030864197530862</v>
      </c>
      <c r="R676" s="1">
        <f t="shared" si="279"/>
        <v>0.61130864197530865</v>
      </c>
      <c r="S676" s="1"/>
      <c r="T676" s="17">
        <f t="shared" si="280"/>
        <v>635.83488165441463</v>
      </c>
      <c r="U676" s="18">
        <f t="shared" si="281"/>
        <v>1423.7849094482656</v>
      </c>
      <c r="V676" s="2">
        <f t="shared" si="282"/>
        <v>604.04313757169382</v>
      </c>
      <c r="W676" s="18">
        <f t="shared" si="283"/>
        <v>1352.5956639758522</v>
      </c>
      <c r="X676" s="2">
        <f t="shared" si="284"/>
        <v>-165.55109027810289</v>
      </c>
      <c r="Y676" s="2">
        <f t="shared" si="285"/>
        <v>135.25956639758522</v>
      </c>
      <c r="Z676" s="2">
        <f t="shared" si="286"/>
        <v>604.04313757169382</v>
      </c>
      <c r="AA676" s="2">
        <f t="shared" si="287"/>
        <v>-1000</v>
      </c>
      <c r="AB676" s="5">
        <f t="shared" si="288"/>
        <v>0.62000000000000011</v>
      </c>
      <c r="AC676" s="5">
        <f t="shared" si="289"/>
        <v>-1</v>
      </c>
      <c r="AD676" s="3">
        <f t="shared" si="290"/>
        <v>202011</v>
      </c>
      <c r="AE676" s="21">
        <v>1.44</v>
      </c>
      <c r="AF676" s="21">
        <v>2.85</v>
      </c>
      <c r="AG676" s="21">
        <v>1.62</v>
      </c>
      <c r="AH676" s="21">
        <v>2.4</v>
      </c>
      <c r="AI676">
        <v>28</v>
      </c>
      <c r="AJ676">
        <v>27</v>
      </c>
      <c r="AK676">
        <f t="shared" si="291"/>
        <v>-170</v>
      </c>
      <c r="AL676">
        <f t="shared" si="292"/>
        <v>28</v>
      </c>
      <c r="AM676">
        <f t="shared" si="293"/>
        <v>27</v>
      </c>
    </row>
    <row r="677" spans="2:39" x14ac:dyDescent="0.25">
      <c r="B677" s="24">
        <v>44164</v>
      </c>
      <c r="C677" s="20" t="s">
        <v>39</v>
      </c>
      <c r="D677" s="20" t="s">
        <v>51</v>
      </c>
      <c r="E677" s="2">
        <v>110.00000000000001</v>
      </c>
      <c r="F677" s="2">
        <v>-131.57894736842104</v>
      </c>
      <c r="G677" s="9">
        <f t="shared" si="294"/>
        <v>45057.041666665034</v>
      </c>
      <c r="H677" s="2" t="str">
        <f t="shared" si="295"/>
        <v>Arizona Cardinals</v>
      </c>
      <c r="I677" s="2" t="str">
        <f t="shared" si="296"/>
        <v>New England Patriots</v>
      </c>
      <c r="J677" s="17">
        <f t="shared" si="297"/>
        <v>-131.57894736842104</v>
      </c>
      <c r="K677" s="18">
        <f t="shared" si="298"/>
        <v>110.00000000000001</v>
      </c>
      <c r="L677" s="4">
        <f t="shared" si="273"/>
        <v>1.76</v>
      </c>
      <c r="M677" s="4">
        <f t="shared" si="274"/>
        <v>2.1</v>
      </c>
      <c r="N677" s="1">
        <f t="shared" si="275"/>
        <v>0.56818181818181823</v>
      </c>
      <c r="O677" s="1">
        <f t="shared" si="276"/>
        <v>0.47619047619047616</v>
      </c>
      <c r="P677" s="1">
        <f t="shared" si="277"/>
        <v>4.2487046632124437E-2</v>
      </c>
      <c r="Q677" s="1">
        <f t="shared" si="278"/>
        <v>4.5995670995671034E-2</v>
      </c>
      <c r="R677" s="1">
        <f t="shared" si="279"/>
        <v>0.55699567099567104</v>
      </c>
      <c r="S677" s="1"/>
      <c r="T677" s="17">
        <f t="shared" si="280"/>
        <v>795.34608987611307</v>
      </c>
      <c r="U677" s="18">
        <f t="shared" si="281"/>
        <v>1144.9859022934511</v>
      </c>
      <c r="V677" s="2">
        <f t="shared" si="282"/>
        <v>755.57878538230739</v>
      </c>
      <c r="W677" s="18">
        <f t="shared" si="283"/>
        <v>1087.7366071787785</v>
      </c>
      <c r="X677" s="2">
        <f t="shared" si="284"/>
        <v>-132.3488720628942</v>
      </c>
      <c r="Y677" s="2">
        <f t="shared" si="285"/>
        <v>108.77366071787785</v>
      </c>
      <c r="Z677" s="2">
        <f t="shared" si="286"/>
        <v>-1000</v>
      </c>
      <c r="AA677" s="2">
        <f t="shared" si="287"/>
        <v>1087.7366071787785</v>
      </c>
      <c r="AB677" s="5">
        <f t="shared" si="288"/>
        <v>-1</v>
      </c>
      <c r="AC677" s="5">
        <f t="shared" si="289"/>
        <v>1.1000000000000001</v>
      </c>
      <c r="AD677" s="3">
        <f t="shared" si="290"/>
        <v>202011</v>
      </c>
      <c r="AE677" s="21">
        <v>2.2000000000000002</v>
      </c>
      <c r="AF677" s="21">
        <v>1.71</v>
      </c>
      <c r="AG677" s="21">
        <v>2.1</v>
      </c>
      <c r="AH677" s="21">
        <v>1.76</v>
      </c>
      <c r="AI677">
        <v>20</v>
      </c>
      <c r="AJ677">
        <v>17</v>
      </c>
      <c r="AK677">
        <f t="shared" si="291"/>
        <v>-140</v>
      </c>
      <c r="AL677">
        <f t="shared" si="292"/>
        <v>17</v>
      </c>
      <c r="AM677">
        <f t="shared" si="293"/>
        <v>20</v>
      </c>
    </row>
    <row r="678" spans="2:39" x14ac:dyDescent="0.25">
      <c r="B678" s="24">
        <v>44164</v>
      </c>
      <c r="C678" s="20" t="s">
        <v>45</v>
      </c>
      <c r="D678" s="20" t="s">
        <v>33</v>
      </c>
      <c r="E678" s="2">
        <v>254.99999999999997</v>
      </c>
      <c r="F678" s="2">
        <v>-322.58064516129025</v>
      </c>
      <c r="G678" s="9">
        <f t="shared" si="294"/>
        <v>45057.083333331699</v>
      </c>
      <c r="H678" s="2" t="str">
        <f t="shared" si="295"/>
        <v>Miami Dolphins</v>
      </c>
      <c r="I678" s="2" t="str">
        <f t="shared" si="296"/>
        <v>New York Jets</v>
      </c>
      <c r="J678" s="17">
        <f t="shared" si="297"/>
        <v>-322.58064516129025</v>
      </c>
      <c r="K678" s="18">
        <f t="shared" si="298"/>
        <v>254.99999999999997</v>
      </c>
      <c r="L678" s="4">
        <f t="shared" si="273"/>
        <v>1.31</v>
      </c>
      <c r="M678" s="4">
        <f t="shared" si="274"/>
        <v>3.55</v>
      </c>
      <c r="N678" s="1">
        <f t="shared" si="275"/>
        <v>0.76335877862595414</v>
      </c>
      <c r="O678" s="1">
        <f t="shared" si="276"/>
        <v>0.28169014084507044</v>
      </c>
      <c r="P678" s="1">
        <f t="shared" si="277"/>
        <v>4.3106995884773514E-2</v>
      </c>
      <c r="Q678" s="1">
        <f t="shared" si="278"/>
        <v>0.24083431889044185</v>
      </c>
      <c r="R678" s="1">
        <f t="shared" si="279"/>
        <v>0.75183431889044183</v>
      </c>
      <c r="S678" s="1"/>
      <c r="T678" s="17">
        <f t="shared" si="280"/>
        <v>330.08027815995609</v>
      </c>
      <c r="U678" s="18">
        <f t="shared" si="281"/>
        <v>2621.0959219336551</v>
      </c>
      <c r="V678" s="2">
        <f t="shared" si="282"/>
        <v>313.57626425195826</v>
      </c>
      <c r="W678" s="18">
        <f t="shared" si="283"/>
        <v>2490.0411258369722</v>
      </c>
      <c r="X678" s="2">
        <f t="shared" si="284"/>
        <v>-318.90168804246639</v>
      </c>
      <c r="Y678" s="2">
        <f t="shared" si="285"/>
        <v>249.00411258369724</v>
      </c>
      <c r="Z678" s="2">
        <f t="shared" si="286"/>
        <v>313.57626425195826</v>
      </c>
      <c r="AA678" s="2">
        <f t="shared" si="287"/>
        <v>-1000</v>
      </c>
      <c r="AB678" s="5">
        <f t="shared" si="288"/>
        <v>0.31000000000000005</v>
      </c>
      <c r="AC678" s="5">
        <f t="shared" si="289"/>
        <v>-1</v>
      </c>
      <c r="AD678" s="3">
        <f t="shared" si="290"/>
        <v>202011</v>
      </c>
      <c r="AE678" s="21">
        <v>3.45</v>
      </c>
      <c r="AF678" s="21">
        <v>1.32</v>
      </c>
      <c r="AG678" s="21">
        <v>3.55</v>
      </c>
      <c r="AH678" s="21">
        <v>1.31</v>
      </c>
      <c r="AI678">
        <v>3</v>
      </c>
      <c r="AJ678">
        <v>20</v>
      </c>
      <c r="AK678">
        <f t="shared" si="291"/>
        <v>-400</v>
      </c>
      <c r="AL678">
        <f t="shared" si="292"/>
        <v>20</v>
      </c>
      <c r="AM678">
        <f t="shared" si="293"/>
        <v>3</v>
      </c>
    </row>
    <row r="679" spans="2:39" x14ac:dyDescent="0.25">
      <c r="B679" s="24">
        <v>44161</v>
      </c>
      <c r="C679" s="20" t="s">
        <v>26</v>
      </c>
      <c r="D679" s="20" t="s">
        <v>54</v>
      </c>
      <c r="E679" s="2">
        <v>-151.51515151515153</v>
      </c>
      <c r="F679" s="2">
        <v>129.99999999999997</v>
      </c>
      <c r="G679" s="9">
        <f t="shared" si="294"/>
        <v>45057.124999998363</v>
      </c>
      <c r="H679" s="2" t="str">
        <f t="shared" si="295"/>
        <v>Dallas Cowboys</v>
      </c>
      <c r="I679" s="2" t="str">
        <f t="shared" si="296"/>
        <v>Washington Football Team</v>
      </c>
      <c r="J679" s="17">
        <f t="shared" si="297"/>
        <v>-151.51515151515153</v>
      </c>
      <c r="K679" s="18">
        <f t="shared" si="298"/>
        <v>129.99999999999997</v>
      </c>
      <c r="L679" s="4">
        <f t="shared" si="273"/>
        <v>1.66</v>
      </c>
      <c r="M679" s="4">
        <f t="shared" si="274"/>
        <v>2.2999999999999998</v>
      </c>
      <c r="N679" s="1">
        <f t="shared" si="275"/>
        <v>0.60240963855421692</v>
      </c>
      <c r="O679" s="1">
        <f t="shared" si="276"/>
        <v>0.43478260869565222</v>
      </c>
      <c r="P679" s="1">
        <f t="shared" si="277"/>
        <v>3.5858585858585923E-2</v>
      </c>
      <c r="Q679" s="1">
        <f t="shared" si="278"/>
        <v>8.3813514929282351E-2</v>
      </c>
      <c r="R679" s="1">
        <f t="shared" si="279"/>
        <v>0.59481351492928236</v>
      </c>
      <c r="S679" s="1"/>
      <c r="T679" s="17">
        <f t="shared" si="280"/>
        <v>681.19919084032654</v>
      </c>
      <c r="U679" s="18">
        <f t="shared" si="281"/>
        <v>1332.032655245516</v>
      </c>
      <c r="V679" s="2">
        <f t="shared" si="282"/>
        <v>647.13923129831016</v>
      </c>
      <c r="W679" s="18">
        <f t="shared" si="283"/>
        <v>1265.4310224832402</v>
      </c>
      <c r="X679" s="2">
        <f t="shared" si="284"/>
        <v>-154.5262521009227</v>
      </c>
      <c r="Y679" s="2">
        <f t="shared" si="285"/>
        <v>126.54310224832402</v>
      </c>
      <c r="Z679" s="2">
        <f t="shared" si="286"/>
        <v>-1000</v>
      </c>
      <c r="AA679" s="2">
        <f t="shared" si="287"/>
        <v>1265.4310224832402</v>
      </c>
      <c r="AB679" s="5">
        <f t="shared" si="288"/>
        <v>-1</v>
      </c>
      <c r="AC679" s="5">
        <f t="shared" si="289"/>
        <v>1.2999999999999998</v>
      </c>
      <c r="AD679" s="3">
        <f t="shared" si="290"/>
        <v>202011</v>
      </c>
      <c r="AE679" s="21">
        <v>1.66</v>
      </c>
      <c r="AF679" s="21">
        <v>2.2999999999999998</v>
      </c>
      <c r="AG679" s="21">
        <v>1.66</v>
      </c>
      <c r="AH679" s="21">
        <v>2.2999999999999998</v>
      </c>
      <c r="AI679">
        <v>16</v>
      </c>
      <c r="AJ679">
        <v>41</v>
      </c>
      <c r="AK679">
        <f t="shared" si="291"/>
        <v>-160</v>
      </c>
      <c r="AL679">
        <f t="shared" si="292"/>
        <v>16</v>
      </c>
      <c r="AM679">
        <f t="shared" si="293"/>
        <v>41</v>
      </c>
    </row>
    <row r="680" spans="2:39" x14ac:dyDescent="0.25">
      <c r="B680" s="24">
        <v>44161</v>
      </c>
      <c r="C680" s="20" t="s">
        <v>37</v>
      </c>
      <c r="D680" s="20" t="s">
        <v>43</v>
      </c>
      <c r="E680" s="2">
        <v>150</v>
      </c>
      <c r="F680" s="2">
        <v>-172.41379310344826</v>
      </c>
      <c r="G680" s="9">
        <f t="shared" si="294"/>
        <v>45057.166666665027</v>
      </c>
      <c r="H680" s="2" t="str">
        <f t="shared" si="295"/>
        <v>Houston Texans</v>
      </c>
      <c r="I680" s="2" t="str">
        <f t="shared" si="296"/>
        <v>Detroit Lions</v>
      </c>
      <c r="J680" s="17">
        <f t="shared" si="297"/>
        <v>-172.41379310344826</v>
      </c>
      <c r="K680" s="18">
        <f t="shared" si="298"/>
        <v>150</v>
      </c>
      <c r="L680" s="4">
        <f t="shared" si="273"/>
        <v>1.58</v>
      </c>
      <c r="M680" s="4">
        <f t="shared" si="274"/>
        <v>2.5</v>
      </c>
      <c r="N680" s="1">
        <f t="shared" si="275"/>
        <v>0.63291139240506322</v>
      </c>
      <c r="O680" s="1">
        <f t="shared" si="276"/>
        <v>0.4</v>
      </c>
      <c r="P680" s="1">
        <f t="shared" si="277"/>
        <v>3.1862745098039214E-2</v>
      </c>
      <c r="Q680" s="1">
        <f t="shared" si="278"/>
        <v>0.1164556962025316</v>
      </c>
      <c r="R680" s="1">
        <f t="shared" si="279"/>
        <v>0.62745569620253161</v>
      </c>
      <c r="S680" s="1"/>
      <c r="T680" s="17">
        <f t="shared" si="280"/>
        <v>593.73802174746322</v>
      </c>
      <c r="U680" s="18">
        <f t="shared" si="281"/>
        <v>1520.5870888415161</v>
      </c>
      <c r="V680" s="2">
        <f t="shared" si="282"/>
        <v>564.05112066009008</v>
      </c>
      <c r="W680" s="18">
        <f t="shared" si="283"/>
        <v>1444.5577343994403</v>
      </c>
      <c r="X680" s="2">
        <f t="shared" si="284"/>
        <v>-177.28889516782337</v>
      </c>
      <c r="Y680" s="2">
        <f t="shared" si="285"/>
        <v>144.45577343994404</v>
      </c>
      <c r="Z680" s="2">
        <f t="shared" si="286"/>
        <v>564.05112066009008</v>
      </c>
      <c r="AA680" s="2">
        <f t="shared" si="287"/>
        <v>-1000</v>
      </c>
      <c r="AB680" s="5">
        <f t="shared" si="288"/>
        <v>0.58000000000000007</v>
      </c>
      <c r="AC680" s="5">
        <f t="shared" si="289"/>
        <v>-1</v>
      </c>
      <c r="AD680" s="3">
        <f t="shared" si="290"/>
        <v>202011</v>
      </c>
      <c r="AE680" s="21">
        <v>2.1</v>
      </c>
      <c r="AF680" s="21">
        <v>1.76</v>
      </c>
      <c r="AG680" s="21">
        <v>2.5</v>
      </c>
      <c r="AH680" s="21">
        <v>1.58</v>
      </c>
      <c r="AI680">
        <v>25</v>
      </c>
      <c r="AJ680">
        <v>41</v>
      </c>
      <c r="AK680">
        <f t="shared" si="291"/>
        <v>-180</v>
      </c>
      <c r="AL680">
        <f t="shared" si="292"/>
        <v>41</v>
      </c>
      <c r="AM680">
        <f t="shared" si="293"/>
        <v>25</v>
      </c>
    </row>
    <row r="681" spans="2:39" x14ac:dyDescent="0.25">
      <c r="B681" s="24">
        <v>44158</v>
      </c>
      <c r="C681" s="20" t="s">
        <v>30</v>
      </c>
      <c r="D681" s="20" t="s">
        <v>50</v>
      </c>
      <c r="E681" s="2">
        <v>-212.76595744680853</v>
      </c>
      <c r="F681" s="2">
        <v>175</v>
      </c>
      <c r="G681" s="9">
        <f t="shared" si="294"/>
        <v>45057.208333331691</v>
      </c>
      <c r="H681" s="2" t="str">
        <f t="shared" si="295"/>
        <v>Tampa Bay Buccaneers</v>
      </c>
      <c r="I681" s="2" t="str">
        <f t="shared" si="296"/>
        <v>Los Angeles Rams</v>
      </c>
      <c r="J681" s="17">
        <f t="shared" si="297"/>
        <v>-212.76595744680853</v>
      </c>
      <c r="K681" s="18">
        <f t="shared" si="298"/>
        <v>175</v>
      </c>
      <c r="L681" s="4">
        <f t="shared" si="273"/>
        <v>1.4700000000000002</v>
      </c>
      <c r="M681" s="4">
        <f t="shared" si="274"/>
        <v>2.75</v>
      </c>
      <c r="N681" s="1">
        <f t="shared" si="275"/>
        <v>0.68027210884353728</v>
      </c>
      <c r="O681" s="1">
        <f t="shared" si="276"/>
        <v>0.36363636363636365</v>
      </c>
      <c r="P681" s="1">
        <f t="shared" si="277"/>
        <v>4.206161137440767E-2</v>
      </c>
      <c r="Q681" s="1">
        <f t="shared" si="278"/>
        <v>0.15831787260358682</v>
      </c>
      <c r="R681" s="1">
        <f t="shared" si="279"/>
        <v>0.66931787260358688</v>
      </c>
      <c r="S681" s="1"/>
      <c r="T681" s="17">
        <f t="shared" si="280"/>
        <v>494.0584151893168</v>
      </c>
      <c r="U681" s="18">
        <f t="shared" si="281"/>
        <v>1810.0865209085014</v>
      </c>
      <c r="V681" s="2">
        <f t="shared" si="282"/>
        <v>469.35549442985092</v>
      </c>
      <c r="W681" s="18">
        <f t="shared" si="283"/>
        <v>1719.5821948630762</v>
      </c>
      <c r="X681" s="2">
        <f t="shared" si="284"/>
        <v>-213.05812158750777</v>
      </c>
      <c r="Y681" s="2">
        <f t="shared" si="285"/>
        <v>171.95821948630763</v>
      </c>
      <c r="Z681" s="2">
        <f t="shared" si="286"/>
        <v>-1000</v>
      </c>
      <c r="AA681" s="2">
        <f t="shared" si="287"/>
        <v>1719.5821948630762</v>
      </c>
      <c r="AB681" s="5">
        <f t="shared" si="288"/>
        <v>-1</v>
      </c>
      <c r="AC681" s="5">
        <f t="shared" si="289"/>
        <v>1.75</v>
      </c>
      <c r="AD681" s="3">
        <f t="shared" si="290"/>
        <v>202011</v>
      </c>
      <c r="AE681" s="21">
        <v>1.55</v>
      </c>
      <c r="AF681" s="21">
        <v>2.6</v>
      </c>
      <c r="AG681" s="21">
        <v>1.47</v>
      </c>
      <c r="AH681" s="21">
        <v>2.75</v>
      </c>
      <c r="AI681">
        <v>24</v>
      </c>
      <c r="AJ681">
        <v>27</v>
      </c>
      <c r="AK681">
        <f t="shared" si="291"/>
        <v>-300</v>
      </c>
      <c r="AL681">
        <f t="shared" si="292"/>
        <v>24</v>
      </c>
      <c r="AM681">
        <f t="shared" si="293"/>
        <v>27</v>
      </c>
    </row>
    <row r="682" spans="2:39" x14ac:dyDescent="0.25">
      <c r="B682" s="24">
        <v>44157</v>
      </c>
      <c r="C682" s="20" t="s">
        <v>53</v>
      </c>
      <c r="D682" s="20" t="s">
        <v>23</v>
      </c>
      <c r="E682" s="2">
        <v>280</v>
      </c>
      <c r="F682" s="2">
        <v>-370.37037037037032</v>
      </c>
      <c r="G682" s="9">
        <f t="shared" si="294"/>
        <v>45057.249999998356</v>
      </c>
      <c r="H682" s="2" t="str">
        <f t="shared" si="295"/>
        <v>Kansas City Chiefs</v>
      </c>
      <c r="I682" s="2" t="str">
        <f t="shared" si="296"/>
        <v>Las Vegas Raiders</v>
      </c>
      <c r="J682" s="17">
        <f t="shared" si="297"/>
        <v>-370.37037037037032</v>
      </c>
      <c r="K682" s="18">
        <f t="shared" si="298"/>
        <v>280</v>
      </c>
      <c r="L682" s="4">
        <f t="shared" si="273"/>
        <v>1.27</v>
      </c>
      <c r="M682" s="4">
        <f t="shared" si="274"/>
        <v>3.8</v>
      </c>
      <c r="N682" s="1">
        <f t="shared" si="275"/>
        <v>0.78740157480314954</v>
      </c>
      <c r="O682" s="1">
        <f t="shared" si="276"/>
        <v>0.26315789473684209</v>
      </c>
      <c r="P682" s="1">
        <f t="shared" si="277"/>
        <v>4.8126232741617536E-2</v>
      </c>
      <c r="Q682" s="1">
        <f t="shared" si="278"/>
        <v>0.26212184003315375</v>
      </c>
      <c r="R682" s="1">
        <f t="shared" si="279"/>
        <v>0.77312184003315376</v>
      </c>
      <c r="S682" s="1"/>
      <c r="T682" s="17">
        <f t="shared" si="280"/>
        <v>293.45718645992071</v>
      </c>
      <c r="U682" s="18">
        <f t="shared" si="281"/>
        <v>2909.583445130711</v>
      </c>
      <c r="V682" s="2">
        <f t="shared" si="282"/>
        <v>278.78432713692467</v>
      </c>
      <c r="W682" s="18">
        <f t="shared" si="283"/>
        <v>2764.1042728741754</v>
      </c>
      <c r="X682" s="2">
        <f t="shared" si="284"/>
        <v>-358.70022187755586</v>
      </c>
      <c r="Y682" s="2">
        <f t="shared" si="285"/>
        <v>276.41042728741752</v>
      </c>
      <c r="Z682" s="2">
        <f t="shared" si="286"/>
        <v>278.78432713692467</v>
      </c>
      <c r="AA682" s="2">
        <f t="shared" si="287"/>
        <v>-1000</v>
      </c>
      <c r="AB682" s="5">
        <f t="shared" si="288"/>
        <v>0.27</v>
      </c>
      <c r="AC682" s="5">
        <f t="shared" si="289"/>
        <v>-1</v>
      </c>
      <c r="AD682" s="3">
        <f t="shared" si="290"/>
        <v>202011</v>
      </c>
      <c r="AE682" s="21">
        <v>3.65</v>
      </c>
      <c r="AF682" s="21">
        <v>1.3</v>
      </c>
      <c r="AG682" s="21">
        <v>3.8</v>
      </c>
      <c r="AH682" s="21">
        <v>1.27</v>
      </c>
      <c r="AI682">
        <v>31</v>
      </c>
      <c r="AJ682">
        <v>35</v>
      </c>
      <c r="AK682">
        <f t="shared" si="291"/>
        <v>-400</v>
      </c>
      <c r="AL682">
        <f t="shared" si="292"/>
        <v>35</v>
      </c>
      <c r="AM682">
        <f t="shared" si="293"/>
        <v>31</v>
      </c>
    </row>
    <row r="683" spans="2:39" x14ac:dyDescent="0.25">
      <c r="B683" s="24">
        <v>44157</v>
      </c>
      <c r="C683" s="20" t="s">
        <v>42</v>
      </c>
      <c r="D683" s="20" t="s">
        <v>36</v>
      </c>
      <c r="E683" s="2">
        <v>-125</v>
      </c>
      <c r="F683" s="2">
        <v>104.99999999999999</v>
      </c>
      <c r="G683" s="9">
        <f t="shared" si="294"/>
        <v>45057.29166666502</v>
      </c>
      <c r="H683" s="2" t="str">
        <f t="shared" si="295"/>
        <v>Indianapolis Colts</v>
      </c>
      <c r="I683" s="2" t="str">
        <f t="shared" si="296"/>
        <v>Green Bay Packers</v>
      </c>
      <c r="J683" s="17">
        <f t="shared" si="297"/>
        <v>-125</v>
      </c>
      <c r="K683" s="18">
        <f t="shared" si="298"/>
        <v>104.99999999999999</v>
      </c>
      <c r="L683" s="4">
        <f t="shared" si="273"/>
        <v>1.8</v>
      </c>
      <c r="M683" s="4">
        <f t="shared" si="274"/>
        <v>2.0499999999999998</v>
      </c>
      <c r="N683" s="1">
        <f t="shared" si="275"/>
        <v>0.55555555555555558</v>
      </c>
      <c r="O683" s="1">
        <f t="shared" si="276"/>
        <v>0.48780487804878053</v>
      </c>
      <c r="P683" s="1">
        <f t="shared" si="277"/>
        <v>4.1558441558441461E-2</v>
      </c>
      <c r="Q683" s="1">
        <f t="shared" si="278"/>
        <v>3.3875338753387524E-2</v>
      </c>
      <c r="R683" s="1">
        <f t="shared" si="279"/>
        <v>0.54487533875338756</v>
      </c>
      <c r="S683" s="1"/>
      <c r="T683" s="17">
        <f t="shared" si="280"/>
        <v>835.28218085238643</v>
      </c>
      <c r="U683" s="18">
        <f t="shared" si="281"/>
        <v>1090.9993667390718</v>
      </c>
      <c r="V683" s="2">
        <f t="shared" si="282"/>
        <v>793.51807180976709</v>
      </c>
      <c r="W683" s="18">
        <f t="shared" si="283"/>
        <v>1036.449398402118</v>
      </c>
      <c r="X683" s="2">
        <f t="shared" si="284"/>
        <v>-126.02107444375048</v>
      </c>
      <c r="Y683" s="2">
        <f t="shared" si="285"/>
        <v>103.6449398402118</v>
      </c>
      <c r="Z683" s="2">
        <f t="shared" si="286"/>
        <v>793.51807180976709</v>
      </c>
      <c r="AA683" s="2">
        <f t="shared" si="287"/>
        <v>-1000</v>
      </c>
      <c r="AB683" s="5">
        <f t="shared" si="288"/>
        <v>0.8</v>
      </c>
      <c r="AC683" s="5">
        <f t="shared" si="289"/>
        <v>-1</v>
      </c>
      <c r="AD683" s="3">
        <f t="shared" si="290"/>
        <v>202011</v>
      </c>
      <c r="AE683" s="21">
        <v>1.8</v>
      </c>
      <c r="AF683" s="21">
        <v>2.0499999999999998</v>
      </c>
      <c r="AG683" s="21">
        <v>1.8</v>
      </c>
      <c r="AH683" s="21">
        <v>2.0499999999999998</v>
      </c>
      <c r="AI683">
        <v>34</v>
      </c>
      <c r="AJ683">
        <v>31</v>
      </c>
      <c r="AK683">
        <f t="shared" si="291"/>
        <v>-130</v>
      </c>
      <c r="AL683">
        <f t="shared" si="292"/>
        <v>34</v>
      </c>
      <c r="AM683">
        <f t="shared" si="293"/>
        <v>31</v>
      </c>
    </row>
    <row r="684" spans="2:39" x14ac:dyDescent="0.25">
      <c r="B684" s="24">
        <v>44157</v>
      </c>
      <c r="C684" s="20" t="s">
        <v>32</v>
      </c>
      <c r="D684" s="20" t="s">
        <v>26</v>
      </c>
      <c r="E684" s="2">
        <v>-333.33333333333326</v>
      </c>
      <c r="F684" s="2">
        <v>265</v>
      </c>
      <c r="G684" s="9">
        <f t="shared" si="294"/>
        <v>45057.333333331684</v>
      </c>
      <c r="H684" s="2" t="str">
        <f t="shared" si="295"/>
        <v>Minnesota Vikings</v>
      </c>
      <c r="I684" s="2" t="str">
        <f t="shared" si="296"/>
        <v>Dallas Cowboys</v>
      </c>
      <c r="J684" s="17">
        <f t="shared" si="297"/>
        <v>-333.33333333333326</v>
      </c>
      <c r="K684" s="18">
        <f t="shared" si="298"/>
        <v>265</v>
      </c>
      <c r="L684" s="4">
        <f t="shared" si="273"/>
        <v>1.3</v>
      </c>
      <c r="M684" s="4">
        <f t="shared" si="274"/>
        <v>3.65</v>
      </c>
      <c r="N684" s="1">
        <f t="shared" si="275"/>
        <v>0.76923076923076916</v>
      </c>
      <c r="O684" s="1">
        <f t="shared" si="276"/>
        <v>0.27397260273972601</v>
      </c>
      <c r="P684" s="1">
        <f t="shared" si="277"/>
        <v>4.1414141414141459E-2</v>
      </c>
      <c r="Q684" s="1">
        <f t="shared" si="278"/>
        <v>0.24762908324552158</v>
      </c>
      <c r="R684" s="1">
        <f t="shared" si="279"/>
        <v>0.75862908324552158</v>
      </c>
      <c r="S684" s="1"/>
      <c r="T684" s="17">
        <f t="shared" si="280"/>
        <v>318.16723361284784</v>
      </c>
      <c r="U684" s="18">
        <f t="shared" si="281"/>
        <v>2708.5523787535408</v>
      </c>
      <c r="V684" s="2">
        <f t="shared" si="282"/>
        <v>302.25887193220541</v>
      </c>
      <c r="W684" s="18">
        <f t="shared" si="283"/>
        <v>2573.1247598158634</v>
      </c>
      <c r="X684" s="2">
        <f t="shared" si="284"/>
        <v>-330.84223255630133</v>
      </c>
      <c r="Y684" s="2">
        <f t="shared" si="285"/>
        <v>257.31247598158632</v>
      </c>
      <c r="Z684" s="2">
        <f t="shared" si="286"/>
        <v>-1000</v>
      </c>
      <c r="AA684" s="2">
        <f t="shared" si="287"/>
        <v>2573.1247598158634</v>
      </c>
      <c r="AB684" s="5">
        <f t="shared" si="288"/>
        <v>-1</v>
      </c>
      <c r="AC684" s="5">
        <f t="shared" si="289"/>
        <v>2.65</v>
      </c>
      <c r="AD684" s="3">
        <f t="shared" si="290"/>
        <v>202011</v>
      </c>
      <c r="AE684" s="21">
        <v>1.28</v>
      </c>
      <c r="AF684" s="21">
        <v>3.75</v>
      </c>
      <c r="AG684" s="21">
        <v>1.3</v>
      </c>
      <c r="AH684" s="21">
        <v>3.65</v>
      </c>
      <c r="AI684">
        <v>28</v>
      </c>
      <c r="AJ684">
        <v>31</v>
      </c>
      <c r="AK684">
        <f t="shared" si="291"/>
        <v>-400</v>
      </c>
      <c r="AL684">
        <f t="shared" si="292"/>
        <v>28</v>
      </c>
      <c r="AM684">
        <f t="shared" si="293"/>
        <v>31</v>
      </c>
    </row>
    <row r="685" spans="2:39" x14ac:dyDescent="0.25">
      <c r="B685" s="24">
        <v>44157</v>
      </c>
      <c r="C685" s="20" t="s">
        <v>41</v>
      </c>
      <c r="D685" s="20" t="s">
        <v>33</v>
      </c>
      <c r="E685" s="2">
        <v>160</v>
      </c>
      <c r="F685" s="2">
        <v>-181.81818181818181</v>
      </c>
      <c r="G685" s="9">
        <f t="shared" si="294"/>
        <v>45057.374999998348</v>
      </c>
      <c r="H685" s="2" t="str">
        <f t="shared" si="295"/>
        <v>Miami Dolphins</v>
      </c>
      <c r="I685" s="2" t="str">
        <f t="shared" si="296"/>
        <v>Denver Broncos</v>
      </c>
      <c r="J685" s="17">
        <f t="shared" si="297"/>
        <v>-181.81818181818181</v>
      </c>
      <c r="K685" s="18">
        <f t="shared" si="298"/>
        <v>160</v>
      </c>
      <c r="L685" s="4">
        <f t="shared" si="273"/>
        <v>1.55</v>
      </c>
      <c r="M685" s="4">
        <f t="shared" si="274"/>
        <v>2.6</v>
      </c>
      <c r="N685" s="1">
        <f t="shared" si="275"/>
        <v>0.64516129032258063</v>
      </c>
      <c r="O685" s="1">
        <f t="shared" si="276"/>
        <v>0.38461538461538458</v>
      </c>
      <c r="P685" s="1">
        <f t="shared" si="277"/>
        <v>2.8915662650602414E-2</v>
      </c>
      <c r="Q685" s="1">
        <f t="shared" si="278"/>
        <v>0.13027295285359802</v>
      </c>
      <c r="R685" s="1">
        <f t="shared" si="279"/>
        <v>0.64127295285359809</v>
      </c>
      <c r="S685" s="1"/>
      <c r="T685" s="17">
        <f t="shared" si="280"/>
        <v>559.39837404665798</v>
      </c>
      <c r="U685" s="18">
        <f t="shared" si="281"/>
        <v>1609.5378726032154</v>
      </c>
      <c r="V685" s="2">
        <f t="shared" si="282"/>
        <v>531.42845534432502</v>
      </c>
      <c r="W685" s="18">
        <f t="shared" si="283"/>
        <v>1529.0609789730545</v>
      </c>
      <c r="X685" s="2">
        <f t="shared" si="284"/>
        <v>-188.17208411470486</v>
      </c>
      <c r="Y685" s="2">
        <f t="shared" si="285"/>
        <v>152.90609789730544</v>
      </c>
      <c r="Z685" s="2">
        <f t="shared" si="286"/>
        <v>-1000</v>
      </c>
      <c r="AA685" s="2">
        <f t="shared" si="287"/>
        <v>1529.0609789730545</v>
      </c>
      <c r="AB685" s="5">
        <f t="shared" si="288"/>
        <v>-1</v>
      </c>
      <c r="AC685" s="5">
        <f t="shared" si="289"/>
        <v>1.6</v>
      </c>
      <c r="AD685" s="3">
        <f t="shared" si="290"/>
        <v>202011</v>
      </c>
      <c r="AE685" s="21">
        <v>2.2999999999999998</v>
      </c>
      <c r="AF685" s="21">
        <v>1.66</v>
      </c>
      <c r="AG685" s="21">
        <v>2.6</v>
      </c>
      <c r="AH685" s="21">
        <v>1.55</v>
      </c>
      <c r="AI685">
        <v>20</v>
      </c>
      <c r="AJ685">
        <v>13</v>
      </c>
      <c r="AK685">
        <f t="shared" si="291"/>
        <v>-190</v>
      </c>
      <c r="AL685">
        <f t="shared" si="292"/>
        <v>13</v>
      </c>
      <c r="AM685">
        <f t="shared" si="293"/>
        <v>20</v>
      </c>
    </row>
    <row r="686" spans="2:39" x14ac:dyDescent="0.25">
      <c r="B686" s="24">
        <v>44157</v>
      </c>
      <c r="C686" s="20" t="s">
        <v>34</v>
      </c>
      <c r="D686" s="20" t="s">
        <v>45</v>
      </c>
      <c r="E686" s="2">
        <v>-454.54545454545462</v>
      </c>
      <c r="F686" s="2">
        <v>350</v>
      </c>
      <c r="G686" s="9">
        <f t="shared" si="294"/>
        <v>45057.416666665013</v>
      </c>
      <c r="H686" s="2" t="str">
        <f t="shared" si="295"/>
        <v>Los Angeles Chargers</v>
      </c>
      <c r="I686" s="2" t="str">
        <f t="shared" si="296"/>
        <v>New York Jets</v>
      </c>
      <c r="J686" s="17">
        <f t="shared" si="297"/>
        <v>-454.54545454545462</v>
      </c>
      <c r="K686" s="18">
        <f t="shared" si="298"/>
        <v>350</v>
      </c>
      <c r="L686" s="4">
        <f t="shared" si="273"/>
        <v>1.22</v>
      </c>
      <c r="M686" s="4">
        <f t="shared" si="274"/>
        <v>4.5</v>
      </c>
      <c r="N686" s="1">
        <f t="shared" si="275"/>
        <v>0.81967213114754101</v>
      </c>
      <c r="O686" s="1">
        <f t="shared" si="276"/>
        <v>0.22222222222222221</v>
      </c>
      <c r="P686" s="1">
        <f t="shared" si="277"/>
        <v>4.0209790209790097E-2</v>
      </c>
      <c r="Q686" s="1">
        <f t="shared" si="278"/>
        <v>0.2987249544626594</v>
      </c>
      <c r="R686" s="1">
        <f t="shared" si="279"/>
        <v>0.80972495446265946</v>
      </c>
      <c r="S686" s="1"/>
      <c r="T686" s="17">
        <f t="shared" si="280"/>
        <v>234.98725646118768</v>
      </c>
      <c r="U686" s="18">
        <f t="shared" si="281"/>
        <v>3526.591123964678</v>
      </c>
      <c r="V686" s="2">
        <f t="shared" si="282"/>
        <v>223.2378936381283</v>
      </c>
      <c r="W686" s="18">
        <f t="shared" si="283"/>
        <v>3350.2615677664439</v>
      </c>
      <c r="X686" s="2">
        <f t="shared" si="284"/>
        <v>-447.95262296329213</v>
      </c>
      <c r="Y686" s="2">
        <f t="shared" si="285"/>
        <v>335.02615677664437</v>
      </c>
      <c r="Z686" s="2">
        <f t="shared" si="286"/>
        <v>223.2378936381283</v>
      </c>
      <c r="AA686" s="2">
        <f t="shared" si="287"/>
        <v>-1000</v>
      </c>
      <c r="AB686" s="5">
        <f t="shared" si="288"/>
        <v>0.21999999999999997</v>
      </c>
      <c r="AC686" s="5">
        <f t="shared" si="289"/>
        <v>-1</v>
      </c>
      <c r="AD686" s="3">
        <f t="shared" si="290"/>
        <v>202011</v>
      </c>
      <c r="AE686" s="21">
        <v>1.25</v>
      </c>
      <c r="AF686" s="21">
        <v>4.2</v>
      </c>
      <c r="AG686" s="21">
        <v>1.22</v>
      </c>
      <c r="AH686" s="21">
        <v>4.5</v>
      </c>
      <c r="AI686">
        <v>34</v>
      </c>
      <c r="AJ686">
        <v>28</v>
      </c>
      <c r="AK686">
        <f t="shared" si="291"/>
        <v>-500</v>
      </c>
      <c r="AL686">
        <f t="shared" si="292"/>
        <v>34</v>
      </c>
      <c r="AM686">
        <f t="shared" si="293"/>
        <v>28</v>
      </c>
    </row>
    <row r="687" spans="2:39" x14ac:dyDescent="0.25">
      <c r="B687" s="24">
        <v>44157</v>
      </c>
      <c r="C687" s="20" t="s">
        <v>31</v>
      </c>
      <c r="D687" s="20" t="s">
        <v>44</v>
      </c>
      <c r="E687" s="2">
        <v>-270.2702702702702</v>
      </c>
      <c r="F687" s="2">
        <v>220.00000000000003</v>
      </c>
      <c r="G687" s="9">
        <f t="shared" si="294"/>
        <v>45057.458333331677</v>
      </c>
      <c r="H687" s="2" t="str">
        <f t="shared" si="295"/>
        <v>Baltimore Ravens</v>
      </c>
      <c r="I687" s="2" t="str">
        <f t="shared" si="296"/>
        <v>Tennessee Titans</v>
      </c>
      <c r="J687" s="17">
        <f t="shared" si="297"/>
        <v>-270.2702702702702</v>
      </c>
      <c r="K687" s="18">
        <f t="shared" si="298"/>
        <v>220.00000000000003</v>
      </c>
      <c r="L687" s="4">
        <f t="shared" si="273"/>
        <v>1.37</v>
      </c>
      <c r="M687" s="4">
        <f t="shared" si="274"/>
        <v>3.2</v>
      </c>
      <c r="N687" s="1">
        <f t="shared" si="275"/>
        <v>0.72992700729927007</v>
      </c>
      <c r="O687" s="1">
        <f t="shared" si="276"/>
        <v>0.3125</v>
      </c>
      <c r="P687" s="1">
        <f t="shared" si="277"/>
        <v>4.0700218818380707E-2</v>
      </c>
      <c r="Q687" s="1">
        <f t="shared" si="278"/>
        <v>0.20871350364963503</v>
      </c>
      <c r="R687" s="1">
        <f t="shared" si="279"/>
        <v>0.71971350364963504</v>
      </c>
      <c r="S687" s="1"/>
      <c r="T687" s="17">
        <f t="shared" si="280"/>
        <v>389.44176388110628</v>
      </c>
      <c r="U687" s="18">
        <f t="shared" si="281"/>
        <v>2256.8044836814311</v>
      </c>
      <c r="V687" s="2">
        <f t="shared" si="282"/>
        <v>369.96967568705094</v>
      </c>
      <c r="W687" s="18">
        <f t="shared" si="283"/>
        <v>2143.9642594973593</v>
      </c>
      <c r="X687" s="2">
        <f t="shared" si="284"/>
        <v>-270.29242278923357</v>
      </c>
      <c r="Y687" s="2">
        <f t="shared" si="285"/>
        <v>214.39642594973594</v>
      </c>
      <c r="Z687" s="2">
        <f t="shared" si="286"/>
        <v>-1000</v>
      </c>
      <c r="AA687" s="2">
        <f t="shared" si="287"/>
        <v>2143.9642594973593</v>
      </c>
      <c r="AB687" s="5">
        <f t="shared" si="288"/>
        <v>-1</v>
      </c>
      <c r="AC687" s="5">
        <f t="shared" si="289"/>
        <v>2.2000000000000002</v>
      </c>
      <c r="AD687" s="3">
        <f t="shared" si="290"/>
        <v>202011</v>
      </c>
      <c r="AE687" s="21">
        <v>1.34</v>
      </c>
      <c r="AF687" s="21">
        <v>3.35</v>
      </c>
      <c r="AG687" s="21">
        <v>1.37</v>
      </c>
      <c r="AH687" s="21">
        <v>3.2</v>
      </c>
      <c r="AI687">
        <v>24</v>
      </c>
      <c r="AJ687">
        <v>30</v>
      </c>
      <c r="AK687">
        <f t="shared" si="291"/>
        <v>-300</v>
      </c>
      <c r="AL687">
        <f t="shared" si="292"/>
        <v>24</v>
      </c>
      <c r="AM687">
        <f t="shared" si="293"/>
        <v>30</v>
      </c>
    </row>
    <row r="688" spans="2:39" x14ac:dyDescent="0.25">
      <c r="B688" s="24">
        <v>44157</v>
      </c>
      <c r="C688" s="20" t="s">
        <v>47</v>
      </c>
      <c r="D688" s="20" t="s">
        <v>37</v>
      </c>
      <c r="E688" s="2">
        <v>104.99999999999999</v>
      </c>
      <c r="F688" s="2">
        <v>-125</v>
      </c>
      <c r="G688" s="9">
        <f t="shared" si="294"/>
        <v>45057.499999998341</v>
      </c>
      <c r="H688" s="2" t="str">
        <f t="shared" si="295"/>
        <v>Detroit Lions</v>
      </c>
      <c r="I688" s="2" t="str">
        <f t="shared" si="296"/>
        <v>Carolina Panthers</v>
      </c>
      <c r="J688" s="17">
        <f t="shared" si="297"/>
        <v>-125</v>
      </c>
      <c r="K688" s="18">
        <f t="shared" si="298"/>
        <v>104.99999999999999</v>
      </c>
      <c r="L688" s="4">
        <f t="shared" si="273"/>
        <v>1.8</v>
      </c>
      <c r="M688" s="4">
        <f t="shared" si="274"/>
        <v>2.0499999999999998</v>
      </c>
      <c r="N688" s="1">
        <f t="shared" si="275"/>
        <v>0.55555555555555558</v>
      </c>
      <c r="O688" s="1">
        <f t="shared" si="276"/>
        <v>0.48780487804878053</v>
      </c>
      <c r="P688" s="1">
        <f t="shared" si="277"/>
        <v>4.1558441558441461E-2</v>
      </c>
      <c r="Q688" s="1">
        <f t="shared" si="278"/>
        <v>3.3875338753387524E-2</v>
      </c>
      <c r="R688" s="1">
        <f t="shared" si="279"/>
        <v>0.54487533875338756</v>
      </c>
      <c r="S688" s="1"/>
      <c r="T688" s="17">
        <f t="shared" si="280"/>
        <v>835.28218085238643</v>
      </c>
      <c r="U688" s="18">
        <f t="shared" si="281"/>
        <v>1090.9993667390718</v>
      </c>
      <c r="V688" s="2">
        <f t="shared" si="282"/>
        <v>793.51807180976709</v>
      </c>
      <c r="W688" s="18">
        <f t="shared" si="283"/>
        <v>1036.449398402118</v>
      </c>
      <c r="X688" s="2">
        <f t="shared" si="284"/>
        <v>-126.02107444375048</v>
      </c>
      <c r="Y688" s="2">
        <f t="shared" si="285"/>
        <v>103.6449398402118</v>
      </c>
      <c r="Z688" s="2">
        <f t="shared" si="286"/>
        <v>-1000</v>
      </c>
      <c r="AA688" s="2">
        <f t="shared" si="287"/>
        <v>1036.449398402118</v>
      </c>
      <c r="AB688" s="5">
        <f t="shared" si="288"/>
        <v>-1</v>
      </c>
      <c r="AC688" s="5">
        <f t="shared" si="289"/>
        <v>1.0499999999999998</v>
      </c>
      <c r="AD688" s="3">
        <f t="shared" si="290"/>
        <v>202011</v>
      </c>
      <c r="AE688" s="21">
        <v>2.0499999999999998</v>
      </c>
      <c r="AF688" s="21">
        <v>1.8</v>
      </c>
      <c r="AG688" s="21">
        <v>2.0499999999999998</v>
      </c>
      <c r="AH688" s="21">
        <v>1.8</v>
      </c>
      <c r="AI688">
        <v>20</v>
      </c>
      <c r="AJ688">
        <v>0</v>
      </c>
      <c r="AK688">
        <f t="shared" si="291"/>
        <v>-130</v>
      </c>
      <c r="AL688">
        <f t="shared" si="292"/>
        <v>0</v>
      </c>
      <c r="AM688">
        <f t="shared" si="293"/>
        <v>20</v>
      </c>
    </row>
    <row r="689" spans="2:39" x14ac:dyDescent="0.25">
      <c r="B689" s="24">
        <v>44157</v>
      </c>
      <c r="C689" s="20" t="s">
        <v>49</v>
      </c>
      <c r="D689" s="20" t="s">
        <v>22</v>
      </c>
      <c r="E689" s="2">
        <v>-140.84507042253523</v>
      </c>
      <c r="F689" s="2">
        <v>120.00000000000001</v>
      </c>
      <c r="G689" s="9">
        <f t="shared" si="294"/>
        <v>45057.541666665005</v>
      </c>
      <c r="H689" s="2" t="str">
        <f t="shared" si="295"/>
        <v>Cleveland Browns</v>
      </c>
      <c r="I689" s="2" t="str">
        <f t="shared" si="296"/>
        <v>Philadelphia Eagles</v>
      </c>
      <c r="J689" s="17">
        <f t="shared" si="297"/>
        <v>-140.84507042253523</v>
      </c>
      <c r="K689" s="18">
        <f t="shared" si="298"/>
        <v>120.00000000000001</v>
      </c>
      <c r="L689" s="4">
        <f t="shared" si="273"/>
        <v>1.71</v>
      </c>
      <c r="M689" s="4">
        <f t="shared" si="274"/>
        <v>2.2000000000000002</v>
      </c>
      <c r="N689" s="1">
        <f t="shared" si="275"/>
        <v>0.58479532163742687</v>
      </c>
      <c r="O689" s="1">
        <f t="shared" si="276"/>
        <v>0.45454545454545453</v>
      </c>
      <c r="P689" s="1">
        <f t="shared" si="277"/>
        <v>3.7851662404092101E-2</v>
      </c>
      <c r="Q689" s="1">
        <f t="shared" si="278"/>
        <v>6.5124933545986169E-2</v>
      </c>
      <c r="R689" s="1">
        <f t="shared" si="279"/>
        <v>0.57612493354598615</v>
      </c>
      <c r="S689" s="1"/>
      <c r="T689" s="17">
        <f t="shared" si="280"/>
        <v>735.73463284275692</v>
      </c>
      <c r="U689" s="18">
        <f t="shared" si="281"/>
        <v>1235.8449349286186</v>
      </c>
      <c r="V689" s="2">
        <f t="shared" si="282"/>
        <v>698.94790120061907</v>
      </c>
      <c r="W689" s="18">
        <f t="shared" si="283"/>
        <v>1174.0526881821877</v>
      </c>
      <c r="X689" s="2">
        <f t="shared" si="284"/>
        <v>-143.07218009843768</v>
      </c>
      <c r="Y689" s="2">
        <f t="shared" si="285"/>
        <v>117.40526881821877</v>
      </c>
      <c r="Z689" s="2">
        <f t="shared" si="286"/>
        <v>698.94790120061907</v>
      </c>
      <c r="AA689" s="2">
        <f t="shared" si="287"/>
        <v>-1000</v>
      </c>
      <c r="AB689" s="5">
        <f t="shared" si="288"/>
        <v>0.71</v>
      </c>
      <c r="AC689" s="5">
        <f t="shared" si="289"/>
        <v>-1</v>
      </c>
      <c r="AD689" s="3">
        <f t="shared" si="290"/>
        <v>202011</v>
      </c>
      <c r="AE689" s="21">
        <v>1.54</v>
      </c>
      <c r="AF689" s="21">
        <v>2.65</v>
      </c>
      <c r="AG689" s="21">
        <v>1.71</v>
      </c>
      <c r="AH689" s="21">
        <v>2.2000000000000002</v>
      </c>
      <c r="AI689">
        <v>22</v>
      </c>
      <c r="AJ689">
        <v>17</v>
      </c>
      <c r="AK689">
        <f t="shared" si="291"/>
        <v>-150</v>
      </c>
      <c r="AL689">
        <f t="shared" si="292"/>
        <v>22</v>
      </c>
      <c r="AM689">
        <f t="shared" si="293"/>
        <v>17</v>
      </c>
    </row>
    <row r="690" spans="2:39" x14ac:dyDescent="0.25">
      <c r="B690" s="24">
        <v>44157</v>
      </c>
      <c r="C690" s="20" t="s">
        <v>43</v>
      </c>
      <c r="D690" s="20" t="s">
        <v>39</v>
      </c>
      <c r="E690" s="2">
        <v>114.99999999999999</v>
      </c>
      <c r="F690" s="2">
        <v>-135.13513513513513</v>
      </c>
      <c r="G690" s="9">
        <f t="shared" si="294"/>
        <v>45057.58333333167</v>
      </c>
      <c r="H690" s="2" t="str">
        <f t="shared" si="295"/>
        <v>New England Patriots</v>
      </c>
      <c r="I690" s="2" t="str">
        <f t="shared" si="296"/>
        <v>Houston Texans</v>
      </c>
      <c r="J690" s="17">
        <f t="shared" si="297"/>
        <v>-135.13513513513513</v>
      </c>
      <c r="K690" s="18">
        <f t="shared" si="298"/>
        <v>114.99999999999999</v>
      </c>
      <c r="L690" s="4">
        <f t="shared" si="273"/>
        <v>1.74</v>
      </c>
      <c r="M690" s="4">
        <f t="shared" si="274"/>
        <v>2.15</v>
      </c>
      <c r="N690" s="1">
        <f t="shared" si="275"/>
        <v>0.57471264367816088</v>
      </c>
      <c r="O690" s="1">
        <f t="shared" si="276"/>
        <v>0.46511627906976744</v>
      </c>
      <c r="P690" s="1">
        <f t="shared" si="277"/>
        <v>3.8303341902313659E-2</v>
      </c>
      <c r="Q690" s="1">
        <f t="shared" si="278"/>
        <v>5.4798182304196724E-2</v>
      </c>
      <c r="R690" s="1">
        <f t="shared" si="279"/>
        <v>0.56579818230419676</v>
      </c>
      <c r="S690" s="1"/>
      <c r="T690" s="17">
        <f t="shared" si="280"/>
        <v>767.41465645493759</v>
      </c>
      <c r="U690" s="18">
        <f t="shared" si="281"/>
        <v>1185.8985221458363</v>
      </c>
      <c r="V690" s="2">
        <f t="shared" si="282"/>
        <v>729.04392363219063</v>
      </c>
      <c r="W690" s="18">
        <f t="shared" si="283"/>
        <v>1126.6035960385445</v>
      </c>
      <c r="X690" s="2">
        <f t="shared" si="284"/>
        <v>-137.16594673992637</v>
      </c>
      <c r="Y690" s="2">
        <f t="shared" si="285"/>
        <v>112.66035960385446</v>
      </c>
      <c r="Z690" s="2">
        <f t="shared" si="286"/>
        <v>-1000</v>
      </c>
      <c r="AA690" s="2">
        <f t="shared" si="287"/>
        <v>1126.6035960385445</v>
      </c>
      <c r="AB690" s="5">
        <f t="shared" si="288"/>
        <v>-1</v>
      </c>
      <c r="AC690" s="5">
        <f t="shared" si="289"/>
        <v>1.1499999999999999</v>
      </c>
      <c r="AD690" s="3">
        <f t="shared" si="290"/>
        <v>202011</v>
      </c>
      <c r="AE690" s="21">
        <v>2.2000000000000002</v>
      </c>
      <c r="AF690" s="21">
        <v>1.71</v>
      </c>
      <c r="AG690" s="21">
        <v>2.15</v>
      </c>
      <c r="AH690" s="21">
        <v>1.74</v>
      </c>
      <c r="AI690">
        <v>27</v>
      </c>
      <c r="AJ690">
        <v>20</v>
      </c>
      <c r="AK690">
        <f t="shared" si="291"/>
        <v>-140</v>
      </c>
      <c r="AL690">
        <f t="shared" si="292"/>
        <v>20</v>
      </c>
      <c r="AM690">
        <f t="shared" si="293"/>
        <v>27</v>
      </c>
    </row>
    <row r="691" spans="2:39" x14ac:dyDescent="0.25">
      <c r="B691" s="24">
        <v>44157</v>
      </c>
      <c r="C691" s="20" t="s">
        <v>29</v>
      </c>
      <c r="D691" s="20" t="s">
        <v>48</v>
      </c>
      <c r="E691" s="2">
        <v>400</v>
      </c>
      <c r="F691" s="2">
        <v>-526.31578947368439</v>
      </c>
      <c r="G691" s="9">
        <f t="shared" si="294"/>
        <v>45057.624999998334</v>
      </c>
      <c r="H691" s="2" t="str">
        <f t="shared" si="295"/>
        <v>Pittsburgh Steelers</v>
      </c>
      <c r="I691" s="2" t="str">
        <f t="shared" si="296"/>
        <v>Jacksonville Jaguars</v>
      </c>
      <c r="J691" s="17">
        <f t="shared" si="297"/>
        <v>-526.31578947368439</v>
      </c>
      <c r="K691" s="18">
        <f t="shared" si="298"/>
        <v>400</v>
      </c>
      <c r="L691" s="4">
        <f t="shared" si="273"/>
        <v>1.19</v>
      </c>
      <c r="M691" s="4">
        <f t="shared" si="274"/>
        <v>5</v>
      </c>
      <c r="N691" s="1">
        <f t="shared" si="275"/>
        <v>0.84033613445378152</v>
      </c>
      <c r="O691" s="1">
        <f t="shared" si="276"/>
        <v>0.2</v>
      </c>
      <c r="P691" s="1">
        <f t="shared" si="277"/>
        <v>3.8772213247172949E-2</v>
      </c>
      <c r="Q691" s="1">
        <f t="shared" si="278"/>
        <v>0.32016806722689073</v>
      </c>
      <c r="R691" s="1">
        <f t="shared" si="279"/>
        <v>0.83116806722689074</v>
      </c>
      <c r="S691" s="1"/>
      <c r="T691" s="17">
        <f t="shared" si="280"/>
        <v>203.12610581443556</v>
      </c>
      <c r="U691" s="18">
        <f t="shared" si="281"/>
        <v>3985.2087388896653</v>
      </c>
      <c r="V691" s="2">
        <f t="shared" si="282"/>
        <v>192.96980052371379</v>
      </c>
      <c r="W691" s="18">
        <f t="shared" si="283"/>
        <v>3785.9483019451818</v>
      </c>
      <c r="X691" s="2">
        <f t="shared" si="284"/>
        <v>-518.21580231001553</v>
      </c>
      <c r="Y691" s="2">
        <f t="shared" si="285"/>
        <v>378.59483019451818</v>
      </c>
      <c r="Z691" s="2">
        <f t="shared" si="286"/>
        <v>192.96980052371379</v>
      </c>
      <c r="AA691" s="2">
        <f t="shared" si="287"/>
        <v>-1000</v>
      </c>
      <c r="AB691" s="5">
        <f t="shared" si="288"/>
        <v>0.18999999999999995</v>
      </c>
      <c r="AC691" s="5">
        <f t="shared" si="289"/>
        <v>-1</v>
      </c>
      <c r="AD691" s="3">
        <f t="shared" si="290"/>
        <v>202011</v>
      </c>
      <c r="AE691" s="21">
        <v>4.5</v>
      </c>
      <c r="AF691" s="21">
        <v>1.22</v>
      </c>
      <c r="AG691" s="21">
        <v>5</v>
      </c>
      <c r="AH691" s="21">
        <v>1.19</v>
      </c>
      <c r="AI691">
        <v>3</v>
      </c>
      <c r="AJ691">
        <v>27</v>
      </c>
      <c r="AK691">
        <f t="shared" si="291"/>
        <v>-600</v>
      </c>
      <c r="AL691">
        <f t="shared" si="292"/>
        <v>27</v>
      </c>
      <c r="AM691">
        <f t="shared" si="293"/>
        <v>3</v>
      </c>
    </row>
    <row r="692" spans="2:39" x14ac:dyDescent="0.25">
      <c r="B692" s="24">
        <v>44157</v>
      </c>
      <c r="C692" s="20" t="s">
        <v>46</v>
      </c>
      <c r="D692" s="20" t="s">
        <v>38</v>
      </c>
      <c r="E692" s="2">
        <v>-192.30769230769229</v>
      </c>
      <c r="F692" s="2">
        <v>167</v>
      </c>
      <c r="G692" s="9">
        <f t="shared" si="294"/>
        <v>45057.666666664998</v>
      </c>
      <c r="H692" s="2" t="str">
        <f t="shared" si="295"/>
        <v>New Orleans Saints</v>
      </c>
      <c r="I692" s="2" t="str">
        <f t="shared" si="296"/>
        <v>Atlanta Falcons</v>
      </c>
      <c r="J692" s="17">
        <f t="shared" si="297"/>
        <v>-192.30769230769229</v>
      </c>
      <c r="K692" s="18">
        <f t="shared" si="298"/>
        <v>167</v>
      </c>
      <c r="L692" s="4">
        <f t="shared" si="273"/>
        <v>1.5199999999999998</v>
      </c>
      <c r="M692" s="4">
        <f t="shared" si="274"/>
        <v>2.67</v>
      </c>
      <c r="N692" s="1">
        <f t="shared" si="275"/>
        <v>0.65789473684210531</v>
      </c>
      <c r="O692" s="1">
        <f t="shared" si="276"/>
        <v>0.37453183520599254</v>
      </c>
      <c r="P692" s="1">
        <f t="shared" si="277"/>
        <v>3.1408114558472477E-2</v>
      </c>
      <c r="Q692" s="1">
        <f t="shared" si="278"/>
        <v>0.14168145081805639</v>
      </c>
      <c r="R692" s="1">
        <f t="shared" si="279"/>
        <v>0.6526814508180564</v>
      </c>
      <c r="S692" s="1"/>
      <c r="T692" s="17">
        <f t="shared" si="280"/>
        <v>532.14098354813416</v>
      </c>
      <c r="U692" s="18">
        <f t="shared" si="281"/>
        <v>1687.6788921698521</v>
      </c>
      <c r="V692" s="2">
        <f t="shared" si="282"/>
        <v>505.53393437072742</v>
      </c>
      <c r="W692" s="18">
        <f t="shared" si="283"/>
        <v>1603.2949475613595</v>
      </c>
      <c r="X692" s="2">
        <f t="shared" si="284"/>
        <v>-197.81065760595641</v>
      </c>
      <c r="Y692" s="2">
        <f t="shared" si="285"/>
        <v>160.32949475613594</v>
      </c>
      <c r="Z692" s="2">
        <f t="shared" si="286"/>
        <v>505.53393437072742</v>
      </c>
      <c r="AA692" s="2">
        <f t="shared" si="287"/>
        <v>-1000</v>
      </c>
      <c r="AB692" s="5">
        <f t="shared" si="288"/>
        <v>0.5199999999999998</v>
      </c>
      <c r="AC692" s="5">
        <f t="shared" si="289"/>
        <v>-1</v>
      </c>
      <c r="AD692" s="3">
        <f t="shared" si="290"/>
        <v>202011</v>
      </c>
      <c r="AE692" s="21">
        <v>1.43</v>
      </c>
      <c r="AF692" s="21">
        <v>2.9</v>
      </c>
      <c r="AG692" s="21">
        <v>1.52</v>
      </c>
      <c r="AH692" s="21">
        <v>2.67</v>
      </c>
      <c r="AI692">
        <v>24</v>
      </c>
      <c r="AJ692">
        <v>9</v>
      </c>
      <c r="AK692">
        <f t="shared" si="291"/>
        <v>-200</v>
      </c>
      <c r="AL692">
        <f t="shared" si="292"/>
        <v>24</v>
      </c>
      <c r="AM692">
        <f t="shared" si="293"/>
        <v>9</v>
      </c>
    </row>
    <row r="693" spans="2:39" x14ac:dyDescent="0.25">
      <c r="B693" s="24">
        <v>44157</v>
      </c>
      <c r="C693" s="20" t="s">
        <v>54</v>
      </c>
      <c r="D693" s="20" t="s">
        <v>24</v>
      </c>
      <c r="E693" s="2">
        <v>-120.48192771084337</v>
      </c>
      <c r="F693" s="2">
        <v>100</v>
      </c>
      <c r="G693" s="9">
        <f t="shared" si="294"/>
        <v>45057.708333331662</v>
      </c>
      <c r="H693" s="2" t="str">
        <f t="shared" si="295"/>
        <v>Washington Football Team</v>
      </c>
      <c r="I693" s="2" t="str">
        <f t="shared" si="296"/>
        <v>Cincinnati Bengals</v>
      </c>
      <c r="J693" s="17">
        <f t="shared" si="297"/>
        <v>-120.48192771084337</v>
      </c>
      <c r="K693" s="18">
        <f t="shared" si="298"/>
        <v>100</v>
      </c>
      <c r="L693" s="4">
        <f t="shared" si="273"/>
        <v>1.83</v>
      </c>
      <c r="M693" s="4">
        <f t="shared" si="274"/>
        <v>2</v>
      </c>
      <c r="N693" s="1">
        <f t="shared" si="275"/>
        <v>0.54644808743169393</v>
      </c>
      <c r="O693" s="1">
        <f t="shared" si="276"/>
        <v>0.5</v>
      </c>
      <c r="P693" s="1">
        <f t="shared" si="277"/>
        <v>4.4386422976501305E-2</v>
      </c>
      <c r="Q693" s="1">
        <f t="shared" si="278"/>
        <v>2.3224043715846965E-2</v>
      </c>
      <c r="R693" s="1">
        <f t="shared" si="279"/>
        <v>0.53422404371584697</v>
      </c>
      <c r="S693" s="1"/>
      <c r="T693" s="17">
        <f t="shared" si="280"/>
        <v>871.87381729284084</v>
      </c>
      <c r="U693" s="18">
        <f t="shared" si="281"/>
        <v>1045.6626202421151</v>
      </c>
      <c r="V693" s="2">
        <f t="shared" si="282"/>
        <v>828.28012642819874</v>
      </c>
      <c r="W693" s="18">
        <f t="shared" si="283"/>
        <v>993.3794892300092</v>
      </c>
      <c r="X693" s="2">
        <f t="shared" si="284"/>
        <v>-120.73210114461043</v>
      </c>
      <c r="Y693" s="2">
        <f t="shared" si="285"/>
        <v>-100.66646340515068</v>
      </c>
      <c r="Z693" s="2">
        <f t="shared" si="286"/>
        <v>828.28012642819874</v>
      </c>
      <c r="AA693" s="2">
        <f t="shared" si="287"/>
        <v>-1000</v>
      </c>
      <c r="AB693" s="5">
        <f t="shared" si="288"/>
        <v>0.83000000000000007</v>
      </c>
      <c r="AC693" s="5">
        <f t="shared" si="289"/>
        <v>-1</v>
      </c>
      <c r="AD693" s="3">
        <f t="shared" si="290"/>
        <v>202011</v>
      </c>
      <c r="AE693" s="21">
        <v>1.83</v>
      </c>
      <c r="AF693" s="21">
        <v>2</v>
      </c>
      <c r="AG693" s="21">
        <v>1.83</v>
      </c>
      <c r="AH693" s="21">
        <v>2</v>
      </c>
      <c r="AI693">
        <v>20</v>
      </c>
      <c r="AJ693">
        <v>9</v>
      </c>
      <c r="AK693">
        <f t="shared" si="291"/>
        <v>-130</v>
      </c>
      <c r="AL693">
        <f t="shared" si="292"/>
        <v>20</v>
      </c>
      <c r="AM693">
        <f t="shared" si="293"/>
        <v>9</v>
      </c>
    </row>
    <row r="694" spans="2:39" x14ac:dyDescent="0.25">
      <c r="B694" s="24">
        <v>44154</v>
      </c>
      <c r="C694" s="20" t="s">
        <v>35</v>
      </c>
      <c r="D694" s="20" t="s">
        <v>51</v>
      </c>
      <c r="E694" s="2">
        <v>-161.29032258064512</v>
      </c>
      <c r="F694" s="2">
        <v>140</v>
      </c>
      <c r="G694" s="9">
        <f t="shared" si="294"/>
        <v>45057.749999998327</v>
      </c>
      <c r="H694" s="2" t="str">
        <f t="shared" si="295"/>
        <v>Seattle Seahawks</v>
      </c>
      <c r="I694" s="2" t="str">
        <f t="shared" si="296"/>
        <v>Arizona Cardinals</v>
      </c>
      <c r="J694" s="17">
        <f t="shared" si="297"/>
        <v>-161.29032258064512</v>
      </c>
      <c r="K694" s="18">
        <f t="shared" si="298"/>
        <v>140</v>
      </c>
      <c r="L694" s="4">
        <f t="shared" si="273"/>
        <v>1.62</v>
      </c>
      <c r="M694" s="4">
        <f t="shared" si="274"/>
        <v>2.4</v>
      </c>
      <c r="N694" s="1">
        <f t="shared" si="275"/>
        <v>0.61728395061728392</v>
      </c>
      <c r="O694" s="1">
        <f t="shared" si="276"/>
        <v>0.41666666666666669</v>
      </c>
      <c r="P694" s="1">
        <f t="shared" si="277"/>
        <v>3.2835820895522283E-2</v>
      </c>
      <c r="Q694" s="1">
        <f t="shared" si="278"/>
        <v>0.10030864197530862</v>
      </c>
      <c r="R694" s="1">
        <f t="shared" si="279"/>
        <v>0.61130864197530865</v>
      </c>
      <c r="S694" s="1"/>
      <c r="T694" s="17">
        <f t="shared" si="280"/>
        <v>635.83488165441463</v>
      </c>
      <c r="U694" s="18">
        <f t="shared" si="281"/>
        <v>1423.7849094482656</v>
      </c>
      <c r="V694" s="2">
        <f t="shared" si="282"/>
        <v>604.04313757169382</v>
      </c>
      <c r="W694" s="18">
        <f t="shared" si="283"/>
        <v>1352.5956639758522</v>
      </c>
      <c r="X694" s="2">
        <f t="shared" si="284"/>
        <v>-165.55109027810289</v>
      </c>
      <c r="Y694" s="2">
        <f t="shared" si="285"/>
        <v>135.25956639758522</v>
      </c>
      <c r="Z694" s="2">
        <f t="shared" si="286"/>
        <v>604.04313757169382</v>
      </c>
      <c r="AA694" s="2">
        <f t="shared" si="287"/>
        <v>-1000</v>
      </c>
      <c r="AB694" s="5">
        <f t="shared" si="288"/>
        <v>0.62000000000000011</v>
      </c>
      <c r="AC694" s="5">
        <f t="shared" si="289"/>
        <v>-1</v>
      </c>
      <c r="AD694" s="3">
        <f t="shared" si="290"/>
        <v>202011</v>
      </c>
      <c r="AE694" s="21">
        <v>1.52</v>
      </c>
      <c r="AF694" s="21">
        <v>2.67</v>
      </c>
      <c r="AG694" s="21">
        <v>1.62</v>
      </c>
      <c r="AH694" s="21">
        <v>2.4</v>
      </c>
      <c r="AI694">
        <v>28</v>
      </c>
      <c r="AJ694">
        <v>21</v>
      </c>
      <c r="AK694">
        <f t="shared" si="291"/>
        <v>-170</v>
      </c>
      <c r="AL694">
        <f t="shared" si="292"/>
        <v>28</v>
      </c>
      <c r="AM694">
        <f t="shared" si="293"/>
        <v>21</v>
      </c>
    </row>
    <row r="695" spans="2:39" x14ac:dyDescent="0.25">
      <c r="B695" s="24">
        <v>44151</v>
      </c>
      <c r="C695" s="20" t="s">
        <v>40</v>
      </c>
      <c r="D695" s="20" t="s">
        <v>32</v>
      </c>
      <c r="E695" s="2">
        <v>154.99999999999997</v>
      </c>
      <c r="F695" s="2">
        <v>-175.43859649122805</v>
      </c>
      <c r="G695" s="9">
        <f t="shared" si="294"/>
        <v>45057.791666664991</v>
      </c>
      <c r="H695" s="2" t="str">
        <f t="shared" si="295"/>
        <v>Minnesota Vikings</v>
      </c>
      <c r="I695" s="2" t="str">
        <f t="shared" si="296"/>
        <v>Chicago Bears</v>
      </c>
      <c r="J695" s="17">
        <f t="shared" si="297"/>
        <v>-175.43859649122805</v>
      </c>
      <c r="K695" s="18">
        <f t="shared" si="298"/>
        <v>154.99999999999997</v>
      </c>
      <c r="L695" s="4">
        <f t="shared" si="273"/>
        <v>1.57</v>
      </c>
      <c r="M695" s="4">
        <f t="shared" si="274"/>
        <v>2.5499999999999998</v>
      </c>
      <c r="N695" s="1">
        <f t="shared" si="275"/>
        <v>0.63694267515923564</v>
      </c>
      <c r="O695" s="1">
        <f t="shared" si="276"/>
        <v>0.39215686274509809</v>
      </c>
      <c r="P695" s="1">
        <f t="shared" si="277"/>
        <v>2.8276699029126329E-2</v>
      </c>
      <c r="Q695" s="1">
        <f t="shared" si="278"/>
        <v>0.12239290620706877</v>
      </c>
      <c r="R695" s="1">
        <f t="shared" si="279"/>
        <v>0.63339290620706878</v>
      </c>
      <c r="S695" s="1"/>
      <c r="T695" s="17">
        <f t="shared" si="280"/>
        <v>578.79886276004493</v>
      </c>
      <c r="U695" s="18">
        <f t="shared" si="281"/>
        <v>1558.0808321378222</v>
      </c>
      <c r="V695" s="2">
        <f t="shared" si="282"/>
        <v>549.85891962204266</v>
      </c>
      <c r="W695" s="18">
        <f t="shared" si="283"/>
        <v>1480.1767905309309</v>
      </c>
      <c r="X695" s="2">
        <f t="shared" si="284"/>
        <v>-181.86483192586408</v>
      </c>
      <c r="Y695" s="2">
        <f t="shared" si="285"/>
        <v>148.0176790530931</v>
      </c>
      <c r="Z695" s="2">
        <f t="shared" si="286"/>
        <v>549.85891962204266</v>
      </c>
      <c r="AA695" s="2">
        <f t="shared" si="287"/>
        <v>-1000</v>
      </c>
      <c r="AB695" s="5">
        <f t="shared" si="288"/>
        <v>0.57000000000000006</v>
      </c>
      <c r="AC695" s="5">
        <f t="shared" si="289"/>
        <v>-1</v>
      </c>
      <c r="AD695" s="3">
        <f t="shared" si="290"/>
        <v>202011</v>
      </c>
      <c r="AE695" s="21">
        <v>2.25</v>
      </c>
      <c r="AF695" s="21">
        <v>1.68</v>
      </c>
      <c r="AG695" s="21">
        <v>2.5499999999999998</v>
      </c>
      <c r="AH695" s="21">
        <v>1.57</v>
      </c>
      <c r="AI695">
        <v>13</v>
      </c>
      <c r="AJ695">
        <v>19</v>
      </c>
      <c r="AK695">
        <f t="shared" si="291"/>
        <v>-180</v>
      </c>
      <c r="AL695">
        <f t="shared" si="292"/>
        <v>19</v>
      </c>
      <c r="AM695">
        <f t="shared" si="293"/>
        <v>13</v>
      </c>
    </row>
    <row r="696" spans="2:39" x14ac:dyDescent="0.25">
      <c r="B696" s="24">
        <v>44150</v>
      </c>
      <c r="C696" s="20" t="s">
        <v>39</v>
      </c>
      <c r="D696" s="20" t="s">
        <v>31</v>
      </c>
      <c r="E696" s="2">
        <v>265</v>
      </c>
      <c r="F696" s="2">
        <v>-333.33333333333326</v>
      </c>
      <c r="G696" s="9">
        <f t="shared" si="294"/>
        <v>45057.833333331655</v>
      </c>
      <c r="H696" s="2" t="str">
        <f t="shared" si="295"/>
        <v>Baltimore Ravens</v>
      </c>
      <c r="I696" s="2" t="str">
        <f t="shared" si="296"/>
        <v>New England Patriots</v>
      </c>
      <c r="J696" s="17">
        <f t="shared" si="297"/>
        <v>-333.33333333333326</v>
      </c>
      <c r="K696" s="18">
        <f t="shared" si="298"/>
        <v>265</v>
      </c>
      <c r="L696" s="4">
        <f t="shared" si="273"/>
        <v>1.3</v>
      </c>
      <c r="M696" s="4">
        <f t="shared" si="274"/>
        <v>3.65</v>
      </c>
      <c r="N696" s="1">
        <f t="shared" si="275"/>
        <v>0.76923076923076916</v>
      </c>
      <c r="O696" s="1">
        <f t="shared" si="276"/>
        <v>0.27397260273972601</v>
      </c>
      <c r="P696" s="1">
        <f t="shared" si="277"/>
        <v>4.1414141414141459E-2</v>
      </c>
      <c r="Q696" s="1">
        <f t="shared" si="278"/>
        <v>0.24762908324552158</v>
      </c>
      <c r="R696" s="1">
        <f t="shared" si="279"/>
        <v>0.75862908324552158</v>
      </c>
      <c r="S696" s="1"/>
      <c r="T696" s="17">
        <f t="shared" si="280"/>
        <v>318.16723361284784</v>
      </c>
      <c r="U696" s="18">
        <f t="shared" si="281"/>
        <v>2708.5523787535408</v>
      </c>
      <c r="V696" s="2">
        <f t="shared" si="282"/>
        <v>302.25887193220541</v>
      </c>
      <c r="W696" s="18">
        <f t="shared" si="283"/>
        <v>2573.1247598158634</v>
      </c>
      <c r="X696" s="2">
        <f t="shared" si="284"/>
        <v>-330.84223255630133</v>
      </c>
      <c r="Y696" s="2">
        <f t="shared" si="285"/>
        <v>257.31247598158632</v>
      </c>
      <c r="Z696" s="2">
        <f t="shared" si="286"/>
        <v>-1000</v>
      </c>
      <c r="AA696" s="2">
        <f t="shared" si="287"/>
        <v>2573.1247598158634</v>
      </c>
      <c r="AB696" s="5">
        <f t="shared" si="288"/>
        <v>-1</v>
      </c>
      <c r="AC696" s="5">
        <f t="shared" si="289"/>
        <v>2.65</v>
      </c>
      <c r="AD696" s="3">
        <f t="shared" si="290"/>
        <v>202011</v>
      </c>
      <c r="AE696" s="21">
        <v>3.55</v>
      </c>
      <c r="AF696" s="21">
        <v>1.31</v>
      </c>
      <c r="AG696" s="21">
        <v>3.65</v>
      </c>
      <c r="AH696" s="21">
        <v>1.3</v>
      </c>
      <c r="AI696">
        <v>23</v>
      </c>
      <c r="AJ696">
        <v>17</v>
      </c>
      <c r="AK696">
        <f t="shared" si="291"/>
        <v>-400</v>
      </c>
      <c r="AL696">
        <f t="shared" si="292"/>
        <v>17</v>
      </c>
      <c r="AM696">
        <f t="shared" si="293"/>
        <v>23</v>
      </c>
    </row>
    <row r="697" spans="2:39" x14ac:dyDescent="0.25">
      <c r="B697" s="24">
        <v>44150</v>
      </c>
      <c r="C697" s="20" t="s">
        <v>50</v>
      </c>
      <c r="D697" s="20" t="s">
        <v>35</v>
      </c>
      <c r="E697" s="2">
        <v>-147.05882352941177</v>
      </c>
      <c r="F697" s="2">
        <v>125</v>
      </c>
      <c r="G697" s="9">
        <f t="shared" si="294"/>
        <v>45057.874999998319</v>
      </c>
      <c r="H697" s="2" t="str">
        <f t="shared" si="295"/>
        <v>Los Angeles Rams</v>
      </c>
      <c r="I697" s="2" t="str">
        <f t="shared" si="296"/>
        <v>Seattle Seahawks</v>
      </c>
      <c r="J697" s="17">
        <f t="shared" si="297"/>
        <v>-147.05882352941177</v>
      </c>
      <c r="K697" s="18">
        <f t="shared" si="298"/>
        <v>125</v>
      </c>
      <c r="L697" s="4">
        <f t="shared" si="273"/>
        <v>1.68</v>
      </c>
      <c r="M697" s="4">
        <f t="shared" si="274"/>
        <v>2.25</v>
      </c>
      <c r="N697" s="1">
        <f t="shared" si="275"/>
        <v>0.59523809523809523</v>
      </c>
      <c r="O697" s="1">
        <f t="shared" si="276"/>
        <v>0.44444444444444442</v>
      </c>
      <c r="P697" s="1">
        <f t="shared" si="277"/>
        <v>3.8167938931297662E-2</v>
      </c>
      <c r="Q697" s="1">
        <f t="shared" si="278"/>
        <v>7.5396825396825407E-2</v>
      </c>
      <c r="R697" s="1">
        <f t="shared" si="279"/>
        <v>0.58639682539682547</v>
      </c>
      <c r="S697" s="1"/>
      <c r="T697" s="17">
        <f t="shared" si="280"/>
        <v>705.32983244457648</v>
      </c>
      <c r="U697" s="18">
        <f t="shared" si="281"/>
        <v>1287.7472223008879</v>
      </c>
      <c r="V697" s="2">
        <f t="shared" si="282"/>
        <v>670.06334082234764</v>
      </c>
      <c r="W697" s="18">
        <f t="shared" si="283"/>
        <v>1223.3598611858433</v>
      </c>
      <c r="X697" s="2">
        <f t="shared" si="284"/>
        <v>-149.23962244714528</v>
      </c>
      <c r="Y697" s="2">
        <f t="shared" si="285"/>
        <v>122.33598611858433</v>
      </c>
      <c r="Z697" s="2">
        <f t="shared" si="286"/>
        <v>670.06334082234764</v>
      </c>
      <c r="AA697" s="2">
        <f t="shared" si="287"/>
        <v>-1000</v>
      </c>
      <c r="AB697" s="5">
        <f t="shared" si="288"/>
        <v>0.67999999999999994</v>
      </c>
      <c r="AC697" s="5">
        <f t="shared" si="289"/>
        <v>-1</v>
      </c>
      <c r="AD697" s="3">
        <f t="shared" si="290"/>
        <v>202011</v>
      </c>
      <c r="AE697" s="21">
        <v>1.83</v>
      </c>
      <c r="AF697" s="21">
        <v>2</v>
      </c>
      <c r="AG697" s="21">
        <v>1.68</v>
      </c>
      <c r="AH697" s="21">
        <v>2.25</v>
      </c>
      <c r="AI697">
        <v>23</v>
      </c>
      <c r="AJ697">
        <v>16</v>
      </c>
      <c r="AK697">
        <f t="shared" si="291"/>
        <v>-150</v>
      </c>
      <c r="AL697">
        <f t="shared" si="292"/>
        <v>23</v>
      </c>
      <c r="AM697">
        <f t="shared" si="293"/>
        <v>16</v>
      </c>
    </row>
    <row r="698" spans="2:39" x14ac:dyDescent="0.25">
      <c r="B698" s="24">
        <v>44150</v>
      </c>
      <c r="C698" s="20" t="s">
        <v>46</v>
      </c>
      <c r="D698" s="20" t="s">
        <v>25</v>
      </c>
      <c r="E698" s="2">
        <v>-434.78260869565219</v>
      </c>
      <c r="F698" s="2">
        <v>325</v>
      </c>
      <c r="G698" s="9">
        <f t="shared" si="294"/>
        <v>45057.916666664983</v>
      </c>
      <c r="H698" s="2" t="str">
        <f t="shared" si="295"/>
        <v>New Orleans Saints</v>
      </c>
      <c r="I698" s="2" t="str">
        <f t="shared" si="296"/>
        <v>San Francisco 49ers</v>
      </c>
      <c r="J698" s="17">
        <f t="shared" si="297"/>
        <v>-434.78260869565219</v>
      </c>
      <c r="K698" s="18">
        <f t="shared" si="298"/>
        <v>325</v>
      </c>
      <c r="L698" s="4">
        <f t="shared" si="273"/>
        <v>1.2300000000000002</v>
      </c>
      <c r="M698" s="4">
        <f t="shared" si="274"/>
        <v>4.25</v>
      </c>
      <c r="N698" s="1">
        <f t="shared" si="275"/>
        <v>0.81300813008130068</v>
      </c>
      <c r="O698" s="1">
        <f t="shared" si="276"/>
        <v>0.23529411764705882</v>
      </c>
      <c r="P698" s="1">
        <f t="shared" si="277"/>
        <v>4.607664233576636E-2</v>
      </c>
      <c r="Q698" s="1">
        <f t="shared" si="278"/>
        <v>0.28885700621712096</v>
      </c>
      <c r="R698" s="1">
        <f t="shared" si="279"/>
        <v>0.79985700621712097</v>
      </c>
      <c r="S698" s="1"/>
      <c r="T698" s="17">
        <f t="shared" si="280"/>
        <v>250.2234677288684</v>
      </c>
      <c r="U698" s="18">
        <f t="shared" si="281"/>
        <v>3342.2645955042926</v>
      </c>
      <c r="V698" s="2">
        <f t="shared" si="282"/>
        <v>237.71229434242497</v>
      </c>
      <c r="W698" s="18">
        <f t="shared" si="283"/>
        <v>3175.151365729078</v>
      </c>
      <c r="X698" s="2">
        <f t="shared" si="284"/>
        <v>-420.67660100049278</v>
      </c>
      <c r="Y698" s="2">
        <f t="shared" si="285"/>
        <v>317.51513657290781</v>
      </c>
      <c r="Z698" s="2">
        <f t="shared" si="286"/>
        <v>237.71229434242497</v>
      </c>
      <c r="AA698" s="2">
        <f t="shared" si="287"/>
        <v>-1000</v>
      </c>
      <c r="AB698" s="5">
        <f t="shared" si="288"/>
        <v>0.2300000000000002</v>
      </c>
      <c r="AC698" s="5">
        <f t="shared" si="289"/>
        <v>-1</v>
      </c>
      <c r="AD698" s="3">
        <f t="shared" si="290"/>
        <v>202011</v>
      </c>
      <c r="AE698" s="21">
        <v>1.23</v>
      </c>
      <c r="AF698" s="21">
        <v>4.25</v>
      </c>
      <c r="AG698" s="21">
        <v>1.23</v>
      </c>
      <c r="AH698" s="21">
        <v>4.25</v>
      </c>
      <c r="AI698">
        <v>27</v>
      </c>
      <c r="AJ698">
        <v>13</v>
      </c>
      <c r="AK698">
        <f t="shared" si="291"/>
        <v>-500</v>
      </c>
      <c r="AL698">
        <f t="shared" si="292"/>
        <v>27</v>
      </c>
      <c r="AM698">
        <f t="shared" si="293"/>
        <v>13</v>
      </c>
    </row>
    <row r="699" spans="2:39" x14ac:dyDescent="0.25">
      <c r="B699" s="24">
        <v>44150</v>
      </c>
      <c r="C699" s="20" t="s">
        <v>51</v>
      </c>
      <c r="D699" s="20" t="s">
        <v>27</v>
      </c>
      <c r="E699" s="2">
        <v>-140.84507042253523</v>
      </c>
      <c r="F699" s="2">
        <v>120.00000000000001</v>
      </c>
      <c r="G699" s="9">
        <f t="shared" si="294"/>
        <v>45057.958333331648</v>
      </c>
      <c r="H699" s="2" t="str">
        <f t="shared" si="295"/>
        <v>Arizona Cardinals</v>
      </c>
      <c r="I699" s="2" t="str">
        <f t="shared" si="296"/>
        <v>Buffalo Bills</v>
      </c>
      <c r="J699" s="17">
        <f t="shared" si="297"/>
        <v>-140.84507042253523</v>
      </c>
      <c r="K699" s="18">
        <f t="shared" si="298"/>
        <v>120.00000000000001</v>
      </c>
      <c r="L699" s="4">
        <f t="shared" si="273"/>
        <v>1.71</v>
      </c>
      <c r="M699" s="4">
        <f t="shared" si="274"/>
        <v>2.2000000000000002</v>
      </c>
      <c r="N699" s="1">
        <f t="shared" si="275"/>
        <v>0.58479532163742687</v>
      </c>
      <c r="O699" s="1">
        <f t="shared" si="276"/>
        <v>0.45454545454545453</v>
      </c>
      <c r="P699" s="1">
        <f t="shared" si="277"/>
        <v>3.7851662404092101E-2</v>
      </c>
      <c r="Q699" s="1">
        <f t="shared" si="278"/>
        <v>6.5124933545986169E-2</v>
      </c>
      <c r="R699" s="1">
        <f t="shared" si="279"/>
        <v>0.57612493354598615</v>
      </c>
      <c r="S699" s="1"/>
      <c r="T699" s="17">
        <f t="shared" si="280"/>
        <v>735.73463284275692</v>
      </c>
      <c r="U699" s="18">
        <f t="shared" si="281"/>
        <v>1235.8449349286186</v>
      </c>
      <c r="V699" s="2">
        <f t="shared" si="282"/>
        <v>698.94790120061907</v>
      </c>
      <c r="W699" s="18">
        <f t="shared" si="283"/>
        <v>1174.0526881821877</v>
      </c>
      <c r="X699" s="2">
        <f t="shared" si="284"/>
        <v>-143.07218009843768</v>
      </c>
      <c r="Y699" s="2">
        <f t="shared" si="285"/>
        <v>117.40526881821877</v>
      </c>
      <c r="Z699" s="2">
        <f t="shared" si="286"/>
        <v>698.94790120061907</v>
      </c>
      <c r="AA699" s="2">
        <f t="shared" si="287"/>
        <v>-1000</v>
      </c>
      <c r="AB699" s="5">
        <f t="shared" si="288"/>
        <v>0.71</v>
      </c>
      <c r="AC699" s="5">
        <f t="shared" si="289"/>
        <v>-1</v>
      </c>
      <c r="AD699" s="3">
        <f t="shared" si="290"/>
        <v>202011</v>
      </c>
      <c r="AE699" s="21">
        <v>1.8</v>
      </c>
      <c r="AF699" s="21">
        <v>2.0499999999999998</v>
      </c>
      <c r="AG699" s="21">
        <v>1.71</v>
      </c>
      <c r="AH699" s="21">
        <v>2.2000000000000002</v>
      </c>
      <c r="AI699">
        <v>32</v>
      </c>
      <c r="AJ699">
        <v>30</v>
      </c>
      <c r="AK699">
        <f t="shared" si="291"/>
        <v>-150</v>
      </c>
      <c r="AL699">
        <f t="shared" si="292"/>
        <v>32</v>
      </c>
      <c r="AM699">
        <f t="shared" si="293"/>
        <v>30</v>
      </c>
    </row>
    <row r="700" spans="2:39" x14ac:dyDescent="0.25">
      <c r="B700" s="24">
        <v>44150</v>
      </c>
      <c r="C700" s="20" t="s">
        <v>53</v>
      </c>
      <c r="D700" s="20" t="s">
        <v>41</v>
      </c>
      <c r="E700" s="2">
        <v>-192.30769230769229</v>
      </c>
      <c r="F700" s="2">
        <v>167</v>
      </c>
      <c r="G700" s="9">
        <f t="shared" si="294"/>
        <v>45057.999999998312</v>
      </c>
      <c r="H700" s="2" t="str">
        <f t="shared" si="295"/>
        <v>Las Vegas Raiders</v>
      </c>
      <c r="I700" s="2" t="str">
        <f t="shared" si="296"/>
        <v>Denver Broncos</v>
      </c>
      <c r="J700" s="17">
        <f t="shared" si="297"/>
        <v>-192.30769230769229</v>
      </c>
      <c r="K700" s="18">
        <f t="shared" si="298"/>
        <v>167</v>
      </c>
      <c r="L700" s="4">
        <f t="shared" si="273"/>
        <v>1.5199999999999998</v>
      </c>
      <c r="M700" s="4">
        <f t="shared" si="274"/>
        <v>2.67</v>
      </c>
      <c r="N700" s="1">
        <f t="shared" si="275"/>
        <v>0.65789473684210531</v>
      </c>
      <c r="O700" s="1">
        <f t="shared" si="276"/>
        <v>0.37453183520599254</v>
      </c>
      <c r="P700" s="1">
        <f t="shared" si="277"/>
        <v>3.1408114558472477E-2</v>
      </c>
      <c r="Q700" s="1">
        <f t="shared" si="278"/>
        <v>0.14168145081805639</v>
      </c>
      <c r="R700" s="1">
        <f t="shared" si="279"/>
        <v>0.6526814508180564</v>
      </c>
      <c r="S700" s="1"/>
      <c r="T700" s="17">
        <f t="shared" si="280"/>
        <v>532.14098354813416</v>
      </c>
      <c r="U700" s="18">
        <f t="shared" si="281"/>
        <v>1687.6788921698521</v>
      </c>
      <c r="V700" s="2">
        <f t="shared" si="282"/>
        <v>505.53393437072742</v>
      </c>
      <c r="W700" s="18">
        <f t="shared" si="283"/>
        <v>1603.2949475613595</v>
      </c>
      <c r="X700" s="2">
        <f t="shared" si="284"/>
        <v>-197.81065760595641</v>
      </c>
      <c r="Y700" s="2">
        <f t="shared" si="285"/>
        <v>160.32949475613594</v>
      </c>
      <c r="Z700" s="2">
        <f t="shared" si="286"/>
        <v>505.53393437072742</v>
      </c>
      <c r="AA700" s="2">
        <f t="shared" si="287"/>
        <v>-1000</v>
      </c>
      <c r="AB700" s="5">
        <f t="shared" si="288"/>
        <v>0.5199999999999998</v>
      </c>
      <c r="AC700" s="5">
        <f t="shared" si="289"/>
        <v>-1</v>
      </c>
      <c r="AD700" s="3">
        <f t="shared" si="290"/>
        <v>202011</v>
      </c>
      <c r="AE700" s="21">
        <v>1.45</v>
      </c>
      <c r="AF700" s="21">
        <v>2.8</v>
      </c>
      <c r="AG700" s="21">
        <v>1.52</v>
      </c>
      <c r="AH700" s="21">
        <v>2.67</v>
      </c>
      <c r="AI700">
        <v>37</v>
      </c>
      <c r="AJ700">
        <v>12</v>
      </c>
      <c r="AK700">
        <f t="shared" si="291"/>
        <v>-200</v>
      </c>
      <c r="AL700">
        <f t="shared" si="292"/>
        <v>37</v>
      </c>
      <c r="AM700">
        <f t="shared" si="293"/>
        <v>12</v>
      </c>
    </row>
    <row r="701" spans="2:39" x14ac:dyDescent="0.25">
      <c r="B701" s="24">
        <v>44150</v>
      </c>
      <c r="C701" s="20" t="s">
        <v>33</v>
      </c>
      <c r="D701" s="20" t="s">
        <v>34</v>
      </c>
      <c r="E701" s="2">
        <v>-125</v>
      </c>
      <c r="F701" s="2">
        <v>104.99999999999999</v>
      </c>
      <c r="G701" s="9">
        <f t="shared" si="294"/>
        <v>45058.041666664976</v>
      </c>
      <c r="H701" s="2" t="str">
        <f t="shared" si="295"/>
        <v>Miami Dolphins</v>
      </c>
      <c r="I701" s="2" t="str">
        <f t="shared" si="296"/>
        <v>Los Angeles Chargers</v>
      </c>
      <c r="J701" s="17">
        <f t="shared" si="297"/>
        <v>-125</v>
      </c>
      <c r="K701" s="18">
        <f t="shared" si="298"/>
        <v>104.99999999999999</v>
      </c>
      <c r="L701" s="4">
        <f t="shared" si="273"/>
        <v>1.8</v>
      </c>
      <c r="M701" s="4">
        <f t="shared" si="274"/>
        <v>2.0499999999999998</v>
      </c>
      <c r="N701" s="1">
        <f t="shared" si="275"/>
        <v>0.55555555555555558</v>
      </c>
      <c r="O701" s="1">
        <f t="shared" si="276"/>
        <v>0.48780487804878053</v>
      </c>
      <c r="P701" s="1">
        <f t="shared" si="277"/>
        <v>4.1558441558441461E-2</v>
      </c>
      <c r="Q701" s="1">
        <f t="shared" si="278"/>
        <v>3.3875338753387524E-2</v>
      </c>
      <c r="R701" s="1">
        <f t="shared" si="279"/>
        <v>0.54487533875338756</v>
      </c>
      <c r="S701" s="1"/>
      <c r="T701" s="17">
        <f t="shared" si="280"/>
        <v>835.28218085238643</v>
      </c>
      <c r="U701" s="18">
        <f t="shared" si="281"/>
        <v>1090.9993667390718</v>
      </c>
      <c r="V701" s="2">
        <f t="shared" si="282"/>
        <v>793.51807180976709</v>
      </c>
      <c r="W701" s="18">
        <f t="shared" si="283"/>
        <v>1036.449398402118</v>
      </c>
      <c r="X701" s="2">
        <f t="shared" si="284"/>
        <v>-126.02107444375048</v>
      </c>
      <c r="Y701" s="2">
        <f t="shared" si="285"/>
        <v>103.6449398402118</v>
      </c>
      <c r="Z701" s="2">
        <f t="shared" si="286"/>
        <v>793.51807180976709</v>
      </c>
      <c r="AA701" s="2">
        <f t="shared" si="287"/>
        <v>-1000</v>
      </c>
      <c r="AB701" s="5">
        <f t="shared" si="288"/>
        <v>0.8</v>
      </c>
      <c r="AC701" s="5">
        <f t="shared" si="289"/>
        <v>-1</v>
      </c>
      <c r="AD701" s="3">
        <f t="shared" si="290"/>
        <v>202011</v>
      </c>
      <c r="AE701" s="21">
        <v>1.71</v>
      </c>
      <c r="AF701" s="21">
        <v>2.2000000000000002</v>
      </c>
      <c r="AG701" s="21">
        <v>1.8</v>
      </c>
      <c r="AH701" s="21">
        <v>2.0499999999999998</v>
      </c>
      <c r="AI701">
        <v>29</v>
      </c>
      <c r="AJ701">
        <v>21</v>
      </c>
      <c r="AK701">
        <f t="shared" si="291"/>
        <v>-130</v>
      </c>
      <c r="AL701">
        <f t="shared" si="292"/>
        <v>29</v>
      </c>
      <c r="AM701">
        <f t="shared" si="293"/>
        <v>21</v>
      </c>
    </row>
    <row r="702" spans="2:39" x14ac:dyDescent="0.25">
      <c r="B702" s="24">
        <v>44150</v>
      </c>
      <c r="C702" s="20" t="s">
        <v>47</v>
      </c>
      <c r="D702" s="20" t="s">
        <v>30</v>
      </c>
      <c r="E702" s="2">
        <v>220.00000000000003</v>
      </c>
      <c r="F702" s="2">
        <v>-270.2702702702702</v>
      </c>
      <c r="G702" s="9">
        <f t="shared" si="294"/>
        <v>45058.08333333164</v>
      </c>
      <c r="H702" s="2" t="str">
        <f t="shared" si="295"/>
        <v>Tampa Bay Buccaneers</v>
      </c>
      <c r="I702" s="2" t="str">
        <f t="shared" si="296"/>
        <v>Carolina Panthers</v>
      </c>
      <c r="J702" s="17">
        <f t="shared" si="297"/>
        <v>-270.2702702702702</v>
      </c>
      <c r="K702" s="18">
        <f t="shared" si="298"/>
        <v>220.00000000000003</v>
      </c>
      <c r="L702" s="4">
        <f t="shared" si="273"/>
        <v>1.37</v>
      </c>
      <c r="M702" s="4">
        <f t="shared" si="274"/>
        <v>3.2</v>
      </c>
      <c r="N702" s="1">
        <f t="shared" si="275"/>
        <v>0.72992700729927007</v>
      </c>
      <c r="O702" s="1">
        <f t="shared" si="276"/>
        <v>0.3125</v>
      </c>
      <c r="P702" s="1">
        <f t="shared" si="277"/>
        <v>4.0700218818380707E-2</v>
      </c>
      <c r="Q702" s="1">
        <f t="shared" si="278"/>
        <v>0.20871350364963503</v>
      </c>
      <c r="R702" s="1">
        <f t="shared" si="279"/>
        <v>0.71971350364963504</v>
      </c>
      <c r="S702" s="1"/>
      <c r="T702" s="17">
        <f t="shared" si="280"/>
        <v>389.44176388110628</v>
      </c>
      <c r="U702" s="18">
        <f t="shared" si="281"/>
        <v>2256.8044836814311</v>
      </c>
      <c r="V702" s="2">
        <f t="shared" si="282"/>
        <v>369.96967568705094</v>
      </c>
      <c r="W702" s="18">
        <f t="shared" si="283"/>
        <v>2143.9642594973593</v>
      </c>
      <c r="X702" s="2">
        <f t="shared" si="284"/>
        <v>-270.29242278923357</v>
      </c>
      <c r="Y702" s="2">
        <f t="shared" si="285"/>
        <v>214.39642594973594</v>
      </c>
      <c r="Z702" s="2">
        <f t="shared" si="286"/>
        <v>369.96967568705094</v>
      </c>
      <c r="AA702" s="2">
        <f t="shared" si="287"/>
        <v>-1000</v>
      </c>
      <c r="AB702" s="5">
        <f t="shared" si="288"/>
        <v>0.37000000000000011</v>
      </c>
      <c r="AC702" s="5">
        <f t="shared" si="289"/>
        <v>-1</v>
      </c>
      <c r="AD702" s="3">
        <f t="shared" si="290"/>
        <v>202011</v>
      </c>
      <c r="AE702" s="21">
        <v>3.15</v>
      </c>
      <c r="AF702" s="21">
        <v>1.38</v>
      </c>
      <c r="AG702" s="21">
        <v>3.2</v>
      </c>
      <c r="AH702" s="21">
        <v>1.37</v>
      </c>
      <c r="AI702">
        <v>23</v>
      </c>
      <c r="AJ702">
        <v>46</v>
      </c>
      <c r="AK702">
        <f t="shared" si="291"/>
        <v>-300</v>
      </c>
      <c r="AL702">
        <f t="shared" si="292"/>
        <v>46</v>
      </c>
      <c r="AM702">
        <f t="shared" si="293"/>
        <v>23</v>
      </c>
    </row>
    <row r="703" spans="2:39" x14ac:dyDescent="0.25">
      <c r="B703" s="24">
        <v>44150</v>
      </c>
      <c r="C703" s="20" t="s">
        <v>49</v>
      </c>
      <c r="D703" s="20" t="s">
        <v>43</v>
      </c>
      <c r="E703" s="2">
        <v>-200</v>
      </c>
      <c r="F703" s="2">
        <v>170.00000000000003</v>
      </c>
      <c r="G703" s="9">
        <f t="shared" si="294"/>
        <v>45058.124999998305</v>
      </c>
      <c r="H703" s="2" t="str">
        <f t="shared" si="295"/>
        <v>Cleveland Browns</v>
      </c>
      <c r="I703" s="2" t="str">
        <f t="shared" si="296"/>
        <v>Houston Texans</v>
      </c>
      <c r="J703" s="17">
        <f t="shared" si="297"/>
        <v>-200</v>
      </c>
      <c r="K703" s="18">
        <f t="shared" si="298"/>
        <v>170.00000000000003</v>
      </c>
      <c r="L703" s="4">
        <f t="shared" si="273"/>
        <v>1.5</v>
      </c>
      <c r="M703" s="4">
        <f t="shared" si="274"/>
        <v>2.7</v>
      </c>
      <c r="N703" s="1">
        <f t="shared" si="275"/>
        <v>0.66666666666666663</v>
      </c>
      <c r="O703" s="1">
        <f t="shared" si="276"/>
        <v>0.37037037037037035</v>
      </c>
      <c r="P703" s="1">
        <f t="shared" si="277"/>
        <v>3.5714285714285587E-2</v>
      </c>
      <c r="Q703" s="1">
        <f t="shared" si="278"/>
        <v>0.14814814814814814</v>
      </c>
      <c r="R703" s="1">
        <f t="shared" si="279"/>
        <v>0.65914814814814815</v>
      </c>
      <c r="S703" s="1"/>
      <c r="T703" s="17">
        <f t="shared" si="280"/>
        <v>517.10962521773342</v>
      </c>
      <c r="U703" s="18">
        <f t="shared" si="281"/>
        <v>1734.0124117028765</v>
      </c>
      <c r="V703" s="2">
        <f t="shared" si="282"/>
        <v>491.25414395684675</v>
      </c>
      <c r="W703" s="18">
        <f t="shared" si="283"/>
        <v>1647.3117911177326</v>
      </c>
      <c r="X703" s="2">
        <f t="shared" si="284"/>
        <v>-203.56062382403903</v>
      </c>
      <c r="Y703" s="2">
        <f t="shared" si="285"/>
        <v>164.73117911177326</v>
      </c>
      <c r="Z703" s="2">
        <f t="shared" si="286"/>
        <v>491.25414395684675</v>
      </c>
      <c r="AA703" s="2">
        <f t="shared" si="287"/>
        <v>-1000</v>
      </c>
      <c r="AB703" s="5">
        <f t="shared" si="288"/>
        <v>0.5</v>
      </c>
      <c r="AC703" s="5">
        <f t="shared" si="289"/>
        <v>-1</v>
      </c>
      <c r="AD703" s="3">
        <f t="shared" si="290"/>
        <v>202011</v>
      </c>
      <c r="AE703" s="21">
        <v>1.66</v>
      </c>
      <c r="AF703" s="21">
        <v>2.2999999999999998</v>
      </c>
      <c r="AG703" s="21">
        <v>1.5</v>
      </c>
      <c r="AH703" s="21">
        <v>2.7</v>
      </c>
      <c r="AI703">
        <v>10</v>
      </c>
      <c r="AJ703">
        <v>7</v>
      </c>
      <c r="AK703">
        <f t="shared" si="291"/>
        <v>-200</v>
      </c>
      <c r="AL703">
        <f t="shared" si="292"/>
        <v>10</v>
      </c>
      <c r="AM703">
        <f t="shared" si="293"/>
        <v>7</v>
      </c>
    </row>
    <row r="704" spans="2:39" x14ac:dyDescent="0.25">
      <c r="B704" s="24">
        <v>44150</v>
      </c>
      <c r="C704" s="20" t="s">
        <v>37</v>
      </c>
      <c r="D704" s="20" t="s">
        <v>54</v>
      </c>
      <c r="E704" s="2">
        <v>-175.43859649122805</v>
      </c>
      <c r="F704" s="2">
        <v>154.99999999999997</v>
      </c>
      <c r="G704" s="9">
        <f t="shared" si="294"/>
        <v>45058.166666664969</v>
      </c>
      <c r="H704" s="2" t="str">
        <f t="shared" si="295"/>
        <v>Detroit Lions</v>
      </c>
      <c r="I704" s="2" t="str">
        <f t="shared" si="296"/>
        <v>Washington Football Team</v>
      </c>
      <c r="J704" s="17">
        <f t="shared" si="297"/>
        <v>-175.43859649122805</v>
      </c>
      <c r="K704" s="18">
        <f t="shared" si="298"/>
        <v>154.99999999999997</v>
      </c>
      <c r="L704" s="4">
        <f t="shared" si="273"/>
        <v>1.57</v>
      </c>
      <c r="M704" s="4">
        <f t="shared" si="274"/>
        <v>2.5499999999999998</v>
      </c>
      <c r="N704" s="1">
        <f t="shared" si="275"/>
        <v>0.63694267515923564</v>
      </c>
      <c r="O704" s="1">
        <f t="shared" si="276"/>
        <v>0.39215686274509809</v>
      </c>
      <c r="P704" s="1">
        <f t="shared" si="277"/>
        <v>2.8276699029126329E-2</v>
      </c>
      <c r="Q704" s="1">
        <f t="shared" si="278"/>
        <v>0.12239290620706877</v>
      </c>
      <c r="R704" s="1">
        <f t="shared" si="279"/>
        <v>0.63339290620706878</v>
      </c>
      <c r="S704" s="1"/>
      <c r="T704" s="17">
        <f t="shared" si="280"/>
        <v>578.79886276004493</v>
      </c>
      <c r="U704" s="18">
        <f t="shared" si="281"/>
        <v>1558.0808321378222</v>
      </c>
      <c r="V704" s="2">
        <f t="shared" si="282"/>
        <v>549.85891962204266</v>
      </c>
      <c r="W704" s="18">
        <f t="shared" si="283"/>
        <v>1480.1767905309309</v>
      </c>
      <c r="X704" s="2">
        <f t="shared" si="284"/>
        <v>-181.86483192586408</v>
      </c>
      <c r="Y704" s="2">
        <f t="shared" si="285"/>
        <v>148.0176790530931</v>
      </c>
      <c r="Z704" s="2">
        <f t="shared" si="286"/>
        <v>549.85891962204266</v>
      </c>
      <c r="AA704" s="2">
        <f t="shared" si="287"/>
        <v>-1000</v>
      </c>
      <c r="AB704" s="5">
        <f t="shared" si="288"/>
        <v>0.57000000000000006</v>
      </c>
      <c r="AC704" s="5">
        <f t="shared" si="289"/>
        <v>-1</v>
      </c>
      <c r="AD704" s="3">
        <f t="shared" si="290"/>
        <v>202011</v>
      </c>
      <c r="AE704" s="21">
        <v>1.57</v>
      </c>
      <c r="AF704" s="21">
        <v>2.5499999999999998</v>
      </c>
      <c r="AG704" s="21">
        <v>1.57</v>
      </c>
      <c r="AH704" s="21">
        <v>2.5499999999999998</v>
      </c>
      <c r="AI704">
        <v>30</v>
      </c>
      <c r="AJ704">
        <v>27</v>
      </c>
      <c r="AK704">
        <f t="shared" si="291"/>
        <v>-180</v>
      </c>
      <c r="AL704">
        <f t="shared" si="292"/>
        <v>30</v>
      </c>
      <c r="AM704">
        <f t="shared" si="293"/>
        <v>27</v>
      </c>
    </row>
    <row r="705" spans="2:39" x14ac:dyDescent="0.25">
      <c r="B705" s="24">
        <v>44150</v>
      </c>
      <c r="C705" s="20" t="s">
        <v>36</v>
      </c>
      <c r="D705" s="20" t="s">
        <v>29</v>
      </c>
      <c r="E705" s="2">
        <v>-999.99999999999909</v>
      </c>
      <c r="F705" s="2">
        <v>650</v>
      </c>
      <c r="G705" s="9">
        <f t="shared" si="294"/>
        <v>45058.208333331633</v>
      </c>
      <c r="H705" s="2" t="str">
        <f t="shared" si="295"/>
        <v>Green Bay Packers</v>
      </c>
      <c r="I705" s="2" t="str">
        <f t="shared" si="296"/>
        <v>Jacksonville Jaguars</v>
      </c>
      <c r="J705" s="17">
        <f t="shared" si="297"/>
        <v>-999.99999999999909</v>
      </c>
      <c r="K705" s="18">
        <f t="shared" si="298"/>
        <v>650</v>
      </c>
      <c r="L705" s="4">
        <f t="shared" si="273"/>
        <v>1.1000000000000001</v>
      </c>
      <c r="M705" s="4">
        <f t="shared" si="274"/>
        <v>7.5</v>
      </c>
      <c r="N705" s="1">
        <f t="shared" si="275"/>
        <v>0.90909090909090906</v>
      </c>
      <c r="O705" s="1">
        <f t="shared" si="276"/>
        <v>0.13333333333333333</v>
      </c>
      <c r="P705" s="1">
        <f t="shared" si="277"/>
        <v>4.0697674418604612E-2</v>
      </c>
      <c r="Q705" s="1">
        <f t="shared" si="278"/>
        <v>0.38787878787878788</v>
      </c>
      <c r="R705" s="1">
        <f t="shared" si="279"/>
        <v>0.89887878787878783</v>
      </c>
      <c r="S705" s="1"/>
      <c r="T705" s="17">
        <f t="shared" si="280"/>
        <v>112.49705019721534</v>
      </c>
      <c r="U705" s="18">
        <f t="shared" si="281"/>
        <v>6304.3252651260173</v>
      </c>
      <c r="V705" s="2">
        <f t="shared" si="282"/>
        <v>106.87219768735457</v>
      </c>
      <c r="W705" s="18">
        <f t="shared" si="283"/>
        <v>5989.1090018697159</v>
      </c>
      <c r="X705" s="2">
        <f t="shared" si="284"/>
        <v>-935.69704903553497</v>
      </c>
      <c r="Y705" s="2">
        <f t="shared" si="285"/>
        <v>598.91090018697162</v>
      </c>
      <c r="Z705" s="2">
        <f t="shared" si="286"/>
        <v>106.87219768735457</v>
      </c>
      <c r="AA705" s="2">
        <f t="shared" si="287"/>
        <v>-1000</v>
      </c>
      <c r="AB705" s="5">
        <f t="shared" si="288"/>
        <v>0.10000000000000009</v>
      </c>
      <c r="AC705" s="5">
        <f t="shared" si="289"/>
        <v>-1</v>
      </c>
      <c r="AD705" s="3">
        <f t="shared" si="290"/>
        <v>202011</v>
      </c>
      <c r="AE705" s="21">
        <v>1.1000000000000001</v>
      </c>
      <c r="AF705" s="21">
        <v>7.25</v>
      </c>
      <c r="AG705" s="21">
        <v>1.1000000000000001</v>
      </c>
      <c r="AH705" s="21">
        <v>7.5</v>
      </c>
      <c r="AI705">
        <v>24</v>
      </c>
      <c r="AJ705">
        <v>20</v>
      </c>
      <c r="AK705">
        <f t="shared" si="291"/>
        <v>-1000</v>
      </c>
      <c r="AL705">
        <f t="shared" si="292"/>
        <v>24</v>
      </c>
      <c r="AM705">
        <f t="shared" si="293"/>
        <v>20</v>
      </c>
    </row>
    <row r="706" spans="2:39" x14ac:dyDescent="0.25">
      <c r="B706" s="24">
        <v>44150</v>
      </c>
      <c r="C706" s="20" t="s">
        <v>28</v>
      </c>
      <c r="D706" s="20" t="s">
        <v>22</v>
      </c>
      <c r="E706" s="2">
        <v>175</v>
      </c>
      <c r="F706" s="2">
        <v>-212.76595744680853</v>
      </c>
      <c r="G706" s="9">
        <f t="shared" si="294"/>
        <v>45058.249999998297</v>
      </c>
      <c r="H706" s="2" t="str">
        <f t="shared" si="295"/>
        <v>Philadelphia Eagles</v>
      </c>
      <c r="I706" s="2" t="str">
        <f t="shared" si="296"/>
        <v>New York Giants</v>
      </c>
      <c r="J706" s="17">
        <f t="shared" si="297"/>
        <v>-212.76595744680853</v>
      </c>
      <c r="K706" s="18">
        <f t="shared" si="298"/>
        <v>175</v>
      </c>
      <c r="L706" s="4">
        <f t="shared" si="273"/>
        <v>1.4700000000000002</v>
      </c>
      <c r="M706" s="4">
        <f t="shared" si="274"/>
        <v>2.75</v>
      </c>
      <c r="N706" s="1">
        <f t="shared" si="275"/>
        <v>0.68027210884353728</v>
      </c>
      <c r="O706" s="1">
        <f t="shared" si="276"/>
        <v>0.36363636363636365</v>
      </c>
      <c r="P706" s="1">
        <f t="shared" si="277"/>
        <v>4.206161137440767E-2</v>
      </c>
      <c r="Q706" s="1">
        <f t="shared" si="278"/>
        <v>0.15831787260358682</v>
      </c>
      <c r="R706" s="1">
        <f t="shared" si="279"/>
        <v>0.66931787260358688</v>
      </c>
      <c r="S706" s="1"/>
      <c r="T706" s="17">
        <f t="shared" si="280"/>
        <v>494.0584151893168</v>
      </c>
      <c r="U706" s="18">
        <f t="shared" si="281"/>
        <v>1810.0865209085014</v>
      </c>
      <c r="V706" s="2">
        <f t="shared" si="282"/>
        <v>469.35549442985092</v>
      </c>
      <c r="W706" s="18">
        <f t="shared" si="283"/>
        <v>1719.5821948630762</v>
      </c>
      <c r="X706" s="2">
        <f t="shared" si="284"/>
        <v>-213.05812158750777</v>
      </c>
      <c r="Y706" s="2">
        <f t="shared" si="285"/>
        <v>171.95821948630763</v>
      </c>
      <c r="Z706" s="2">
        <f t="shared" si="286"/>
        <v>-1000</v>
      </c>
      <c r="AA706" s="2">
        <f t="shared" si="287"/>
        <v>1719.5821948630762</v>
      </c>
      <c r="AB706" s="5">
        <f t="shared" si="288"/>
        <v>-1</v>
      </c>
      <c r="AC706" s="5">
        <f t="shared" si="289"/>
        <v>1.75</v>
      </c>
      <c r="AD706" s="3">
        <f t="shared" si="290"/>
        <v>202011</v>
      </c>
      <c r="AE706" s="21">
        <v>2.4</v>
      </c>
      <c r="AF706" s="21">
        <v>1.62</v>
      </c>
      <c r="AG706" s="21">
        <v>2.75</v>
      </c>
      <c r="AH706" s="21">
        <v>1.47</v>
      </c>
      <c r="AI706">
        <v>27</v>
      </c>
      <c r="AJ706">
        <v>17</v>
      </c>
      <c r="AK706">
        <f t="shared" si="291"/>
        <v>-300</v>
      </c>
      <c r="AL706">
        <f t="shared" si="292"/>
        <v>17</v>
      </c>
      <c r="AM706">
        <f t="shared" si="293"/>
        <v>27</v>
      </c>
    </row>
    <row r="707" spans="2:39" x14ac:dyDescent="0.25">
      <c r="B707" s="24">
        <v>44150</v>
      </c>
      <c r="C707" s="20" t="s">
        <v>48</v>
      </c>
      <c r="D707" s="20" t="s">
        <v>24</v>
      </c>
      <c r="E707" s="2">
        <v>-322.58064516129025</v>
      </c>
      <c r="F707" s="2">
        <v>260</v>
      </c>
      <c r="G707" s="9">
        <f t="shared" si="294"/>
        <v>45058.291666664962</v>
      </c>
      <c r="H707" s="2" t="str">
        <f t="shared" si="295"/>
        <v>Pittsburgh Steelers</v>
      </c>
      <c r="I707" s="2" t="str">
        <f t="shared" si="296"/>
        <v>Cincinnati Bengals</v>
      </c>
      <c r="J707" s="17">
        <f t="shared" si="297"/>
        <v>-322.58064516129025</v>
      </c>
      <c r="K707" s="18">
        <f t="shared" si="298"/>
        <v>260</v>
      </c>
      <c r="L707" s="4">
        <f t="shared" si="273"/>
        <v>1.31</v>
      </c>
      <c r="M707" s="4">
        <f t="shared" si="274"/>
        <v>3.6</v>
      </c>
      <c r="N707" s="1">
        <f t="shared" si="275"/>
        <v>0.76335877862595414</v>
      </c>
      <c r="O707" s="1">
        <f t="shared" si="276"/>
        <v>0.27777777777777779</v>
      </c>
      <c r="P707" s="1">
        <f t="shared" si="277"/>
        <v>3.9511201629327863E-2</v>
      </c>
      <c r="Q707" s="1">
        <f t="shared" si="278"/>
        <v>0.24279050042408817</v>
      </c>
      <c r="R707" s="1">
        <f t="shared" si="279"/>
        <v>0.75379050042408813</v>
      </c>
      <c r="S707" s="1"/>
      <c r="T707" s="17">
        <f t="shared" si="280"/>
        <v>326.62855188197847</v>
      </c>
      <c r="U707" s="18">
        <f t="shared" si="281"/>
        <v>2645.8589098869329</v>
      </c>
      <c r="V707" s="2">
        <f t="shared" si="282"/>
        <v>310.29712428787951</v>
      </c>
      <c r="W707" s="18">
        <f t="shared" si="283"/>
        <v>2513.565964392586</v>
      </c>
      <c r="X707" s="2">
        <f t="shared" si="284"/>
        <v>-322.27175881663845</v>
      </c>
      <c r="Y707" s="2">
        <f t="shared" si="285"/>
        <v>251.3565964392586</v>
      </c>
      <c r="Z707" s="2">
        <f t="shared" si="286"/>
        <v>310.29712428787951</v>
      </c>
      <c r="AA707" s="2">
        <f t="shared" si="287"/>
        <v>-1000</v>
      </c>
      <c r="AB707" s="5">
        <f t="shared" si="288"/>
        <v>0.31000000000000005</v>
      </c>
      <c r="AC707" s="5">
        <f t="shared" si="289"/>
        <v>-1</v>
      </c>
      <c r="AD707" s="3">
        <f t="shared" si="290"/>
        <v>202011</v>
      </c>
      <c r="AE707" s="21">
        <v>1.25</v>
      </c>
      <c r="AF707" s="21">
        <v>4.2</v>
      </c>
      <c r="AG707" s="21">
        <v>1.31</v>
      </c>
      <c r="AH707" s="21">
        <v>3.6</v>
      </c>
      <c r="AI707">
        <v>36</v>
      </c>
      <c r="AJ707">
        <v>10</v>
      </c>
      <c r="AK707">
        <f t="shared" si="291"/>
        <v>-400</v>
      </c>
      <c r="AL707">
        <f t="shared" si="292"/>
        <v>36</v>
      </c>
      <c r="AM707">
        <f t="shared" si="293"/>
        <v>10</v>
      </c>
    </row>
    <row r="708" spans="2:39" x14ac:dyDescent="0.25">
      <c r="B708" s="24">
        <v>44147</v>
      </c>
      <c r="C708" s="20" t="s">
        <v>44</v>
      </c>
      <c r="D708" s="20" t="s">
        <v>42</v>
      </c>
      <c r="E708" s="2">
        <v>-111.11111111111113</v>
      </c>
      <c r="F708" s="2">
        <v>-111.11111111111113</v>
      </c>
      <c r="G708" s="9">
        <f t="shared" si="294"/>
        <v>45058.333333331626</v>
      </c>
      <c r="H708" s="2" t="str">
        <f t="shared" si="295"/>
        <v>Tennessee Titans</v>
      </c>
      <c r="I708" s="2" t="str">
        <f t="shared" si="296"/>
        <v>Indianapolis Colts</v>
      </c>
      <c r="J708" s="17">
        <f t="shared" si="297"/>
        <v>-111.11111111111113</v>
      </c>
      <c r="K708" s="18">
        <f t="shared" si="298"/>
        <v>-111.11111111111113</v>
      </c>
      <c r="L708" s="4">
        <f t="shared" ref="L708:L771" si="299">IF(J708&lt;0,-(100-J708)/J708,J708/100+1)</f>
        <v>1.9</v>
      </c>
      <c r="M708" s="4">
        <f t="shared" ref="M708:M771" si="300">IF(K708&lt;0,-(100-K708)/K708,K708/100+1)</f>
        <v>1.9</v>
      </c>
      <c r="N708" s="1">
        <f t="shared" si="275"/>
        <v>0.52631578947368418</v>
      </c>
      <c r="O708" s="1">
        <f t="shared" si="276"/>
        <v>0.52631578947368418</v>
      </c>
      <c r="P708" s="1">
        <f t="shared" si="277"/>
        <v>4.9999999999999933E-2</v>
      </c>
      <c r="Q708" s="1">
        <f t="shared" si="278"/>
        <v>0</v>
      </c>
      <c r="R708" s="1">
        <f t="shared" si="279"/>
        <v>0.51100000000000001</v>
      </c>
      <c r="S708" s="1"/>
      <c r="T708" s="17">
        <f t="shared" si="280"/>
        <v>956.94716242661434</v>
      </c>
      <c r="U708" s="18">
        <f t="shared" si="281"/>
        <v>953.05662164669593</v>
      </c>
      <c r="V708" s="2">
        <f t="shared" si="282"/>
        <v>909.09980430528356</v>
      </c>
      <c r="W708" s="18">
        <f t="shared" si="283"/>
        <v>905.40379056436109</v>
      </c>
      <c r="X708" s="2">
        <f t="shared" si="284"/>
        <v>-109.9989236895921</v>
      </c>
      <c r="Y708" s="2">
        <f t="shared" si="285"/>
        <v>-110.44795818412409</v>
      </c>
      <c r="Z708" s="2">
        <f t="shared" si="286"/>
        <v>909.09980430528356</v>
      </c>
      <c r="AA708" s="2">
        <f t="shared" si="287"/>
        <v>-1000</v>
      </c>
      <c r="AB708" s="5">
        <f t="shared" si="288"/>
        <v>0.89999999999999991</v>
      </c>
      <c r="AC708" s="5">
        <f t="shared" si="289"/>
        <v>-1</v>
      </c>
      <c r="AD708" s="3">
        <f t="shared" si="290"/>
        <v>202011</v>
      </c>
      <c r="AE708" s="21">
        <v>1.74</v>
      </c>
      <c r="AF708" s="21">
        <v>2.15</v>
      </c>
      <c r="AG708" s="21">
        <v>1.9</v>
      </c>
      <c r="AH708" s="21">
        <v>1.9</v>
      </c>
      <c r="AI708">
        <v>17</v>
      </c>
      <c r="AJ708">
        <v>34</v>
      </c>
      <c r="AK708">
        <f t="shared" si="291"/>
        <v>-120</v>
      </c>
      <c r="AL708">
        <f t="shared" si="292"/>
        <v>34</v>
      </c>
      <c r="AM708">
        <f t="shared" si="293"/>
        <v>17</v>
      </c>
    </row>
    <row r="709" spans="2:39" x14ac:dyDescent="0.25">
      <c r="B709" s="24">
        <v>44144</v>
      </c>
      <c r="C709" s="20" t="s">
        <v>45</v>
      </c>
      <c r="D709" s="20" t="s">
        <v>39</v>
      </c>
      <c r="E709" s="2">
        <v>350</v>
      </c>
      <c r="F709" s="2">
        <v>-454.54545454545462</v>
      </c>
      <c r="G709" s="9">
        <f t="shared" si="294"/>
        <v>45058.37499999829</v>
      </c>
      <c r="H709" s="2" t="str">
        <f t="shared" si="295"/>
        <v>New England Patriots</v>
      </c>
      <c r="I709" s="2" t="str">
        <f t="shared" si="296"/>
        <v>New York Jets</v>
      </c>
      <c r="J709" s="17">
        <f t="shared" si="297"/>
        <v>-454.54545454545462</v>
      </c>
      <c r="K709" s="18">
        <f t="shared" si="298"/>
        <v>350</v>
      </c>
      <c r="L709" s="4">
        <f t="shared" si="299"/>
        <v>1.22</v>
      </c>
      <c r="M709" s="4">
        <f t="shared" si="300"/>
        <v>4.5</v>
      </c>
      <c r="N709" s="1">
        <f t="shared" ref="N709:N772" si="301">1/L709</f>
        <v>0.81967213114754101</v>
      </c>
      <c r="O709" s="1">
        <f t="shared" ref="O709:O772" si="302">1/M709</f>
        <v>0.22222222222222221</v>
      </c>
      <c r="P709" s="1">
        <f t="shared" ref="P709:P772" si="303">1-L709*M709/(L709+M709)</f>
        <v>4.0209790209790097E-2</v>
      </c>
      <c r="Q709" s="1">
        <f t="shared" ref="Q709:Q772" si="304">ABS(N709-O709)/2</f>
        <v>0.2987249544626594</v>
      </c>
      <c r="R709" s="1">
        <f t="shared" ref="R709:R772" si="305">R$1+IF(L709&lt;=M709,Q709,-Q709)</f>
        <v>0.80972495446265946</v>
      </c>
      <c r="S709" s="1"/>
      <c r="T709" s="17">
        <f t="shared" ref="T709:T772" si="306">(1/R709-1)*1000</f>
        <v>234.98725646118768</v>
      </c>
      <c r="U709" s="18">
        <f t="shared" ref="U709:U772" si="307">1000000/(T709+S$1)-T$1</f>
        <v>3526.591123964678</v>
      </c>
      <c r="V709" s="2">
        <f t="shared" ref="V709:V772" si="308">T709*0.95</f>
        <v>223.2378936381283</v>
      </c>
      <c r="W709" s="18">
        <f t="shared" ref="W709:W772" si="309">U709*0.95</f>
        <v>3350.2615677664439</v>
      </c>
      <c r="X709" s="2">
        <f t="shared" ref="X709:X772" si="310">IF(V709&lt;1000,-100000/V709,V709/10)</f>
        <v>-447.95262296329213</v>
      </c>
      <c r="Y709" s="2">
        <f t="shared" ref="Y709:Y772" si="311">IF(W709&lt;1000,-100000/W709,W709/10)</f>
        <v>335.02615677664437</v>
      </c>
      <c r="Z709" s="2">
        <f t="shared" ref="Z709:Z772" si="312">IF(AL709&gt;AM709,V709,-1000)</f>
        <v>223.2378936381283</v>
      </c>
      <c r="AA709" s="2">
        <f t="shared" ref="AA709:AA772" si="313">IF(AM709&gt;AL709,W709,-1000)</f>
        <v>-1000</v>
      </c>
      <c r="AB709" s="5">
        <f t="shared" ref="AB709:AB772" si="314">IF(AL709&gt;AM709,L709-1,-1)</f>
        <v>0.21999999999999997</v>
      </c>
      <c r="AC709" s="5">
        <f t="shared" ref="AC709:AC772" si="315">IF(AM709&gt;AL709,M709-1,-1)</f>
        <v>-1</v>
      </c>
      <c r="AD709" s="3">
        <f t="shared" ref="AD709:AD772" si="316">YEAR(B709)*100+MONTH(B709)</f>
        <v>202011</v>
      </c>
      <c r="AE709" s="21">
        <v>3.7</v>
      </c>
      <c r="AF709" s="21">
        <v>1.29</v>
      </c>
      <c r="AG709" s="21">
        <v>4.5</v>
      </c>
      <c r="AH709" s="21">
        <v>1.22</v>
      </c>
      <c r="AI709">
        <v>27</v>
      </c>
      <c r="AJ709">
        <v>30</v>
      </c>
      <c r="AK709">
        <f t="shared" ref="AK709:AK772" si="317">IF(J709&lt;-200,INT(J709/100)*100,INT(J709/10)*10)</f>
        <v>-500</v>
      </c>
      <c r="AL709">
        <f t="shared" ref="AL709:AL772" si="318">IF(E709&lt;F709,AI709,AJ709)</f>
        <v>30</v>
      </c>
      <c r="AM709">
        <f t="shared" ref="AM709:AM772" si="319">IF(E709&lt;F709,AJ709,AI709)</f>
        <v>27</v>
      </c>
    </row>
    <row r="710" spans="2:39" x14ac:dyDescent="0.25">
      <c r="B710" s="24">
        <v>44143</v>
      </c>
      <c r="C710" s="20" t="s">
        <v>30</v>
      </c>
      <c r="D710" s="20" t="s">
        <v>46</v>
      </c>
      <c r="E710" s="2">
        <v>-222.22222222222226</v>
      </c>
      <c r="F710" s="2">
        <v>179.99999999999997</v>
      </c>
      <c r="G710" s="9">
        <f t="shared" ref="G710:G773" si="320">G709+1/24</f>
        <v>45058.416666664954</v>
      </c>
      <c r="H710" s="2" t="str">
        <f t="shared" si="295"/>
        <v>Tampa Bay Buccaneers</v>
      </c>
      <c r="I710" s="2" t="str">
        <f t="shared" si="296"/>
        <v>New Orleans Saints</v>
      </c>
      <c r="J710" s="17">
        <f t="shared" si="297"/>
        <v>-222.22222222222226</v>
      </c>
      <c r="K710" s="18">
        <f t="shared" si="298"/>
        <v>179.99999999999997</v>
      </c>
      <c r="L710" s="4">
        <f t="shared" si="299"/>
        <v>1.45</v>
      </c>
      <c r="M710" s="4">
        <f t="shared" si="300"/>
        <v>2.8</v>
      </c>
      <c r="N710" s="1">
        <f t="shared" si="301"/>
        <v>0.68965517241379315</v>
      </c>
      <c r="O710" s="1">
        <f t="shared" si="302"/>
        <v>0.35714285714285715</v>
      </c>
      <c r="P710" s="1">
        <f t="shared" si="303"/>
        <v>4.4705882352941262E-2</v>
      </c>
      <c r="Q710" s="1">
        <f t="shared" si="304"/>
        <v>0.166256157635468</v>
      </c>
      <c r="R710" s="1">
        <f t="shared" si="305"/>
        <v>0.67725615763546798</v>
      </c>
      <c r="S710" s="1"/>
      <c r="T710" s="17">
        <f t="shared" si="306"/>
        <v>476.54619116545314</v>
      </c>
      <c r="U710" s="18">
        <f t="shared" si="307"/>
        <v>1872.3757127156628</v>
      </c>
      <c r="V710" s="2">
        <f t="shared" si="308"/>
        <v>452.71888160718044</v>
      </c>
      <c r="W710" s="18">
        <f t="shared" si="309"/>
        <v>1778.7569270798795</v>
      </c>
      <c r="X710" s="2">
        <f t="shared" si="310"/>
        <v>-220.88762820095712</v>
      </c>
      <c r="Y710" s="2">
        <f t="shared" si="311"/>
        <v>177.87569270798795</v>
      </c>
      <c r="Z710" s="2">
        <f t="shared" si="312"/>
        <v>-1000</v>
      </c>
      <c r="AA710" s="2">
        <f t="shared" si="313"/>
        <v>1778.7569270798795</v>
      </c>
      <c r="AB710" s="5">
        <f t="shared" si="314"/>
        <v>-1</v>
      </c>
      <c r="AC710" s="5">
        <f t="shared" si="315"/>
        <v>1.7999999999999998</v>
      </c>
      <c r="AD710" s="3">
        <f t="shared" si="316"/>
        <v>202011</v>
      </c>
      <c r="AE710" s="21">
        <v>1.41</v>
      </c>
      <c r="AF710" s="21">
        <v>3</v>
      </c>
      <c r="AG710" s="21">
        <v>1.45</v>
      </c>
      <c r="AH710" s="21">
        <v>2.8</v>
      </c>
      <c r="AI710">
        <v>3</v>
      </c>
      <c r="AJ710">
        <v>38</v>
      </c>
      <c r="AK710">
        <f t="shared" si="317"/>
        <v>-300</v>
      </c>
      <c r="AL710">
        <f t="shared" si="318"/>
        <v>3</v>
      </c>
      <c r="AM710">
        <f t="shared" si="319"/>
        <v>38</v>
      </c>
    </row>
    <row r="711" spans="2:39" x14ac:dyDescent="0.25">
      <c r="B711" s="24">
        <v>44143</v>
      </c>
      <c r="C711" s="20" t="s">
        <v>51</v>
      </c>
      <c r="D711" s="20" t="s">
        <v>33</v>
      </c>
      <c r="E711" s="2">
        <v>-243.9024390243903</v>
      </c>
      <c r="F711" s="2">
        <v>200</v>
      </c>
      <c r="G711" s="9">
        <f t="shared" si="320"/>
        <v>45058.458333331619</v>
      </c>
      <c r="H711" s="2" t="str">
        <f t="shared" ref="H711:H774" si="321">IF(E711&lt;=F711,C711,D711)</f>
        <v>Arizona Cardinals</v>
      </c>
      <c r="I711" s="2" t="str">
        <f t="shared" ref="I711:I774" si="322">IF(E711&gt;F711,C711,D711)</f>
        <v>Miami Dolphins</v>
      </c>
      <c r="J711" s="17">
        <f t="shared" ref="J711:J774" si="323">IF(E711&lt;=F711,E711,F711)</f>
        <v>-243.9024390243903</v>
      </c>
      <c r="K711" s="18">
        <f t="shared" ref="K711:K774" si="324">IF(E711&gt;F711,E711,F711)</f>
        <v>200</v>
      </c>
      <c r="L711" s="4">
        <f t="shared" si="299"/>
        <v>1.41</v>
      </c>
      <c r="M711" s="4">
        <f t="shared" si="300"/>
        <v>3</v>
      </c>
      <c r="N711" s="1">
        <f t="shared" si="301"/>
        <v>0.70921985815602839</v>
      </c>
      <c r="O711" s="1">
        <f t="shared" si="302"/>
        <v>0.33333333333333331</v>
      </c>
      <c r="P711" s="1">
        <f t="shared" si="303"/>
        <v>4.0816326530612401E-2</v>
      </c>
      <c r="Q711" s="1">
        <f t="shared" si="304"/>
        <v>0.18794326241134754</v>
      </c>
      <c r="R711" s="1">
        <f t="shared" si="305"/>
        <v>0.69894326241134752</v>
      </c>
      <c r="S711" s="1"/>
      <c r="T711" s="17">
        <f t="shared" si="306"/>
        <v>430.73129648608347</v>
      </c>
      <c r="U711" s="18">
        <f t="shared" si="307"/>
        <v>2057.0269370258952</v>
      </c>
      <c r="V711" s="2">
        <f t="shared" si="308"/>
        <v>409.19473166177926</v>
      </c>
      <c r="W711" s="18">
        <f t="shared" si="309"/>
        <v>1954.1755901746003</v>
      </c>
      <c r="X711" s="2">
        <f t="shared" si="310"/>
        <v>-244.3824229942804</v>
      </c>
      <c r="Y711" s="2">
        <f t="shared" si="311"/>
        <v>195.41755901746004</v>
      </c>
      <c r="Z711" s="2">
        <f t="shared" si="312"/>
        <v>-1000</v>
      </c>
      <c r="AA711" s="2">
        <f t="shared" si="313"/>
        <v>1954.1755901746003</v>
      </c>
      <c r="AB711" s="5">
        <f t="shared" si="314"/>
        <v>-1</v>
      </c>
      <c r="AC711" s="5">
        <f t="shared" si="315"/>
        <v>2</v>
      </c>
      <c r="AD711" s="3">
        <f t="shared" si="316"/>
        <v>202011</v>
      </c>
      <c r="AE711" s="21">
        <v>1.47</v>
      </c>
      <c r="AF711" s="21">
        <v>2.75</v>
      </c>
      <c r="AG711" s="21">
        <v>1.41</v>
      </c>
      <c r="AH711" s="21">
        <v>3</v>
      </c>
      <c r="AI711">
        <v>31</v>
      </c>
      <c r="AJ711">
        <v>34</v>
      </c>
      <c r="AK711">
        <f t="shared" si="317"/>
        <v>-300</v>
      </c>
      <c r="AL711">
        <f t="shared" si="318"/>
        <v>31</v>
      </c>
      <c r="AM711">
        <f t="shared" si="319"/>
        <v>34</v>
      </c>
    </row>
    <row r="712" spans="2:39" x14ac:dyDescent="0.25">
      <c r="B712" s="24">
        <v>44143</v>
      </c>
      <c r="C712" s="20" t="s">
        <v>26</v>
      </c>
      <c r="D712" s="20" t="s">
        <v>48</v>
      </c>
      <c r="E712" s="2">
        <v>700</v>
      </c>
      <c r="F712" s="2">
        <v>-1111.1111111111102</v>
      </c>
      <c r="G712" s="9">
        <f t="shared" si="320"/>
        <v>45058.499999998283</v>
      </c>
      <c r="H712" s="2" t="str">
        <f t="shared" si="321"/>
        <v>Pittsburgh Steelers</v>
      </c>
      <c r="I712" s="2" t="str">
        <f t="shared" si="322"/>
        <v>Dallas Cowboys</v>
      </c>
      <c r="J712" s="17">
        <f t="shared" si="323"/>
        <v>-1111.1111111111102</v>
      </c>
      <c r="K712" s="18">
        <f t="shared" si="324"/>
        <v>700</v>
      </c>
      <c r="L712" s="4">
        <f t="shared" si="299"/>
        <v>1.0900000000000001</v>
      </c>
      <c r="M712" s="4">
        <f t="shared" si="300"/>
        <v>8</v>
      </c>
      <c r="N712" s="1">
        <f t="shared" si="301"/>
        <v>0.9174311926605504</v>
      </c>
      <c r="O712" s="1">
        <f t="shared" si="302"/>
        <v>0.125</v>
      </c>
      <c r="P712" s="1">
        <f t="shared" si="303"/>
        <v>4.0704070407040605E-2</v>
      </c>
      <c r="Q712" s="1">
        <f t="shared" si="304"/>
        <v>0.3962155963302752</v>
      </c>
      <c r="R712" s="1">
        <f t="shared" si="305"/>
        <v>0.90721559633027526</v>
      </c>
      <c r="S712" s="1"/>
      <c r="T712" s="17">
        <f t="shared" si="306"/>
        <v>102.27381897427846</v>
      </c>
      <c r="U712" s="18">
        <f t="shared" si="307"/>
        <v>6745.0731234154464</v>
      </c>
      <c r="V712" s="2">
        <f t="shared" si="308"/>
        <v>97.160128025564532</v>
      </c>
      <c r="W712" s="18">
        <f t="shared" si="309"/>
        <v>6407.8194672446734</v>
      </c>
      <c r="X712" s="2">
        <f t="shared" si="310"/>
        <v>-1029.2287796665753</v>
      </c>
      <c r="Y712" s="2">
        <f t="shared" si="311"/>
        <v>640.78194672446739</v>
      </c>
      <c r="Z712" s="2">
        <f t="shared" si="312"/>
        <v>97.160128025564532</v>
      </c>
      <c r="AA712" s="2">
        <f t="shared" si="313"/>
        <v>-1000</v>
      </c>
      <c r="AB712" s="5">
        <f t="shared" si="314"/>
        <v>9.000000000000008E-2</v>
      </c>
      <c r="AC712" s="5">
        <f t="shared" si="315"/>
        <v>-1</v>
      </c>
      <c r="AD712" s="3">
        <f t="shared" si="316"/>
        <v>202011</v>
      </c>
      <c r="AE712" s="21">
        <v>6.5</v>
      </c>
      <c r="AF712" s="21">
        <v>1.1200000000000001</v>
      </c>
      <c r="AG712" s="21">
        <v>8</v>
      </c>
      <c r="AH712" s="21">
        <v>1.0900000000000001</v>
      </c>
      <c r="AI712">
        <v>19</v>
      </c>
      <c r="AJ712">
        <v>24</v>
      </c>
      <c r="AK712">
        <f t="shared" si="317"/>
        <v>-1200</v>
      </c>
      <c r="AL712">
        <f t="shared" si="318"/>
        <v>24</v>
      </c>
      <c r="AM712">
        <f t="shared" si="319"/>
        <v>19</v>
      </c>
    </row>
    <row r="713" spans="2:39" x14ac:dyDescent="0.25">
      <c r="B713" s="24">
        <v>44143</v>
      </c>
      <c r="C713" s="20" t="s">
        <v>34</v>
      </c>
      <c r="D713" s="20" t="s">
        <v>53</v>
      </c>
      <c r="E713" s="2">
        <v>-111.11111111111113</v>
      </c>
      <c r="F713" s="2">
        <v>-111.11111111111113</v>
      </c>
      <c r="G713" s="9">
        <f t="shared" si="320"/>
        <v>45058.541666664947</v>
      </c>
      <c r="H713" s="2" t="str">
        <f t="shared" si="321"/>
        <v>Los Angeles Chargers</v>
      </c>
      <c r="I713" s="2" t="str">
        <f t="shared" si="322"/>
        <v>Las Vegas Raiders</v>
      </c>
      <c r="J713" s="17">
        <f t="shared" si="323"/>
        <v>-111.11111111111113</v>
      </c>
      <c r="K713" s="18">
        <f t="shared" si="324"/>
        <v>-111.11111111111113</v>
      </c>
      <c r="L713" s="4">
        <f t="shared" si="299"/>
        <v>1.9</v>
      </c>
      <c r="M713" s="4">
        <f t="shared" si="300"/>
        <v>1.9</v>
      </c>
      <c r="N713" s="1">
        <f t="shared" si="301"/>
        <v>0.52631578947368418</v>
      </c>
      <c r="O713" s="1">
        <f t="shared" si="302"/>
        <v>0.52631578947368418</v>
      </c>
      <c r="P713" s="1">
        <f t="shared" si="303"/>
        <v>4.9999999999999933E-2</v>
      </c>
      <c r="Q713" s="1">
        <f t="shared" si="304"/>
        <v>0</v>
      </c>
      <c r="R713" s="1">
        <f t="shared" si="305"/>
        <v>0.51100000000000001</v>
      </c>
      <c r="S713" s="1"/>
      <c r="T713" s="17">
        <f t="shared" si="306"/>
        <v>956.94716242661434</v>
      </c>
      <c r="U713" s="18">
        <f t="shared" si="307"/>
        <v>953.05662164669593</v>
      </c>
      <c r="V713" s="2">
        <f t="shared" si="308"/>
        <v>909.09980430528356</v>
      </c>
      <c r="W713" s="18">
        <f t="shared" si="309"/>
        <v>905.40379056436109</v>
      </c>
      <c r="X713" s="2">
        <f t="shared" si="310"/>
        <v>-109.9989236895921</v>
      </c>
      <c r="Y713" s="2">
        <f t="shared" si="311"/>
        <v>-110.44795818412409</v>
      </c>
      <c r="Z713" s="2">
        <f t="shared" si="312"/>
        <v>909.09980430528356</v>
      </c>
      <c r="AA713" s="2">
        <f t="shared" si="313"/>
        <v>-1000</v>
      </c>
      <c r="AB713" s="5">
        <f t="shared" si="314"/>
        <v>0.89999999999999991</v>
      </c>
      <c r="AC713" s="5">
        <f t="shared" si="315"/>
        <v>-1</v>
      </c>
      <c r="AD713" s="3">
        <f t="shared" si="316"/>
        <v>202011</v>
      </c>
      <c r="AE713" s="21">
        <v>1.83</v>
      </c>
      <c r="AF713" s="21">
        <v>2</v>
      </c>
      <c r="AG713" s="21">
        <v>1.9</v>
      </c>
      <c r="AH713" s="21">
        <v>1.9</v>
      </c>
      <c r="AI713">
        <v>26</v>
      </c>
      <c r="AJ713">
        <v>31</v>
      </c>
      <c r="AK713">
        <f t="shared" si="317"/>
        <v>-120</v>
      </c>
      <c r="AL713">
        <f t="shared" si="318"/>
        <v>31</v>
      </c>
      <c r="AM713">
        <f t="shared" si="319"/>
        <v>26</v>
      </c>
    </row>
    <row r="714" spans="2:39" x14ac:dyDescent="0.25">
      <c r="B714" s="24">
        <v>44143</v>
      </c>
      <c r="C714" s="20" t="s">
        <v>38</v>
      </c>
      <c r="D714" s="20" t="s">
        <v>41</v>
      </c>
      <c r="E714" s="2">
        <v>-200</v>
      </c>
      <c r="F714" s="2">
        <v>170.00000000000003</v>
      </c>
      <c r="G714" s="9">
        <f t="shared" si="320"/>
        <v>45058.583333331611</v>
      </c>
      <c r="H714" s="2" t="str">
        <f t="shared" si="321"/>
        <v>Atlanta Falcons</v>
      </c>
      <c r="I714" s="2" t="str">
        <f t="shared" si="322"/>
        <v>Denver Broncos</v>
      </c>
      <c r="J714" s="17">
        <f t="shared" si="323"/>
        <v>-200</v>
      </c>
      <c r="K714" s="18">
        <f t="shared" si="324"/>
        <v>170.00000000000003</v>
      </c>
      <c r="L714" s="4">
        <f t="shared" si="299"/>
        <v>1.5</v>
      </c>
      <c r="M714" s="4">
        <f t="shared" si="300"/>
        <v>2.7</v>
      </c>
      <c r="N714" s="1">
        <f t="shared" si="301"/>
        <v>0.66666666666666663</v>
      </c>
      <c r="O714" s="1">
        <f t="shared" si="302"/>
        <v>0.37037037037037035</v>
      </c>
      <c r="P714" s="1">
        <f t="shared" si="303"/>
        <v>3.5714285714285587E-2</v>
      </c>
      <c r="Q714" s="1">
        <f t="shared" si="304"/>
        <v>0.14814814814814814</v>
      </c>
      <c r="R714" s="1">
        <f t="shared" si="305"/>
        <v>0.65914814814814815</v>
      </c>
      <c r="S714" s="1"/>
      <c r="T714" s="17">
        <f t="shared" si="306"/>
        <v>517.10962521773342</v>
      </c>
      <c r="U714" s="18">
        <f t="shared" si="307"/>
        <v>1734.0124117028765</v>
      </c>
      <c r="V714" s="2">
        <f t="shared" si="308"/>
        <v>491.25414395684675</v>
      </c>
      <c r="W714" s="18">
        <f t="shared" si="309"/>
        <v>1647.3117911177326</v>
      </c>
      <c r="X714" s="2">
        <f t="shared" si="310"/>
        <v>-203.56062382403903</v>
      </c>
      <c r="Y714" s="2">
        <f t="shared" si="311"/>
        <v>164.73117911177326</v>
      </c>
      <c r="Z714" s="2">
        <f t="shared" si="312"/>
        <v>491.25414395684675</v>
      </c>
      <c r="AA714" s="2">
        <f t="shared" si="313"/>
        <v>-1000</v>
      </c>
      <c r="AB714" s="5">
        <f t="shared" si="314"/>
        <v>0.5</v>
      </c>
      <c r="AC714" s="5">
        <f t="shared" si="315"/>
        <v>-1</v>
      </c>
      <c r="AD714" s="3">
        <f t="shared" si="316"/>
        <v>202011</v>
      </c>
      <c r="AE714" s="21">
        <v>1.5</v>
      </c>
      <c r="AF714" s="21">
        <v>2.7</v>
      </c>
      <c r="AG714" s="21">
        <v>1.5</v>
      </c>
      <c r="AH714" s="21">
        <v>2.7</v>
      </c>
      <c r="AI714">
        <v>34</v>
      </c>
      <c r="AJ714">
        <v>27</v>
      </c>
      <c r="AK714">
        <f t="shared" si="317"/>
        <v>-200</v>
      </c>
      <c r="AL714">
        <f t="shared" si="318"/>
        <v>34</v>
      </c>
      <c r="AM714">
        <f t="shared" si="319"/>
        <v>27</v>
      </c>
    </row>
    <row r="715" spans="2:39" x14ac:dyDescent="0.25">
      <c r="B715" s="24">
        <v>44143</v>
      </c>
      <c r="C715" s="20" t="s">
        <v>27</v>
      </c>
      <c r="D715" s="20" t="s">
        <v>35</v>
      </c>
      <c r="E715" s="2">
        <v>135</v>
      </c>
      <c r="F715" s="2">
        <v>-156.25000000000003</v>
      </c>
      <c r="G715" s="9">
        <f t="shared" si="320"/>
        <v>45058.624999998276</v>
      </c>
      <c r="H715" s="2" t="str">
        <f t="shared" si="321"/>
        <v>Seattle Seahawks</v>
      </c>
      <c r="I715" s="2" t="str">
        <f t="shared" si="322"/>
        <v>Buffalo Bills</v>
      </c>
      <c r="J715" s="17">
        <f t="shared" si="323"/>
        <v>-156.25000000000003</v>
      </c>
      <c r="K715" s="18">
        <f t="shared" si="324"/>
        <v>135</v>
      </c>
      <c r="L715" s="4">
        <f t="shared" si="299"/>
        <v>1.6399999999999997</v>
      </c>
      <c r="M715" s="4">
        <f t="shared" si="300"/>
        <v>2.35</v>
      </c>
      <c r="N715" s="1">
        <f t="shared" si="301"/>
        <v>0.60975609756097571</v>
      </c>
      <c r="O715" s="1">
        <f t="shared" si="302"/>
        <v>0.42553191489361702</v>
      </c>
      <c r="P715" s="1">
        <f t="shared" si="303"/>
        <v>3.4085213032581607E-2</v>
      </c>
      <c r="Q715" s="1">
        <f t="shared" si="304"/>
        <v>9.2112091333679341E-2</v>
      </c>
      <c r="R715" s="1">
        <f t="shared" si="305"/>
        <v>0.60311209133367938</v>
      </c>
      <c r="S715" s="1"/>
      <c r="T715" s="17">
        <f t="shared" si="306"/>
        <v>658.06657563218596</v>
      </c>
      <c r="U715" s="18">
        <f t="shared" si="307"/>
        <v>1377.3404079490144</v>
      </c>
      <c r="V715" s="2">
        <f t="shared" si="308"/>
        <v>625.16324685057668</v>
      </c>
      <c r="W715" s="18">
        <f t="shared" si="309"/>
        <v>1308.4733875515637</v>
      </c>
      <c r="X715" s="2">
        <f t="shared" si="310"/>
        <v>-159.95821971905121</v>
      </c>
      <c r="Y715" s="2">
        <f t="shared" si="311"/>
        <v>130.84733875515639</v>
      </c>
      <c r="Z715" s="2">
        <f t="shared" si="312"/>
        <v>-1000</v>
      </c>
      <c r="AA715" s="2">
        <f t="shared" si="313"/>
        <v>1308.4733875515637</v>
      </c>
      <c r="AB715" s="5">
        <f t="shared" si="314"/>
        <v>-1</v>
      </c>
      <c r="AC715" s="5">
        <f t="shared" si="315"/>
        <v>1.35</v>
      </c>
      <c r="AD715" s="3">
        <f t="shared" si="316"/>
        <v>202011</v>
      </c>
      <c r="AE715" s="21">
        <v>2.2999999999999998</v>
      </c>
      <c r="AF715" s="21">
        <v>1.66</v>
      </c>
      <c r="AG715" s="21">
        <v>2.35</v>
      </c>
      <c r="AH715" s="21">
        <v>1.64</v>
      </c>
      <c r="AI715">
        <v>44</v>
      </c>
      <c r="AJ715">
        <v>34</v>
      </c>
      <c r="AK715">
        <f t="shared" si="317"/>
        <v>-160</v>
      </c>
      <c r="AL715">
        <f t="shared" si="318"/>
        <v>34</v>
      </c>
      <c r="AM715">
        <f t="shared" si="319"/>
        <v>44</v>
      </c>
    </row>
    <row r="716" spans="2:39" x14ac:dyDescent="0.25">
      <c r="B716" s="24">
        <v>44143</v>
      </c>
      <c r="C716" s="20" t="s">
        <v>42</v>
      </c>
      <c r="D716" s="20" t="s">
        <v>31</v>
      </c>
      <c r="E716" s="2">
        <v>100</v>
      </c>
      <c r="F716" s="2">
        <v>-120.48192771084337</v>
      </c>
      <c r="G716" s="9">
        <f t="shared" si="320"/>
        <v>45058.66666666494</v>
      </c>
      <c r="H716" s="2" t="str">
        <f t="shared" si="321"/>
        <v>Baltimore Ravens</v>
      </c>
      <c r="I716" s="2" t="str">
        <f t="shared" si="322"/>
        <v>Indianapolis Colts</v>
      </c>
      <c r="J716" s="17">
        <f t="shared" si="323"/>
        <v>-120.48192771084337</v>
      </c>
      <c r="K716" s="18">
        <f t="shared" si="324"/>
        <v>100</v>
      </c>
      <c r="L716" s="4">
        <f t="shared" si="299"/>
        <v>1.83</v>
      </c>
      <c r="M716" s="4">
        <f t="shared" si="300"/>
        <v>2</v>
      </c>
      <c r="N716" s="1">
        <f t="shared" si="301"/>
        <v>0.54644808743169393</v>
      </c>
      <c r="O716" s="1">
        <f t="shared" si="302"/>
        <v>0.5</v>
      </c>
      <c r="P716" s="1">
        <f t="shared" si="303"/>
        <v>4.4386422976501305E-2</v>
      </c>
      <c r="Q716" s="1">
        <f t="shared" si="304"/>
        <v>2.3224043715846965E-2</v>
      </c>
      <c r="R716" s="1">
        <f t="shared" si="305"/>
        <v>0.53422404371584697</v>
      </c>
      <c r="S716" s="1"/>
      <c r="T716" s="17">
        <f t="shared" si="306"/>
        <v>871.87381729284084</v>
      </c>
      <c r="U716" s="18">
        <f t="shared" si="307"/>
        <v>1045.6626202421151</v>
      </c>
      <c r="V716" s="2">
        <f t="shared" si="308"/>
        <v>828.28012642819874</v>
      </c>
      <c r="W716" s="18">
        <f t="shared" si="309"/>
        <v>993.3794892300092</v>
      </c>
      <c r="X716" s="2">
        <f t="shared" si="310"/>
        <v>-120.73210114461043</v>
      </c>
      <c r="Y716" s="2">
        <f t="shared" si="311"/>
        <v>-100.66646340515068</v>
      </c>
      <c r="Z716" s="2">
        <f t="shared" si="312"/>
        <v>828.28012642819874</v>
      </c>
      <c r="AA716" s="2">
        <f t="shared" si="313"/>
        <v>-1000</v>
      </c>
      <c r="AB716" s="5">
        <f t="shared" si="314"/>
        <v>0.83000000000000007</v>
      </c>
      <c r="AC716" s="5">
        <f t="shared" si="315"/>
        <v>-1</v>
      </c>
      <c r="AD716" s="3">
        <f t="shared" si="316"/>
        <v>202011</v>
      </c>
      <c r="AE716" s="21">
        <v>2.2000000000000002</v>
      </c>
      <c r="AF716" s="21">
        <v>1.71</v>
      </c>
      <c r="AG716" s="21">
        <v>2</v>
      </c>
      <c r="AH716" s="21">
        <v>1.83</v>
      </c>
      <c r="AI716">
        <v>10</v>
      </c>
      <c r="AJ716">
        <v>24</v>
      </c>
      <c r="AK716">
        <f t="shared" si="317"/>
        <v>-130</v>
      </c>
      <c r="AL716">
        <f t="shared" si="318"/>
        <v>24</v>
      </c>
      <c r="AM716">
        <f t="shared" si="319"/>
        <v>10</v>
      </c>
    </row>
    <row r="717" spans="2:39" x14ac:dyDescent="0.25">
      <c r="B717" s="24">
        <v>44143</v>
      </c>
      <c r="C717" s="20" t="s">
        <v>29</v>
      </c>
      <c r="D717" s="20" t="s">
        <v>43</v>
      </c>
      <c r="E717" s="2">
        <v>250</v>
      </c>
      <c r="F717" s="2">
        <v>-312.49999999999994</v>
      </c>
      <c r="G717" s="9">
        <f t="shared" si="320"/>
        <v>45058.708333331604</v>
      </c>
      <c r="H717" s="2" t="str">
        <f t="shared" si="321"/>
        <v>Houston Texans</v>
      </c>
      <c r="I717" s="2" t="str">
        <f t="shared" si="322"/>
        <v>Jacksonville Jaguars</v>
      </c>
      <c r="J717" s="17">
        <f t="shared" si="323"/>
        <v>-312.49999999999994</v>
      </c>
      <c r="K717" s="18">
        <f t="shared" si="324"/>
        <v>250</v>
      </c>
      <c r="L717" s="4">
        <f t="shared" si="299"/>
        <v>1.32</v>
      </c>
      <c r="M717" s="4">
        <f t="shared" si="300"/>
        <v>3.5</v>
      </c>
      <c r="N717" s="1">
        <f t="shared" si="301"/>
        <v>0.75757575757575757</v>
      </c>
      <c r="O717" s="1">
        <f t="shared" si="302"/>
        <v>0.2857142857142857</v>
      </c>
      <c r="P717" s="1">
        <f t="shared" si="303"/>
        <v>4.1493775933610033E-2</v>
      </c>
      <c r="Q717" s="1">
        <f t="shared" si="304"/>
        <v>0.23593073593073594</v>
      </c>
      <c r="R717" s="1">
        <f t="shared" si="305"/>
        <v>0.746930735930736</v>
      </c>
      <c r="S717" s="1"/>
      <c r="T717" s="17">
        <f t="shared" si="306"/>
        <v>338.81222434088107</v>
      </c>
      <c r="U717" s="18">
        <f t="shared" si="307"/>
        <v>2560.4407248682487</v>
      </c>
      <c r="V717" s="2">
        <f t="shared" si="308"/>
        <v>321.87161312383699</v>
      </c>
      <c r="W717" s="18">
        <f t="shared" si="309"/>
        <v>2432.4186886248362</v>
      </c>
      <c r="X717" s="2">
        <f t="shared" si="310"/>
        <v>-310.68288075943485</v>
      </c>
      <c r="Y717" s="2">
        <f t="shared" si="311"/>
        <v>243.24186886248361</v>
      </c>
      <c r="Z717" s="2">
        <f t="shared" si="312"/>
        <v>321.87161312383699</v>
      </c>
      <c r="AA717" s="2">
        <f t="shared" si="313"/>
        <v>-1000</v>
      </c>
      <c r="AB717" s="5">
        <f t="shared" si="314"/>
        <v>0.32000000000000006</v>
      </c>
      <c r="AC717" s="5">
        <f t="shared" si="315"/>
        <v>-1</v>
      </c>
      <c r="AD717" s="3">
        <f t="shared" si="316"/>
        <v>202011</v>
      </c>
      <c r="AE717" s="21">
        <v>3.45</v>
      </c>
      <c r="AF717" s="21">
        <v>1.32</v>
      </c>
      <c r="AG717" s="21">
        <v>3.5</v>
      </c>
      <c r="AH717" s="21">
        <v>1.32</v>
      </c>
      <c r="AI717">
        <v>25</v>
      </c>
      <c r="AJ717">
        <v>27</v>
      </c>
      <c r="AK717">
        <f t="shared" si="317"/>
        <v>-400</v>
      </c>
      <c r="AL717">
        <f t="shared" si="318"/>
        <v>27</v>
      </c>
      <c r="AM717">
        <f t="shared" si="319"/>
        <v>25</v>
      </c>
    </row>
    <row r="718" spans="2:39" x14ac:dyDescent="0.25">
      <c r="B718" s="24">
        <v>44143</v>
      </c>
      <c r="C718" s="20" t="s">
        <v>23</v>
      </c>
      <c r="D718" s="20" t="s">
        <v>47</v>
      </c>
      <c r="E718" s="2">
        <v>-500.00000000000011</v>
      </c>
      <c r="F718" s="2">
        <v>375</v>
      </c>
      <c r="G718" s="9">
        <f t="shared" si="320"/>
        <v>45058.749999998268</v>
      </c>
      <c r="H718" s="2" t="str">
        <f t="shared" si="321"/>
        <v>Kansas City Chiefs</v>
      </c>
      <c r="I718" s="2" t="str">
        <f t="shared" si="322"/>
        <v>Carolina Panthers</v>
      </c>
      <c r="J718" s="17">
        <f t="shared" si="323"/>
        <v>-500.00000000000011</v>
      </c>
      <c r="K718" s="18">
        <f t="shared" si="324"/>
        <v>375</v>
      </c>
      <c r="L718" s="4">
        <f t="shared" si="299"/>
        <v>1.2</v>
      </c>
      <c r="M718" s="4">
        <f t="shared" si="300"/>
        <v>4.75</v>
      </c>
      <c r="N718" s="1">
        <f t="shared" si="301"/>
        <v>0.83333333333333337</v>
      </c>
      <c r="O718" s="1">
        <f t="shared" si="302"/>
        <v>0.21052631578947367</v>
      </c>
      <c r="P718" s="1">
        <f t="shared" si="303"/>
        <v>4.2016806722689037E-2</v>
      </c>
      <c r="Q718" s="1">
        <f t="shared" si="304"/>
        <v>0.31140350877192985</v>
      </c>
      <c r="R718" s="1">
        <f t="shared" si="305"/>
        <v>0.82240350877192991</v>
      </c>
      <c r="S718" s="1"/>
      <c r="T718" s="17">
        <f t="shared" si="306"/>
        <v>215.94811954689931</v>
      </c>
      <c r="U718" s="18">
        <f t="shared" si="307"/>
        <v>3787.1793685900598</v>
      </c>
      <c r="V718" s="2">
        <f t="shared" si="308"/>
        <v>205.15071356955434</v>
      </c>
      <c r="W718" s="18">
        <f t="shared" si="309"/>
        <v>3597.8204001605568</v>
      </c>
      <c r="X718" s="2">
        <f t="shared" si="310"/>
        <v>-487.44651315139578</v>
      </c>
      <c r="Y718" s="2">
        <f t="shared" si="311"/>
        <v>359.7820400160557</v>
      </c>
      <c r="Z718" s="2">
        <f t="shared" si="312"/>
        <v>205.15071356955434</v>
      </c>
      <c r="AA718" s="2">
        <f t="shared" si="313"/>
        <v>-1000</v>
      </c>
      <c r="AB718" s="5">
        <f t="shared" si="314"/>
        <v>0.19999999999999996</v>
      </c>
      <c r="AC718" s="5">
        <f t="shared" si="315"/>
        <v>-1</v>
      </c>
      <c r="AD718" s="3">
        <f t="shared" si="316"/>
        <v>202011</v>
      </c>
      <c r="AE718" s="21">
        <v>1.18</v>
      </c>
      <c r="AF718" s="21">
        <v>5.25</v>
      </c>
      <c r="AG718" s="21">
        <v>1.2</v>
      </c>
      <c r="AH718" s="21">
        <v>4.75</v>
      </c>
      <c r="AI718">
        <v>33</v>
      </c>
      <c r="AJ718">
        <v>31</v>
      </c>
      <c r="AK718">
        <f t="shared" si="317"/>
        <v>-500</v>
      </c>
      <c r="AL718">
        <f t="shared" si="318"/>
        <v>33</v>
      </c>
      <c r="AM718">
        <f t="shared" si="319"/>
        <v>31</v>
      </c>
    </row>
    <row r="719" spans="2:39" x14ac:dyDescent="0.25">
      <c r="B719" s="24">
        <v>44143</v>
      </c>
      <c r="C719" s="20" t="s">
        <v>32</v>
      </c>
      <c r="D719" s="20" t="s">
        <v>37</v>
      </c>
      <c r="E719" s="2">
        <v>-200</v>
      </c>
      <c r="F719" s="2">
        <v>170.00000000000003</v>
      </c>
      <c r="G719" s="9">
        <f t="shared" si="320"/>
        <v>45058.791666664933</v>
      </c>
      <c r="H719" s="2" t="str">
        <f t="shared" si="321"/>
        <v>Minnesota Vikings</v>
      </c>
      <c r="I719" s="2" t="str">
        <f t="shared" si="322"/>
        <v>Detroit Lions</v>
      </c>
      <c r="J719" s="17">
        <f t="shared" si="323"/>
        <v>-200</v>
      </c>
      <c r="K719" s="18">
        <f t="shared" si="324"/>
        <v>170.00000000000003</v>
      </c>
      <c r="L719" s="4">
        <f t="shared" si="299"/>
        <v>1.5</v>
      </c>
      <c r="M719" s="4">
        <f t="shared" si="300"/>
        <v>2.7</v>
      </c>
      <c r="N719" s="1">
        <f t="shared" si="301"/>
        <v>0.66666666666666663</v>
      </c>
      <c r="O719" s="1">
        <f t="shared" si="302"/>
        <v>0.37037037037037035</v>
      </c>
      <c r="P719" s="1">
        <f t="shared" si="303"/>
        <v>3.5714285714285587E-2</v>
      </c>
      <c r="Q719" s="1">
        <f t="shared" si="304"/>
        <v>0.14814814814814814</v>
      </c>
      <c r="R719" s="1">
        <f t="shared" si="305"/>
        <v>0.65914814814814815</v>
      </c>
      <c r="S719" s="1"/>
      <c r="T719" s="17">
        <f t="shared" si="306"/>
        <v>517.10962521773342</v>
      </c>
      <c r="U719" s="18">
        <f t="shared" si="307"/>
        <v>1734.0124117028765</v>
      </c>
      <c r="V719" s="2">
        <f t="shared" si="308"/>
        <v>491.25414395684675</v>
      </c>
      <c r="W719" s="18">
        <f t="shared" si="309"/>
        <v>1647.3117911177326</v>
      </c>
      <c r="X719" s="2">
        <f t="shared" si="310"/>
        <v>-203.56062382403903</v>
      </c>
      <c r="Y719" s="2">
        <f t="shared" si="311"/>
        <v>164.73117911177326</v>
      </c>
      <c r="Z719" s="2">
        <f t="shared" si="312"/>
        <v>491.25414395684675</v>
      </c>
      <c r="AA719" s="2">
        <f t="shared" si="313"/>
        <v>-1000</v>
      </c>
      <c r="AB719" s="5">
        <f t="shared" si="314"/>
        <v>0.5</v>
      </c>
      <c r="AC719" s="5">
        <f t="shared" si="315"/>
        <v>-1</v>
      </c>
      <c r="AD719" s="3">
        <f t="shared" si="316"/>
        <v>202011</v>
      </c>
      <c r="AE719" s="21">
        <v>1.5</v>
      </c>
      <c r="AF719" s="21">
        <v>2.7</v>
      </c>
      <c r="AG719" s="21">
        <v>1.5</v>
      </c>
      <c r="AH719" s="21">
        <v>2.7</v>
      </c>
      <c r="AI719">
        <v>34</v>
      </c>
      <c r="AJ719">
        <v>20</v>
      </c>
      <c r="AK719">
        <f t="shared" si="317"/>
        <v>-200</v>
      </c>
      <c r="AL719">
        <f t="shared" si="318"/>
        <v>34</v>
      </c>
      <c r="AM719">
        <f t="shared" si="319"/>
        <v>20</v>
      </c>
    </row>
    <row r="720" spans="2:39" x14ac:dyDescent="0.25">
      <c r="B720" s="24">
        <v>44143</v>
      </c>
      <c r="C720" s="20" t="s">
        <v>44</v>
      </c>
      <c r="D720" s="20" t="s">
        <v>40</v>
      </c>
      <c r="E720" s="2">
        <v>-294.11764705882348</v>
      </c>
      <c r="F720" s="2">
        <v>235</v>
      </c>
      <c r="G720" s="9">
        <f t="shared" si="320"/>
        <v>45058.833333331597</v>
      </c>
      <c r="H720" s="2" t="str">
        <f t="shared" si="321"/>
        <v>Tennessee Titans</v>
      </c>
      <c r="I720" s="2" t="str">
        <f t="shared" si="322"/>
        <v>Chicago Bears</v>
      </c>
      <c r="J720" s="17">
        <f t="shared" si="323"/>
        <v>-294.11764705882348</v>
      </c>
      <c r="K720" s="18">
        <f t="shared" si="324"/>
        <v>235</v>
      </c>
      <c r="L720" s="4">
        <f t="shared" si="299"/>
        <v>1.34</v>
      </c>
      <c r="M720" s="4">
        <f t="shared" si="300"/>
        <v>3.35</v>
      </c>
      <c r="N720" s="1">
        <f t="shared" si="301"/>
        <v>0.74626865671641784</v>
      </c>
      <c r="O720" s="1">
        <f t="shared" si="302"/>
        <v>0.29850746268656714</v>
      </c>
      <c r="P720" s="1">
        <f t="shared" si="303"/>
        <v>4.2857142857142816E-2</v>
      </c>
      <c r="Q720" s="1">
        <f t="shared" si="304"/>
        <v>0.22388059701492535</v>
      </c>
      <c r="R720" s="1">
        <f t="shared" si="305"/>
        <v>0.73488059701492536</v>
      </c>
      <c r="S720" s="1"/>
      <c r="T720" s="17">
        <f t="shared" si="306"/>
        <v>360.7652781444848</v>
      </c>
      <c r="U720" s="18">
        <f t="shared" si="307"/>
        <v>2419.4789829550677</v>
      </c>
      <c r="V720" s="2">
        <f t="shared" si="308"/>
        <v>342.72701423726056</v>
      </c>
      <c r="W720" s="18">
        <f t="shared" si="309"/>
        <v>2298.5050338073142</v>
      </c>
      <c r="X720" s="2">
        <f t="shared" si="310"/>
        <v>-291.77740839177835</v>
      </c>
      <c r="Y720" s="2">
        <f t="shared" si="311"/>
        <v>229.85050338073142</v>
      </c>
      <c r="Z720" s="2">
        <f t="shared" si="312"/>
        <v>342.72701423726056</v>
      </c>
      <c r="AA720" s="2">
        <f t="shared" si="313"/>
        <v>-1000</v>
      </c>
      <c r="AB720" s="5">
        <f t="shared" si="314"/>
        <v>0.34000000000000008</v>
      </c>
      <c r="AC720" s="5">
        <f t="shared" si="315"/>
        <v>-1</v>
      </c>
      <c r="AD720" s="3">
        <f t="shared" si="316"/>
        <v>202011</v>
      </c>
      <c r="AE720" s="21">
        <v>1.4</v>
      </c>
      <c r="AF720" s="21">
        <v>3.05</v>
      </c>
      <c r="AG720" s="21">
        <v>1.34</v>
      </c>
      <c r="AH720" s="21">
        <v>3.35</v>
      </c>
      <c r="AI720">
        <v>24</v>
      </c>
      <c r="AJ720">
        <v>17</v>
      </c>
      <c r="AK720">
        <f t="shared" si="317"/>
        <v>-300</v>
      </c>
      <c r="AL720">
        <f t="shared" si="318"/>
        <v>24</v>
      </c>
      <c r="AM720">
        <f t="shared" si="319"/>
        <v>17</v>
      </c>
    </row>
    <row r="721" spans="2:39" x14ac:dyDescent="0.25">
      <c r="B721" s="24">
        <v>44143</v>
      </c>
      <c r="C721" s="20" t="s">
        <v>54</v>
      </c>
      <c r="D721" s="20" t="s">
        <v>28</v>
      </c>
      <c r="E721" s="2">
        <v>-151.51515151515153</v>
      </c>
      <c r="F721" s="2">
        <v>129.99999999999997</v>
      </c>
      <c r="G721" s="9">
        <f t="shared" si="320"/>
        <v>45058.874999998261</v>
      </c>
      <c r="H721" s="2" t="str">
        <f t="shared" si="321"/>
        <v>Washington Football Team</v>
      </c>
      <c r="I721" s="2" t="str">
        <f t="shared" si="322"/>
        <v>New York Giants</v>
      </c>
      <c r="J721" s="17">
        <f t="shared" si="323"/>
        <v>-151.51515151515153</v>
      </c>
      <c r="K721" s="18">
        <f t="shared" si="324"/>
        <v>129.99999999999997</v>
      </c>
      <c r="L721" s="4">
        <f t="shared" si="299"/>
        <v>1.66</v>
      </c>
      <c r="M721" s="4">
        <f t="shared" si="300"/>
        <v>2.2999999999999998</v>
      </c>
      <c r="N721" s="1">
        <f t="shared" si="301"/>
        <v>0.60240963855421692</v>
      </c>
      <c r="O721" s="1">
        <f t="shared" si="302"/>
        <v>0.43478260869565222</v>
      </c>
      <c r="P721" s="1">
        <f t="shared" si="303"/>
        <v>3.5858585858585923E-2</v>
      </c>
      <c r="Q721" s="1">
        <f t="shared" si="304"/>
        <v>8.3813514929282351E-2</v>
      </c>
      <c r="R721" s="1">
        <f t="shared" si="305"/>
        <v>0.59481351492928236</v>
      </c>
      <c r="S721" s="1"/>
      <c r="T721" s="17">
        <f t="shared" si="306"/>
        <v>681.19919084032654</v>
      </c>
      <c r="U721" s="18">
        <f t="shared" si="307"/>
        <v>1332.032655245516</v>
      </c>
      <c r="V721" s="2">
        <f t="shared" si="308"/>
        <v>647.13923129831016</v>
      </c>
      <c r="W721" s="18">
        <f t="shared" si="309"/>
        <v>1265.4310224832402</v>
      </c>
      <c r="X721" s="2">
        <f t="shared" si="310"/>
        <v>-154.5262521009227</v>
      </c>
      <c r="Y721" s="2">
        <f t="shared" si="311"/>
        <v>126.54310224832402</v>
      </c>
      <c r="Z721" s="2">
        <f t="shared" si="312"/>
        <v>-1000</v>
      </c>
      <c r="AA721" s="2">
        <f t="shared" si="313"/>
        <v>1265.4310224832402</v>
      </c>
      <c r="AB721" s="5">
        <f t="shared" si="314"/>
        <v>-1</v>
      </c>
      <c r="AC721" s="5">
        <f t="shared" si="315"/>
        <v>1.2999999999999998</v>
      </c>
      <c r="AD721" s="3">
        <f t="shared" si="316"/>
        <v>202011</v>
      </c>
      <c r="AE721" s="21">
        <v>1.6</v>
      </c>
      <c r="AF721" s="21">
        <v>2.4500000000000002</v>
      </c>
      <c r="AG721" s="21">
        <v>1.66</v>
      </c>
      <c r="AH721" s="21">
        <v>2.2999999999999998</v>
      </c>
      <c r="AI721">
        <v>20</v>
      </c>
      <c r="AJ721">
        <v>23</v>
      </c>
      <c r="AK721">
        <f t="shared" si="317"/>
        <v>-160</v>
      </c>
      <c r="AL721">
        <f t="shared" si="318"/>
        <v>20</v>
      </c>
      <c r="AM721">
        <f t="shared" si="319"/>
        <v>23</v>
      </c>
    </row>
    <row r="722" spans="2:39" x14ac:dyDescent="0.25">
      <c r="B722" s="24">
        <v>44140</v>
      </c>
      <c r="C722" s="20" t="s">
        <v>25</v>
      </c>
      <c r="D722" s="20" t="s">
        <v>36</v>
      </c>
      <c r="E722" s="2">
        <v>290</v>
      </c>
      <c r="F722" s="2">
        <v>-370.37037037037032</v>
      </c>
      <c r="G722" s="9">
        <f t="shared" si="320"/>
        <v>45058.916666664925</v>
      </c>
      <c r="H722" s="2" t="str">
        <f t="shared" si="321"/>
        <v>Green Bay Packers</v>
      </c>
      <c r="I722" s="2" t="str">
        <f t="shared" si="322"/>
        <v>San Francisco 49ers</v>
      </c>
      <c r="J722" s="17">
        <f t="shared" si="323"/>
        <v>-370.37037037037032</v>
      </c>
      <c r="K722" s="18">
        <f t="shared" si="324"/>
        <v>290</v>
      </c>
      <c r="L722" s="4">
        <f t="shared" si="299"/>
        <v>1.27</v>
      </c>
      <c r="M722" s="4">
        <f t="shared" si="300"/>
        <v>3.9</v>
      </c>
      <c r="N722" s="1">
        <f t="shared" si="301"/>
        <v>0.78740157480314954</v>
      </c>
      <c r="O722" s="1">
        <f t="shared" si="302"/>
        <v>0.25641025641025644</v>
      </c>
      <c r="P722" s="1">
        <f t="shared" si="303"/>
        <v>4.1972920696324856E-2</v>
      </c>
      <c r="Q722" s="1">
        <f t="shared" si="304"/>
        <v>0.26549565919644658</v>
      </c>
      <c r="R722" s="1">
        <f t="shared" si="305"/>
        <v>0.77649565919644659</v>
      </c>
      <c r="S722" s="1"/>
      <c r="T722" s="17">
        <f t="shared" si="306"/>
        <v>287.83720572867844</v>
      </c>
      <c r="U722" s="18">
        <f t="shared" si="307"/>
        <v>2959.4718041984102</v>
      </c>
      <c r="V722" s="2">
        <f t="shared" si="308"/>
        <v>273.4453454422445</v>
      </c>
      <c r="W722" s="18">
        <f t="shared" si="309"/>
        <v>2811.4982139884896</v>
      </c>
      <c r="X722" s="2">
        <f t="shared" si="310"/>
        <v>-365.70379297650692</v>
      </c>
      <c r="Y722" s="2">
        <f t="shared" si="311"/>
        <v>281.14982139884899</v>
      </c>
      <c r="Z722" s="2">
        <f t="shared" si="312"/>
        <v>273.4453454422445</v>
      </c>
      <c r="AA722" s="2">
        <f t="shared" si="313"/>
        <v>-1000</v>
      </c>
      <c r="AB722" s="5">
        <f t="shared" si="314"/>
        <v>0.27</v>
      </c>
      <c r="AC722" s="5">
        <f t="shared" si="315"/>
        <v>-1</v>
      </c>
      <c r="AD722" s="3">
        <f t="shared" si="316"/>
        <v>202011</v>
      </c>
      <c r="AE722" s="21">
        <v>3.05</v>
      </c>
      <c r="AF722" s="21">
        <v>1.4</v>
      </c>
      <c r="AG722" s="21">
        <v>3.9</v>
      </c>
      <c r="AH722" s="21">
        <v>1.27</v>
      </c>
      <c r="AI722">
        <v>17</v>
      </c>
      <c r="AJ722">
        <v>34</v>
      </c>
      <c r="AK722">
        <f t="shared" si="317"/>
        <v>-400</v>
      </c>
      <c r="AL722">
        <f t="shared" si="318"/>
        <v>34</v>
      </c>
      <c r="AM722">
        <f t="shared" si="319"/>
        <v>17</v>
      </c>
    </row>
    <row r="723" spans="2:39" x14ac:dyDescent="0.25">
      <c r="B723" s="24">
        <v>44137</v>
      </c>
      <c r="C723" s="20" t="s">
        <v>28</v>
      </c>
      <c r="D723" s="20" t="s">
        <v>30</v>
      </c>
      <c r="E723" s="2">
        <v>500</v>
      </c>
      <c r="F723" s="2">
        <v>-714.28571428571479</v>
      </c>
      <c r="G723" s="9">
        <f t="shared" si="320"/>
        <v>45058.95833333159</v>
      </c>
      <c r="H723" s="2" t="str">
        <f t="shared" si="321"/>
        <v>Tampa Bay Buccaneers</v>
      </c>
      <c r="I723" s="2" t="str">
        <f t="shared" si="322"/>
        <v>New York Giants</v>
      </c>
      <c r="J723" s="17">
        <f t="shared" si="323"/>
        <v>-714.28571428571479</v>
      </c>
      <c r="K723" s="18">
        <f t="shared" si="324"/>
        <v>500</v>
      </c>
      <c r="L723" s="4">
        <f t="shared" si="299"/>
        <v>1.1399999999999999</v>
      </c>
      <c r="M723" s="4">
        <f t="shared" si="300"/>
        <v>6</v>
      </c>
      <c r="N723" s="1">
        <f t="shared" si="301"/>
        <v>0.87719298245614041</v>
      </c>
      <c r="O723" s="1">
        <f t="shared" si="302"/>
        <v>0.16666666666666666</v>
      </c>
      <c r="P723" s="1">
        <f t="shared" si="303"/>
        <v>4.2016806722689037E-2</v>
      </c>
      <c r="Q723" s="1">
        <f t="shared" si="304"/>
        <v>0.35526315789473689</v>
      </c>
      <c r="R723" s="1">
        <f t="shared" si="305"/>
        <v>0.86626315789473685</v>
      </c>
      <c r="S723" s="1"/>
      <c r="T723" s="17">
        <f t="shared" si="306"/>
        <v>154.38361990400384</v>
      </c>
      <c r="U723" s="18">
        <f t="shared" si="307"/>
        <v>4970.4571397663694</v>
      </c>
      <c r="V723" s="2">
        <f t="shared" si="308"/>
        <v>146.66443890880365</v>
      </c>
      <c r="W723" s="18">
        <f t="shared" si="309"/>
        <v>4721.9342827780511</v>
      </c>
      <c r="X723" s="2">
        <f t="shared" si="310"/>
        <v>-681.8285382878687</v>
      </c>
      <c r="Y723" s="2">
        <f t="shared" si="311"/>
        <v>472.19342827780508</v>
      </c>
      <c r="Z723" s="2">
        <f t="shared" si="312"/>
        <v>146.66443890880365</v>
      </c>
      <c r="AA723" s="2">
        <f t="shared" si="313"/>
        <v>-1000</v>
      </c>
      <c r="AB723" s="5">
        <f t="shared" si="314"/>
        <v>0.1399999999999999</v>
      </c>
      <c r="AC723" s="5">
        <f t="shared" si="315"/>
        <v>-1</v>
      </c>
      <c r="AD723" s="3">
        <f t="shared" si="316"/>
        <v>202011</v>
      </c>
      <c r="AE723" s="21">
        <v>4.75</v>
      </c>
      <c r="AF723" s="21">
        <v>1.2</v>
      </c>
      <c r="AG723" s="21">
        <v>6</v>
      </c>
      <c r="AH723" s="21">
        <v>1.1399999999999999</v>
      </c>
      <c r="AI723">
        <v>23</v>
      </c>
      <c r="AJ723">
        <v>25</v>
      </c>
      <c r="AK723">
        <f t="shared" si="317"/>
        <v>-800</v>
      </c>
      <c r="AL723">
        <f t="shared" si="318"/>
        <v>25</v>
      </c>
      <c r="AM723">
        <f t="shared" si="319"/>
        <v>23</v>
      </c>
    </row>
    <row r="724" spans="2:39" x14ac:dyDescent="0.25">
      <c r="B724" s="24">
        <v>44136</v>
      </c>
      <c r="C724" s="20" t="s">
        <v>22</v>
      </c>
      <c r="D724" s="20" t="s">
        <v>26</v>
      </c>
      <c r="E724" s="2">
        <v>-526.31578947368439</v>
      </c>
      <c r="F724" s="2">
        <v>400</v>
      </c>
      <c r="G724" s="9">
        <f t="shared" si="320"/>
        <v>45058.999999998254</v>
      </c>
      <c r="H724" s="2" t="str">
        <f t="shared" si="321"/>
        <v>Philadelphia Eagles</v>
      </c>
      <c r="I724" s="2" t="str">
        <f t="shared" si="322"/>
        <v>Dallas Cowboys</v>
      </c>
      <c r="J724" s="17">
        <f t="shared" si="323"/>
        <v>-526.31578947368439</v>
      </c>
      <c r="K724" s="18">
        <f t="shared" si="324"/>
        <v>400</v>
      </c>
      <c r="L724" s="4">
        <f t="shared" si="299"/>
        <v>1.19</v>
      </c>
      <c r="M724" s="4">
        <f t="shared" si="300"/>
        <v>5</v>
      </c>
      <c r="N724" s="1">
        <f t="shared" si="301"/>
        <v>0.84033613445378152</v>
      </c>
      <c r="O724" s="1">
        <f t="shared" si="302"/>
        <v>0.2</v>
      </c>
      <c r="P724" s="1">
        <f t="shared" si="303"/>
        <v>3.8772213247172949E-2</v>
      </c>
      <c r="Q724" s="1">
        <f t="shared" si="304"/>
        <v>0.32016806722689073</v>
      </c>
      <c r="R724" s="1">
        <f t="shared" si="305"/>
        <v>0.83116806722689074</v>
      </c>
      <c r="S724" s="1"/>
      <c r="T724" s="17">
        <f t="shared" si="306"/>
        <v>203.12610581443556</v>
      </c>
      <c r="U724" s="18">
        <f t="shared" si="307"/>
        <v>3985.2087388896653</v>
      </c>
      <c r="V724" s="2">
        <f t="shared" si="308"/>
        <v>192.96980052371379</v>
      </c>
      <c r="W724" s="18">
        <f t="shared" si="309"/>
        <v>3785.9483019451818</v>
      </c>
      <c r="X724" s="2">
        <f t="shared" si="310"/>
        <v>-518.21580231001553</v>
      </c>
      <c r="Y724" s="2">
        <f t="shared" si="311"/>
        <v>378.59483019451818</v>
      </c>
      <c r="Z724" s="2">
        <f t="shared" si="312"/>
        <v>192.96980052371379</v>
      </c>
      <c r="AA724" s="2">
        <f t="shared" si="313"/>
        <v>-1000</v>
      </c>
      <c r="AB724" s="5">
        <f t="shared" si="314"/>
        <v>0.18999999999999995</v>
      </c>
      <c r="AC724" s="5">
        <f t="shared" si="315"/>
        <v>-1</v>
      </c>
      <c r="AD724" s="3">
        <f t="shared" si="316"/>
        <v>202011</v>
      </c>
      <c r="AE724" s="21">
        <v>1.26</v>
      </c>
      <c r="AF724" s="21">
        <v>4</v>
      </c>
      <c r="AG724" s="21">
        <v>1.19</v>
      </c>
      <c r="AH724" s="21">
        <v>5</v>
      </c>
      <c r="AI724">
        <v>23</v>
      </c>
      <c r="AJ724">
        <v>9</v>
      </c>
      <c r="AK724">
        <f t="shared" si="317"/>
        <v>-600</v>
      </c>
      <c r="AL724">
        <f t="shared" si="318"/>
        <v>23</v>
      </c>
      <c r="AM724">
        <f t="shared" si="319"/>
        <v>9</v>
      </c>
    </row>
    <row r="725" spans="2:39" x14ac:dyDescent="0.25">
      <c r="B725" s="24">
        <v>44136</v>
      </c>
      <c r="C725" s="20" t="s">
        <v>40</v>
      </c>
      <c r="D725" s="20" t="s">
        <v>46</v>
      </c>
      <c r="E725" s="2">
        <v>179.99999999999997</v>
      </c>
      <c r="F725" s="2">
        <v>-222.22222222222226</v>
      </c>
      <c r="G725" s="9">
        <f t="shared" si="320"/>
        <v>45059.041666664918</v>
      </c>
      <c r="H725" s="2" t="str">
        <f t="shared" si="321"/>
        <v>New Orleans Saints</v>
      </c>
      <c r="I725" s="2" t="str">
        <f t="shared" si="322"/>
        <v>Chicago Bears</v>
      </c>
      <c r="J725" s="17">
        <f t="shared" si="323"/>
        <v>-222.22222222222226</v>
      </c>
      <c r="K725" s="18">
        <f t="shared" si="324"/>
        <v>179.99999999999997</v>
      </c>
      <c r="L725" s="4">
        <f t="shared" si="299"/>
        <v>1.45</v>
      </c>
      <c r="M725" s="4">
        <f t="shared" si="300"/>
        <v>2.8</v>
      </c>
      <c r="N725" s="1">
        <f t="shared" si="301"/>
        <v>0.68965517241379315</v>
      </c>
      <c r="O725" s="1">
        <f t="shared" si="302"/>
        <v>0.35714285714285715</v>
      </c>
      <c r="P725" s="1">
        <f t="shared" si="303"/>
        <v>4.4705882352941262E-2</v>
      </c>
      <c r="Q725" s="1">
        <f t="shared" si="304"/>
        <v>0.166256157635468</v>
      </c>
      <c r="R725" s="1">
        <f t="shared" si="305"/>
        <v>0.67725615763546798</v>
      </c>
      <c r="S725" s="1"/>
      <c r="T725" s="17">
        <f t="shared" si="306"/>
        <v>476.54619116545314</v>
      </c>
      <c r="U725" s="18">
        <f t="shared" si="307"/>
        <v>1872.3757127156628</v>
      </c>
      <c r="V725" s="2">
        <f t="shared" si="308"/>
        <v>452.71888160718044</v>
      </c>
      <c r="W725" s="18">
        <f t="shared" si="309"/>
        <v>1778.7569270798795</v>
      </c>
      <c r="X725" s="2">
        <f t="shared" si="310"/>
        <v>-220.88762820095712</v>
      </c>
      <c r="Y725" s="2">
        <f t="shared" si="311"/>
        <v>177.87569270798795</v>
      </c>
      <c r="Z725" s="2">
        <f t="shared" si="312"/>
        <v>452.71888160718044</v>
      </c>
      <c r="AA725" s="2">
        <f t="shared" si="313"/>
        <v>-1000</v>
      </c>
      <c r="AB725" s="5">
        <f t="shared" si="314"/>
        <v>0.44999999999999996</v>
      </c>
      <c r="AC725" s="5">
        <f t="shared" si="315"/>
        <v>-1</v>
      </c>
      <c r="AD725" s="3">
        <f t="shared" si="316"/>
        <v>202011</v>
      </c>
      <c r="AE725" s="21">
        <v>2.75</v>
      </c>
      <c r="AF725" s="21">
        <v>1.47</v>
      </c>
      <c r="AG725" s="21">
        <v>2.8</v>
      </c>
      <c r="AH725" s="21">
        <v>1.45</v>
      </c>
      <c r="AI725">
        <v>23</v>
      </c>
      <c r="AJ725">
        <v>26</v>
      </c>
      <c r="AK725">
        <f t="shared" si="317"/>
        <v>-300</v>
      </c>
      <c r="AL725">
        <f t="shared" si="318"/>
        <v>26</v>
      </c>
      <c r="AM725">
        <f t="shared" si="319"/>
        <v>23</v>
      </c>
    </row>
    <row r="726" spans="2:39" x14ac:dyDescent="0.25">
      <c r="B726" s="24">
        <v>44136</v>
      </c>
      <c r="C726" s="20" t="s">
        <v>35</v>
      </c>
      <c r="D726" s="20" t="s">
        <v>25</v>
      </c>
      <c r="E726" s="2">
        <v>-156.25000000000003</v>
      </c>
      <c r="F726" s="2">
        <v>135</v>
      </c>
      <c r="G726" s="9">
        <f t="shared" si="320"/>
        <v>45059.083333331582</v>
      </c>
      <c r="H726" s="2" t="str">
        <f t="shared" si="321"/>
        <v>Seattle Seahawks</v>
      </c>
      <c r="I726" s="2" t="str">
        <f t="shared" si="322"/>
        <v>San Francisco 49ers</v>
      </c>
      <c r="J726" s="17">
        <f t="shared" si="323"/>
        <v>-156.25000000000003</v>
      </c>
      <c r="K726" s="18">
        <f t="shared" si="324"/>
        <v>135</v>
      </c>
      <c r="L726" s="4">
        <f t="shared" si="299"/>
        <v>1.6399999999999997</v>
      </c>
      <c r="M726" s="4">
        <f t="shared" si="300"/>
        <v>2.35</v>
      </c>
      <c r="N726" s="1">
        <f t="shared" si="301"/>
        <v>0.60975609756097571</v>
      </c>
      <c r="O726" s="1">
        <f t="shared" si="302"/>
        <v>0.42553191489361702</v>
      </c>
      <c r="P726" s="1">
        <f t="shared" si="303"/>
        <v>3.4085213032581607E-2</v>
      </c>
      <c r="Q726" s="1">
        <f t="shared" si="304"/>
        <v>9.2112091333679341E-2</v>
      </c>
      <c r="R726" s="1">
        <f t="shared" si="305"/>
        <v>0.60311209133367938</v>
      </c>
      <c r="S726" s="1"/>
      <c r="T726" s="17">
        <f t="shared" si="306"/>
        <v>658.06657563218596</v>
      </c>
      <c r="U726" s="18">
        <f t="shared" si="307"/>
        <v>1377.3404079490144</v>
      </c>
      <c r="V726" s="2">
        <f t="shared" si="308"/>
        <v>625.16324685057668</v>
      </c>
      <c r="W726" s="18">
        <f t="shared" si="309"/>
        <v>1308.4733875515637</v>
      </c>
      <c r="X726" s="2">
        <f t="shared" si="310"/>
        <v>-159.95821971905121</v>
      </c>
      <c r="Y726" s="2">
        <f t="shared" si="311"/>
        <v>130.84733875515639</v>
      </c>
      <c r="Z726" s="2">
        <f t="shared" si="312"/>
        <v>625.16324685057668</v>
      </c>
      <c r="AA726" s="2">
        <f t="shared" si="313"/>
        <v>-1000</v>
      </c>
      <c r="AB726" s="5">
        <f t="shared" si="314"/>
        <v>0.63999999999999968</v>
      </c>
      <c r="AC726" s="5">
        <f t="shared" si="315"/>
        <v>-1</v>
      </c>
      <c r="AD726" s="3">
        <f t="shared" si="316"/>
        <v>202011</v>
      </c>
      <c r="AE726" s="21">
        <v>1.58</v>
      </c>
      <c r="AF726" s="21">
        <v>2.5</v>
      </c>
      <c r="AG726" s="21">
        <v>1.64</v>
      </c>
      <c r="AH726" s="21">
        <v>2.35</v>
      </c>
      <c r="AI726">
        <v>37</v>
      </c>
      <c r="AJ726">
        <v>27</v>
      </c>
      <c r="AK726">
        <f t="shared" si="317"/>
        <v>-160</v>
      </c>
      <c r="AL726">
        <f t="shared" si="318"/>
        <v>37</v>
      </c>
      <c r="AM726">
        <f t="shared" si="319"/>
        <v>27</v>
      </c>
    </row>
    <row r="727" spans="2:39" x14ac:dyDescent="0.25">
      <c r="B727" s="24">
        <v>44136</v>
      </c>
      <c r="C727" s="20" t="s">
        <v>41</v>
      </c>
      <c r="D727" s="20" t="s">
        <v>34</v>
      </c>
      <c r="E727" s="2">
        <v>160</v>
      </c>
      <c r="F727" s="2">
        <v>-181.81818181818181</v>
      </c>
      <c r="G727" s="9">
        <f t="shared" si="320"/>
        <v>45059.124999998246</v>
      </c>
      <c r="H727" s="2" t="str">
        <f t="shared" si="321"/>
        <v>Los Angeles Chargers</v>
      </c>
      <c r="I727" s="2" t="str">
        <f t="shared" si="322"/>
        <v>Denver Broncos</v>
      </c>
      <c r="J727" s="17">
        <f t="shared" si="323"/>
        <v>-181.81818181818181</v>
      </c>
      <c r="K727" s="18">
        <f t="shared" si="324"/>
        <v>160</v>
      </c>
      <c r="L727" s="4">
        <f t="shared" si="299"/>
        <v>1.55</v>
      </c>
      <c r="M727" s="4">
        <f t="shared" si="300"/>
        <v>2.6</v>
      </c>
      <c r="N727" s="1">
        <f t="shared" si="301"/>
        <v>0.64516129032258063</v>
      </c>
      <c r="O727" s="1">
        <f t="shared" si="302"/>
        <v>0.38461538461538458</v>
      </c>
      <c r="P727" s="1">
        <f t="shared" si="303"/>
        <v>2.8915662650602414E-2</v>
      </c>
      <c r="Q727" s="1">
        <f t="shared" si="304"/>
        <v>0.13027295285359802</v>
      </c>
      <c r="R727" s="1">
        <f t="shared" si="305"/>
        <v>0.64127295285359809</v>
      </c>
      <c r="S727" s="1"/>
      <c r="T727" s="17">
        <f t="shared" si="306"/>
        <v>559.39837404665798</v>
      </c>
      <c r="U727" s="18">
        <f t="shared" si="307"/>
        <v>1609.5378726032154</v>
      </c>
      <c r="V727" s="2">
        <f t="shared" si="308"/>
        <v>531.42845534432502</v>
      </c>
      <c r="W727" s="18">
        <f t="shared" si="309"/>
        <v>1529.0609789730545</v>
      </c>
      <c r="X727" s="2">
        <f t="shared" si="310"/>
        <v>-188.17208411470486</v>
      </c>
      <c r="Y727" s="2">
        <f t="shared" si="311"/>
        <v>152.90609789730544</v>
      </c>
      <c r="Z727" s="2">
        <f t="shared" si="312"/>
        <v>-1000</v>
      </c>
      <c r="AA727" s="2">
        <f t="shared" si="313"/>
        <v>1529.0609789730545</v>
      </c>
      <c r="AB727" s="5">
        <f t="shared" si="314"/>
        <v>-1</v>
      </c>
      <c r="AC727" s="5">
        <f t="shared" si="315"/>
        <v>1.6</v>
      </c>
      <c r="AD727" s="3">
        <f t="shared" si="316"/>
        <v>202011</v>
      </c>
      <c r="AE727" s="21">
        <v>2.0499999999999998</v>
      </c>
      <c r="AF727" s="21">
        <v>1.8</v>
      </c>
      <c r="AG727" s="21">
        <v>2.6</v>
      </c>
      <c r="AH727" s="21">
        <v>1.55</v>
      </c>
      <c r="AI727">
        <v>31</v>
      </c>
      <c r="AJ727">
        <v>30</v>
      </c>
      <c r="AK727">
        <f t="shared" si="317"/>
        <v>-190</v>
      </c>
      <c r="AL727">
        <f t="shared" si="318"/>
        <v>30</v>
      </c>
      <c r="AM727">
        <f t="shared" si="319"/>
        <v>31</v>
      </c>
    </row>
    <row r="728" spans="2:39" x14ac:dyDescent="0.25">
      <c r="B728" s="24">
        <v>44136</v>
      </c>
      <c r="C728" s="20" t="s">
        <v>31</v>
      </c>
      <c r="D728" s="20" t="s">
        <v>48</v>
      </c>
      <c r="E728" s="2">
        <v>-200</v>
      </c>
      <c r="F728" s="2">
        <v>170.00000000000003</v>
      </c>
      <c r="G728" s="9">
        <f t="shared" si="320"/>
        <v>45059.166666664911</v>
      </c>
      <c r="H728" s="2" t="str">
        <f t="shared" si="321"/>
        <v>Baltimore Ravens</v>
      </c>
      <c r="I728" s="2" t="str">
        <f t="shared" si="322"/>
        <v>Pittsburgh Steelers</v>
      </c>
      <c r="J728" s="17">
        <f t="shared" si="323"/>
        <v>-200</v>
      </c>
      <c r="K728" s="18">
        <f t="shared" si="324"/>
        <v>170.00000000000003</v>
      </c>
      <c r="L728" s="4">
        <f t="shared" si="299"/>
        <v>1.5</v>
      </c>
      <c r="M728" s="4">
        <f t="shared" si="300"/>
        <v>2.7</v>
      </c>
      <c r="N728" s="1">
        <f t="shared" si="301"/>
        <v>0.66666666666666663</v>
      </c>
      <c r="O728" s="1">
        <f t="shared" si="302"/>
        <v>0.37037037037037035</v>
      </c>
      <c r="P728" s="1">
        <f t="shared" si="303"/>
        <v>3.5714285714285587E-2</v>
      </c>
      <c r="Q728" s="1">
        <f t="shared" si="304"/>
        <v>0.14814814814814814</v>
      </c>
      <c r="R728" s="1">
        <f t="shared" si="305"/>
        <v>0.65914814814814815</v>
      </c>
      <c r="S728" s="1"/>
      <c r="T728" s="17">
        <f t="shared" si="306"/>
        <v>517.10962521773342</v>
      </c>
      <c r="U728" s="18">
        <f t="shared" si="307"/>
        <v>1734.0124117028765</v>
      </c>
      <c r="V728" s="2">
        <f t="shared" si="308"/>
        <v>491.25414395684675</v>
      </c>
      <c r="W728" s="18">
        <f t="shared" si="309"/>
        <v>1647.3117911177326</v>
      </c>
      <c r="X728" s="2">
        <f t="shared" si="310"/>
        <v>-203.56062382403903</v>
      </c>
      <c r="Y728" s="2">
        <f t="shared" si="311"/>
        <v>164.73117911177326</v>
      </c>
      <c r="Z728" s="2">
        <f t="shared" si="312"/>
        <v>-1000</v>
      </c>
      <c r="AA728" s="2">
        <f t="shared" si="313"/>
        <v>1647.3117911177326</v>
      </c>
      <c r="AB728" s="5">
        <f t="shared" si="314"/>
        <v>-1</v>
      </c>
      <c r="AC728" s="5">
        <f t="shared" si="315"/>
        <v>1.7000000000000002</v>
      </c>
      <c r="AD728" s="3">
        <f t="shared" si="316"/>
        <v>202011</v>
      </c>
      <c r="AE728" s="21">
        <v>1.42</v>
      </c>
      <c r="AF728" s="21">
        <v>2.95</v>
      </c>
      <c r="AG728" s="21">
        <v>1.5</v>
      </c>
      <c r="AH728" s="21">
        <v>2.7</v>
      </c>
      <c r="AI728">
        <v>24</v>
      </c>
      <c r="AJ728">
        <v>28</v>
      </c>
      <c r="AK728">
        <f t="shared" si="317"/>
        <v>-200</v>
      </c>
      <c r="AL728">
        <f t="shared" si="318"/>
        <v>24</v>
      </c>
      <c r="AM728">
        <f t="shared" si="319"/>
        <v>28</v>
      </c>
    </row>
    <row r="729" spans="2:39" x14ac:dyDescent="0.25">
      <c r="B729" s="24">
        <v>44136</v>
      </c>
      <c r="C729" s="20" t="s">
        <v>27</v>
      </c>
      <c r="D729" s="20" t="s">
        <v>39</v>
      </c>
      <c r="E729" s="2">
        <v>-222.22222222222226</v>
      </c>
      <c r="F729" s="2">
        <v>179.99999999999997</v>
      </c>
      <c r="G729" s="9">
        <f t="shared" si="320"/>
        <v>45059.208333331575</v>
      </c>
      <c r="H729" s="2" t="str">
        <f t="shared" si="321"/>
        <v>Buffalo Bills</v>
      </c>
      <c r="I729" s="2" t="str">
        <f t="shared" si="322"/>
        <v>New England Patriots</v>
      </c>
      <c r="J729" s="17">
        <f t="shared" si="323"/>
        <v>-222.22222222222226</v>
      </c>
      <c r="K729" s="18">
        <f t="shared" si="324"/>
        <v>179.99999999999997</v>
      </c>
      <c r="L729" s="4">
        <f t="shared" si="299"/>
        <v>1.45</v>
      </c>
      <c r="M729" s="4">
        <f t="shared" si="300"/>
        <v>2.8</v>
      </c>
      <c r="N729" s="1">
        <f t="shared" si="301"/>
        <v>0.68965517241379315</v>
      </c>
      <c r="O729" s="1">
        <f t="shared" si="302"/>
        <v>0.35714285714285715</v>
      </c>
      <c r="P729" s="1">
        <f t="shared" si="303"/>
        <v>4.4705882352941262E-2</v>
      </c>
      <c r="Q729" s="1">
        <f t="shared" si="304"/>
        <v>0.166256157635468</v>
      </c>
      <c r="R729" s="1">
        <f t="shared" si="305"/>
        <v>0.67725615763546798</v>
      </c>
      <c r="S729" s="1"/>
      <c r="T729" s="17">
        <f t="shared" si="306"/>
        <v>476.54619116545314</v>
      </c>
      <c r="U729" s="18">
        <f t="shared" si="307"/>
        <v>1872.3757127156628</v>
      </c>
      <c r="V729" s="2">
        <f t="shared" si="308"/>
        <v>452.71888160718044</v>
      </c>
      <c r="W729" s="18">
        <f t="shared" si="309"/>
        <v>1778.7569270798795</v>
      </c>
      <c r="X729" s="2">
        <f t="shared" si="310"/>
        <v>-220.88762820095712</v>
      </c>
      <c r="Y729" s="2">
        <f t="shared" si="311"/>
        <v>177.87569270798795</v>
      </c>
      <c r="Z729" s="2">
        <f t="shared" si="312"/>
        <v>452.71888160718044</v>
      </c>
      <c r="AA729" s="2">
        <f t="shared" si="313"/>
        <v>-1000</v>
      </c>
      <c r="AB729" s="5">
        <f t="shared" si="314"/>
        <v>0.44999999999999996</v>
      </c>
      <c r="AC729" s="5">
        <f t="shared" si="315"/>
        <v>-1</v>
      </c>
      <c r="AD729" s="3">
        <f t="shared" si="316"/>
        <v>202011</v>
      </c>
      <c r="AE729" s="21">
        <v>1.45</v>
      </c>
      <c r="AF729" s="21">
        <v>2.8</v>
      </c>
      <c r="AG729" s="21">
        <v>1.45</v>
      </c>
      <c r="AH729" s="21">
        <v>2.8</v>
      </c>
      <c r="AI729">
        <v>24</v>
      </c>
      <c r="AJ729">
        <v>21</v>
      </c>
      <c r="AK729">
        <f t="shared" si="317"/>
        <v>-300</v>
      </c>
      <c r="AL729">
        <f t="shared" si="318"/>
        <v>24</v>
      </c>
      <c r="AM729">
        <f t="shared" si="319"/>
        <v>21</v>
      </c>
    </row>
    <row r="730" spans="2:39" x14ac:dyDescent="0.25">
      <c r="B730" s="24">
        <v>44136</v>
      </c>
      <c r="C730" s="20" t="s">
        <v>24</v>
      </c>
      <c r="D730" s="20" t="s">
        <v>44</v>
      </c>
      <c r="E730" s="2">
        <v>270</v>
      </c>
      <c r="F730" s="2">
        <v>-344.82758620689651</v>
      </c>
      <c r="G730" s="9">
        <f t="shared" si="320"/>
        <v>45059.249999998239</v>
      </c>
      <c r="H730" s="2" t="str">
        <f t="shared" si="321"/>
        <v>Tennessee Titans</v>
      </c>
      <c r="I730" s="2" t="str">
        <f t="shared" si="322"/>
        <v>Cincinnati Bengals</v>
      </c>
      <c r="J730" s="17">
        <f t="shared" si="323"/>
        <v>-344.82758620689651</v>
      </c>
      <c r="K730" s="18">
        <f t="shared" si="324"/>
        <v>270</v>
      </c>
      <c r="L730" s="4">
        <f t="shared" si="299"/>
        <v>1.29</v>
      </c>
      <c r="M730" s="4">
        <f t="shared" si="300"/>
        <v>3.7</v>
      </c>
      <c r="N730" s="1">
        <f t="shared" si="301"/>
        <v>0.77519379844961234</v>
      </c>
      <c r="O730" s="1">
        <f t="shared" si="302"/>
        <v>0.27027027027027023</v>
      </c>
      <c r="P730" s="1">
        <f t="shared" si="303"/>
        <v>4.3486973947895691E-2</v>
      </c>
      <c r="Q730" s="1">
        <f t="shared" si="304"/>
        <v>0.25246176408967103</v>
      </c>
      <c r="R730" s="1">
        <f t="shared" si="305"/>
        <v>0.76346176408967104</v>
      </c>
      <c r="S730" s="1"/>
      <c r="T730" s="17">
        <f t="shared" si="306"/>
        <v>309.82329048576543</v>
      </c>
      <c r="U730" s="18">
        <f t="shared" si="307"/>
        <v>2773.304285017382</v>
      </c>
      <c r="V730" s="2">
        <f t="shared" si="308"/>
        <v>294.33212596147712</v>
      </c>
      <c r="W730" s="18">
        <f t="shared" si="309"/>
        <v>2634.6390707665128</v>
      </c>
      <c r="X730" s="2">
        <f t="shared" si="310"/>
        <v>-339.75224305989701</v>
      </c>
      <c r="Y730" s="2">
        <f t="shared" si="311"/>
        <v>263.46390707665125</v>
      </c>
      <c r="Z730" s="2">
        <f t="shared" si="312"/>
        <v>-1000</v>
      </c>
      <c r="AA730" s="2">
        <f t="shared" si="313"/>
        <v>2634.6390707665128</v>
      </c>
      <c r="AB730" s="5">
        <f t="shared" si="314"/>
        <v>-1</v>
      </c>
      <c r="AC730" s="5">
        <f t="shared" si="315"/>
        <v>2.7</v>
      </c>
      <c r="AD730" s="3">
        <f t="shared" si="316"/>
        <v>202011</v>
      </c>
      <c r="AE730" s="21">
        <v>2.9</v>
      </c>
      <c r="AF730" s="21">
        <v>1.43</v>
      </c>
      <c r="AG730" s="21">
        <v>3.7</v>
      </c>
      <c r="AH730" s="21">
        <v>1.29</v>
      </c>
      <c r="AI730">
        <v>31</v>
      </c>
      <c r="AJ730">
        <v>20</v>
      </c>
      <c r="AK730">
        <f t="shared" si="317"/>
        <v>-400</v>
      </c>
      <c r="AL730">
        <f t="shared" si="318"/>
        <v>20</v>
      </c>
      <c r="AM730">
        <f t="shared" si="319"/>
        <v>31</v>
      </c>
    </row>
    <row r="731" spans="2:39" x14ac:dyDescent="0.25">
      <c r="B731" s="24">
        <v>44136</v>
      </c>
      <c r="C731" s="20" t="s">
        <v>49</v>
      </c>
      <c r="D731" s="20" t="s">
        <v>53</v>
      </c>
      <c r="E731" s="2">
        <v>-125</v>
      </c>
      <c r="F731" s="2">
        <v>104.99999999999999</v>
      </c>
      <c r="G731" s="9">
        <f t="shared" si="320"/>
        <v>45059.291666664903</v>
      </c>
      <c r="H731" s="2" t="str">
        <f t="shared" si="321"/>
        <v>Cleveland Browns</v>
      </c>
      <c r="I731" s="2" t="str">
        <f t="shared" si="322"/>
        <v>Las Vegas Raiders</v>
      </c>
      <c r="J731" s="17">
        <f t="shared" si="323"/>
        <v>-125</v>
      </c>
      <c r="K731" s="18">
        <f t="shared" si="324"/>
        <v>104.99999999999999</v>
      </c>
      <c r="L731" s="4">
        <f t="shared" si="299"/>
        <v>1.8</v>
      </c>
      <c r="M731" s="4">
        <f t="shared" si="300"/>
        <v>2.0499999999999998</v>
      </c>
      <c r="N731" s="1">
        <f t="shared" si="301"/>
        <v>0.55555555555555558</v>
      </c>
      <c r="O731" s="1">
        <f t="shared" si="302"/>
        <v>0.48780487804878053</v>
      </c>
      <c r="P731" s="1">
        <f t="shared" si="303"/>
        <v>4.1558441558441461E-2</v>
      </c>
      <c r="Q731" s="1">
        <f t="shared" si="304"/>
        <v>3.3875338753387524E-2</v>
      </c>
      <c r="R731" s="1">
        <f t="shared" si="305"/>
        <v>0.54487533875338756</v>
      </c>
      <c r="S731" s="1"/>
      <c r="T731" s="17">
        <f t="shared" si="306"/>
        <v>835.28218085238643</v>
      </c>
      <c r="U731" s="18">
        <f t="shared" si="307"/>
        <v>1090.9993667390718</v>
      </c>
      <c r="V731" s="2">
        <f t="shared" si="308"/>
        <v>793.51807180976709</v>
      </c>
      <c r="W731" s="18">
        <f t="shared" si="309"/>
        <v>1036.449398402118</v>
      </c>
      <c r="X731" s="2">
        <f t="shared" si="310"/>
        <v>-126.02107444375048</v>
      </c>
      <c r="Y731" s="2">
        <f t="shared" si="311"/>
        <v>103.6449398402118</v>
      </c>
      <c r="Z731" s="2">
        <f t="shared" si="312"/>
        <v>-1000</v>
      </c>
      <c r="AA731" s="2">
        <f t="shared" si="313"/>
        <v>1036.449398402118</v>
      </c>
      <c r="AB731" s="5">
        <f t="shared" si="314"/>
        <v>-1</v>
      </c>
      <c r="AC731" s="5">
        <f t="shared" si="315"/>
        <v>1.0499999999999998</v>
      </c>
      <c r="AD731" s="3">
        <f t="shared" si="316"/>
        <v>202011</v>
      </c>
      <c r="AE731" s="21">
        <v>1.58</v>
      </c>
      <c r="AF731" s="21">
        <v>2.5</v>
      </c>
      <c r="AG731" s="21">
        <v>1.8</v>
      </c>
      <c r="AH731" s="21">
        <v>2.0499999999999998</v>
      </c>
      <c r="AI731">
        <v>6</v>
      </c>
      <c r="AJ731">
        <v>16</v>
      </c>
      <c r="AK731">
        <f t="shared" si="317"/>
        <v>-130</v>
      </c>
      <c r="AL731">
        <f t="shared" si="318"/>
        <v>6</v>
      </c>
      <c r="AM731">
        <f t="shared" si="319"/>
        <v>16</v>
      </c>
    </row>
    <row r="732" spans="2:39" x14ac:dyDescent="0.25">
      <c r="B732" s="24">
        <v>44136</v>
      </c>
      <c r="C732" s="20" t="s">
        <v>37</v>
      </c>
      <c r="D732" s="20" t="s">
        <v>42</v>
      </c>
      <c r="E732" s="2">
        <v>129.99999999999997</v>
      </c>
      <c r="F732" s="2">
        <v>-151.51515151515153</v>
      </c>
      <c r="G732" s="9">
        <f t="shared" si="320"/>
        <v>45059.333333331568</v>
      </c>
      <c r="H732" s="2" t="str">
        <f t="shared" si="321"/>
        <v>Indianapolis Colts</v>
      </c>
      <c r="I732" s="2" t="str">
        <f t="shared" si="322"/>
        <v>Detroit Lions</v>
      </c>
      <c r="J732" s="17">
        <f t="shared" si="323"/>
        <v>-151.51515151515153</v>
      </c>
      <c r="K732" s="18">
        <f t="shared" si="324"/>
        <v>129.99999999999997</v>
      </c>
      <c r="L732" s="4">
        <f t="shared" si="299"/>
        <v>1.66</v>
      </c>
      <c r="M732" s="4">
        <f t="shared" si="300"/>
        <v>2.2999999999999998</v>
      </c>
      <c r="N732" s="1">
        <f t="shared" si="301"/>
        <v>0.60240963855421692</v>
      </c>
      <c r="O732" s="1">
        <f t="shared" si="302"/>
        <v>0.43478260869565222</v>
      </c>
      <c r="P732" s="1">
        <f t="shared" si="303"/>
        <v>3.5858585858585923E-2</v>
      </c>
      <c r="Q732" s="1">
        <f t="shared" si="304"/>
        <v>8.3813514929282351E-2</v>
      </c>
      <c r="R732" s="1">
        <f t="shared" si="305"/>
        <v>0.59481351492928236</v>
      </c>
      <c r="S732" s="1"/>
      <c r="T732" s="17">
        <f t="shared" si="306"/>
        <v>681.19919084032654</v>
      </c>
      <c r="U732" s="18">
        <f t="shared" si="307"/>
        <v>1332.032655245516</v>
      </c>
      <c r="V732" s="2">
        <f t="shared" si="308"/>
        <v>647.13923129831016</v>
      </c>
      <c r="W732" s="18">
        <f t="shared" si="309"/>
        <v>1265.4310224832402</v>
      </c>
      <c r="X732" s="2">
        <f t="shared" si="310"/>
        <v>-154.5262521009227</v>
      </c>
      <c r="Y732" s="2">
        <f t="shared" si="311"/>
        <v>126.54310224832402</v>
      </c>
      <c r="Z732" s="2">
        <f t="shared" si="312"/>
        <v>647.13923129831016</v>
      </c>
      <c r="AA732" s="2">
        <f t="shared" si="313"/>
        <v>-1000</v>
      </c>
      <c r="AB732" s="5">
        <f t="shared" si="314"/>
        <v>0.65999999999999992</v>
      </c>
      <c r="AC732" s="5">
        <f t="shared" si="315"/>
        <v>-1</v>
      </c>
      <c r="AD732" s="3">
        <f t="shared" si="316"/>
        <v>202011</v>
      </c>
      <c r="AE732" s="21">
        <v>2.2999999999999998</v>
      </c>
      <c r="AF732" s="21">
        <v>1.66</v>
      </c>
      <c r="AG732" s="21">
        <v>2.2999999999999998</v>
      </c>
      <c r="AH732" s="21">
        <v>1.66</v>
      </c>
      <c r="AI732">
        <v>21</v>
      </c>
      <c r="AJ732">
        <v>41</v>
      </c>
      <c r="AK732">
        <f t="shared" si="317"/>
        <v>-160</v>
      </c>
      <c r="AL732">
        <f t="shared" si="318"/>
        <v>41</v>
      </c>
      <c r="AM732">
        <f t="shared" si="319"/>
        <v>21</v>
      </c>
    </row>
    <row r="733" spans="2:39" x14ac:dyDescent="0.25">
      <c r="B733" s="24">
        <v>44136</v>
      </c>
      <c r="C733" s="20" t="s">
        <v>36</v>
      </c>
      <c r="D733" s="20" t="s">
        <v>32</v>
      </c>
      <c r="E733" s="2">
        <v>-285.71428571428567</v>
      </c>
      <c r="F733" s="2">
        <v>229.99999999999997</v>
      </c>
      <c r="G733" s="9">
        <f t="shared" si="320"/>
        <v>45059.374999998232</v>
      </c>
      <c r="H733" s="2" t="str">
        <f t="shared" si="321"/>
        <v>Green Bay Packers</v>
      </c>
      <c r="I733" s="2" t="str">
        <f t="shared" si="322"/>
        <v>Minnesota Vikings</v>
      </c>
      <c r="J733" s="17">
        <f t="shared" si="323"/>
        <v>-285.71428571428567</v>
      </c>
      <c r="K733" s="18">
        <f t="shared" si="324"/>
        <v>229.99999999999997</v>
      </c>
      <c r="L733" s="4">
        <f t="shared" si="299"/>
        <v>1.35</v>
      </c>
      <c r="M733" s="4">
        <f t="shared" si="300"/>
        <v>3.3</v>
      </c>
      <c r="N733" s="1">
        <f t="shared" si="301"/>
        <v>0.7407407407407407</v>
      </c>
      <c r="O733" s="1">
        <f t="shared" si="302"/>
        <v>0.30303030303030304</v>
      </c>
      <c r="P733" s="1">
        <f t="shared" si="303"/>
        <v>4.1935483870967794E-2</v>
      </c>
      <c r="Q733" s="1">
        <f t="shared" si="304"/>
        <v>0.21885521885521883</v>
      </c>
      <c r="R733" s="1">
        <f t="shared" si="305"/>
        <v>0.72985521885521887</v>
      </c>
      <c r="S733" s="1"/>
      <c r="T733" s="17">
        <f t="shared" si="306"/>
        <v>370.13475298361828</v>
      </c>
      <c r="U733" s="18">
        <f t="shared" si="307"/>
        <v>2363.8563841328437</v>
      </c>
      <c r="V733" s="2">
        <f t="shared" si="308"/>
        <v>351.62801533443735</v>
      </c>
      <c r="W733" s="18">
        <f t="shared" si="309"/>
        <v>2245.6635649262016</v>
      </c>
      <c r="X733" s="2">
        <f t="shared" si="310"/>
        <v>-284.39144675343596</v>
      </c>
      <c r="Y733" s="2">
        <f t="shared" si="311"/>
        <v>224.56635649262017</v>
      </c>
      <c r="Z733" s="2">
        <f t="shared" si="312"/>
        <v>-1000</v>
      </c>
      <c r="AA733" s="2">
        <f t="shared" si="313"/>
        <v>2245.6635649262016</v>
      </c>
      <c r="AB733" s="5">
        <f t="shared" si="314"/>
        <v>-1</v>
      </c>
      <c r="AC733" s="5">
        <f t="shared" si="315"/>
        <v>2.2999999999999998</v>
      </c>
      <c r="AD733" s="3">
        <f t="shared" si="316"/>
        <v>202011</v>
      </c>
      <c r="AE733" s="21">
        <v>1.32</v>
      </c>
      <c r="AF733" s="21">
        <v>3.45</v>
      </c>
      <c r="AG733" s="21">
        <v>1.35</v>
      </c>
      <c r="AH733" s="21">
        <v>3.3</v>
      </c>
      <c r="AI733">
        <v>22</v>
      </c>
      <c r="AJ733">
        <v>28</v>
      </c>
      <c r="AK733">
        <f t="shared" si="317"/>
        <v>-300</v>
      </c>
      <c r="AL733">
        <f t="shared" si="318"/>
        <v>22</v>
      </c>
      <c r="AM733">
        <f t="shared" si="319"/>
        <v>28</v>
      </c>
    </row>
    <row r="734" spans="2:39" x14ac:dyDescent="0.25">
      <c r="B734" s="24">
        <v>44136</v>
      </c>
      <c r="C734" s="20" t="s">
        <v>23</v>
      </c>
      <c r="D734" s="20" t="s">
        <v>45</v>
      </c>
      <c r="E734" s="2">
        <v>-2499.9999999999977</v>
      </c>
      <c r="F734" s="2">
        <v>1250</v>
      </c>
      <c r="G734" s="9">
        <f t="shared" si="320"/>
        <v>45059.416666664896</v>
      </c>
      <c r="H734" s="2" t="str">
        <f t="shared" si="321"/>
        <v>Kansas City Chiefs</v>
      </c>
      <c r="I734" s="2" t="str">
        <f t="shared" si="322"/>
        <v>New York Jets</v>
      </c>
      <c r="J734" s="17">
        <f t="shared" si="323"/>
        <v>-2499.9999999999977</v>
      </c>
      <c r="K734" s="18">
        <f t="shared" si="324"/>
        <v>1250</v>
      </c>
      <c r="L734" s="4">
        <f t="shared" si="299"/>
        <v>1.04</v>
      </c>
      <c r="M734" s="4">
        <f t="shared" si="300"/>
        <v>13.5</v>
      </c>
      <c r="N734" s="1">
        <f t="shared" si="301"/>
        <v>0.96153846153846145</v>
      </c>
      <c r="O734" s="1">
        <f t="shared" si="302"/>
        <v>7.407407407407407E-2</v>
      </c>
      <c r="P734" s="1">
        <f t="shared" si="303"/>
        <v>3.4387895460797679E-2</v>
      </c>
      <c r="Q734" s="1">
        <f t="shared" si="304"/>
        <v>0.44373219373219369</v>
      </c>
      <c r="R734" s="1">
        <f t="shared" si="305"/>
        <v>0.95473219373219376</v>
      </c>
      <c r="S734" s="1"/>
      <c r="T734" s="17">
        <f t="shared" si="306"/>
        <v>47.414140389303803</v>
      </c>
      <c r="U734" s="18">
        <f t="shared" si="307"/>
        <v>10775.854858221912</v>
      </c>
      <c r="V734" s="2">
        <f t="shared" si="308"/>
        <v>45.04343336983861</v>
      </c>
      <c r="W734" s="18">
        <f t="shared" si="309"/>
        <v>10237.062115310815</v>
      </c>
      <c r="X734" s="2">
        <f t="shared" si="310"/>
        <v>-2220.0794326429095</v>
      </c>
      <c r="Y734" s="2">
        <f t="shared" si="311"/>
        <v>1023.7062115310815</v>
      </c>
      <c r="Z734" s="2">
        <f t="shared" si="312"/>
        <v>45.04343336983861</v>
      </c>
      <c r="AA734" s="2">
        <f t="shared" si="313"/>
        <v>-1000</v>
      </c>
      <c r="AB734" s="5">
        <f t="shared" si="314"/>
        <v>4.0000000000000036E-2</v>
      </c>
      <c r="AC734" s="5">
        <f t="shared" si="315"/>
        <v>-1</v>
      </c>
      <c r="AD734" s="3">
        <f t="shared" si="316"/>
        <v>202011</v>
      </c>
      <c r="AE734" s="21">
        <v>1.04</v>
      </c>
      <c r="AF734" s="21">
        <v>13</v>
      </c>
      <c r="AG734" s="21">
        <v>1.04</v>
      </c>
      <c r="AH734" s="21">
        <v>13.5</v>
      </c>
      <c r="AI734">
        <v>35</v>
      </c>
      <c r="AJ734">
        <v>9</v>
      </c>
      <c r="AK734">
        <f t="shared" si="317"/>
        <v>-2500</v>
      </c>
      <c r="AL734">
        <f t="shared" si="318"/>
        <v>35</v>
      </c>
      <c r="AM734">
        <f t="shared" si="319"/>
        <v>9</v>
      </c>
    </row>
    <row r="735" spans="2:39" x14ac:dyDescent="0.25">
      <c r="B735" s="24">
        <v>44136</v>
      </c>
      <c r="C735" s="20" t="s">
        <v>33</v>
      </c>
      <c r="D735" s="20" t="s">
        <v>50</v>
      </c>
      <c r="E735" s="2">
        <v>154.99999999999997</v>
      </c>
      <c r="F735" s="2">
        <v>-175.43859649122805</v>
      </c>
      <c r="G735" s="9">
        <f t="shared" si="320"/>
        <v>45059.45833333156</v>
      </c>
      <c r="H735" s="2" t="str">
        <f t="shared" si="321"/>
        <v>Los Angeles Rams</v>
      </c>
      <c r="I735" s="2" t="str">
        <f t="shared" si="322"/>
        <v>Miami Dolphins</v>
      </c>
      <c r="J735" s="17">
        <f t="shared" si="323"/>
        <v>-175.43859649122805</v>
      </c>
      <c r="K735" s="18">
        <f t="shared" si="324"/>
        <v>154.99999999999997</v>
      </c>
      <c r="L735" s="4">
        <f t="shared" si="299"/>
        <v>1.57</v>
      </c>
      <c r="M735" s="4">
        <f t="shared" si="300"/>
        <v>2.5499999999999998</v>
      </c>
      <c r="N735" s="1">
        <f t="shared" si="301"/>
        <v>0.63694267515923564</v>
      </c>
      <c r="O735" s="1">
        <f t="shared" si="302"/>
        <v>0.39215686274509809</v>
      </c>
      <c r="P735" s="1">
        <f t="shared" si="303"/>
        <v>2.8276699029126329E-2</v>
      </c>
      <c r="Q735" s="1">
        <f t="shared" si="304"/>
        <v>0.12239290620706877</v>
      </c>
      <c r="R735" s="1">
        <f t="shared" si="305"/>
        <v>0.63339290620706878</v>
      </c>
      <c r="S735" s="1"/>
      <c r="T735" s="17">
        <f t="shared" si="306"/>
        <v>578.79886276004493</v>
      </c>
      <c r="U735" s="18">
        <f t="shared" si="307"/>
        <v>1558.0808321378222</v>
      </c>
      <c r="V735" s="2">
        <f t="shared" si="308"/>
        <v>549.85891962204266</v>
      </c>
      <c r="W735" s="18">
        <f t="shared" si="309"/>
        <v>1480.1767905309309</v>
      </c>
      <c r="X735" s="2">
        <f t="shared" si="310"/>
        <v>-181.86483192586408</v>
      </c>
      <c r="Y735" s="2">
        <f t="shared" si="311"/>
        <v>148.0176790530931</v>
      </c>
      <c r="Z735" s="2">
        <f t="shared" si="312"/>
        <v>-1000</v>
      </c>
      <c r="AA735" s="2">
        <f t="shared" si="313"/>
        <v>1480.1767905309309</v>
      </c>
      <c r="AB735" s="5">
        <f t="shared" si="314"/>
        <v>-1</v>
      </c>
      <c r="AC735" s="5">
        <f t="shared" si="315"/>
        <v>1.5499999999999998</v>
      </c>
      <c r="AD735" s="3">
        <f t="shared" si="316"/>
        <v>202011</v>
      </c>
      <c r="AE735" s="21">
        <v>2.75</v>
      </c>
      <c r="AF735" s="21">
        <v>1.47</v>
      </c>
      <c r="AG735" s="21">
        <v>2.5499999999999998</v>
      </c>
      <c r="AH735" s="21">
        <v>1.57</v>
      </c>
      <c r="AI735">
        <v>28</v>
      </c>
      <c r="AJ735">
        <v>17</v>
      </c>
      <c r="AK735">
        <f t="shared" si="317"/>
        <v>-180</v>
      </c>
      <c r="AL735">
        <f t="shared" si="318"/>
        <v>17</v>
      </c>
      <c r="AM735">
        <f t="shared" si="319"/>
        <v>28</v>
      </c>
    </row>
    <row r="736" spans="2:39" x14ac:dyDescent="0.25">
      <c r="B736" s="24">
        <v>44133</v>
      </c>
      <c r="C736" s="20" t="s">
        <v>47</v>
      </c>
      <c r="D736" s="20" t="s">
        <v>38</v>
      </c>
      <c r="E736" s="2">
        <v>-135.13513513513513</v>
      </c>
      <c r="F736" s="2">
        <v>114.99999999999999</v>
      </c>
      <c r="G736" s="9">
        <f t="shared" si="320"/>
        <v>45059.499999998225</v>
      </c>
      <c r="H736" s="2" t="str">
        <f t="shared" si="321"/>
        <v>Carolina Panthers</v>
      </c>
      <c r="I736" s="2" t="str">
        <f t="shared" si="322"/>
        <v>Atlanta Falcons</v>
      </c>
      <c r="J736" s="17">
        <f t="shared" si="323"/>
        <v>-135.13513513513513</v>
      </c>
      <c r="K736" s="18">
        <f t="shared" si="324"/>
        <v>114.99999999999999</v>
      </c>
      <c r="L736" s="4">
        <f t="shared" si="299"/>
        <v>1.74</v>
      </c>
      <c r="M736" s="4">
        <f t="shared" si="300"/>
        <v>2.15</v>
      </c>
      <c r="N736" s="1">
        <f t="shared" si="301"/>
        <v>0.57471264367816088</v>
      </c>
      <c r="O736" s="1">
        <f t="shared" si="302"/>
        <v>0.46511627906976744</v>
      </c>
      <c r="P736" s="1">
        <f t="shared" si="303"/>
        <v>3.8303341902313659E-2</v>
      </c>
      <c r="Q736" s="1">
        <f t="shared" si="304"/>
        <v>5.4798182304196724E-2</v>
      </c>
      <c r="R736" s="1">
        <f t="shared" si="305"/>
        <v>0.56579818230419676</v>
      </c>
      <c r="S736" s="1"/>
      <c r="T736" s="17">
        <f t="shared" si="306"/>
        <v>767.41465645493759</v>
      </c>
      <c r="U736" s="18">
        <f t="shared" si="307"/>
        <v>1185.8985221458363</v>
      </c>
      <c r="V736" s="2">
        <f t="shared" si="308"/>
        <v>729.04392363219063</v>
      </c>
      <c r="W736" s="18">
        <f t="shared" si="309"/>
        <v>1126.6035960385445</v>
      </c>
      <c r="X736" s="2">
        <f t="shared" si="310"/>
        <v>-137.16594673992637</v>
      </c>
      <c r="Y736" s="2">
        <f t="shared" si="311"/>
        <v>112.66035960385446</v>
      </c>
      <c r="Z736" s="2">
        <f t="shared" si="312"/>
        <v>-1000</v>
      </c>
      <c r="AA736" s="2">
        <f t="shared" si="313"/>
        <v>1126.6035960385445</v>
      </c>
      <c r="AB736" s="5">
        <f t="shared" si="314"/>
        <v>-1</v>
      </c>
      <c r="AC736" s="5">
        <f t="shared" si="315"/>
        <v>1.1499999999999999</v>
      </c>
      <c r="AD736" s="3">
        <f t="shared" si="316"/>
        <v>202010</v>
      </c>
      <c r="AE736" s="21">
        <v>1.64</v>
      </c>
      <c r="AF736" s="21">
        <v>2.35</v>
      </c>
      <c r="AG736" s="21">
        <v>1.74</v>
      </c>
      <c r="AH736" s="21">
        <v>2.15</v>
      </c>
      <c r="AI736">
        <v>17</v>
      </c>
      <c r="AJ736">
        <v>25</v>
      </c>
      <c r="AK736">
        <f t="shared" si="317"/>
        <v>-140</v>
      </c>
      <c r="AL736">
        <f t="shared" si="318"/>
        <v>17</v>
      </c>
      <c r="AM736">
        <f t="shared" si="319"/>
        <v>25</v>
      </c>
    </row>
    <row r="737" spans="2:39" x14ac:dyDescent="0.25">
      <c r="B737" s="24">
        <v>44130</v>
      </c>
      <c r="C737" s="20" t="s">
        <v>50</v>
      </c>
      <c r="D737" s="20" t="s">
        <v>40</v>
      </c>
      <c r="E737" s="2">
        <v>-263.1578947368422</v>
      </c>
      <c r="F737" s="2">
        <v>215</v>
      </c>
      <c r="G737" s="9">
        <f t="shared" si="320"/>
        <v>45059.541666664889</v>
      </c>
      <c r="H737" s="2" t="str">
        <f t="shared" si="321"/>
        <v>Los Angeles Rams</v>
      </c>
      <c r="I737" s="2" t="str">
        <f t="shared" si="322"/>
        <v>Chicago Bears</v>
      </c>
      <c r="J737" s="17">
        <f t="shared" si="323"/>
        <v>-263.1578947368422</v>
      </c>
      <c r="K737" s="18">
        <f t="shared" si="324"/>
        <v>215</v>
      </c>
      <c r="L737" s="4">
        <f t="shared" si="299"/>
        <v>1.38</v>
      </c>
      <c r="M737" s="4">
        <f t="shared" si="300"/>
        <v>3.15</v>
      </c>
      <c r="N737" s="1">
        <f t="shared" si="301"/>
        <v>0.7246376811594204</v>
      </c>
      <c r="O737" s="1">
        <f t="shared" si="302"/>
        <v>0.31746031746031744</v>
      </c>
      <c r="P737" s="1">
        <f t="shared" si="303"/>
        <v>4.039735099337749E-2</v>
      </c>
      <c r="Q737" s="1">
        <f t="shared" si="304"/>
        <v>0.20358868184955148</v>
      </c>
      <c r="R737" s="1">
        <f t="shared" si="305"/>
        <v>0.71458868184955149</v>
      </c>
      <c r="S737" s="1"/>
      <c r="T737" s="17">
        <f t="shared" si="306"/>
        <v>399.40643533805462</v>
      </c>
      <c r="U737" s="18">
        <f t="shared" si="307"/>
        <v>2205.1924375584526</v>
      </c>
      <c r="V737" s="2">
        <f t="shared" si="308"/>
        <v>379.43611357115185</v>
      </c>
      <c r="W737" s="18">
        <f t="shared" si="309"/>
        <v>2094.93281568053</v>
      </c>
      <c r="X737" s="2">
        <f t="shared" si="310"/>
        <v>-263.54897813712716</v>
      </c>
      <c r="Y737" s="2">
        <f t="shared" si="311"/>
        <v>209.49328156805299</v>
      </c>
      <c r="Z737" s="2">
        <f t="shared" si="312"/>
        <v>379.43611357115185</v>
      </c>
      <c r="AA737" s="2">
        <f t="shared" si="313"/>
        <v>-1000</v>
      </c>
      <c r="AB737" s="5">
        <f t="shared" si="314"/>
        <v>0.37999999999999989</v>
      </c>
      <c r="AC737" s="5">
        <f t="shared" si="315"/>
        <v>-1</v>
      </c>
      <c r="AD737" s="3">
        <f t="shared" si="316"/>
        <v>202010</v>
      </c>
      <c r="AE737" s="21">
        <v>1.38</v>
      </c>
      <c r="AF737" s="21">
        <v>3.15</v>
      </c>
      <c r="AG737" s="21">
        <v>1.38</v>
      </c>
      <c r="AH737" s="21">
        <v>3.15</v>
      </c>
      <c r="AI737">
        <v>24</v>
      </c>
      <c r="AJ737">
        <v>10</v>
      </c>
      <c r="AK737">
        <f t="shared" si="317"/>
        <v>-300</v>
      </c>
      <c r="AL737">
        <f t="shared" si="318"/>
        <v>24</v>
      </c>
      <c r="AM737">
        <f t="shared" si="319"/>
        <v>10</v>
      </c>
    </row>
    <row r="738" spans="2:39" x14ac:dyDescent="0.25">
      <c r="B738" s="24">
        <v>44129</v>
      </c>
      <c r="C738" s="20" t="s">
        <v>53</v>
      </c>
      <c r="D738" s="20" t="s">
        <v>30</v>
      </c>
      <c r="E738" s="2">
        <v>165</v>
      </c>
      <c r="F738" s="2">
        <v>-185.18518518518516</v>
      </c>
      <c r="G738" s="9">
        <f t="shared" si="320"/>
        <v>45059.583333331553</v>
      </c>
      <c r="H738" s="2" t="str">
        <f t="shared" si="321"/>
        <v>Tampa Bay Buccaneers</v>
      </c>
      <c r="I738" s="2" t="str">
        <f t="shared" si="322"/>
        <v>Las Vegas Raiders</v>
      </c>
      <c r="J738" s="17">
        <f t="shared" si="323"/>
        <v>-185.18518518518516</v>
      </c>
      <c r="K738" s="18">
        <f t="shared" si="324"/>
        <v>165</v>
      </c>
      <c r="L738" s="4">
        <f t="shared" si="299"/>
        <v>1.54</v>
      </c>
      <c r="M738" s="4">
        <f t="shared" si="300"/>
        <v>2.65</v>
      </c>
      <c r="N738" s="1">
        <f t="shared" si="301"/>
        <v>0.64935064935064934</v>
      </c>
      <c r="O738" s="1">
        <f t="shared" si="302"/>
        <v>0.37735849056603776</v>
      </c>
      <c r="P738" s="1">
        <f t="shared" si="303"/>
        <v>2.6014319809069208E-2</v>
      </c>
      <c r="Q738" s="1">
        <f t="shared" si="304"/>
        <v>0.13599607939230579</v>
      </c>
      <c r="R738" s="1">
        <f t="shared" si="305"/>
        <v>0.64699607939230575</v>
      </c>
      <c r="S738" s="1"/>
      <c r="T738" s="17">
        <f t="shared" si="306"/>
        <v>545.60441995143913</v>
      </c>
      <c r="U738" s="18">
        <f t="shared" si="307"/>
        <v>1648.1806912014345</v>
      </c>
      <c r="V738" s="2">
        <f t="shared" si="308"/>
        <v>518.32419895386715</v>
      </c>
      <c r="W738" s="18">
        <f t="shared" si="309"/>
        <v>1565.7716566413626</v>
      </c>
      <c r="X738" s="2">
        <f t="shared" si="310"/>
        <v>-192.92944493394256</v>
      </c>
      <c r="Y738" s="2">
        <f t="shared" si="311"/>
        <v>156.57716566413626</v>
      </c>
      <c r="Z738" s="2">
        <f t="shared" si="312"/>
        <v>518.32419895386715</v>
      </c>
      <c r="AA738" s="2">
        <f t="shared" si="313"/>
        <v>-1000</v>
      </c>
      <c r="AB738" s="5">
        <f t="shared" si="314"/>
        <v>0.54</v>
      </c>
      <c r="AC738" s="5">
        <f t="shared" si="315"/>
        <v>-1</v>
      </c>
      <c r="AD738" s="3">
        <f t="shared" si="316"/>
        <v>202010</v>
      </c>
      <c r="AE738" s="21">
        <v>2.35</v>
      </c>
      <c r="AF738" s="21">
        <v>1.64</v>
      </c>
      <c r="AG738" s="21">
        <v>2.65</v>
      </c>
      <c r="AH738" s="21">
        <v>1.54</v>
      </c>
      <c r="AI738">
        <v>20</v>
      </c>
      <c r="AJ738">
        <v>45</v>
      </c>
      <c r="AK738">
        <f t="shared" si="317"/>
        <v>-190</v>
      </c>
      <c r="AL738">
        <f t="shared" si="318"/>
        <v>45</v>
      </c>
      <c r="AM738">
        <f t="shared" si="319"/>
        <v>20</v>
      </c>
    </row>
    <row r="739" spans="2:39" x14ac:dyDescent="0.25">
      <c r="B739" s="24">
        <v>44129</v>
      </c>
      <c r="C739" s="20" t="s">
        <v>34</v>
      </c>
      <c r="D739" s="20" t="s">
        <v>29</v>
      </c>
      <c r="E739" s="2">
        <v>-384.61538461538458</v>
      </c>
      <c r="F739" s="2">
        <v>300</v>
      </c>
      <c r="G739" s="9">
        <f t="shared" si="320"/>
        <v>45059.624999998217</v>
      </c>
      <c r="H739" s="2" t="str">
        <f t="shared" si="321"/>
        <v>Los Angeles Chargers</v>
      </c>
      <c r="I739" s="2" t="str">
        <f t="shared" si="322"/>
        <v>Jacksonville Jaguars</v>
      </c>
      <c r="J739" s="17">
        <f t="shared" si="323"/>
        <v>-384.61538461538458</v>
      </c>
      <c r="K739" s="18">
        <f t="shared" si="324"/>
        <v>300</v>
      </c>
      <c r="L739" s="4">
        <f t="shared" si="299"/>
        <v>1.26</v>
      </c>
      <c r="M739" s="4">
        <f t="shared" si="300"/>
        <v>4</v>
      </c>
      <c r="N739" s="1">
        <f t="shared" si="301"/>
        <v>0.79365079365079361</v>
      </c>
      <c r="O739" s="1">
        <f t="shared" si="302"/>
        <v>0.25</v>
      </c>
      <c r="P739" s="1">
        <f t="shared" si="303"/>
        <v>4.1825095057034134E-2</v>
      </c>
      <c r="Q739" s="1">
        <f t="shared" si="304"/>
        <v>0.2718253968253968</v>
      </c>
      <c r="R739" s="1">
        <f t="shared" si="305"/>
        <v>0.78282539682539687</v>
      </c>
      <c r="S739" s="1"/>
      <c r="T739" s="17">
        <f t="shared" si="306"/>
        <v>277.42406423618138</v>
      </c>
      <c r="U739" s="18">
        <f t="shared" si="307"/>
        <v>3056.5054734484152</v>
      </c>
      <c r="V739" s="2">
        <f t="shared" si="308"/>
        <v>263.55286102437231</v>
      </c>
      <c r="W739" s="18">
        <f t="shared" si="309"/>
        <v>2903.6801997759944</v>
      </c>
      <c r="X739" s="2">
        <f t="shared" si="310"/>
        <v>-379.4305233922405</v>
      </c>
      <c r="Y739" s="2">
        <f t="shared" si="311"/>
        <v>290.36801997759943</v>
      </c>
      <c r="Z739" s="2">
        <f t="shared" si="312"/>
        <v>263.55286102437231</v>
      </c>
      <c r="AA739" s="2">
        <f t="shared" si="313"/>
        <v>-1000</v>
      </c>
      <c r="AB739" s="5">
        <f t="shared" si="314"/>
        <v>0.26</v>
      </c>
      <c r="AC739" s="5">
        <f t="shared" si="315"/>
        <v>-1</v>
      </c>
      <c r="AD739" s="3">
        <f t="shared" si="316"/>
        <v>202010</v>
      </c>
      <c r="AE739" s="21">
        <v>1.25</v>
      </c>
      <c r="AF739" s="21">
        <v>4.0999999999999996</v>
      </c>
      <c r="AG739" s="21">
        <v>1.26</v>
      </c>
      <c r="AH739" s="21">
        <v>4</v>
      </c>
      <c r="AI739">
        <v>39</v>
      </c>
      <c r="AJ739">
        <v>29</v>
      </c>
      <c r="AK739">
        <f t="shared" si="317"/>
        <v>-400</v>
      </c>
      <c r="AL739">
        <f t="shared" si="318"/>
        <v>39</v>
      </c>
      <c r="AM739">
        <f t="shared" si="319"/>
        <v>29</v>
      </c>
    </row>
    <row r="740" spans="2:39" x14ac:dyDescent="0.25">
      <c r="B740" s="24">
        <v>44129</v>
      </c>
      <c r="C740" s="20" t="s">
        <v>41</v>
      </c>
      <c r="D740" s="20" t="s">
        <v>23</v>
      </c>
      <c r="E740" s="2">
        <v>270</v>
      </c>
      <c r="F740" s="2">
        <v>-344.82758620689651</v>
      </c>
      <c r="G740" s="9">
        <f t="shared" si="320"/>
        <v>45059.666666664882</v>
      </c>
      <c r="H740" s="2" t="str">
        <f t="shared" si="321"/>
        <v>Kansas City Chiefs</v>
      </c>
      <c r="I740" s="2" t="str">
        <f t="shared" si="322"/>
        <v>Denver Broncos</v>
      </c>
      <c r="J740" s="17">
        <f t="shared" si="323"/>
        <v>-344.82758620689651</v>
      </c>
      <c r="K740" s="18">
        <f t="shared" si="324"/>
        <v>270</v>
      </c>
      <c r="L740" s="4">
        <f t="shared" si="299"/>
        <v>1.29</v>
      </c>
      <c r="M740" s="4">
        <f t="shared" si="300"/>
        <v>3.7</v>
      </c>
      <c r="N740" s="1">
        <f t="shared" si="301"/>
        <v>0.77519379844961234</v>
      </c>
      <c r="O740" s="1">
        <f t="shared" si="302"/>
        <v>0.27027027027027023</v>
      </c>
      <c r="P740" s="1">
        <f t="shared" si="303"/>
        <v>4.3486973947895691E-2</v>
      </c>
      <c r="Q740" s="1">
        <f t="shared" si="304"/>
        <v>0.25246176408967103</v>
      </c>
      <c r="R740" s="1">
        <f t="shared" si="305"/>
        <v>0.76346176408967104</v>
      </c>
      <c r="S740" s="1"/>
      <c r="T740" s="17">
        <f t="shared" si="306"/>
        <v>309.82329048576543</v>
      </c>
      <c r="U740" s="18">
        <f t="shared" si="307"/>
        <v>2773.304285017382</v>
      </c>
      <c r="V740" s="2">
        <f t="shared" si="308"/>
        <v>294.33212596147712</v>
      </c>
      <c r="W740" s="18">
        <f t="shared" si="309"/>
        <v>2634.6390707665128</v>
      </c>
      <c r="X740" s="2">
        <f t="shared" si="310"/>
        <v>-339.75224305989701</v>
      </c>
      <c r="Y740" s="2">
        <f t="shared" si="311"/>
        <v>263.46390707665125</v>
      </c>
      <c r="Z740" s="2">
        <f t="shared" si="312"/>
        <v>294.33212596147712</v>
      </c>
      <c r="AA740" s="2">
        <f t="shared" si="313"/>
        <v>-1000</v>
      </c>
      <c r="AB740" s="5">
        <f t="shared" si="314"/>
        <v>0.29000000000000004</v>
      </c>
      <c r="AC740" s="5">
        <f t="shared" si="315"/>
        <v>-1</v>
      </c>
      <c r="AD740" s="3">
        <f t="shared" si="316"/>
        <v>202010</v>
      </c>
      <c r="AE740" s="21">
        <v>4.5</v>
      </c>
      <c r="AF740" s="21">
        <v>1.22</v>
      </c>
      <c r="AG740" s="21">
        <v>3.7</v>
      </c>
      <c r="AH740" s="21">
        <v>1.29</v>
      </c>
      <c r="AI740">
        <v>16</v>
      </c>
      <c r="AJ740">
        <v>43</v>
      </c>
      <c r="AK740">
        <f t="shared" si="317"/>
        <v>-400</v>
      </c>
      <c r="AL740">
        <f t="shared" si="318"/>
        <v>43</v>
      </c>
      <c r="AM740">
        <f t="shared" si="319"/>
        <v>16</v>
      </c>
    </row>
    <row r="741" spans="2:39" x14ac:dyDescent="0.25">
      <c r="B741" s="24">
        <v>44129</v>
      </c>
      <c r="C741" s="20" t="s">
        <v>39</v>
      </c>
      <c r="D741" s="20" t="s">
        <v>25</v>
      </c>
      <c r="E741" s="2">
        <v>-166.66666666666663</v>
      </c>
      <c r="F741" s="2">
        <v>145.00000000000003</v>
      </c>
      <c r="G741" s="9">
        <f t="shared" si="320"/>
        <v>45059.708333331546</v>
      </c>
      <c r="H741" s="2" t="str">
        <f t="shared" si="321"/>
        <v>New England Patriots</v>
      </c>
      <c r="I741" s="2" t="str">
        <f t="shared" si="322"/>
        <v>San Francisco 49ers</v>
      </c>
      <c r="J741" s="17">
        <f t="shared" si="323"/>
        <v>-166.66666666666663</v>
      </c>
      <c r="K741" s="18">
        <f t="shared" si="324"/>
        <v>145.00000000000003</v>
      </c>
      <c r="L741" s="4">
        <f t="shared" si="299"/>
        <v>1.6</v>
      </c>
      <c r="M741" s="4">
        <f t="shared" si="300"/>
        <v>2.4500000000000002</v>
      </c>
      <c r="N741" s="1">
        <f t="shared" si="301"/>
        <v>0.625</v>
      </c>
      <c r="O741" s="1">
        <f t="shared" si="302"/>
        <v>0.4081632653061224</v>
      </c>
      <c r="P741" s="1">
        <f t="shared" si="303"/>
        <v>3.2098765432098886E-2</v>
      </c>
      <c r="Q741" s="1">
        <f t="shared" si="304"/>
        <v>0.1084183673469388</v>
      </c>
      <c r="R741" s="1">
        <f t="shared" si="305"/>
        <v>0.61941836734693878</v>
      </c>
      <c r="S741" s="1"/>
      <c r="T741" s="17">
        <f t="shared" si="306"/>
        <v>614.4177388267467</v>
      </c>
      <c r="U741" s="18">
        <f t="shared" si="307"/>
        <v>1471.4893831628281</v>
      </c>
      <c r="V741" s="2">
        <f t="shared" si="308"/>
        <v>583.69685188540939</v>
      </c>
      <c r="W741" s="18">
        <f t="shared" si="309"/>
        <v>1397.9149140046866</v>
      </c>
      <c r="X741" s="2">
        <f t="shared" si="310"/>
        <v>-171.32180801898838</v>
      </c>
      <c r="Y741" s="2">
        <f t="shared" si="311"/>
        <v>139.79149140046866</v>
      </c>
      <c r="Z741" s="2">
        <f t="shared" si="312"/>
        <v>-1000</v>
      </c>
      <c r="AA741" s="2">
        <f t="shared" si="313"/>
        <v>1397.9149140046866</v>
      </c>
      <c r="AB741" s="5">
        <f t="shared" si="314"/>
        <v>-1</v>
      </c>
      <c r="AC741" s="5">
        <f t="shared" si="315"/>
        <v>1.4500000000000002</v>
      </c>
      <c r="AD741" s="3">
        <f t="shared" si="316"/>
        <v>202010</v>
      </c>
      <c r="AE741" s="21">
        <v>1.71</v>
      </c>
      <c r="AF741" s="21">
        <v>2.2000000000000002</v>
      </c>
      <c r="AG741" s="21">
        <v>1.6</v>
      </c>
      <c r="AH741" s="21">
        <v>2.4500000000000002</v>
      </c>
      <c r="AI741">
        <v>6</v>
      </c>
      <c r="AJ741">
        <v>33</v>
      </c>
      <c r="AK741">
        <f t="shared" si="317"/>
        <v>-170</v>
      </c>
      <c r="AL741">
        <f t="shared" si="318"/>
        <v>6</v>
      </c>
      <c r="AM741">
        <f t="shared" si="319"/>
        <v>33</v>
      </c>
    </row>
    <row r="742" spans="2:39" x14ac:dyDescent="0.25">
      <c r="B742" s="24">
        <v>44129</v>
      </c>
      <c r="C742" s="20" t="s">
        <v>51</v>
      </c>
      <c r="D742" s="20" t="s">
        <v>35</v>
      </c>
      <c r="E742" s="2">
        <v>154.99999999999997</v>
      </c>
      <c r="F742" s="2">
        <v>-175.43859649122805</v>
      </c>
      <c r="G742" s="9">
        <f t="shared" si="320"/>
        <v>45059.74999999821</v>
      </c>
      <c r="H742" s="2" t="str">
        <f t="shared" si="321"/>
        <v>Seattle Seahawks</v>
      </c>
      <c r="I742" s="2" t="str">
        <f t="shared" si="322"/>
        <v>Arizona Cardinals</v>
      </c>
      <c r="J742" s="17">
        <f t="shared" si="323"/>
        <v>-175.43859649122805</v>
      </c>
      <c r="K742" s="18">
        <f t="shared" si="324"/>
        <v>154.99999999999997</v>
      </c>
      <c r="L742" s="4">
        <f t="shared" si="299"/>
        <v>1.57</v>
      </c>
      <c r="M742" s="4">
        <f t="shared" si="300"/>
        <v>2.5499999999999998</v>
      </c>
      <c r="N742" s="1">
        <f t="shared" si="301"/>
        <v>0.63694267515923564</v>
      </c>
      <c r="O742" s="1">
        <f t="shared" si="302"/>
        <v>0.39215686274509809</v>
      </c>
      <c r="P742" s="1">
        <f t="shared" si="303"/>
        <v>2.8276699029126329E-2</v>
      </c>
      <c r="Q742" s="1">
        <f t="shared" si="304"/>
        <v>0.12239290620706877</v>
      </c>
      <c r="R742" s="1">
        <f t="shared" si="305"/>
        <v>0.63339290620706878</v>
      </c>
      <c r="S742" s="1"/>
      <c r="T742" s="17">
        <f t="shared" si="306"/>
        <v>578.79886276004493</v>
      </c>
      <c r="U742" s="18">
        <f t="shared" si="307"/>
        <v>1558.0808321378222</v>
      </c>
      <c r="V742" s="2">
        <f t="shared" si="308"/>
        <v>549.85891962204266</v>
      </c>
      <c r="W742" s="18">
        <f t="shared" si="309"/>
        <v>1480.1767905309309</v>
      </c>
      <c r="X742" s="2">
        <f t="shared" si="310"/>
        <v>-181.86483192586408</v>
      </c>
      <c r="Y742" s="2">
        <f t="shared" si="311"/>
        <v>148.0176790530931</v>
      </c>
      <c r="Z742" s="2">
        <f t="shared" si="312"/>
        <v>-1000</v>
      </c>
      <c r="AA742" s="2">
        <f t="shared" si="313"/>
        <v>1480.1767905309309</v>
      </c>
      <c r="AB742" s="5">
        <f t="shared" si="314"/>
        <v>-1</v>
      </c>
      <c r="AC742" s="5">
        <f t="shared" si="315"/>
        <v>1.5499999999999998</v>
      </c>
      <c r="AD742" s="3">
        <f t="shared" si="316"/>
        <v>202010</v>
      </c>
      <c r="AE742" s="21">
        <v>2.5499999999999998</v>
      </c>
      <c r="AF742" s="21">
        <v>1.57</v>
      </c>
      <c r="AG742" s="21">
        <v>2.5499999999999998</v>
      </c>
      <c r="AH742" s="21">
        <v>1.57</v>
      </c>
      <c r="AI742">
        <v>37</v>
      </c>
      <c r="AJ742">
        <v>34</v>
      </c>
      <c r="AK742">
        <f t="shared" si="317"/>
        <v>-180</v>
      </c>
      <c r="AL742">
        <f t="shared" si="318"/>
        <v>34</v>
      </c>
      <c r="AM742">
        <f t="shared" si="319"/>
        <v>37</v>
      </c>
    </row>
    <row r="743" spans="2:39" x14ac:dyDescent="0.25">
      <c r="B743" s="24">
        <v>44129</v>
      </c>
      <c r="C743" s="20" t="s">
        <v>38</v>
      </c>
      <c r="D743" s="20" t="s">
        <v>37</v>
      </c>
      <c r="E743" s="2">
        <v>-125</v>
      </c>
      <c r="F743" s="2">
        <v>104.99999999999999</v>
      </c>
      <c r="G743" s="9">
        <f t="shared" si="320"/>
        <v>45059.791666664874</v>
      </c>
      <c r="H743" s="2" t="str">
        <f t="shared" si="321"/>
        <v>Atlanta Falcons</v>
      </c>
      <c r="I743" s="2" t="str">
        <f t="shared" si="322"/>
        <v>Detroit Lions</v>
      </c>
      <c r="J743" s="17">
        <f t="shared" si="323"/>
        <v>-125</v>
      </c>
      <c r="K743" s="18">
        <f t="shared" si="324"/>
        <v>104.99999999999999</v>
      </c>
      <c r="L743" s="4">
        <f t="shared" si="299"/>
        <v>1.8</v>
      </c>
      <c r="M743" s="4">
        <f t="shared" si="300"/>
        <v>2.0499999999999998</v>
      </c>
      <c r="N743" s="1">
        <f t="shared" si="301"/>
        <v>0.55555555555555558</v>
      </c>
      <c r="O743" s="1">
        <f t="shared" si="302"/>
        <v>0.48780487804878053</v>
      </c>
      <c r="P743" s="1">
        <f t="shared" si="303"/>
        <v>4.1558441558441461E-2</v>
      </c>
      <c r="Q743" s="1">
        <f t="shared" si="304"/>
        <v>3.3875338753387524E-2</v>
      </c>
      <c r="R743" s="1">
        <f t="shared" si="305"/>
        <v>0.54487533875338756</v>
      </c>
      <c r="S743" s="1"/>
      <c r="T743" s="17">
        <f t="shared" si="306"/>
        <v>835.28218085238643</v>
      </c>
      <c r="U743" s="18">
        <f t="shared" si="307"/>
        <v>1090.9993667390718</v>
      </c>
      <c r="V743" s="2">
        <f t="shared" si="308"/>
        <v>793.51807180976709</v>
      </c>
      <c r="W743" s="18">
        <f t="shared" si="309"/>
        <v>1036.449398402118</v>
      </c>
      <c r="X743" s="2">
        <f t="shared" si="310"/>
        <v>-126.02107444375048</v>
      </c>
      <c r="Y743" s="2">
        <f t="shared" si="311"/>
        <v>103.6449398402118</v>
      </c>
      <c r="Z743" s="2">
        <f t="shared" si="312"/>
        <v>-1000</v>
      </c>
      <c r="AA743" s="2">
        <f t="shared" si="313"/>
        <v>1036.449398402118</v>
      </c>
      <c r="AB743" s="5">
        <f t="shared" si="314"/>
        <v>-1</v>
      </c>
      <c r="AC743" s="5">
        <f t="shared" si="315"/>
        <v>1.0499999999999998</v>
      </c>
      <c r="AD743" s="3">
        <f t="shared" si="316"/>
        <v>202010</v>
      </c>
      <c r="AE743" s="21">
        <v>1.62</v>
      </c>
      <c r="AF743" s="21">
        <v>2.4</v>
      </c>
      <c r="AG743" s="21">
        <v>1.8</v>
      </c>
      <c r="AH743" s="21">
        <v>2.0499999999999998</v>
      </c>
      <c r="AI743">
        <v>22</v>
      </c>
      <c r="AJ743">
        <v>23</v>
      </c>
      <c r="AK743">
        <f t="shared" si="317"/>
        <v>-130</v>
      </c>
      <c r="AL743">
        <f t="shared" si="318"/>
        <v>22</v>
      </c>
      <c r="AM743">
        <f t="shared" si="319"/>
        <v>23</v>
      </c>
    </row>
    <row r="744" spans="2:39" x14ac:dyDescent="0.25">
      <c r="B744" s="24">
        <v>44129</v>
      </c>
      <c r="C744" s="20" t="s">
        <v>24</v>
      </c>
      <c r="D744" s="20" t="s">
        <v>49</v>
      </c>
      <c r="E744" s="2">
        <v>154.99999999999997</v>
      </c>
      <c r="F744" s="2">
        <v>-175.43859649122805</v>
      </c>
      <c r="G744" s="9">
        <f t="shared" si="320"/>
        <v>45059.833333331539</v>
      </c>
      <c r="H744" s="2" t="str">
        <f t="shared" si="321"/>
        <v>Cleveland Browns</v>
      </c>
      <c r="I744" s="2" t="str">
        <f t="shared" si="322"/>
        <v>Cincinnati Bengals</v>
      </c>
      <c r="J744" s="17">
        <f t="shared" si="323"/>
        <v>-175.43859649122805</v>
      </c>
      <c r="K744" s="18">
        <f t="shared" si="324"/>
        <v>154.99999999999997</v>
      </c>
      <c r="L744" s="4">
        <f t="shared" si="299"/>
        <v>1.57</v>
      </c>
      <c r="M744" s="4">
        <f t="shared" si="300"/>
        <v>2.5499999999999998</v>
      </c>
      <c r="N744" s="1">
        <f t="shared" si="301"/>
        <v>0.63694267515923564</v>
      </c>
      <c r="O744" s="1">
        <f t="shared" si="302"/>
        <v>0.39215686274509809</v>
      </c>
      <c r="P744" s="1">
        <f t="shared" si="303"/>
        <v>2.8276699029126329E-2</v>
      </c>
      <c r="Q744" s="1">
        <f t="shared" si="304"/>
        <v>0.12239290620706877</v>
      </c>
      <c r="R744" s="1">
        <f t="shared" si="305"/>
        <v>0.63339290620706878</v>
      </c>
      <c r="S744" s="1"/>
      <c r="T744" s="17">
        <f t="shared" si="306"/>
        <v>578.79886276004493</v>
      </c>
      <c r="U744" s="18">
        <f t="shared" si="307"/>
        <v>1558.0808321378222</v>
      </c>
      <c r="V744" s="2">
        <f t="shared" si="308"/>
        <v>549.85891962204266</v>
      </c>
      <c r="W744" s="18">
        <f t="shared" si="309"/>
        <v>1480.1767905309309</v>
      </c>
      <c r="X744" s="2">
        <f t="shared" si="310"/>
        <v>-181.86483192586408</v>
      </c>
      <c r="Y744" s="2">
        <f t="shared" si="311"/>
        <v>148.0176790530931</v>
      </c>
      <c r="Z744" s="2">
        <f t="shared" si="312"/>
        <v>549.85891962204266</v>
      </c>
      <c r="AA744" s="2">
        <f t="shared" si="313"/>
        <v>-1000</v>
      </c>
      <c r="AB744" s="5">
        <f t="shared" si="314"/>
        <v>0.57000000000000006</v>
      </c>
      <c r="AC744" s="5">
        <f t="shared" si="315"/>
        <v>-1</v>
      </c>
      <c r="AD744" s="3">
        <f t="shared" si="316"/>
        <v>202010</v>
      </c>
      <c r="AE744" s="21">
        <v>2.6</v>
      </c>
      <c r="AF744" s="21">
        <v>1.55</v>
      </c>
      <c r="AG744" s="21">
        <v>2.5499999999999998</v>
      </c>
      <c r="AH744" s="21">
        <v>1.57</v>
      </c>
      <c r="AI744">
        <v>34</v>
      </c>
      <c r="AJ744">
        <v>37</v>
      </c>
      <c r="AK744">
        <f t="shared" si="317"/>
        <v>-180</v>
      </c>
      <c r="AL744">
        <f t="shared" si="318"/>
        <v>37</v>
      </c>
      <c r="AM744">
        <f t="shared" si="319"/>
        <v>34</v>
      </c>
    </row>
    <row r="745" spans="2:39" x14ac:dyDescent="0.25">
      <c r="B745" s="24">
        <v>44129</v>
      </c>
      <c r="C745" s="20" t="s">
        <v>43</v>
      </c>
      <c r="D745" s="20" t="s">
        <v>36</v>
      </c>
      <c r="E745" s="2">
        <v>154.99999999999997</v>
      </c>
      <c r="F745" s="2">
        <v>-175.43859649122805</v>
      </c>
      <c r="G745" s="9">
        <f t="shared" si="320"/>
        <v>45059.874999998203</v>
      </c>
      <c r="H745" s="2" t="str">
        <f t="shared" si="321"/>
        <v>Green Bay Packers</v>
      </c>
      <c r="I745" s="2" t="str">
        <f t="shared" si="322"/>
        <v>Houston Texans</v>
      </c>
      <c r="J745" s="17">
        <f t="shared" si="323"/>
        <v>-175.43859649122805</v>
      </c>
      <c r="K745" s="18">
        <f t="shared" si="324"/>
        <v>154.99999999999997</v>
      </c>
      <c r="L745" s="4">
        <f t="shared" si="299"/>
        <v>1.57</v>
      </c>
      <c r="M745" s="4">
        <f t="shared" si="300"/>
        <v>2.5499999999999998</v>
      </c>
      <c r="N745" s="1">
        <f t="shared" si="301"/>
        <v>0.63694267515923564</v>
      </c>
      <c r="O745" s="1">
        <f t="shared" si="302"/>
        <v>0.39215686274509809</v>
      </c>
      <c r="P745" s="1">
        <f t="shared" si="303"/>
        <v>2.8276699029126329E-2</v>
      </c>
      <c r="Q745" s="1">
        <f t="shared" si="304"/>
        <v>0.12239290620706877</v>
      </c>
      <c r="R745" s="1">
        <f t="shared" si="305"/>
        <v>0.63339290620706878</v>
      </c>
      <c r="S745" s="1"/>
      <c r="T745" s="17">
        <f t="shared" si="306"/>
        <v>578.79886276004493</v>
      </c>
      <c r="U745" s="18">
        <f t="shared" si="307"/>
        <v>1558.0808321378222</v>
      </c>
      <c r="V745" s="2">
        <f t="shared" si="308"/>
        <v>549.85891962204266</v>
      </c>
      <c r="W745" s="18">
        <f t="shared" si="309"/>
        <v>1480.1767905309309</v>
      </c>
      <c r="X745" s="2">
        <f t="shared" si="310"/>
        <v>-181.86483192586408</v>
      </c>
      <c r="Y745" s="2">
        <f t="shared" si="311"/>
        <v>148.0176790530931</v>
      </c>
      <c r="Z745" s="2">
        <f t="shared" si="312"/>
        <v>549.85891962204266</v>
      </c>
      <c r="AA745" s="2">
        <f t="shared" si="313"/>
        <v>-1000</v>
      </c>
      <c r="AB745" s="5">
        <f t="shared" si="314"/>
        <v>0.57000000000000006</v>
      </c>
      <c r="AC745" s="5">
        <f t="shared" si="315"/>
        <v>-1</v>
      </c>
      <c r="AD745" s="3">
        <f t="shared" si="316"/>
        <v>202010</v>
      </c>
      <c r="AE745" s="21">
        <v>2.5</v>
      </c>
      <c r="AF745" s="21">
        <v>1.58</v>
      </c>
      <c r="AG745" s="21">
        <v>2.5499999999999998</v>
      </c>
      <c r="AH745" s="21">
        <v>1.57</v>
      </c>
      <c r="AI745">
        <v>20</v>
      </c>
      <c r="AJ745">
        <v>35</v>
      </c>
      <c r="AK745">
        <f t="shared" si="317"/>
        <v>-180</v>
      </c>
      <c r="AL745">
        <f t="shared" si="318"/>
        <v>35</v>
      </c>
      <c r="AM745">
        <f t="shared" si="319"/>
        <v>20</v>
      </c>
    </row>
    <row r="746" spans="2:39" x14ac:dyDescent="0.25">
      <c r="B746" s="24">
        <v>44129</v>
      </c>
      <c r="C746" s="20" t="s">
        <v>46</v>
      </c>
      <c r="D746" s="20" t="s">
        <v>47</v>
      </c>
      <c r="E746" s="2">
        <v>-303.03030303030295</v>
      </c>
      <c r="F746" s="2">
        <v>240</v>
      </c>
      <c r="G746" s="9">
        <f t="shared" si="320"/>
        <v>45059.916666664867</v>
      </c>
      <c r="H746" s="2" t="str">
        <f t="shared" si="321"/>
        <v>New Orleans Saints</v>
      </c>
      <c r="I746" s="2" t="str">
        <f t="shared" si="322"/>
        <v>Carolina Panthers</v>
      </c>
      <c r="J746" s="17">
        <f t="shared" si="323"/>
        <v>-303.03030303030295</v>
      </c>
      <c r="K746" s="18">
        <f t="shared" si="324"/>
        <v>240</v>
      </c>
      <c r="L746" s="4">
        <f t="shared" si="299"/>
        <v>1.33</v>
      </c>
      <c r="M746" s="4">
        <f t="shared" si="300"/>
        <v>3.4</v>
      </c>
      <c r="N746" s="1">
        <f t="shared" si="301"/>
        <v>0.75187969924812026</v>
      </c>
      <c r="O746" s="1">
        <f t="shared" si="302"/>
        <v>0.29411764705882354</v>
      </c>
      <c r="P746" s="1">
        <f t="shared" si="303"/>
        <v>4.3974630021141659E-2</v>
      </c>
      <c r="Q746" s="1">
        <f t="shared" si="304"/>
        <v>0.22888102609464836</v>
      </c>
      <c r="R746" s="1">
        <f t="shared" si="305"/>
        <v>0.73988102609464834</v>
      </c>
      <c r="S746" s="1"/>
      <c r="T746" s="17">
        <f t="shared" si="306"/>
        <v>351.56865054149432</v>
      </c>
      <c r="U746" s="18">
        <f t="shared" si="307"/>
        <v>2476.6314971810075</v>
      </c>
      <c r="V746" s="2">
        <f t="shared" si="308"/>
        <v>333.99021801441961</v>
      </c>
      <c r="W746" s="18">
        <f t="shared" si="309"/>
        <v>2352.7999223219572</v>
      </c>
      <c r="X746" s="2">
        <f t="shared" si="310"/>
        <v>-299.40996653884821</v>
      </c>
      <c r="Y746" s="2">
        <f t="shared" si="311"/>
        <v>235.27999223219572</v>
      </c>
      <c r="Z746" s="2">
        <f t="shared" si="312"/>
        <v>333.99021801441961</v>
      </c>
      <c r="AA746" s="2">
        <f t="shared" si="313"/>
        <v>-1000</v>
      </c>
      <c r="AB746" s="5">
        <f t="shared" si="314"/>
        <v>0.33000000000000007</v>
      </c>
      <c r="AC746" s="5">
        <f t="shared" si="315"/>
        <v>-1</v>
      </c>
      <c r="AD746" s="3">
        <f t="shared" si="316"/>
        <v>202010</v>
      </c>
      <c r="AE746" s="21">
        <v>1.29</v>
      </c>
      <c r="AF746" s="21">
        <v>3.7</v>
      </c>
      <c r="AG746" s="21">
        <v>1.33</v>
      </c>
      <c r="AH746" s="21">
        <v>3.4</v>
      </c>
      <c r="AI746">
        <v>27</v>
      </c>
      <c r="AJ746">
        <v>24</v>
      </c>
      <c r="AK746">
        <f t="shared" si="317"/>
        <v>-400</v>
      </c>
      <c r="AL746">
        <f t="shared" si="318"/>
        <v>27</v>
      </c>
      <c r="AM746">
        <f t="shared" si="319"/>
        <v>24</v>
      </c>
    </row>
    <row r="747" spans="2:39" x14ac:dyDescent="0.25">
      <c r="B747" s="24">
        <v>44129</v>
      </c>
      <c r="C747" s="20" t="s">
        <v>44</v>
      </c>
      <c r="D747" s="20" t="s">
        <v>48</v>
      </c>
      <c r="E747" s="2">
        <v>-125</v>
      </c>
      <c r="F747" s="2">
        <v>104.99999999999999</v>
      </c>
      <c r="G747" s="9">
        <f t="shared" si="320"/>
        <v>45059.958333331531</v>
      </c>
      <c r="H747" s="2" t="str">
        <f t="shared" si="321"/>
        <v>Tennessee Titans</v>
      </c>
      <c r="I747" s="2" t="str">
        <f t="shared" si="322"/>
        <v>Pittsburgh Steelers</v>
      </c>
      <c r="J747" s="17">
        <f t="shared" si="323"/>
        <v>-125</v>
      </c>
      <c r="K747" s="18">
        <f t="shared" si="324"/>
        <v>104.99999999999999</v>
      </c>
      <c r="L747" s="4">
        <f t="shared" si="299"/>
        <v>1.8</v>
      </c>
      <c r="M747" s="4">
        <f t="shared" si="300"/>
        <v>2.0499999999999998</v>
      </c>
      <c r="N747" s="1">
        <f t="shared" si="301"/>
        <v>0.55555555555555558</v>
      </c>
      <c r="O747" s="1">
        <f t="shared" si="302"/>
        <v>0.48780487804878053</v>
      </c>
      <c r="P747" s="1">
        <f t="shared" si="303"/>
        <v>4.1558441558441461E-2</v>
      </c>
      <c r="Q747" s="1">
        <f t="shared" si="304"/>
        <v>3.3875338753387524E-2</v>
      </c>
      <c r="R747" s="1">
        <f t="shared" si="305"/>
        <v>0.54487533875338756</v>
      </c>
      <c r="S747" s="1"/>
      <c r="T747" s="17">
        <f t="shared" si="306"/>
        <v>835.28218085238643</v>
      </c>
      <c r="U747" s="18">
        <f t="shared" si="307"/>
        <v>1090.9993667390718</v>
      </c>
      <c r="V747" s="2">
        <f t="shared" si="308"/>
        <v>793.51807180976709</v>
      </c>
      <c r="W747" s="18">
        <f t="shared" si="309"/>
        <v>1036.449398402118</v>
      </c>
      <c r="X747" s="2">
        <f t="shared" si="310"/>
        <v>-126.02107444375048</v>
      </c>
      <c r="Y747" s="2">
        <f t="shared" si="311"/>
        <v>103.6449398402118</v>
      </c>
      <c r="Z747" s="2">
        <f t="shared" si="312"/>
        <v>-1000</v>
      </c>
      <c r="AA747" s="2">
        <f t="shared" si="313"/>
        <v>1036.449398402118</v>
      </c>
      <c r="AB747" s="5">
        <f t="shared" si="314"/>
        <v>-1</v>
      </c>
      <c r="AC747" s="5">
        <f t="shared" si="315"/>
        <v>1.0499999999999998</v>
      </c>
      <c r="AD747" s="3">
        <f t="shared" si="316"/>
        <v>202010</v>
      </c>
      <c r="AE747" s="21">
        <v>2.1</v>
      </c>
      <c r="AF747" s="21">
        <v>1.76</v>
      </c>
      <c r="AG747" s="21">
        <v>1.8</v>
      </c>
      <c r="AH747" s="21">
        <v>2.0499999999999998</v>
      </c>
      <c r="AI747">
        <v>24</v>
      </c>
      <c r="AJ747">
        <v>27</v>
      </c>
      <c r="AK747">
        <f t="shared" si="317"/>
        <v>-130</v>
      </c>
      <c r="AL747">
        <f t="shared" si="318"/>
        <v>24</v>
      </c>
      <c r="AM747">
        <f t="shared" si="319"/>
        <v>27</v>
      </c>
    </row>
    <row r="748" spans="2:39" x14ac:dyDescent="0.25">
      <c r="B748" s="24">
        <v>44129</v>
      </c>
      <c r="C748" s="20" t="s">
        <v>45</v>
      </c>
      <c r="D748" s="20" t="s">
        <v>27</v>
      </c>
      <c r="E748" s="2">
        <v>425</v>
      </c>
      <c r="F748" s="2">
        <v>-555.55555555555577</v>
      </c>
      <c r="G748" s="9">
        <f t="shared" si="320"/>
        <v>45059.999999998196</v>
      </c>
      <c r="H748" s="2" t="str">
        <f t="shared" si="321"/>
        <v>Buffalo Bills</v>
      </c>
      <c r="I748" s="2" t="str">
        <f t="shared" si="322"/>
        <v>New York Jets</v>
      </c>
      <c r="J748" s="17">
        <f t="shared" si="323"/>
        <v>-555.55555555555577</v>
      </c>
      <c r="K748" s="18">
        <f t="shared" si="324"/>
        <v>425</v>
      </c>
      <c r="L748" s="4">
        <f t="shared" si="299"/>
        <v>1.18</v>
      </c>
      <c r="M748" s="4">
        <f t="shared" si="300"/>
        <v>5.25</v>
      </c>
      <c r="N748" s="1">
        <f t="shared" si="301"/>
        <v>0.84745762711864414</v>
      </c>
      <c r="O748" s="1">
        <f t="shared" si="302"/>
        <v>0.19047619047619047</v>
      </c>
      <c r="P748" s="1">
        <f t="shared" si="303"/>
        <v>3.6547433903577065E-2</v>
      </c>
      <c r="Q748" s="1">
        <f t="shared" si="304"/>
        <v>0.32849071832122684</v>
      </c>
      <c r="R748" s="1">
        <f t="shared" si="305"/>
        <v>0.83949071832122679</v>
      </c>
      <c r="S748" s="1"/>
      <c r="T748" s="17">
        <f t="shared" si="306"/>
        <v>191.19839942930162</v>
      </c>
      <c r="U748" s="18">
        <f t="shared" si="307"/>
        <v>4188.72894319429</v>
      </c>
      <c r="V748" s="2">
        <f t="shared" si="308"/>
        <v>181.63847945783652</v>
      </c>
      <c r="W748" s="18">
        <f t="shared" si="309"/>
        <v>3979.2924960345754</v>
      </c>
      <c r="X748" s="2">
        <f t="shared" si="310"/>
        <v>-550.54413744535259</v>
      </c>
      <c r="Y748" s="2">
        <f t="shared" si="311"/>
        <v>397.92924960345755</v>
      </c>
      <c r="Z748" s="2">
        <f t="shared" si="312"/>
        <v>181.63847945783652</v>
      </c>
      <c r="AA748" s="2">
        <f t="shared" si="313"/>
        <v>-1000</v>
      </c>
      <c r="AB748" s="5">
        <f t="shared" si="314"/>
        <v>0.17999999999999994</v>
      </c>
      <c r="AC748" s="5">
        <f t="shared" si="315"/>
        <v>-1</v>
      </c>
      <c r="AD748" s="3">
        <f t="shared" si="316"/>
        <v>202010</v>
      </c>
      <c r="AE748" s="21">
        <v>5.75</v>
      </c>
      <c r="AF748" s="21">
        <v>1.1499999999999999</v>
      </c>
      <c r="AG748" s="21">
        <v>5.25</v>
      </c>
      <c r="AH748" s="21">
        <v>1.18</v>
      </c>
      <c r="AI748">
        <v>10</v>
      </c>
      <c r="AJ748">
        <v>18</v>
      </c>
      <c r="AK748">
        <f t="shared" si="317"/>
        <v>-600</v>
      </c>
      <c r="AL748">
        <f t="shared" si="318"/>
        <v>18</v>
      </c>
      <c r="AM748">
        <f t="shared" si="319"/>
        <v>10</v>
      </c>
    </row>
    <row r="749" spans="2:39" x14ac:dyDescent="0.25">
      <c r="B749" s="24">
        <v>44129</v>
      </c>
      <c r="C749" s="20" t="s">
        <v>54</v>
      </c>
      <c r="D749" s="20" t="s">
        <v>26</v>
      </c>
      <c r="E749" s="2">
        <v>-120.48192771084337</v>
      </c>
      <c r="F749" s="2">
        <v>100</v>
      </c>
      <c r="G749" s="9">
        <f t="shared" si="320"/>
        <v>45060.04166666486</v>
      </c>
      <c r="H749" s="2" t="str">
        <f t="shared" si="321"/>
        <v>Washington Football Team</v>
      </c>
      <c r="I749" s="2" t="str">
        <f t="shared" si="322"/>
        <v>Dallas Cowboys</v>
      </c>
      <c r="J749" s="17">
        <f t="shared" si="323"/>
        <v>-120.48192771084337</v>
      </c>
      <c r="K749" s="18">
        <f t="shared" si="324"/>
        <v>100</v>
      </c>
      <c r="L749" s="4">
        <f t="shared" si="299"/>
        <v>1.83</v>
      </c>
      <c r="M749" s="4">
        <f t="shared" si="300"/>
        <v>2</v>
      </c>
      <c r="N749" s="1">
        <f t="shared" si="301"/>
        <v>0.54644808743169393</v>
      </c>
      <c r="O749" s="1">
        <f t="shared" si="302"/>
        <v>0.5</v>
      </c>
      <c r="P749" s="1">
        <f t="shared" si="303"/>
        <v>4.4386422976501305E-2</v>
      </c>
      <c r="Q749" s="1">
        <f t="shared" si="304"/>
        <v>2.3224043715846965E-2</v>
      </c>
      <c r="R749" s="1">
        <f t="shared" si="305"/>
        <v>0.53422404371584697</v>
      </c>
      <c r="S749" s="1"/>
      <c r="T749" s="17">
        <f t="shared" si="306"/>
        <v>871.87381729284084</v>
      </c>
      <c r="U749" s="18">
        <f t="shared" si="307"/>
        <v>1045.6626202421151</v>
      </c>
      <c r="V749" s="2">
        <f t="shared" si="308"/>
        <v>828.28012642819874</v>
      </c>
      <c r="W749" s="18">
        <f t="shared" si="309"/>
        <v>993.3794892300092</v>
      </c>
      <c r="X749" s="2">
        <f t="shared" si="310"/>
        <v>-120.73210114461043</v>
      </c>
      <c r="Y749" s="2">
        <f t="shared" si="311"/>
        <v>-100.66646340515068</v>
      </c>
      <c r="Z749" s="2">
        <f t="shared" si="312"/>
        <v>828.28012642819874</v>
      </c>
      <c r="AA749" s="2">
        <f t="shared" si="313"/>
        <v>-1000</v>
      </c>
      <c r="AB749" s="5">
        <f t="shared" si="314"/>
        <v>0.83000000000000007</v>
      </c>
      <c r="AC749" s="5">
        <f t="shared" si="315"/>
        <v>-1</v>
      </c>
      <c r="AD749" s="3">
        <f t="shared" si="316"/>
        <v>202010</v>
      </c>
      <c r="AE749" s="21">
        <v>1.9</v>
      </c>
      <c r="AF749" s="21">
        <v>1.9</v>
      </c>
      <c r="AG749" s="21">
        <v>1.83</v>
      </c>
      <c r="AH749" s="21">
        <v>2</v>
      </c>
      <c r="AI749">
        <v>25</v>
      </c>
      <c r="AJ749">
        <v>3</v>
      </c>
      <c r="AK749">
        <f t="shared" si="317"/>
        <v>-130</v>
      </c>
      <c r="AL749">
        <f t="shared" si="318"/>
        <v>25</v>
      </c>
      <c r="AM749">
        <f t="shared" si="319"/>
        <v>3</v>
      </c>
    </row>
    <row r="750" spans="2:39" x14ac:dyDescent="0.25">
      <c r="B750" s="24">
        <v>44126</v>
      </c>
      <c r="C750" s="20" t="s">
        <v>22</v>
      </c>
      <c r="D750" s="20" t="s">
        <v>28</v>
      </c>
      <c r="E750" s="2">
        <v>-227.27272727272731</v>
      </c>
      <c r="F750" s="2">
        <v>185</v>
      </c>
      <c r="G750" s="9">
        <f t="shared" si="320"/>
        <v>45060.083333331524</v>
      </c>
      <c r="H750" s="2" t="str">
        <f t="shared" si="321"/>
        <v>Philadelphia Eagles</v>
      </c>
      <c r="I750" s="2" t="str">
        <f t="shared" si="322"/>
        <v>New York Giants</v>
      </c>
      <c r="J750" s="17">
        <f t="shared" si="323"/>
        <v>-227.27272727272731</v>
      </c>
      <c r="K750" s="18">
        <f t="shared" si="324"/>
        <v>185</v>
      </c>
      <c r="L750" s="4">
        <f t="shared" si="299"/>
        <v>1.44</v>
      </c>
      <c r="M750" s="4">
        <f t="shared" si="300"/>
        <v>2.85</v>
      </c>
      <c r="N750" s="1">
        <f t="shared" si="301"/>
        <v>0.69444444444444442</v>
      </c>
      <c r="O750" s="1">
        <f t="shared" si="302"/>
        <v>0.35087719298245612</v>
      </c>
      <c r="P750" s="1">
        <f t="shared" si="303"/>
        <v>4.3356643356643354E-2</v>
      </c>
      <c r="Q750" s="1">
        <f t="shared" si="304"/>
        <v>0.17178362573099415</v>
      </c>
      <c r="R750" s="1">
        <f t="shared" si="305"/>
        <v>0.68278362573099416</v>
      </c>
      <c r="S750" s="1"/>
      <c r="T750" s="17">
        <f t="shared" si="306"/>
        <v>464.59282606461329</v>
      </c>
      <c r="U750" s="18">
        <f t="shared" si="307"/>
        <v>1917.3510160506185</v>
      </c>
      <c r="V750" s="2">
        <f t="shared" si="308"/>
        <v>441.36318476138263</v>
      </c>
      <c r="W750" s="18">
        <f t="shared" si="309"/>
        <v>1821.4834652480874</v>
      </c>
      <c r="X750" s="2">
        <f t="shared" si="310"/>
        <v>-226.57077765573882</v>
      </c>
      <c r="Y750" s="2">
        <f t="shared" si="311"/>
        <v>182.14834652480874</v>
      </c>
      <c r="Z750" s="2">
        <f t="shared" si="312"/>
        <v>441.36318476138263</v>
      </c>
      <c r="AA750" s="2">
        <f t="shared" si="313"/>
        <v>-1000</v>
      </c>
      <c r="AB750" s="5">
        <f t="shared" si="314"/>
        <v>0.43999999999999995</v>
      </c>
      <c r="AC750" s="5">
        <f t="shared" si="315"/>
        <v>-1</v>
      </c>
      <c r="AD750" s="3">
        <f t="shared" si="316"/>
        <v>202010</v>
      </c>
      <c r="AE750" s="21">
        <v>1.4</v>
      </c>
      <c r="AF750" s="21">
        <v>3.1</v>
      </c>
      <c r="AG750" s="21">
        <v>1.44</v>
      </c>
      <c r="AH750" s="21">
        <v>2.85</v>
      </c>
      <c r="AI750">
        <v>22</v>
      </c>
      <c r="AJ750">
        <v>21</v>
      </c>
      <c r="AK750">
        <f t="shared" si="317"/>
        <v>-300</v>
      </c>
      <c r="AL750">
        <f t="shared" si="318"/>
        <v>22</v>
      </c>
      <c r="AM750">
        <f t="shared" si="319"/>
        <v>21</v>
      </c>
    </row>
    <row r="751" spans="2:39" x14ac:dyDescent="0.25">
      <c r="B751" s="24">
        <v>44123</v>
      </c>
      <c r="C751" s="20" t="s">
        <v>26</v>
      </c>
      <c r="D751" s="20" t="s">
        <v>51</v>
      </c>
      <c r="E751" s="2">
        <v>-116.27906976744185</v>
      </c>
      <c r="F751" s="2">
        <v>-105.26315789473685</v>
      </c>
      <c r="G751" s="9">
        <f t="shared" si="320"/>
        <v>45060.124999998188</v>
      </c>
      <c r="H751" s="2" t="str">
        <f t="shared" si="321"/>
        <v>Dallas Cowboys</v>
      </c>
      <c r="I751" s="2" t="str">
        <f t="shared" si="322"/>
        <v>Arizona Cardinals</v>
      </c>
      <c r="J751" s="17">
        <f t="shared" si="323"/>
        <v>-116.27906976744185</v>
      </c>
      <c r="K751" s="18">
        <f t="shared" si="324"/>
        <v>-105.26315789473685</v>
      </c>
      <c r="L751" s="4">
        <f t="shared" si="299"/>
        <v>1.86</v>
      </c>
      <c r="M751" s="4">
        <f t="shared" si="300"/>
        <v>1.95</v>
      </c>
      <c r="N751" s="1">
        <f t="shared" si="301"/>
        <v>0.5376344086021505</v>
      </c>
      <c r="O751" s="1">
        <f t="shared" si="302"/>
        <v>0.51282051282051289</v>
      </c>
      <c r="P751" s="1">
        <f t="shared" si="303"/>
        <v>4.8031496062992063E-2</v>
      </c>
      <c r="Q751" s="1">
        <f t="shared" si="304"/>
        <v>1.2406947890818809E-2</v>
      </c>
      <c r="R751" s="1">
        <f t="shared" si="305"/>
        <v>0.52340694789081876</v>
      </c>
      <c r="S751" s="1"/>
      <c r="T751" s="17">
        <f t="shared" si="306"/>
        <v>910.55927711643062</v>
      </c>
      <c r="U751" s="18">
        <f t="shared" si="307"/>
        <v>1001.5075521192962</v>
      </c>
      <c r="V751" s="2">
        <f t="shared" si="308"/>
        <v>865.03131326060907</v>
      </c>
      <c r="W751" s="18">
        <f t="shared" si="309"/>
        <v>951.43217451333135</v>
      </c>
      <c r="X751" s="2">
        <f t="shared" si="310"/>
        <v>-115.60275156174939</v>
      </c>
      <c r="Y751" s="2">
        <f t="shared" si="311"/>
        <v>-105.10470707084419</v>
      </c>
      <c r="Z751" s="2">
        <f t="shared" si="312"/>
        <v>-1000</v>
      </c>
      <c r="AA751" s="2">
        <f t="shared" si="313"/>
        <v>951.43217451333135</v>
      </c>
      <c r="AB751" s="5">
        <f t="shared" si="314"/>
        <v>-1</v>
      </c>
      <c r="AC751" s="5">
        <f t="shared" si="315"/>
        <v>0.95</v>
      </c>
      <c r="AD751" s="3">
        <f t="shared" si="316"/>
        <v>202010</v>
      </c>
      <c r="AE751" s="21">
        <v>2.2000000000000002</v>
      </c>
      <c r="AF751" s="21">
        <v>1.71</v>
      </c>
      <c r="AG751" s="21">
        <v>1.86</v>
      </c>
      <c r="AH751" s="21">
        <v>1.95</v>
      </c>
      <c r="AI751">
        <v>10</v>
      </c>
      <c r="AJ751">
        <v>38</v>
      </c>
      <c r="AK751">
        <f t="shared" si="317"/>
        <v>-120</v>
      </c>
      <c r="AL751">
        <f t="shared" si="318"/>
        <v>10</v>
      </c>
      <c r="AM751">
        <f t="shared" si="319"/>
        <v>38</v>
      </c>
    </row>
    <row r="752" spans="2:39" x14ac:dyDescent="0.25">
      <c r="B752" s="24">
        <v>44123</v>
      </c>
      <c r="C752" s="20" t="s">
        <v>27</v>
      </c>
      <c r="D752" s="20" t="s">
        <v>23</v>
      </c>
      <c r="E752" s="2">
        <v>195.00000000000003</v>
      </c>
      <c r="F752" s="2">
        <v>-238.09523809523813</v>
      </c>
      <c r="G752" s="9">
        <f t="shared" si="320"/>
        <v>45060.166666664853</v>
      </c>
      <c r="H752" s="2" t="str">
        <f t="shared" si="321"/>
        <v>Kansas City Chiefs</v>
      </c>
      <c r="I752" s="2" t="str">
        <f t="shared" si="322"/>
        <v>Buffalo Bills</v>
      </c>
      <c r="J752" s="17">
        <f t="shared" si="323"/>
        <v>-238.09523809523813</v>
      </c>
      <c r="K752" s="18">
        <f t="shared" si="324"/>
        <v>195.00000000000003</v>
      </c>
      <c r="L752" s="4">
        <f t="shared" si="299"/>
        <v>1.42</v>
      </c>
      <c r="M752" s="4">
        <f t="shared" si="300"/>
        <v>2.95</v>
      </c>
      <c r="N752" s="1">
        <f t="shared" si="301"/>
        <v>0.70422535211267612</v>
      </c>
      <c r="O752" s="1">
        <f t="shared" si="302"/>
        <v>0.33898305084745761</v>
      </c>
      <c r="P752" s="1">
        <f t="shared" si="303"/>
        <v>4.1418764302059485E-2</v>
      </c>
      <c r="Q752" s="1">
        <f t="shared" si="304"/>
        <v>0.18262115063260925</v>
      </c>
      <c r="R752" s="1">
        <f t="shared" si="305"/>
        <v>0.69362115063260932</v>
      </c>
      <c r="S752" s="1"/>
      <c r="T752" s="17">
        <f t="shared" si="306"/>
        <v>441.70920838841397</v>
      </c>
      <c r="U752" s="18">
        <f t="shared" si="307"/>
        <v>2009.6149174189422</v>
      </c>
      <c r="V752" s="2">
        <f t="shared" si="308"/>
        <v>419.62374796899326</v>
      </c>
      <c r="W752" s="18">
        <f t="shared" si="309"/>
        <v>1909.134171547995</v>
      </c>
      <c r="X752" s="2">
        <f t="shared" si="310"/>
        <v>-238.30872414634925</v>
      </c>
      <c r="Y752" s="2">
        <f t="shared" si="311"/>
        <v>190.9134171547995</v>
      </c>
      <c r="Z752" s="2">
        <f t="shared" si="312"/>
        <v>419.62374796899326</v>
      </c>
      <c r="AA752" s="2">
        <f t="shared" si="313"/>
        <v>-1000</v>
      </c>
      <c r="AB752" s="5">
        <f t="shared" si="314"/>
        <v>0.41999999999999993</v>
      </c>
      <c r="AC752" s="5">
        <f t="shared" si="315"/>
        <v>-1</v>
      </c>
      <c r="AD752" s="3">
        <f t="shared" si="316"/>
        <v>202010</v>
      </c>
      <c r="AE752" s="21">
        <v>2.7</v>
      </c>
      <c r="AF752" s="21">
        <v>1.5</v>
      </c>
      <c r="AG752" s="21">
        <v>2.95</v>
      </c>
      <c r="AH752" s="21">
        <v>1.42</v>
      </c>
      <c r="AI752">
        <v>17</v>
      </c>
      <c r="AJ752">
        <v>26</v>
      </c>
      <c r="AK752">
        <f t="shared" si="317"/>
        <v>-300</v>
      </c>
      <c r="AL752">
        <f t="shared" si="318"/>
        <v>26</v>
      </c>
      <c r="AM752">
        <f t="shared" si="319"/>
        <v>17</v>
      </c>
    </row>
    <row r="753" spans="2:39" x14ac:dyDescent="0.25">
      <c r="B753" s="24">
        <v>44122</v>
      </c>
      <c r="C753" s="20" t="s">
        <v>25</v>
      </c>
      <c r="D753" s="20" t="s">
        <v>50</v>
      </c>
      <c r="E753" s="2">
        <v>129.99999999999997</v>
      </c>
      <c r="F753" s="2">
        <v>-151.51515151515153</v>
      </c>
      <c r="G753" s="9">
        <f t="shared" si="320"/>
        <v>45060.208333331517</v>
      </c>
      <c r="H753" s="2" t="str">
        <f t="shared" si="321"/>
        <v>Los Angeles Rams</v>
      </c>
      <c r="I753" s="2" t="str">
        <f t="shared" si="322"/>
        <v>San Francisco 49ers</v>
      </c>
      <c r="J753" s="17">
        <f t="shared" si="323"/>
        <v>-151.51515151515153</v>
      </c>
      <c r="K753" s="18">
        <f t="shared" si="324"/>
        <v>129.99999999999997</v>
      </c>
      <c r="L753" s="4">
        <f t="shared" si="299"/>
        <v>1.66</v>
      </c>
      <c r="M753" s="4">
        <f t="shared" si="300"/>
        <v>2.2999999999999998</v>
      </c>
      <c r="N753" s="1">
        <f t="shared" si="301"/>
        <v>0.60240963855421692</v>
      </c>
      <c r="O753" s="1">
        <f t="shared" si="302"/>
        <v>0.43478260869565222</v>
      </c>
      <c r="P753" s="1">
        <f t="shared" si="303"/>
        <v>3.5858585858585923E-2</v>
      </c>
      <c r="Q753" s="1">
        <f t="shared" si="304"/>
        <v>8.3813514929282351E-2</v>
      </c>
      <c r="R753" s="1">
        <f t="shared" si="305"/>
        <v>0.59481351492928236</v>
      </c>
      <c r="S753" s="1"/>
      <c r="T753" s="17">
        <f t="shared" si="306"/>
        <v>681.19919084032654</v>
      </c>
      <c r="U753" s="18">
        <f t="shared" si="307"/>
        <v>1332.032655245516</v>
      </c>
      <c r="V753" s="2">
        <f t="shared" si="308"/>
        <v>647.13923129831016</v>
      </c>
      <c r="W753" s="18">
        <f t="shared" si="309"/>
        <v>1265.4310224832402</v>
      </c>
      <c r="X753" s="2">
        <f t="shared" si="310"/>
        <v>-154.5262521009227</v>
      </c>
      <c r="Y753" s="2">
        <f t="shared" si="311"/>
        <v>126.54310224832402</v>
      </c>
      <c r="Z753" s="2">
        <f t="shared" si="312"/>
        <v>-1000</v>
      </c>
      <c r="AA753" s="2">
        <f t="shared" si="313"/>
        <v>1265.4310224832402</v>
      </c>
      <c r="AB753" s="5">
        <f t="shared" si="314"/>
        <v>-1</v>
      </c>
      <c r="AC753" s="5">
        <f t="shared" si="315"/>
        <v>1.2999999999999998</v>
      </c>
      <c r="AD753" s="3">
        <f t="shared" si="316"/>
        <v>202010</v>
      </c>
      <c r="AE753" s="21">
        <v>2.4</v>
      </c>
      <c r="AF753" s="21">
        <v>1.62</v>
      </c>
      <c r="AG753" s="21">
        <v>2.2999999999999998</v>
      </c>
      <c r="AH753" s="21">
        <v>1.66</v>
      </c>
      <c r="AI753">
        <v>24</v>
      </c>
      <c r="AJ753">
        <v>16</v>
      </c>
      <c r="AK753">
        <f t="shared" si="317"/>
        <v>-160</v>
      </c>
      <c r="AL753">
        <f t="shared" si="318"/>
        <v>16</v>
      </c>
      <c r="AM753">
        <f t="shared" si="319"/>
        <v>24</v>
      </c>
    </row>
    <row r="754" spans="2:39" x14ac:dyDescent="0.25">
      <c r="B754" s="24">
        <v>44122</v>
      </c>
      <c r="C754" s="20" t="s">
        <v>30</v>
      </c>
      <c r="D754" s="20" t="s">
        <v>36</v>
      </c>
      <c r="E754" s="2">
        <v>100</v>
      </c>
      <c r="F754" s="2">
        <v>-120.48192771084337</v>
      </c>
      <c r="G754" s="9">
        <f t="shared" si="320"/>
        <v>45060.249999998181</v>
      </c>
      <c r="H754" s="2" t="str">
        <f t="shared" si="321"/>
        <v>Green Bay Packers</v>
      </c>
      <c r="I754" s="2" t="str">
        <f t="shared" si="322"/>
        <v>Tampa Bay Buccaneers</v>
      </c>
      <c r="J754" s="17">
        <f t="shared" si="323"/>
        <v>-120.48192771084337</v>
      </c>
      <c r="K754" s="18">
        <f t="shared" si="324"/>
        <v>100</v>
      </c>
      <c r="L754" s="4">
        <f t="shared" si="299"/>
        <v>1.83</v>
      </c>
      <c r="M754" s="4">
        <f t="shared" si="300"/>
        <v>2</v>
      </c>
      <c r="N754" s="1">
        <f t="shared" si="301"/>
        <v>0.54644808743169393</v>
      </c>
      <c r="O754" s="1">
        <f t="shared" si="302"/>
        <v>0.5</v>
      </c>
      <c r="P754" s="1">
        <f t="shared" si="303"/>
        <v>4.4386422976501305E-2</v>
      </c>
      <c r="Q754" s="1">
        <f t="shared" si="304"/>
        <v>2.3224043715846965E-2</v>
      </c>
      <c r="R754" s="1">
        <f t="shared" si="305"/>
        <v>0.53422404371584697</v>
      </c>
      <c r="S754" s="1"/>
      <c r="T754" s="17">
        <f t="shared" si="306"/>
        <v>871.87381729284084</v>
      </c>
      <c r="U754" s="18">
        <f t="shared" si="307"/>
        <v>1045.6626202421151</v>
      </c>
      <c r="V754" s="2">
        <f t="shared" si="308"/>
        <v>828.28012642819874</v>
      </c>
      <c r="W754" s="18">
        <f t="shared" si="309"/>
        <v>993.3794892300092</v>
      </c>
      <c r="X754" s="2">
        <f t="shared" si="310"/>
        <v>-120.73210114461043</v>
      </c>
      <c r="Y754" s="2">
        <f t="shared" si="311"/>
        <v>-100.66646340515068</v>
      </c>
      <c r="Z754" s="2">
        <f t="shared" si="312"/>
        <v>-1000</v>
      </c>
      <c r="AA754" s="2">
        <f t="shared" si="313"/>
        <v>993.3794892300092</v>
      </c>
      <c r="AB754" s="5">
        <f t="shared" si="314"/>
        <v>-1</v>
      </c>
      <c r="AC754" s="5">
        <f t="shared" si="315"/>
        <v>1</v>
      </c>
      <c r="AD754" s="3">
        <f t="shared" si="316"/>
        <v>202010</v>
      </c>
      <c r="AE754" s="21">
        <v>2.0499999999999998</v>
      </c>
      <c r="AF754" s="21">
        <v>1.8</v>
      </c>
      <c r="AG754" s="21">
        <v>2</v>
      </c>
      <c r="AH754" s="21">
        <v>1.83</v>
      </c>
      <c r="AI754">
        <v>38</v>
      </c>
      <c r="AJ754">
        <v>10</v>
      </c>
      <c r="AK754">
        <f t="shared" si="317"/>
        <v>-130</v>
      </c>
      <c r="AL754">
        <f t="shared" si="318"/>
        <v>10</v>
      </c>
      <c r="AM754">
        <f t="shared" si="319"/>
        <v>38</v>
      </c>
    </row>
    <row r="755" spans="2:39" x14ac:dyDescent="0.25">
      <c r="B755" s="24">
        <v>44122</v>
      </c>
      <c r="C755" s="20" t="s">
        <v>33</v>
      </c>
      <c r="D755" s="20" t="s">
        <v>45</v>
      </c>
      <c r="E755" s="2">
        <v>-400</v>
      </c>
      <c r="F755" s="2">
        <v>320</v>
      </c>
      <c r="G755" s="9">
        <f t="shared" si="320"/>
        <v>45060.291666664845</v>
      </c>
      <c r="H755" s="2" t="str">
        <f t="shared" si="321"/>
        <v>Miami Dolphins</v>
      </c>
      <c r="I755" s="2" t="str">
        <f t="shared" si="322"/>
        <v>New York Jets</v>
      </c>
      <c r="J755" s="17">
        <f t="shared" si="323"/>
        <v>-400</v>
      </c>
      <c r="K755" s="18">
        <f t="shared" si="324"/>
        <v>320</v>
      </c>
      <c r="L755" s="4">
        <f t="shared" si="299"/>
        <v>1.25</v>
      </c>
      <c r="M755" s="4">
        <f t="shared" si="300"/>
        <v>4.2</v>
      </c>
      <c r="N755" s="1">
        <f t="shared" si="301"/>
        <v>0.8</v>
      </c>
      <c r="O755" s="1">
        <f t="shared" si="302"/>
        <v>0.23809523809523808</v>
      </c>
      <c r="P755" s="1">
        <f t="shared" si="303"/>
        <v>3.669724770642202E-2</v>
      </c>
      <c r="Q755" s="1">
        <f t="shared" si="304"/>
        <v>0.28095238095238095</v>
      </c>
      <c r="R755" s="1">
        <f t="shared" si="305"/>
        <v>0.79195238095238096</v>
      </c>
      <c r="S755" s="1"/>
      <c r="T755" s="17">
        <f t="shared" si="306"/>
        <v>262.7021826709157</v>
      </c>
      <c r="U755" s="18">
        <f t="shared" si="307"/>
        <v>3204.8956988858595</v>
      </c>
      <c r="V755" s="2">
        <f t="shared" si="308"/>
        <v>249.56707353736991</v>
      </c>
      <c r="W755" s="18">
        <f t="shared" si="309"/>
        <v>3044.6509139415662</v>
      </c>
      <c r="X755" s="2">
        <f t="shared" si="310"/>
        <v>-400.69388394309198</v>
      </c>
      <c r="Y755" s="2">
        <f t="shared" si="311"/>
        <v>304.46509139415662</v>
      </c>
      <c r="Z755" s="2">
        <f t="shared" si="312"/>
        <v>249.56707353736991</v>
      </c>
      <c r="AA755" s="2">
        <f t="shared" si="313"/>
        <v>-1000</v>
      </c>
      <c r="AB755" s="5">
        <f t="shared" si="314"/>
        <v>0.25</v>
      </c>
      <c r="AC755" s="5">
        <f t="shared" si="315"/>
        <v>-1</v>
      </c>
      <c r="AD755" s="3">
        <f t="shared" si="316"/>
        <v>202010</v>
      </c>
      <c r="AE755" s="21">
        <v>1.27</v>
      </c>
      <c r="AF755" s="21">
        <v>3.9</v>
      </c>
      <c r="AG755" s="21">
        <v>1.25</v>
      </c>
      <c r="AH755" s="21">
        <v>4.2</v>
      </c>
      <c r="AI755">
        <v>24</v>
      </c>
      <c r="AJ755">
        <v>0</v>
      </c>
      <c r="AK755">
        <f t="shared" si="317"/>
        <v>-400</v>
      </c>
      <c r="AL755">
        <f t="shared" si="318"/>
        <v>24</v>
      </c>
      <c r="AM755">
        <f t="shared" si="319"/>
        <v>0</v>
      </c>
    </row>
    <row r="756" spans="2:39" x14ac:dyDescent="0.25">
      <c r="B756" s="24">
        <v>44122</v>
      </c>
      <c r="C756" s="20" t="s">
        <v>47</v>
      </c>
      <c r="D756" s="20" t="s">
        <v>40</v>
      </c>
      <c r="E756" s="2">
        <v>-120.48192771084337</v>
      </c>
      <c r="F756" s="2">
        <v>100</v>
      </c>
      <c r="G756" s="9">
        <f t="shared" si="320"/>
        <v>45060.333333331509</v>
      </c>
      <c r="H756" s="2" t="str">
        <f t="shared" si="321"/>
        <v>Carolina Panthers</v>
      </c>
      <c r="I756" s="2" t="str">
        <f t="shared" si="322"/>
        <v>Chicago Bears</v>
      </c>
      <c r="J756" s="17">
        <f t="shared" si="323"/>
        <v>-120.48192771084337</v>
      </c>
      <c r="K756" s="18">
        <f t="shared" si="324"/>
        <v>100</v>
      </c>
      <c r="L756" s="4">
        <f t="shared" si="299"/>
        <v>1.83</v>
      </c>
      <c r="M756" s="4">
        <f t="shared" si="300"/>
        <v>2</v>
      </c>
      <c r="N756" s="1">
        <f t="shared" si="301"/>
        <v>0.54644808743169393</v>
      </c>
      <c r="O756" s="1">
        <f t="shared" si="302"/>
        <v>0.5</v>
      </c>
      <c r="P756" s="1">
        <f t="shared" si="303"/>
        <v>4.4386422976501305E-2</v>
      </c>
      <c r="Q756" s="1">
        <f t="shared" si="304"/>
        <v>2.3224043715846965E-2</v>
      </c>
      <c r="R756" s="1">
        <f t="shared" si="305"/>
        <v>0.53422404371584697</v>
      </c>
      <c r="S756" s="1"/>
      <c r="T756" s="17">
        <f t="shared" si="306"/>
        <v>871.87381729284084</v>
      </c>
      <c r="U756" s="18">
        <f t="shared" si="307"/>
        <v>1045.6626202421151</v>
      </c>
      <c r="V756" s="2">
        <f t="shared" si="308"/>
        <v>828.28012642819874</v>
      </c>
      <c r="W756" s="18">
        <f t="shared" si="309"/>
        <v>993.3794892300092</v>
      </c>
      <c r="X756" s="2">
        <f t="shared" si="310"/>
        <v>-120.73210114461043</v>
      </c>
      <c r="Y756" s="2">
        <f t="shared" si="311"/>
        <v>-100.66646340515068</v>
      </c>
      <c r="Z756" s="2">
        <f t="shared" si="312"/>
        <v>-1000</v>
      </c>
      <c r="AA756" s="2">
        <f t="shared" si="313"/>
        <v>993.3794892300092</v>
      </c>
      <c r="AB756" s="5">
        <f t="shared" si="314"/>
        <v>-1</v>
      </c>
      <c r="AC756" s="5">
        <f t="shared" si="315"/>
        <v>1</v>
      </c>
      <c r="AD756" s="3">
        <f t="shared" si="316"/>
        <v>202010</v>
      </c>
      <c r="AE756" s="21">
        <v>1.66</v>
      </c>
      <c r="AF756" s="21">
        <v>2.2999999999999998</v>
      </c>
      <c r="AG756" s="21">
        <v>1.83</v>
      </c>
      <c r="AH756" s="21">
        <v>2</v>
      </c>
      <c r="AI756">
        <v>16</v>
      </c>
      <c r="AJ756">
        <v>23</v>
      </c>
      <c r="AK756">
        <f t="shared" si="317"/>
        <v>-130</v>
      </c>
      <c r="AL756">
        <f t="shared" si="318"/>
        <v>16</v>
      </c>
      <c r="AM756">
        <f t="shared" si="319"/>
        <v>23</v>
      </c>
    </row>
    <row r="757" spans="2:39" x14ac:dyDescent="0.25">
      <c r="B757" s="24">
        <v>44122</v>
      </c>
      <c r="C757" s="20" t="s">
        <v>42</v>
      </c>
      <c r="D757" s="20" t="s">
        <v>24</v>
      </c>
      <c r="E757" s="2">
        <v>-370.37037037037032</v>
      </c>
      <c r="F757" s="2">
        <v>290</v>
      </c>
      <c r="G757" s="9">
        <f t="shared" si="320"/>
        <v>45060.374999998174</v>
      </c>
      <c r="H757" s="2" t="str">
        <f t="shared" si="321"/>
        <v>Indianapolis Colts</v>
      </c>
      <c r="I757" s="2" t="str">
        <f t="shared" si="322"/>
        <v>Cincinnati Bengals</v>
      </c>
      <c r="J757" s="17">
        <f t="shared" si="323"/>
        <v>-370.37037037037032</v>
      </c>
      <c r="K757" s="18">
        <f t="shared" si="324"/>
        <v>290</v>
      </c>
      <c r="L757" s="4">
        <f t="shared" si="299"/>
        <v>1.27</v>
      </c>
      <c r="M757" s="4">
        <f t="shared" si="300"/>
        <v>3.9</v>
      </c>
      <c r="N757" s="1">
        <f t="shared" si="301"/>
        <v>0.78740157480314954</v>
      </c>
      <c r="O757" s="1">
        <f t="shared" si="302"/>
        <v>0.25641025641025644</v>
      </c>
      <c r="P757" s="1">
        <f t="shared" si="303"/>
        <v>4.1972920696324856E-2</v>
      </c>
      <c r="Q757" s="1">
        <f t="shared" si="304"/>
        <v>0.26549565919644658</v>
      </c>
      <c r="R757" s="1">
        <f t="shared" si="305"/>
        <v>0.77649565919644659</v>
      </c>
      <c r="S757" s="1"/>
      <c r="T757" s="17">
        <f t="shared" si="306"/>
        <v>287.83720572867844</v>
      </c>
      <c r="U757" s="18">
        <f t="shared" si="307"/>
        <v>2959.4718041984102</v>
      </c>
      <c r="V757" s="2">
        <f t="shared" si="308"/>
        <v>273.4453454422445</v>
      </c>
      <c r="W757" s="18">
        <f t="shared" si="309"/>
        <v>2811.4982139884896</v>
      </c>
      <c r="X757" s="2">
        <f t="shared" si="310"/>
        <v>-365.70379297650692</v>
      </c>
      <c r="Y757" s="2">
        <f t="shared" si="311"/>
        <v>281.14982139884899</v>
      </c>
      <c r="Z757" s="2">
        <f t="shared" si="312"/>
        <v>273.4453454422445</v>
      </c>
      <c r="AA757" s="2">
        <f t="shared" si="313"/>
        <v>-1000</v>
      </c>
      <c r="AB757" s="5">
        <f t="shared" si="314"/>
        <v>0.27</v>
      </c>
      <c r="AC757" s="5">
        <f t="shared" si="315"/>
        <v>-1</v>
      </c>
      <c r="AD757" s="3">
        <f t="shared" si="316"/>
        <v>202010</v>
      </c>
      <c r="AE757" s="21">
        <v>1.25</v>
      </c>
      <c r="AF757" s="21">
        <v>4.0999999999999996</v>
      </c>
      <c r="AG757" s="21">
        <v>1.27</v>
      </c>
      <c r="AH757" s="21">
        <v>3.9</v>
      </c>
      <c r="AI757">
        <v>31</v>
      </c>
      <c r="AJ757">
        <v>27</v>
      </c>
      <c r="AK757">
        <f t="shared" si="317"/>
        <v>-400</v>
      </c>
      <c r="AL757">
        <f t="shared" si="318"/>
        <v>31</v>
      </c>
      <c r="AM757">
        <f t="shared" si="319"/>
        <v>27</v>
      </c>
    </row>
    <row r="758" spans="2:39" x14ac:dyDescent="0.25">
      <c r="B758" s="24">
        <v>44122</v>
      </c>
      <c r="C758" s="20" t="s">
        <v>29</v>
      </c>
      <c r="D758" s="20" t="s">
        <v>37</v>
      </c>
      <c r="E758" s="2">
        <v>140</v>
      </c>
      <c r="F758" s="2">
        <v>-161.29032258064512</v>
      </c>
      <c r="G758" s="9">
        <f t="shared" si="320"/>
        <v>45060.416666664838</v>
      </c>
      <c r="H758" s="2" t="str">
        <f t="shared" si="321"/>
        <v>Detroit Lions</v>
      </c>
      <c r="I758" s="2" t="str">
        <f t="shared" si="322"/>
        <v>Jacksonville Jaguars</v>
      </c>
      <c r="J758" s="17">
        <f t="shared" si="323"/>
        <v>-161.29032258064512</v>
      </c>
      <c r="K758" s="18">
        <f t="shared" si="324"/>
        <v>140</v>
      </c>
      <c r="L758" s="4">
        <f t="shared" si="299"/>
        <v>1.62</v>
      </c>
      <c r="M758" s="4">
        <f t="shared" si="300"/>
        <v>2.4</v>
      </c>
      <c r="N758" s="1">
        <f t="shared" si="301"/>
        <v>0.61728395061728392</v>
      </c>
      <c r="O758" s="1">
        <f t="shared" si="302"/>
        <v>0.41666666666666669</v>
      </c>
      <c r="P758" s="1">
        <f t="shared" si="303"/>
        <v>3.2835820895522283E-2</v>
      </c>
      <c r="Q758" s="1">
        <f t="shared" si="304"/>
        <v>0.10030864197530862</v>
      </c>
      <c r="R758" s="1">
        <f t="shared" si="305"/>
        <v>0.61130864197530865</v>
      </c>
      <c r="S758" s="1"/>
      <c r="T758" s="17">
        <f t="shared" si="306"/>
        <v>635.83488165441463</v>
      </c>
      <c r="U758" s="18">
        <f t="shared" si="307"/>
        <v>1423.7849094482656</v>
      </c>
      <c r="V758" s="2">
        <f t="shared" si="308"/>
        <v>604.04313757169382</v>
      </c>
      <c r="W758" s="18">
        <f t="shared" si="309"/>
        <v>1352.5956639758522</v>
      </c>
      <c r="X758" s="2">
        <f t="shared" si="310"/>
        <v>-165.55109027810289</v>
      </c>
      <c r="Y758" s="2">
        <f t="shared" si="311"/>
        <v>135.25956639758522</v>
      </c>
      <c r="Z758" s="2">
        <f t="shared" si="312"/>
        <v>604.04313757169382</v>
      </c>
      <c r="AA758" s="2">
        <f t="shared" si="313"/>
        <v>-1000</v>
      </c>
      <c r="AB758" s="5">
        <f t="shared" si="314"/>
        <v>0.62000000000000011</v>
      </c>
      <c r="AC758" s="5">
        <f t="shared" si="315"/>
        <v>-1</v>
      </c>
      <c r="AD758" s="3">
        <f t="shared" si="316"/>
        <v>202010</v>
      </c>
      <c r="AE758" s="21">
        <v>2.5499999999999998</v>
      </c>
      <c r="AF758" s="21">
        <v>1.57</v>
      </c>
      <c r="AG758" s="21">
        <v>2.4</v>
      </c>
      <c r="AH758" s="21">
        <v>1.62</v>
      </c>
      <c r="AI758">
        <v>16</v>
      </c>
      <c r="AJ758">
        <v>34</v>
      </c>
      <c r="AK758">
        <f t="shared" si="317"/>
        <v>-170</v>
      </c>
      <c r="AL758">
        <f t="shared" si="318"/>
        <v>34</v>
      </c>
      <c r="AM758">
        <f t="shared" si="319"/>
        <v>16</v>
      </c>
    </row>
    <row r="759" spans="2:39" x14ac:dyDescent="0.25">
      <c r="B759" s="24">
        <v>44122</v>
      </c>
      <c r="C759" s="20" t="s">
        <v>32</v>
      </c>
      <c r="D759" s="20" t="s">
        <v>38</v>
      </c>
      <c r="E759" s="2">
        <v>-200</v>
      </c>
      <c r="F759" s="2">
        <v>170.00000000000003</v>
      </c>
      <c r="G759" s="9">
        <f t="shared" si="320"/>
        <v>45060.458333331502</v>
      </c>
      <c r="H759" s="2" t="str">
        <f t="shared" si="321"/>
        <v>Minnesota Vikings</v>
      </c>
      <c r="I759" s="2" t="str">
        <f t="shared" si="322"/>
        <v>Atlanta Falcons</v>
      </c>
      <c r="J759" s="17">
        <f t="shared" si="323"/>
        <v>-200</v>
      </c>
      <c r="K759" s="18">
        <f t="shared" si="324"/>
        <v>170.00000000000003</v>
      </c>
      <c r="L759" s="4">
        <f t="shared" si="299"/>
        <v>1.5</v>
      </c>
      <c r="M759" s="4">
        <f t="shared" si="300"/>
        <v>2.7</v>
      </c>
      <c r="N759" s="1">
        <f t="shared" si="301"/>
        <v>0.66666666666666663</v>
      </c>
      <c r="O759" s="1">
        <f t="shared" si="302"/>
        <v>0.37037037037037035</v>
      </c>
      <c r="P759" s="1">
        <f t="shared" si="303"/>
        <v>3.5714285714285587E-2</v>
      </c>
      <c r="Q759" s="1">
        <f t="shared" si="304"/>
        <v>0.14814814814814814</v>
      </c>
      <c r="R759" s="1">
        <f t="shared" si="305"/>
        <v>0.65914814814814815</v>
      </c>
      <c r="S759" s="1"/>
      <c r="T759" s="17">
        <f t="shared" si="306"/>
        <v>517.10962521773342</v>
      </c>
      <c r="U759" s="18">
        <f t="shared" si="307"/>
        <v>1734.0124117028765</v>
      </c>
      <c r="V759" s="2">
        <f t="shared" si="308"/>
        <v>491.25414395684675</v>
      </c>
      <c r="W759" s="18">
        <f t="shared" si="309"/>
        <v>1647.3117911177326</v>
      </c>
      <c r="X759" s="2">
        <f t="shared" si="310"/>
        <v>-203.56062382403903</v>
      </c>
      <c r="Y759" s="2">
        <f t="shared" si="311"/>
        <v>164.73117911177326</v>
      </c>
      <c r="Z759" s="2">
        <f t="shared" si="312"/>
        <v>-1000</v>
      </c>
      <c r="AA759" s="2">
        <f t="shared" si="313"/>
        <v>1647.3117911177326</v>
      </c>
      <c r="AB759" s="5">
        <f t="shared" si="314"/>
        <v>-1</v>
      </c>
      <c r="AC759" s="5">
        <f t="shared" si="315"/>
        <v>1.7000000000000002</v>
      </c>
      <c r="AD759" s="3">
        <f t="shared" si="316"/>
        <v>202010</v>
      </c>
      <c r="AE759" s="21">
        <v>1.52</v>
      </c>
      <c r="AF759" s="21">
        <v>2.67</v>
      </c>
      <c r="AG759" s="21">
        <v>1.5</v>
      </c>
      <c r="AH759" s="21">
        <v>2.7</v>
      </c>
      <c r="AI759">
        <v>23</v>
      </c>
      <c r="AJ759">
        <v>40</v>
      </c>
      <c r="AK759">
        <f t="shared" si="317"/>
        <v>-200</v>
      </c>
      <c r="AL759">
        <f t="shared" si="318"/>
        <v>23</v>
      </c>
      <c r="AM759">
        <f t="shared" si="319"/>
        <v>40</v>
      </c>
    </row>
    <row r="760" spans="2:39" x14ac:dyDescent="0.25">
      <c r="B760" s="24">
        <v>44122</v>
      </c>
      <c r="C760" s="20" t="s">
        <v>39</v>
      </c>
      <c r="D760" s="20" t="s">
        <v>41</v>
      </c>
      <c r="E760" s="2">
        <v>-400</v>
      </c>
      <c r="F760" s="2">
        <v>309.99999999999994</v>
      </c>
      <c r="G760" s="9">
        <f t="shared" si="320"/>
        <v>45060.499999998166</v>
      </c>
      <c r="H760" s="2" t="str">
        <f t="shared" si="321"/>
        <v>New England Patriots</v>
      </c>
      <c r="I760" s="2" t="str">
        <f t="shared" si="322"/>
        <v>Denver Broncos</v>
      </c>
      <c r="J760" s="17">
        <f t="shared" si="323"/>
        <v>-400</v>
      </c>
      <c r="K760" s="18">
        <f t="shared" si="324"/>
        <v>309.99999999999994</v>
      </c>
      <c r="L760" s="4">
        <f t="shared" si="299"/>
        <v>1.25</v>
      </c>
      <c r="M760" s="4">
        <f t="shared" si="300"/>
        <v>4.0999999999999996</v>
      </c>
      <c r="N760" s="1">
        <f t="shared" si="301"/>
        <v>0.8</v>
      </c>
      <c r="O760" s="1">
        <f t="shared" si="302"/>
        <v>0.24390243902439027</v>
      </c>
      <c r="P760" s="1">
        <f t="shared" si="303"/>
        <v>4.2056074766355089E-2</v>
      </c>
      <c r="Q760" s="1">
        <f t="shared" si="304"/>
        <v>0.2780487804878049</v>
      </c>
      <c r="R760" s="1">
        <f t="shared" si="305"/>
        <v>0.78904878048780491</v>
      </c>
      <c r="S760" s="1"/>
      <c r="T760" s="17">
        <f t="shared" si="306"/>
        <v>267.34876819881913</v>
      </c>
      <c r="U760" s="18">
        <f t="shared" si="307"/>
        <v>3156.5493634457707</v>
      </c>
      <c r="V760" s="2">
        <f t="shared" si="308"/>
        <v>253.98132978887816</v>
      </c>
      <c r="W760" s="18">
        <f t="shared" si="309"/>
        <v>2998.721895273482</v>
      </c>
      <c r="X760" s="2">
        <f t="shared" si="310"/>
        <v>-393.72972841399383</v>
      </c>
      <c r="Y760" s="2">
        <f t="shared" si="311"/>
        <v>299.87218952734821</v>
      </c>
      <c r="Z760" s="2">
        <f t="shared" si="312"/>
        <v>-1000</v>
      </c>
      <c r="AA760" s="2">
        <f t="shared" si="313"/>
        <v>2998.721895273482</v>
      </c>
      <c r="AB760" s="5">
        <f t="shared" si="314"/>
        <v>-1</v>
      </c>
      <c r="AC760" s="5">
        <f t="shared" si="315"/>
        <v>3.0999999999999996</v>
      </c>
      <c r="AD760" s="3">
        <f t="shared" si="316"/>
        <v>202010</v>
      </c>
      <c r="AE760" s="21">
        <v>1.22</v>
      </c>
      <c r="AF760" s="21">
        <v>4.5</v>
      </c>
      <c r="AG760" s="21">
        <v>1.25</v>
      </c>
      <c r="AH760" s="21">
        <v>4.0999999999999996</v>
      </c>
      <c r="AI760">
        <v>12</v>
      </c>
      <c r="AJ760">
        <v>18</v>
      </c>
      <c r="AK760">
        <f t="shared" si="317"/>
        <v>-400</v>
      </c>
      <c r="AL760">
        <f t="shared" si="318"/>
        <v>12</v>
      </c>
      <c r="AM760">
        <f t="shared" si="319"/>
        <v>18</v>
      </c>
    </row>
    <row r="761" spans="2:39" x14ac:dyDescent="0.25">
      <c r="B761" s="24">
        <v>44122</v>
      </c>
      <c r="C761" s="20" t="s">
        <v>28</v>
      </c>
      <c r="D761" s="20" t="s">
        <v>54</v>
      </c>
      <c r="E761" s="2">
        <v>-147.05882352941177</v>
      </c>
      <c r="F761" s="2">
        <v>125</v>
      </c>
      <c r="G761" s="9">
        <f t="shared" si="320"/>
        <v>45060.541666664831</v>
      </c>
      <c r="H761" s="2" t="str">
        <f t="shared" si="321"/>
        <v>New York Giants</v>
      </c>
      <c r="I761" s="2" t="str">
        <f t="shared" si="322"/>
        <v>Washington Football Team</v>
      </c>
      <c r="J761" s="17">
        <f t="shared" si="323"/>
        <v>-147.05882352941177</v>
      </c>
      <c r="K761" s="18">
        <f t="shared" si="324"/>
        <v>125</v>
      </c>
      <c r="L761" s="4">
        <f t="shared" si="299"/>
        <v>1.68</v>
      </c>
      <c r="M761" s="4">
        <f t="shared" si="300"/>
        <v>2.25</v>
      </c>
      <c r="N761" s="1">
        <f t="shared" si="301"/>
        <v>0.59523809523809523</v>
      </c>
      <c r="O761" s="1">
        <f t="shared" si="302"/>
        <v>0.44444444444444442</v>
      </c>
      <c r="P761" s="1">
        <f t="shared" si="303"/>
        <v>3.8167938931297662E-2</v>
      </c>
      <c r="Q761" s="1">
        <f t="shared" si="304"/>
        <v>7.5396825396825407E-2</v>
      </c>
      <c r="R761" s="1">
        <f t="shared" si="305"/>
        <v>0.58639682539682547</v>
      </c>
      <c r="S761" s="1"/>
      <c r="T761" s="17">
        <f t="shared" si="306"/>
        <v>705.32983244457648</v>
      </c>
      <c r="U761" s="18">
        <f t="shared" si="307"/>
        <v>1287.7472223008879</v>
      </c>
      <c r="V761" s="2">
        <f t="shared" si="308"/>
        <v>670.06334082234764</v>
      </c>
      <c r="W761" s="18">
        <f t="shared" si="309"/>
        <v>1223.3598611858433</v>
      </c>
      <c r="X761" s="2">
        <f t="shared" si="310"/>
        <v>-149.23962244714528</v>
      </c>
      <c r="Y761" s="2">
        <f t="shared" si="311"/>
        <v>122.33598611858433</v>
      </c>
      <c r="Z761" s="2">
        <f t="shared" si="312"/>
        <v>670.06334082234764</v>
      </c>
      <c r="AA761" s="2">
        <f t="shared" si="313"/>
        <v>-1000</v>
      </c>
      <c r="AB761" s="5">
        <f t="shared" si="314"/>
        <v>0.67999999999999994</v>
      </c>
      <c r="AC761" s="5">
        <f t="shared" si="315"/>
        <v>-1</v>
      </c>
      <c r="AD761" s="3">
        <f t="shared" si="316"/>
        <v>202010</v>
      </c>
      <c r="AE761" s="21">
        <v>1.52</v>
      </c>
      <c r="AF761" s="21">
        <v>2.67</v>
      </c>
      <c r="AG761" s="21">
        <v>1.68</v>
      </c>
      <c r="AH761" s="21">
        <v>2.25</v>
      </c>
      <c r="AI761">
        <v>20</v>
      </c>
      <c r="AJ761">
        <v>19</v>
      </c>
      <c r="AK761">
        <f t="shared" si="317"/>
        <v>-150</v>
      </c>
      <c r="AL761">
        <f t="shared" si="318"/>
        <v>20</v>
      </c>
      <c r="AM761">
        <f t="shared" si="319"/>
        <v>19</v>
      </c>
    </row>
    <row r="762" spans="2:39" x14ac:dyDescent="0.25">
      <c r="B762" s="24">
        <v>44122</v>
      </c>
      <c r="C762" s="20" t="s">
        <v>22</v>
      </c>
      <c r="D762" s="20" t="s">
        <v>31</v>
      </c>
      <c r="E762" s="2">
        <v>350</v>
      </c>
      <c r="F762" s="2">
        <v>-454.54545454545462</v>
      </c>
      <c r="G762" s="9">
        <f t="shared" si="320"/>
        <v>45060.583333331495</v>
      </c>
      <c r="H762" s="2" t="str">
        <f t="shared" si="321"/>
        <v>Baltimore Ravens</v>
      </c>
      <c r="I762" s="2" t="str">
        <f t="shared" si="322"/>
        <v>Philadelphia Eagles</v>
      </c>
      <c r="J762" s="17">
        <f t="shared" si="323"/>
        <v>-454.54545454545462</v>
      </c>
      <c r="K762" s="18">
        <f t="shared" si="324"/>
        <v>350</v>
      </c>
      <c r="L762" s="4">
        <f t="shared" si="299"/>
        <v>1.22</v>
      </c>
      <c r="M762" s="4">
        <f t="shared" si="300"/>
        <v>4.5</v>
      </c>
      <c r="N762" s="1">
        <f t="shared" si="301"/>
        <v>0.81967213114754101</v>
      </c>
      <c r="O762" s="1">
        <f t="shared" si="302"/>
        <v>0.22222222222222221</v>
      </c>
      <c r="P762" s="1">
        <f t="shared" si="303"/>
        <v>4.0209790209790097E-2</v>
      </c>
      <c r="Q762" s="1">
        <f t="shared" si="304"/>
        <v>0.2987249544626594</v>
      </c>
      <c r="R762" s="1">
        <f t="shared" si="305"/>
        <v>0.80972495446265946</v>
      </c>
      <c r="S762" s="1"/>
      <c r="T762" s="17">
        <f t="shared" si="306"/>
        <v>234.98725646118768</v>
      </c>
      <c r="U762" s="18">
        <f t="shared" si="307"/>
        <v>3526.591123964678</v>
      </c>
      <c r="V762" s="2">
        <f t="shared" si="308"/>
        <v>223.2378936381283</v>
      </c>
      <c r="W762" s="18">
        <f t="shared" si="309"/>
        <v>3350.2615677664439</v>
      </c>
      <c r="X762" s="2">
        <f t="shared" si="310"/>
        <v>-447.95262296329213</v>
      </c>
      <c r="Y762" s="2">
        <f t="shared" si="311"/>
        <v>335.02615677664437</v>
      </c>
      <c r="Z762" s="2">
        <f t="shared" si="312"/>
        <v>223.2378936381283</v>
      </c>
      <c r="AA762" s="2">
        <f t="shared" si="313"/>
        <v>-1000</v>
      </c>
      <c r="AB762" s="5">
        <f t="shared" si="314"/>
        <v>0.21999999999999997</v>
      </c>
      <c r="AC762" s="5">
        <f t="shared" si="315"/>
        <v>-1</v>
      </c>
      <c r="AD762" s="3">
        <f t="shared" si="316"/>
        <v>202010</v>
      </c>
      <c r="AE762" s="21">
        <v>3.9</v>
      </c>
      <c r="AF762" s="21">
        <v>1.27</v>
      </c>
      <c r="AG762" s="21">
        <v>4.5</v>
      </c>
      <c r="AH762" s="21">
        <v>1.22</v>
      </c>
      <c r="AI762">
        <v>28</v>
      </c>
      <c r="AJ762">
        <v>30</v>
      </c>
      <c r="AK762">
        <f t="shared" si="317"/>
        <v>-500</v>
      </c>
      <c r="AL762">
        <f t="shared" si="318"/>
        <v>30</v>
      </c>
      <c r="AM762">
        <f t="shared" si="319"/>
        <v>28</v>
      </c>
    </row>
    <row r="763" spans="2:39" x14ac:dyDescent="0.25">
      <c r="B763" s="24">
        <v>44122</v>
      </c>
      <c r="C763" s="20" t="s">
        <v>48</v>
      </c>
      <c r="D763" s="20" t="s">
        <v>49</v>
      </c>
      <c r="E763" s="2">
        <v>-181.81818181818181</v>
      </c>
      <c r="F763" s="2">
        <v>160</v>
      </c>
      <c r="G763" s="9">
        <f t="shared" si="320"/>
        <v>45060.624999998159</v>
      </c>
      <c r="H763" s="2" t="str">
        <f t="shared" si="321"/>
        <v>Pittsburgh Steelers</v>
      </c>
      <c r="I763" s="2" t="str">
        <f t="shared" si="322"/>
        <v>Cleveland Browns</v>
      </c>
      <c r="J763" s="17">
        <f t="shared" si="323"/>
        <v>-181.81818181818181</v>
      </c>
      <c r="K763" s="18">
        <f t="shared" si="324"/>
        <v>160</v>
      </c>
      <c r="L763" s="4">
        <f t="shared" si="299"/>
        <v>1.55</v>
      </c>
      <c r="M763" s="4">
        <f t="shared" si="300"/>
        <v>2.6</v>
      </c>
      <c r="N763" s="1">
        <f t="shared" si="301"/>
        <v>0.64516129032258063</v>
      </c>
      <c r="O763" s="1">
        <f t="shared" si="302"/>
        <v>0.38461538461538458</v>
      </c>
      <c r="P763" s="1">
        <f t="shared" si="303"/>
        <v>2.8915662650602414E-2</v>
      </c>
      <c r="Q763" s="1">
        <f t="shared" si="304"/>
        <v>0.13027295285359802</v>
      </c>
      <c r="R763" s="1">
        <f t="shared" si="305"/>
        <v>0.64127295285359809</v>
      </c>
      <c r="S763" s="1"/>
      <c r="T763" s="17">
        <f t="shared" si="306"/>
        <v>559.39837404665798</v>
      </c>
      <c r="U763" s="18">
        <f t="shared" si="307"/>
        <v>1609.5378726032154</v>
      </c>
      <c r="V763" s="2">
        <f t="shared" si="308"/>
        <v>531.42845534432502</v>
      </c>
      <c r="W763" s="18">
        <f t="shared" si="309"/>
        <v>1529.0609789730545</v>
      </c>
      <c r="X763" s="2">
        <f t="shared" si="310"/>
        <v>-188.17208411470486</v>
      </c>
      <c r="Y763" s="2">
        <f t="shared" si="311"/>
        <v>152.90609789730544</v>
      </c>
      <c r="Z763" s="2">
        <f t="shared" si="312"/>
        <v>531.42845534432502</v>
      </c>
      <c r="AA763" s="2">
        <f t="shared" si="313"/>
        <v>-1000</v>
      </c>
      <c r="AB763" s="5">
        <f t="shared" si="314"/>
        <v>0.55000000000000004</v>
      </c>
      <c r="AC763" s="5">
        <f t="shared" si="315"/>
        <v>-1</v>
      </c>
      <c r="AD763" s="3">
        <f t="shared" si="316"/>
        <v>202010</v>
      </c>
      <c r="AE763" s="21">
        <v>1.45</v>
      </c>
      <c r="AF763" s="21">
        <v>2.8</v>
      </c>
      <c r="AG763" s="21">
        <v>1.55</v>
      </c>
      <c r="AH763" s="21">
        <v>2.6</v>
      </c>
      <c r="AI763">
        <v>38</v>
      </c>
      <c r="AJ763">
        <v>7</v>
      </c>
      <c r="AK763">
        <f t="shared" si="317"/>
        <v>-190</v>
      </c>
      <c r="AL763">
        <f t="shared" si="318"/>
        <v>38</v>
      </c>
      <c r="AM763">
        <f t="shared" si="319"/>
        <v>7</v>
      </c>
    </row>
    <row r="764" spans="2:39" x14ac:dyDescent="0.25">
      <c r="B764" s="24">
        <v>44122</v>
      </c>
      <c r="C764" s="20" t="s">
        <v>44</v>
      </c>
      <c r="D764" s="20" t="s">
        <v>43</v>
      </c>
      <c r="E764" s="2">
        <v>-200</v>
      </c>
      <c r="F764" s="2">
        <v>170.00000000000003</v>
      </c>
      <c r="G764" s="9">
        <f t="shared" si="320"/>
        <v>45060.666666664823</v>
      </c>
      <c r="H764" s="2" t="str">
        <f t="shared" si="321"/>
        <v>Tennessee Titans</v>
      </c>
      <c r="I764" s="2" t="str">
        <f t="shared" si="322"/>
        <v>Houston Texans</v>
      </c>
      <c r="J764" s="17">
        <f t="shared" si="323"/>
        <v>-200</v>
      </c>
      <c r="K764" s="18">
        <f t="shared" si="324"/>
        <v>170.00000000000003</v>
      </c>
      <c r="L764" s="4">
        <f t="shared" si="299"/>
        <v>1.5</v>
      </c>
      <c r="M764" s="4">
        <f t="shared" si="300"/>
        <v>2.7</v>
      </c>
      <c r="N764" s="1">
        <f t="shared" si="301"/>
        <v>0.66666666666666663</v>
      </c>
      <c r="O764" s="1">
        <f t="shared" si="302"/>
        <v>0.37037037037037035</v>
      </c>
      <c r="P764" s="1">
        <f t="shared" si="303"/>
        <v>3.5714285714285587E-2</v>
      </c>
      <c r="Q764" s="1">
        <f t="shared" si="304"/>
        <v>0.14814814814814814</v>
      </c>
      <c r="R764" s="1">
        <f t="shared" si="305"/>
        <v>0.65914814814814815</v>
      </c>
      <c r="S764" s="1"/>
      <c r="T764" s="17">
        <f t="shared" si="306"/>
        <v>517.10962521773342</v>
      </c>
      <c r="U764" s="18">
        <f t="shared" si="307"/>
        <v>1734.0124117028765</v>
      </c>
      <c r="V764" s="2">
        <f t="shared" si="308"/>
        <v>491.25414395684675</v>
      </c>
      <c r="W764" s="18">
        <f t="shared" si="309"/>
        <v>1647.3117911177326</v>
      </c>
      <c r="X764" s="2">
        <f t="shared" si="310"/>
        <v>-203.56062382403903</v>
      </c>
      <c r="Y764" s="2">
        <f t="shared" si="311"/>
        <v>164.73117911177326</v>
      </c>
      <c r="Z764" s="2">
        <f t="shared" si="312"/>
        <v>491.25414395684675</v>
      </c>
      <c r="AA764" s="2">
        <f t="shared" si="313"/>
        <v>-1000</v>
      </c>
      <c r="AB764" s="5">
        <f t="shared" si="314"/>
        <v>0.5</v>
      </c>
      <c r="AC764" s="5">
        <f t="shared" si="315"/>
        <v>-1</v>
      </c>
      <c r="AD764" s="3">
        <f t="shared" si="316"/>
        <v>202010</v>
      </c>
      <c r="AE764" s="21">
        <v>1.54</v>
      </c>
      <c r="AF764" s="21">
        <v>2.65</v>
      </c>
      <c r="AG764" s="21">
        <v>1.5</v>
      </c>
      <c r="AH764" s="21">
        <v>2.7</v>
      </c>
      <c r="AI764">
        <v>42</v>
      </c>
      <c r="AJ764">
        <v>36</v>
      </c>
      <c r="AK764">
        <f t="shared" si="317"/>
        <v>-200</v>
      </c>
      <c r="AL764">
        <f t="shared" si="318"/>
        <v>42</v>
      </c>
      <c r="AM764">
        <f t="shared" si="319"/>
        <v>36</v>
      </c>
    </row>
    <row r="765" spans="2:39" x14ac:dyDescent="0.25">
      <c r="B765" s="24">
        <v>44117</v>
      </c>
      <c r="C765" s="20" t="s">
        <v>44</v>
      </c>
      <c r="D765" s="20" t="s">
        <v>27</v>
      </c>
      <c r="E765" s="2">
        <v>160</v>
      </c>
      <c r="F765" s="2">
        <v>-181.81818181818181</v>
      </c>
      <c r="G765" s="9">
        <f t="shared" si="320"/>
        <v>45060.708333331488</v>
      </c>
      <c r="H765" s="2" t="str">
        <f t="shared" si="321"/>
        <v>Buffalo Bills</v>
      </c>
      <c r="I765" s="2" t="str">
        <f t="shared" si="322"/>
        <v>Tennessee Titans</v>
      </c>
      <c r="J765" s="17">
        <f t="shared" si="323"/>
        <v>-181.81818181818181</v>
      </c>
      <c r="K765" s="18">
        <f t="shared" si="324"/>
        <v>160</v>
      </c>
      <c r="L765" s="4">
        <f t="shared" si="299"/>
        <v>1.55</v>
      </c>
      <c r="M765" s="4">
        <f t="shared" si="300"/>
        <v>2.6</v>
      </c>
      <c r="N765" s="1">
        <f t="shared" si="301"/>
        <v>0.64516129032258063</v>
      </c>
      <c r="O765" s="1">
        <f t="shared" si="302"/>
        <v>0.38461538461538458</v>
      </c>
      <c r="P765" s="1">
        <f t="shared" si="303"/>
        <v>2.8915662650602414E-2</v>
      </c>
      <c r="Q765" s="1">
        <f t="shared" si="304"/>
        <v>0.13027295285359802</v>
      </c>
      <c r="R765" s="1">
        <f t="shared" si="305"/>
        <v>0.64127295285359809</v>
      </c>
      <c r="S765" s="1"/>
      <c r="T765" s="17">
        <f t="shared" si="306"/>
        <v>559.39837404665798</v>
      </c>
      <c r="U765" s="18">
        <f t="shared" si="307"/>
        <v>1609.5378726032154</v>
      </c>
      <c r="V765" s="2">
        <f t="shared" si="308"/>
        <v>531.42845534432502</v>
      </c>
      <c r="W765" s="18">
        <f t="shared" si="309"/>
        <v>1529.0609789730545</v>
      </c>
      <c r="X765" s="2">
        <f t="shared" si="310"/>
        <v>-188.17208411470486</v>
      </c>
      <c r="Y765" s="2">
        <f t="shared" si="311"/>
        <v>152.90609789730544</v>
      </c>
      <c r="Z765" s="2">
        <f t="shared" si="312"/>
        <v>-1000</v>
      </c>
      <c r="AA765" s="2">
        <f t="shared" si="313"/>
        <v>1529.0609789730545</v>
      </c>
      <c r="AB765" s="5">
        <f t="shared" si="314"/>
        <v>-1</v>
      </c>
      <c r="AC765" s="5">
        <f t="shared" si="315"/>
        <v>1.6</v>
      </c>
      <c r="AD765" s="3">
        <f t="shared" si="316"/>
        <v>202010</v>
      </c>
      <c r="AE765" s="21">
        <v>2.6</v>
      </c>
      <c r="AF765" s="21">
        <v>1.55</v>
      </c>
      <c r="AG765" s="21">
        <v>2.6</v>
      </c>
      <c r="AH765" s="21">
        <v>1.55</v>
      </c>
      <c r="AI765">
        <v>42</v>
      </c>
      <c r="AJ765">
        <v>16</v>
      </c>
      <c r="AK765">
        <f t="shared" si="317"/>
        <v>-190</v>
      </c>
      <c r="AL765">
        <f t="shared" si="318"/>
        <v>16</v>
      </c>
      <c r="AM765">
        <f t="shared" si="319"/>
        <v>42</v>
      </c>
    </row>
    <row r="766" spans="2:39" x14ac:dyDescent="0.25">
      <c r="B766" s="24">
        <v>44116</v>
      </c>
      <c r="C766" s="20" t="s">
        <v>46</v>
      </c>
      <c r="D766" s="20" t="s">
        <v>34</v>
      </c>
      <c r="E766" s="2">
        <v>-333.33333333333326</v>
      </c>
      <c r="F766" s="2">
        <v>265</v>
      </c>
      <c r="G766" s="9">
        <f t="shared" si="320"/>
        <v>45060.749999998152</v>
      </c>
      <c r="H766" s="2" t="str">
        <f t="shared" si="321"/>
        <v>New Orleans Saints</v>
      </c>
      <c r="I766" s="2" t="str">
        <f t="shared" si="322"/>
        <v>Los Angeles Chargers</v>
      </c>
      <c r="J766" s="17">
        <f t="shared" si="323"/>
        <v>-333.33333333333326</v>
      </c>
      <c r="K766" s="18">
        <f t="shared" si="324"/>
        <v>265</v>
      </c>
      <c r="L766" s="4">
        <f t="shared" si="299"/>
        <v>1.3</v>
      </c>
      <c r="M766" s="4">
        <f t="shared" si="300"/>
        <v>3.65</v>
      </c>
      <c r="N766" s="1">
        <f t="shared" si="301"/>
        <v>0.76923076923076916</v>
      </c>
      <c r="O766" s="1">
        <f t="shared" si="302"/>
        <v>0.27397260273972601</v>
      </c>
      <c r="P766" s="1">
        <f t="shared" si="303"/>
        <v>4.1414141414141459E-2</v>
      </c>
      <c r="Q766" s="1">
        <f t="shared" si="304"/>
        <v>0.24762908324552158</v>
      </c>
      <c r="R766" s="1">
        <f t="shared" si="305"/>
        <v>0.75862908324552158</v>
      </c>
      <c r="S766" s="1"/>
      <c r="T766" s="17">
        <f t="shared" si="306"/>
        <v>318.16723361284784</v>
      </c>
      <c r="U766" s="18">
        <f t="shared" si="307"/>
        <v>2708.5523787535408</v>
      </c>
      <c r="V766" s="2">
        <f t="shared" si="308"/>
        <v>302.25887193220541</v>
      </c>
      <c r="W766" s="18">
        <f t="shared" si="309"/>
        <v>2573.1247598158634</v>
      </c>
      <c r="X766" s="2">
        <f t="shared" si="310"/>
        <v>-330.84223255630133</v>
      </c>
      <c r="Y766" s="2">
        <f t="shared" si="311"/>
        <v>257.31247598158632</v>
      </c>
      <c r="Z766" s="2">
        <f t="shared" si="312"/>
        <v>302.25887193220541</v>
      </c>
      <c r="AA766" s="2">
        <f t="shared" si="313"/>
        <v>-1000</v>
      </c>
      <c r="AB766" s="5">
        <f t="shared" si="314"/>
        <v>0.30000000000000004</v>
      </c>
      <c r="AC766" s="5">
        <f t="shared" si="315"/>
        <v>-1</v>
      </c>
      <c r="AD766" s="3">
        <f t="shared" si="316"/>
        <v>202010</v>
      </c>
      <c r="AE766" s="21">
        <v>1.27</v>
      </c>
      <c r="AF766" s="21">
        <v>3.8</v>
      </c>
      <c r="AG766" s="21">
        <v>1.3</v>
      </c>
      <c r="AH766" s="21">
        <v>3.65</v>
      </c>
      <c r="AI766">
        <v>30</v>
      </c>
      <c r="AJ766">
        <v>27</v>
      </c>
      <c r="AK766">
        <f t="shared" si="317"/>
        <v>-400</v>
      </c>
      <c r="AL766">
        <f t="shared" si="318"/>
        <v>30</v>
      </c>
      <c r="AM766">
        <f t="shared" si="319"/>
        <v>27</v>
      </c>
    </row>
    <row r="767" spans="2:39" x14ac:dyDescent="0.25">
      <c r="B767" s="24">
        <v>44115</v>
      </c>
      <c r="C767" s="20" t="s">
        <v>35</v>
      </c>
      <c r="D767" s="20" t="s">
        <v>32</v>
      </c>
      <c r="E767" s="2">
        <v>-322.58064516129025</v>
      </c>
      <c r="F767" s="2">
        <v>260</v>
      </c>
      <c r="G767" s="9">
        <f t="shared" si="320"/>
        <v>45060.791666664816</v>
      </c>
      <c r="H767" s="2" t="str">
        <f t="shared" si="321"/>
        <v>Seattle Seahawks</v>
      </c>
      <c r="I767" s="2" t="str">
        <f t="shared" si="322"/>
        <v>Minnesota Vikings</v>
      </c>
      <c r="J767" s="17">
        <f t="shared" si="323"/>
        <v>-322.58064516129025</v>
      </c>
      <c r="K767" s="18">
        <f t="shared" si="324"/>
        <v>260</v>
      </c>
      <c r="L767" s="4">
        <f t="shared" si="299"/>
        <v>1.31</v>
      </c>
      <c r="M767" s="4">
        <f t="shared" si="300"/>
        <v>3.6</v>
      </c>
      <c r="N767" s="1">
        <f t="shared" si="301"/>
        <v>0.76335877862595414</v>
      </c>
      <c r="O767" s="1">
        <f t="shared" si="302"/>
        <v>0.27777777777777779</v>
      </c>
      <c r="P767" s="1">
        <f t="shared" si="303"/>
        <v>3.9511201629327863E-2</v>
      </c>
      <c r="Q767" s="1">
        <f t="shared" si="304"/>
        <v>0.24279050042408817</v>
      </c>
      <c r="R767" s="1">
        <f t="shared" si="305"/>
        <v>0.75379050042408813</v>
      </c>
      <c r="S767" s="1"/>
      <c r="T767" s="17">
        <f t="shared" si="306"/>
        <v>326.62855188197847</v>
      </c>
      <c r="U767" s="18">
        <f t="shared" si="307"/>
        <v>2645.8589098869329</v>
      </c>
      <c r="V767" s="2">
        <f t="shared" si="308"/>
        <v>310.29712428787951</v>
      </c>
      <c r="W767" s="18">
        <f t="shared" si="309"/>
        <v>2513.565964392586</v>
      </c>
      <c r="X767" s="2">
        <f t="shared" si="310"/>
        <v>-322.27175881663845</v>
      </c>
      <c r="Y767" s="2">
        <f t="shared" si="311"/>
        <v>251.3565964392586</v>
      </c>
      <c r="Z767" s="2">
        <f t="shared" si="312"/>
        <v>310.29712428787951</v>
      </c>
      <c r="AA767" s="2">
        <f t="shared" si="313"/>
        <v>-1000</v>
      </c>
      <c r="AB767" s="5">
        <f t="shared" si="314"/>
        <v>0.31000000000000005</v>
      </c>
      <c r="AC767" s="5">
        <f t="shared" si="315"/>
        <v>-1</v>
      </c>
      <c r="AD767" s="3">
        <f t="shared" si="316"/>
        <v>202010</v>
      </c>
      <c r="AE767" s="21">
        <v>1.3</v>
      </c>
      <c r="AF767" s="21">
        <v>3.65</v>
      </c>
      <c r="AG767" s="21">
        <v>1.31</v>
      </c>
      <c r="AH767" s="21">
        <v>3.6</v>
      </c>
      <c r="AI767">
        <v>27</v>
      </c>
      <c r="AJ767">
        <v>26</v>
      </c>
      <c r="AK767">
        <f t="shared" si="317"/>
        <v>-400</v>
      </c>
      <c r="AL767">
        <f t="shared" si="318"/>
        <v>27</v>
      </c>
      <c r="AM767">
        <f t="shared" si="319"/>
        <v>26</v>
      </c>
    </row>
    <row r="768" spans="2:39" x14ac:dyDescent="0.25">
      <c r="B768" s="24">
        <v>44115</v>
      </c>
      <c r="C768" s="20" t="s">
        <v>49</v>
      </c>
      <c r="D768" s="20" t="s">
        <v>42</v>
      </c>
      <c r="E768" s="2">
        <v>-111.11111111111113</v>
      </c>
      <c r="F768" s="2">
        <v>-111.11111111111113</v>
      </c>
      <c r="G768" s="9">
        <f t="shared" si="320"/>
        <v>45060.83333333148</v>
      </c>
      <c r="H768" s="2" t="str">
        <f t="shared" si="321"/>
        <v>Cleveland Browns</v>
      </c>
      <c r="I768" s="2" t="str">
        <f t="shared" si="322"/>
        <v>Indianapolis Colts</v>
      </c>
      <c r="J768" s="17">
        <f t="shared" si="323"/>
        <v>-111.11111111111113</v>
      </c>
      <c r="K768" s="18">
        <f t="shared" si="324"/>
        <v>-111.11111111111113</v>
      </c>
      <c r="L768" s="4">
        <f t="shared" si="299"/>
        <v>1.9</v>
      </c>
      <c r="M768" s="4">
        <f t="shared" si="300"/>
        <v>1.9</v>
      </c>
      <c r="N768" s="1">
        <f t="shared" si="301"/>
        <v>0.52631578947368418</v>
      </c>
      <c r="O768" s="1">
        <f t="shared" si="302"/>
        <v>0.52631578947368418</v>
      </c>
      <c r="P768" s="1">
        <f t="shared" si="303"/>
        <v>4.9999999999999933E-2</v>
      </c>
      <c r="Q768" s="1">
        <f t="shared" si="304"/>
        <v>0</v>
      </c>
      <c r="R768" s="1">
        <f t="shared" si="305"/>
        <v>0.51100000000000001</v>
      </c>
      <c r="S768" s="1"/>
      <c r="T768" s="17">
        <f t="shared" si="306"/>
        <v>956.94716242661434</v>
      </c>
      <c r="U768" s="18">
        <f t="shared" si="307"/>
        <v>953.05662164669593</v>
      </c>
      <c r="V768" s="2">
        <f t="shared" si="308"/>
        <v>909.09980430528356</v>
      </c>
      <c r="W768" s="18">
        <f t="shared" si="309"/>
        <v>905.40379056436109</v>
      </c>
      <c r="X768" s="2">
        <f t="shared" si="310"/>
        <v>-109.9989236895921</v>
      </c>
      <c r="Y768" s="2">
        <f t="shared" si="311"/>
        <v>-110.44795818412409</v>
      </c>
      <c r="Z768" s="2">
        <f t="shared" si="312"/>
        <v>-1000</v>
      </c>
      <c r="AA768" s="2">
        <f t="shared" si="313"/>
        <v>905.40379056436109</v>
      </c>
      <c r="AB768" s="5">
        <f t="shared" si="314"/>
        <v>-1</v>
      </c>
      <c r="AC768" s="5">
        <f t="shared" si="315"/>
        <v>0.89999999999999991</v>
      </c>
      <c r="AD768" s="3">
        <f t="shared" si="316"/>
        <v>202010</v>
      </c>
      <c r="AE768" s="21">
        <v>2.2000000000000002</v>
      </c>
      <c r="AF768" s="21">
        <v>1.71</v>
      </c>
      <c r="AG768" s="21">
        <v>1.9</v>
      </c>
      <c r="AH768" s="21">
        <v>1.9</v>
      </c>
      <c r="AI768">
        <v>32</v>
      </c>
      <c r="AJ768">
        <v>23</v>
      </c>
      <c r="AK768">
        <f t="shared" si="317"/>
        <v>-120</v>
      </c>
      <c r="AL768">
        <f t="shared" si="318"/>
        <v>23</v>
      </c>
      <c r="AM768">
        <f t="shared" si="319"/>
        <v>32</v>
      </c>
    </row>
    <row r="769" spans="2:39" x14ac:dyDescent="0.25">
      <c r="B769" s="24">
        <v>44115</v>
      </c>
      <c r="C769" s="20" t="s">
        <v>26</v>
      </c>
      <c r="D769" s="20" t="s">
        <v>28</v>
      </c>
      <c r="E769" s="2">
        <v>-400</v>
      </c>
      <c r="F769" s="2">
        <v>320</v>
      </c>
      <c r="G769" s="9">
        <f t="shared" si="320"/>
        <v>45060.874999998145</v>
      </c>
      <c r="H769" s="2" t="str">
        <f t="shared" si="321"/>
        <v>Dallas Cowboys</v>
      </c>
      <c r="I769" s="2" t="str">
        <f t="shared" si="322"/>
        <v>New York Giants</v>
      </c>
      <c r="J769" s="17">
        <f t="shared" si="323"/>
        <v>-400</v>
      </c>
      <c r="K769" s="18">
        <f t="shared" si="324"/>
        <v>320</v>
      </c>
      <c r="L769" s="4">
        <f t="shared" si="299"/>
        <v>1.25</v>
      </c>
      <c r="M769" s="4">
        <f t="shared" si="300"/>
        <v>4.2</v>
      </c>
      <c r="N769" s="1">
        <f t="shared" si="301"/>
        <v>0.8</v>
      </c>
      <c r="O769" s="1">
        <f t="shared" si="302"/>
        <v>0.23809523809523808</v>
      </c>
      <c r="P769" s="1">
        <f t="shared" si="303"/>
        <v>3.669724770642202E-2</v>
      </c>
      <c r="Q769" s="1">
        <f t="shared" si="304"/>
        <v>0.28095238095238095</v>
      </c>
      <c r="R769" s="1">
        <f t="shared" si="305"/>
        <v>0.79195238095238096</v>
      </c>
      <c r="S769" s="1"/>
      <c r="T769" s="17">
        <f t="shared" si="306"/>
        <v>262.7021826709157</v>
      </c>
      <c r="U769" s="18">
        <f t="shared" si="307"/>
        <v>3204.8956988858595</v>
      </c>
      <c r="V769" s="2">
        <f t="shared" si="308"/>
        <v>249.56707353736991</v>
      </c>
      <c r="W769" s="18">
        <f t="shared" si="309"/>
        <v>3044.6509139415662</v>
      </c>
      <c r="X769" s="2">
        <f t="shared" si="310"/>
        <v>-400.69388394309198</v>
      </c>
      <c r="Y769" s="2">
        <f t="shared" si="311"/>
        <v>304.46509139415662</v>
      </c>
      <c r="Z769" s="2">
        <f t="shared" si="312"/>
        <v>249.56707353736991</v>
      </c>
      <c r="AA769" s="2">
        <f t="shared" si="313"/>
        <v>-1000</v>
      </c>
      <c r="AB769" s="5">
        <f t="shared" si="314"/>
        <v>0.25</v>
      </c>
      <c r="AC769" s="5">
        <f t="shared" si="315"/>
        <v>-1</v>
      </c>
      <c r="AD769" s="3">
        <f t="shared" si="316"/>
        <v>202010</v>
      </c>
      <c r="AE769" s="21">
        <v>1.23</v>
      </c>
      <c r="AF769" s="21">
        <v>4.25</v>
      </c>
      <c r="AG769" s="21">
        <v>1.25</v>
      </c>
      <c r="AH769" s="21">
        <v>4.2</v>
      </c>
      <c r="AI769">
        <v>37</v>
      </c>
      <c r="AJ769">
        <v>34</v>
      </c>
      <c r="AK769">
        <f t="shared" si="317"/>
        <v>-400</v>
      </c>
      <c r="AL769">
        <f t="shared" si="318"/>
        <v>37</v>
      </c>
      <c r="AM769">
        <f t="shared" si="319"/>
        <v>34</v>
      </c>
    </row>
    <row r="770" spans="2:39" x14ac:dyDescent="0.25">
      <c r="B770" s="24">
        <v>44115</v>
      </c>
      <c r="C770" s="20" t="s">
        <v>25</v>
      </c>
      <c r="D770" s="20" t="s">
        <v>33</v>
      </c>
      <c r="E770" s="2">
        <v>-384.61538461538458</v>
      </c>
      <c r="F770" s="2">
        <v>300</v>
      </c>
      <c r="G770" s="9">
        <f t="shared" si="320"/>
        <v>45060.916666664809</v>
      </c>
      <c r="H770" s="2" t="str">
        <f t="shared" si="321"/>
        <v>San Francisco 49ers</v>
      </c>
      <c r="I770" s="2" t="str">
        <f t="shared" si="322"/>
        <v>Miami Dolphins</v>
      </c>
      <c r="J770" s="17">
        <f t="shared" si="323"/>
        <v>-384.61538461538458</v>
      </c>
      <c r="K770" s="18">
        <f t="shared" si="324"/>
        <v>300</v>
      </c>
      <c r="L770" s="4">
        <f t="shared" si="299"/>
        <v>1.26</v>
      </c>
      <c r="M770" s="4">
        <f t="shared" si="300"/>
        <v>4</v>
      </c>
      <c r="N770" s="1">
        <f t="shared" si="301"/>
        <v>0.79365079365079361</v>
      </c>
      <c r="O770" s="1">
        <f t="shared" si="302"/>
        <v>0.25</v>
      </c>
      <c r="P770" s="1">
        <f t="shared" si="303"/>
        <v>4.1825095057034134E-2</v>
      </c>
      <c r="Q770" s="1">
        <f t="shared" si="304"/>
        <v>0.2718253968253968</v>
      </c>
      <c r="R770" s="1">
        <f t="shared" si="305"/>
        <v>0.78282539682539687</v>
      </c>
      <c r="S770" s="1"/>
      <c r="T770" s="17">
        <f t="shared" si="306"/>
        <v>277.42406423618138</v>
      </c>
      <c r="U770" s="18">
        <f t="shared" si="307"/>
        <v>3056.5054734484152</v>
      </c>
      <c r="V770" s="2">
        <f t="shared" si="308"/>
        <v>263.55286102437231</v>
      </c>
      <c r="W770" s="18">
        <f t="shared" si="309"/>
        <v>2903.6801997759944</v>
      </c>
      <c r="X770" s="2">
        <f t="shared" si="310"/>
        <v>-379.4305233922405</v>
      </c>
      <c r="Y770" s="2">
        <f t="shared" si="311"/>
        <v>290.36801997759943</v>
      </c>
      <c r="Z770" s="2">
        <f t="shared" si="312"/>
        <v>-1000</v>
      </c>
      <c r="AA770" s="2">
        <f t="shared" si="313"/>
        <v>2903.6801997759944</v>
      </c>
      <c r="AB770" s="5">
        <f t="shared" si="314"/>
        <v>-1</v>
      </c>
      <c r="AC770" s="5">
        <f t="shared" si="315"/>
        <v>3</v>
      </c>
      <c r="AD770" s="3">
        <f t="shared" si="316"/>
        <v>202010</v>
      </c>
      <c r="AE770" s="21">
        <v>1.25</v>
      </c>
      <c r="AF770" s="21">
        <v>4.2</v>
      </c>
      <c r="AG770" s="21">
        <v>1.26</v>
      </c>
      <c r="AH770" s="21">
        <v>4</v>
      </c>
      <c r="AI770">
        <v>17</v>
      </c>
      <c r="AJ770">
        <v>43</v>
      </c>
      <c r="AK770">
        <f t="shared" si="317"/>
        <v>-400</v>
      </c>
      <c r="AL770">
        <f t="shared" si="318"/>
        <v>17</v>
      </c>
      <c r="AM770">
        <f t="shared" si="319"/>
        <v>43</v>
      </c>
    </row>
    <row r="771" spans="2:39" x14ac:dyDescent="0.25">
      <c r="B771" s="24">
        <v>44115</v>
      </c>
      <c r="C771" s="20" t="s">
        <v>38</v>
      </c>
      <c r="D771" s="20" t="s">
        <v>47</v>
      </c>
      <c r="E771" s="2">
        <v>-140.84507042253523</v>
      </c>
      <c r="F771" s="2">
        <v>120.00000000000001</v>
      </c>
      <c r="G771" s="9">
        <f t="shared" si="320"/>
        <v>45060.958333331473</v>
      </c>
      <c r="H771" s="2" t="str">
        <f t="shared" si="321"/>
        <v>Atlanta Falcons</v>
      </c>
      <c r="I771" s="2" t="str">
        <f t="shared" si="322"/>
        <v>Carolina Panthers</v>
      </c>
      <c r="J771" s="17">
        <f t="shared" si="323"/>
        <v>-140.84507042253523</v>
      </c>
      <c r="K771" s="18">
        <f t="shared" si="324"/>
        <v>120.00000000000001</v>
      </c>
      <c r="L771" s="4">
        <f t="shared" si="299"/>
        <v>1.71</v>
      </c>
      <c r="M771" s="4">
        <f t="shared" si="300"/>
        <v>2.2000000000000002</v>
      </c>
      <c r="N771" s="1">
        <f t="shared" si="301"/>
        <v>0.58479532163742687</v>
      </c>
      <c r="O771" s="1">
        <f t="shared" si="302"/>
        <v>0.45454545454545453</v>
      </c>
      <c r="P771" s="1">
        <f t="shared" si="303"/>
        <v>3.7851662404092101E-2</v>
      </c>
      <c r="Q771" s="1">
        <f t="shared" si="304"/>
        <v>6.5124933545986169E-2</v>
      </c>
      <c r="R771" s="1">
        <f t="shared" si="305"/>
        <v>0.57612493354598615</v>
      </c>
      <c r="S771" s="1"/>
      <c r="T771" s="17">
        <f t="shared" si="306"/>
        <v>735.73463284275692</v>
      </c>
      <c r="U771" s="18">
        <f t="shared" si="307"/>
        <v>1235.8449349286186</v>
      </c>
      <c r="V771" s="2">
        <f t="shared" si="308"/>
        <v>698.94790120061907</v>
      </c>
      <c r="W771" s="18">
        <f t="shared" si="309"/>
        <v>1174.0526881821877</v>
      </c>
      <c r="X771" s="2">
        <f t="shared" si="310"/>
        <v>-143.07218009843768</v>
      </c>
      <c r="Y771" s="2">
        <f t="shared" si="311"/>
        <v>117.40526881821877</v>
      </c>
      <c r="Z771" s="2">
        <f t="shared" si="312"/>
        <v>-1000</v>
      </c>
      <c r="AA771" s="2">
        <f t="shared" si="313"/>
        <v>1174.0526881821877</v>
      </c>
      <c r="AB771" s="5">
        <f t="shared" si="314"/>
        <v>-1</v>
      </c>
      <c r="AC771" s="5">
        <f t="shared" si="315"/>
        <v>1.2000000000000002</v>
      </c>
      <c r="AD771" s="3">
        <f t="shared" si="316"/>
        <v>202010</v>
      </c>
      <c r="AE771" s="21">
        <v>1.74</v>
      </c>
      <c r="AF771" s="21">
        <v>2.15</v>
      </c>
      <c r="AG771" s="21">
        <v>1.71</v>
      </c>
      <c r="AH771" s="21">
        <v>2.2000000000000002</v>
      </c>
      <c r="AI771">
        <v>16</v>
      </c>
      <c r="AJ771">
        <v>23</v>
      </c>
      <c r="AK771">
        <f t="shared" si="317"/>
        <v>-150</v>
      </c>
      <c r="AL771">
        <f t="shared" si="318"/>
        <v>16</v>
      </c>
      <c r="AM771">
        <f t="shared" si="319"/>
        <v>23</v>
      </c>
    </row>
    <row r="772" spans="2:39" x14ac:dyDescent="0.25">
      <c r="B772" s="24">
        <v>44115</v>
      </c>
      <c r="C772" s="20" t="s">
        <v>31</v>
      </c>
      <c r="D772" s="20" t="s">
        <v>24</v>
      </c>
      <c r="E772" s="2">
        <v>-769.23076923076985</v>
      </c>
      <c r="F772" s="2">
        <v>525</v>
      </c>
      <c r="G772" s="9">
        <f t="shared" si="320"/>
        <v>45060.999999998137</v>
      </c>
      <c r="H772" s="2" t="str">
        <f t="shared" si="321"/>
        <v>Baltimore Ravens</v>
      </c>
      <c r="I772" s="2" t="str">
        <f t="shared" si="322"/>
        <v>Cincinnati Bengals</v>
      </c>
      <c r="J772" s="17">
        <f t="shared" si="323"/>
        <v>-769.23076923076985</v>
      </c>
      <c r="K772" s="18">
        <f t="shared" si="324"/>
        <v>525</v>
      </c>
      <c r="L772" s="4">
        <f t="shared" ref="L772:L835" si="325">IF(J772&lt;0,-(100-J772)/J772,J772/100+1)</f>
        <v>1.1299999999999999</v>
      </c>
      <c r="M772" s="4">
        <f t="shared" ref="M772:M835" si="326">IF(K772&lt;0,-(100-K772)/K772,K772/100+1)</f>
        <v>6.25</v>
      </c>
      <c r="N772" s="1">
        <f t="shared" si="301"/>
        <v>0.88495575221238942</v>
      </c>
      <c r="O772" s="1">
        <f t="shared" si="302"/>
        <v>0.16</v>
      </c>
      <c r="P772" s="1">
        <f t="shared" si="303"/>
        <v>4.3021680216802305E-2</v>
      </c>
      <c r="Q772" s="1">
        <f t="shared" si="304"/>
        <v>0.3624778761061947</v>
      </c>
      <c r="R772" s="1">
        <f t="shared" si="305"/>
        <v>0.87347787610619476</v>
      </c>
      <c r="S772" s="1"/>
      <c r="T772" s="17">
        <f t="shared" si="306"/>
        <v>144.84868747657109</v>
      </c>
      <c r="U772" s="18">
        <f t="shared" si="307"/>
        <v>5222.3527180608417</v>
      </c>
      <c r="V772" s="2">
        <f t="shared" si="308"/>
        <v>137.60625310274253</v>
      </c>
      <c r="W772" s="18">
        <f t="shared" si="309"/>
        <v>4961.2350821577993</v>
      </c>
      <c r="X772" s="2">
        <f t="shared" si="310"/>
        <v>-726.71116134043598</v>
      </c>
      <c r="Y772" s="2">
        <f t="shared" si="311"/>
        <v>496.12350821577991</v>
      </c>
      <c r="Z772" s="2">
        <f t="shared" si="312"/>
        <v>137.60625310274253</v>
      </c>
      <c r="AA772" s="2">
        <f t="shared" si="313"/>
        <v>-1000</v>
      </c>
      <c r="AB772" s="5">
        <f t="shared" si="314"/>
        <v>0.12999999999999989</v>
      </c>
      <c r="AC772" s="5">
        <f t="shared" si="315"/>
        <v>-1</v>
      </c>
      <c r="AD772" s="3">
        <f t="shared" si="316"/>
        <v>202010</v>
      </c>
      <c r="AE772" s="21">
        <v>1.1100000000000001</v>
      </c>
      <c r="AF772" s="21">
        <v>7</v>
      </c>
      <c r="AG772" s="21">
        <v>1.1299999999999999</v>
      </c>
      <c r="AH772" s="21">
        <v>6.25</v>
      </c>
      <c r="AI772">
        <v>27</v>
      </c>
      <c r="AJ772">
        <v>3</v>
      </c>
      <c r="AK772">
        <f t="shared" si="317"/>
        <v>-800</v>
      </c>
      <c r="AL772">
        <f t="shared" si="318"/>
        <v>27</v>
      </c>
      <c r="AM772">
        <f t="shared" si="319"/>
        <v>3</v>
      </c>
    </row>
    <row r="773" spans="2:39" x14ac:dyDescent="0.25">
      <c r="B773" s="24">
        <v>44115</v>
      </c>
      <c r="C773" s="20" t="s">
        <v>43</v>
      </c>
      <c r="D773" s="20" t="s">
        <v>29</v>
      </c>
      <c r="E773" s="2">
        <v>-250.00000000000006</v>
      </c>
      <c r="F773" s="2">
        <v>204.99999999999997</v>
      </c>
      <c r="G773" s="9">
        <f t="shared" si="320"/>
        <v>45061.041666664802</v>
      </c>
      <c r="H773" s="2" t="str">
        <f t="shared" si="321"/>
        <v>Houston Texans</v>
      </c>
      <c r="I773" s="2" t="str">
        <f t="shared" si="322"/>
        <v>Jacksonville Jaguars</v>
      </c>
      <c r="J773" s="17">
        <f t="shared" si="323"/>
        <v>-250.00000000000006</v>
      </c>
      <c r="K773" s="18">
        <f t="shared" si="324"/>
        <v>204.99999999999997</v>
      </c>
      <c r="L773" s="4">
        <f t="shared" si="325"/>
        <v>1.4</v>
      </c>
      <c r="M773" s="4">
        <f t="shared" si="326"/>
        <v>3.05</v>
      </c>
      <c r="N773" s="1">
        <f t="shared" ref="N773:N836" si="327">1/L773</f>
        <v>0.7142857142857143</v>
      </c>
      <c r="O773" s="1">
        <f t="shared" ref="O773:O836" si="328">1/M773</f>
        <v>0.32786885245901642</v>
      </c>
      <c r="P773" s="1">
        <f t="shared" ref="P773:P836" si="329">1-L773*M773/(L773+M773)</f>
        <v>4.0449438202247112E-2</v>
      </c>
      <c r="Q773" s="1">
        <f t="shared" ref="Q773:Q836" si="330">ABS(N773-O773)/2</f>
        <v>0.19320843091334894</v>
      </c>
      <c r="R773" s="1">
        <f t="shared" ref="R773:R836" si="331">R$1+IF(L773&lt;=M773,Q773,-Q773)</f>
        <v>0.70420843091334895</v>
      </c>
      <c r="S773" s="1"/>
      <c r="T773" s="17">
        <f t="shared" ref="T773:T836" si="332">(1/R773-1)*1000</f>
        <v>420.03412072617954</v>
      </c>
      <c r="U773" s="18">
        <f t="shared" ref="U773:U836" si="333">1000000/(T773+S$1)-T$1</f>
        <v>2105.3798440390528</v>
      </c>
      <c r="V773" s="2">
        <f t="shared" ref="V773:V836" si="334">T773*0.95</f>
        <v>399.03241468987056</v>
      </c>
      <c r="W773" s="18">
        <f t="shared" ref="W773:W836" si="335">U773*0.95</f>
        <v>2000.1108518371002</v>
      </c>
      <c r="X773" s="2">
        <f t="shared" ref="X773:X836" si="336">IF(V773&lt;1000,-100000/V773,V773/10)</f>
        <v>-250.60620721181351</v>
      </c>
      <c r="Y773" s="2">
        <f t="shared" ref="Y773:Y836" si="337">IF(W773&lt;1000,-100000/W773,W773/10)</f>
        <v>200.01108518371001</v>
      </c>
      <c r="Z773" s="2">
        <f t="shared" ref="Z773:Z836" si="338">IF(AL773&gt;AM773,V773,-1000)</f>
        <v>399.03241468987056</v>
      </c>
      <c r="AA773" s="2">
        <f t="shared" ref="AA773:AA836" si="339">IF(AM773&gt;AL773,W773,-1000)</f>
        <v>-1000</v>
      </c>
      <c r="AB773" s="5">
        <f t="shared" ref="AB773:AB836" si="340">IF(AL773&gt;AM773,L773-1,-1)</f>
        <v>0.39999999999999991</v>
      </c>
      <c r="AC773" s="5">
        <f t="shared" ref="AC773:AC836" si="341">IF(AM773&gt;AL773,M773-1,-1)</f>
        <v>-1</v>
      </c>
      <c r="AD773" s="3">
        <f t="shared" ref="AD773:AD836" si="342">YEAR(B773)*100+MONTH(B773)</f>
        <v>202010</v>
      </c>
      <c r="AE773" s="21">
        <v>1.35</v>
      </c>
      <c r="AF773" s="21">
        <v>3.3</v>
      </c>
      <c r="AG773" s="21">
        <v>1.4</v>
      </c>
      <c r="AH773" s="21">
        <v>3.05</v>
      </c>
      <c r="AI773">
        <v>30</v>
      </c>
      <c r="AJ773">
        <v>14</v>
      </c>
      <c r="AK773">
        <f t="shared" ref="AK773:AK836" si="343">IF(J773&lt;-200,INT(J773/100)*100,INT(J773/10)*10)</f>
        <v>-300</v>
      </c>
      <c r="AL773">
        <f t="shared" ref="AL773:AL836" si="344">IF(E773&lt;F773,AI773,AJ773)</f>
        <v>30</v>
      </c>
      <c r="AM773">
        <f t="shared" ref="AM773:AM836" si="345">IF(E773&lt;F773,AJ773,AI773)</f>
        <v>14</v>
      </c>
    </row>
    <row r="774" spans="2:39" x14ac:dyDescent="0.25">
      <c r="B774" s="24">
        <v>44115</v>
      </c>
      <c r="C774" s="20" t="s">
        <v>23</v>
      </c>
      <c r="D774" s="20" t="s">
        <v>53</v>
      </c>
      <c r="E774" s="2">
        <v>-625.00000000000034</v>
      </c>
      <c r="F774" s="2">
        <v>450</v>
      </c>
      <c r="G774" s="9">
        <f t="shared" ref="G774:G837" si="346">G773+1/24</f>
        <v>45061.083333331466</v>
      </c>
      <c r="H774" s="2" t="str">
        <f t="shared" si="321"/>
        <v>Kansas City Chiefs</v>
      </c>
      <c r="I774" s="2" t="str">
        <f t="shared" si="322"/>
        <v>Las Vegas Raiders</v>
      </c>
      <c r="J774" s="17">
        <f t="shared" si="323"/>
        <v>-625.00000000000034</v>
      </c>
      <c r="K774" s="18">
        <f t="shared" si="324"/>
        <v>450</v>
      </c>
      <c r="L774" s="4">
        <f t="shared" si="325"/>
        <v>1.1599999999999999</v>
      </c>
      <c r="M774" s="4">
        <f t="shared" si="326"/>
        <v>5.5</v>
      </c>
      <c r="N774" s="1">
        <f t="shared" si="327"/>
        <v>0.86206896551724144</v>
      </c>
      <c r="O774" s="1">
        <f t="shared" si="328"/>
        <v>0.18181818181818182</v>
      </c>
      <c r="P774" s="1">
        <f t="shared" si="329"/>
        <v>4.2042042042042094E-2</v>
      </c>
      <c r="Q774" s="1">
        <f t="shared" si="330"/>
        <v>0.34012539184952983</v>
      </c>
      <c r="R774" s="1">
        <f t="shared" si="331"/>
        <v>0.85112539184952984</v>
      </c>
      <c r="S774" s="1"/>
      <c r="T774" s="17">
        <f t="shared" si="332"/>
        <v>174.91501202538396</v>
      </c>
      <c r="U774" s="18">
        <f t="shared" si="333"/>
        <v>4502.2111739446591</v>
      </c>
      <c r="V774" s="2">
        <f t="shared" si="334"/>
        <v>166.16926142411475</v>
      </c>
      <c r="W774" s="18">
        <f t="shared" si="335"/>
        <v>4277.1006152474256</v>
      </c>
      <c r="X774" s="2">
        <f t="shared" si="336"/>
        <v>-601.79601896869144</v>
      </c>
      <c r="Y774" s="2">
        <f t="shared" si="337"/>
        <v>427.71006152474257</v>
      </c>
      <c r="Z774" s="2">
        <f t="shared" si="338"/>
        <v>-1000</v>
      </c>
      <c r="AA774" s="2">
        <f t="shared" si="339"/>
        <v>4277.1006152474256</v>
      </c>
      <c r="AB774" s="5">
        <f t="shared" si="340"/>
        <v>-1</v>
      </c>
      <c r="AC774" s="5">
        <f t="shared" si="341"/>
        <v>4.5</v>
      </c>
      <c r="AD774" s="3">
        <f t="shared" si="342"/>
        <v>202010</v>
      </c>
      <c r="AE774" s="21">
        <v>1.1399999999999999</v>
      </c>
      <c r="AF774" s="21">
        <v>6</v>
      </c>
      <c r="AG774" s="21">
        <v>1.1599999999999999</v>
      </c>
      <c r="AH774" s="21">
        <v>5.5</v>
      </c>
      <c r="AI774">
        <v>32</v>
      </c>
      <c r="AJ774">
        <v>40</v>
      </c>
      <c r="AK774">
        <f t="shared" si="343"/>
        <v>-700</v>
      </c>
      <c r="AL774">
        <f t="shared" si="344"/>
        <v>32</v>
      </c>
      <c r="AM774">
        <f t="shared" si="345"/>
        <v>40</v>
      </c>
    </row>
    <row r="775" spans="2:39" x14ac:dyDescent="0.25">
      <c r="B775" s="24">
        <v>44115</v>
      </c>
      <c r="C775" s="20" t="s">
        <v>45</v>
      </c>
      <c r="D775" s="20" t="s">
        <v>51</v>
      </c>
      <c r="E775" s="2">
        <v>270</v>
      </c>
      <c r="F775" s="2">
        <v>-344.82758620689651</v>
      </c>
      <c r="G775" s="9">
        <f t="shared" si="346"/>
        <v>45061.12499999813</v>
      </c>
      <c r="H775" s="2" t="str">
        <f t="shared" ref="H775:H838" si="347">IF(E775&lt;=F775,C775,D775)</f>
        <v>Arizona Cardinals</v>
      </c>
      <c r="I775" s="2" t="str">
        <f t="shared" ref="I775:I838" si="348">IF(E775&gt;F775,C775,D775)</f>
        <v>New York Jets</v>
      </c>
      <c r="J775" s="17">
        <f t="shared" ref="J775:J838" si="349">IF(E775&lt;=F775,E775,F775)</f>
        <v>-344.82758620689651</v>
      </c>
      <c r="K775" s="18">
        <f t="shared" ref="K775:K838" si="350">IF(E775&gt;F775,E775,F775)</f>
        <v>270</v>
      </c>
      <c r="L775" s="4">
        <f t="shared" si="325"/>
        <v>1.29</v>
      </c>
      <c r="M775" s="4">
        <f t="shared" si="326"/>
        <v>3.7</v>
      </c>
      <c r="N775" s="1">
        <f t="shared" si="327"/>
        <v>0.77519379844961234</v>
      </c>
      <c r="O775" s="1">
        <f t="shared" si="328"/>
        <v>0.27027027027027023</v>
      </c>
      <c r="P775" s="1">
        <f t="shared" si="329"/>
        <v>4.3486973947895691E-2</v>
      </c>
      <c r="Q775" s="1">
        <f t="shared" si="330"/>
        <v>0.25246176408967103</v>
      </c>
      <c r="R775" s="1">
        <f t="shared" si="331"/>
        <v>0.76346176408967104</v>
      </c>
      <c r="S775" s="1"/>
      <c r="T775" s="17">
        <f t="shared" si="332"/>
        <v>309.82329048576543</v>
      </c>
      <c r="U775" s="18">
        <f t="shared" si="333"/>
        <v>2773.304285017382</v>
      </c>
      <c r="V775" s="2">
        <f t="shared" si="334"/>
        <v>294.33212596147712</v>
      </c>
      <c r="W775" s="18">
        <f t="shared" si="335"/>
        <v>2634.6390707665128</v>
      </c>
      <c r="X775" s="2">
        <f t="shared" si="336"/>
        <v>-339.75224305989701</v>
      </c>
      <c r="Y775" s="2">
        <f t="shared" si="337"/>
        <v>263.46390707665125</v>
      </c>
      <c r="Z775" s="2">
        <f t="shared" si="338"/>
        <v>294.33212596147712</v>
      </c>
      <c r="AA775" s="2">
        <f t="shared" si="339"/>
        <v>-1000</v>
      </c>
      <c r="AB775" s="5">
        <f t="shared" si="340"/>
        <v>0.29000000000000004</v>
      </c>
      <c r="AC775" s="5">
        <f t="shared" si="341"/>
        <v>-1</v>
      </c>
      <c r="AD775" s="3">
        <f t="shared" si="342"/>
        <v>202010</v>
      </c>
      <c r="AE775" s="21">
        <v>3.4</v>
      </c>
      <c r="AF775" s="21">
        <v>1.33</v>
      </c>
      <c r="AG775" s="21">
        <v>3.7</v>
      </c>
      <c r="AH775" s="21">
        <v>1.29</v>
      </c>
      <c r="AI775">
        <v>10</v>
      </c>
      <c r="AJ775">
        <v>30</v>
      </c>
      <c r="AK775">
        <f t="shared" si="343"/>
        <v>-400</v>
      </c>
      <c r="AL775">
        <f t="shared" si="344"/>
        <v>30</v>
      </c>
      <c r="AM775">
        <f t="shared" si="345"/>
        <v>10</v>
      </c>
    </row>
    <row r="776" spans="2:39" x14ac:dyDescent="0.25">
      <c r="B776" s="24">
        <v>44115</v>
      </c>
      <c r="C776" s="20" t="s">
        <v>48</v>
      </c>
      <c r="D776" s="20" t="s">
        <v>22</v>
      </c>
      <c r="E776" s="2">
        <v>-357.14285714285711</v>
      </c>
      <c r="F776" s="2">
        <v>275</v>
      </c>
      <c r="G776" s="9">
        <f t="shared" si="346"/>
        <v>45061.166666664794</v>
      </c>
      <c r="H776" s="2" t="str">
        <f t="shared" si="347"/>
        <v>Pittsburgh Steelers</v>
      </c>
      <c r="I776" s="2" t="str">
        <f t="shared" si="348"/>
        <v>Philadelphia Eagles</v>
      </c>
      <c r="J776" s="17">
        <f t="shared" si="349"/>
        <v>-357.14285714285711</v>
      </c>
      <c r="K776" s="18">
        <f t="shared" si="350"/>
        <v>275</v>
      </c>
      <c r="L776" s="4">
        <f t="shared" si="325"/>
        <v>1.28</v>
      </c>
      <c r="M776" s="4">
        <f t="shared" si="326"/>
        <v>3.75</v>
      </c>
      <c r="N776" s="1">
        <f t="shared" si="327"/>
        <v>0.78125</v>
      </c>
      <c r="O776" s="1">
        <f t="shared" si="328"/>
        <v>0.26666666666666666</v>
      </c>
      <c r="P776" s="1">
        <f t="shared" si="329"/>
        <v>4.5725646123260466E-2</v>
      </c>
      <c r="Q776" s="1">
        <f t="shared" si="330"/>
        <v>0.2572916666666667</v>
      </c>
      <c r="R776" s="1">
        <f t="shared" si="331"/>
        <v>0.76829166666666671</v>
      </c>
      <c r="S776" s="1"/>
      <c r="T776" s="17">
        <f t="shared" si="332"/>
        <v>301.58902326590373</v>
      </c>
      <c r="U776" s="18">
        <f t="shared" si="333"/>
        <v>2840.2616005464147</v>
      </c>
      <c r="V776" s="2">
        <f t="shared" si="334"/>
        <v>286.50957210260856</v>
      </c>
      <c r="W776" s="18">
        <f t="shared" si="335"/>
        <v>2698.2485205190937</v>
      </c>
      <c r="X776" s="2">
        <f t="shared" si="336"/>
        <v>-349.02847840695074</v>
      </c>
      <c r="Y776" s="2">
        <f t="shared" si="337"/>
        <v>269.82485205190937</v>
      </c>
      <c r="Z776" s="2">
        <f t="shared" si="338"/>
        <v>286.50957210260856</v>
      </c>
      <c r="AA776" s="2">
        <f t="shared" si="339"/>
        <v>-1000</v>
      </c>
      <c r="AB776" s="5">
        <f t="shared" si="340"/>
        <v>0.28000000000000003</v>
      </c>
      <c r="AC776" s="5">
        <f t="shared" si="341"/>
        <v>-1</v>
      </c>
      <c r="AD776" s="3">
        <f t="shared" si="342"/>
        <v>202010</v>
      </c>
      <c r="AE776" s="21">
        <v>1.29</v>
      </c>
      <c r="AF776" s="21">
        <v>3.7</v>
      </c>
      <c r="AG776" s="21">
        <v>1.28</v>
      </c>
      <c r="AH776" s="21">
        <v>3.75</v>
      </c>
      <c r="AI776">
        <v>38</v>
      </c>
      <c r="AJ776">
        <v>29</v>
      </c>
      <c r="AK776">
        <f t="shared" si="343"/>
        <v>-400</v>
      </c>
      <c r="AL776">
        <f t="shared" si="344"/>
        <v>38</v>
      </c>
      <c r="AM776">
        <f t="shared" si="345"/>
        <v>29</v>
      </c>
    </row>
    <row r="777" spans="2:39" x14ac:dyDescent="0.25">
      <c r="B777" s="24">
        <v>44115</v>
      </c>
      <c r="C777" s="20" t="s">
        <v>54</v>
      </c>
      <c r="D777" s="20" t="s">
        <v>50</v>
      </c>
      <c r="E777" s="2">
        <v>290</v>
      </c>
      <c r="F777" s="2">
        <v>-370.37037037037032</v>
      </c>
      <c r="G777" s="9">
        <f t="shared" si="346"/>
        <v>45061.208333331459</v>
      </c>
      <c r="H777" s="2" t="str">
        <f t="shared" si="347"/>
        <v>Los Angeles Rams</v>
      </c>
      <c r="I777" s="2" t="str">
        <f t="shared" si="348"/>
        <v>Washington Football Team</v>
      </c>
      <c r="J777" s="17">
        <f t="shared" si="349"/>
        <v>-370.37037037037032</v>
      </c>
      <c r="K777" s="18">
        <f t="shared" si="350"/>
        <v>290</v>
      </c>
      <c r="L777" s="4">
        <f t="shared" si="325"/>
        <v>1.27</v>
      </c>
      <c r="M777" s="4">
        <f t="shared" si="326"/>
        <v>3.9</v>
      </c>
      <c r="N777" s="1">
        <f t="shared" si="327"/>
        <v>0.78740157480314954</v>
      </c>
      <c r="O777" s="1">
        <f t="shared" si="328"/>
        <v>0.25641025641025644</v>
      </c>
      <c r="P777" s="1">
        <f t="shared" si="329"/>
        <v>4.1972920696324856E-2</v>
      </c>
      <c r="Q777" s="1">
        <f t="shared" si="330"/>
        <v>0.26549565919644658</v>
      </c>
      <c r="R777" s="1">
        <f t="shared" si="331"/>
        <v>0.77649565919644659</v>
      </c>
      <c r="S777" s="1"/>
      <c r="T777" s="17">
        <f t="shared" si="332"/>
        <v>287.83720572867844</v>
      </c>
      <c r="U777" s="18">
        <f t="shared" si="333"/>
        <v>2959.4718041984102</v>
      </c>
      <c r="V777" s="2">
        <f t="shared" si="334"/>
        <v>273.4453454422445</v>
      </c>
      <c r="W777" s="18">
        <f t="shared" si="335"/>
        <v>2811.4982139884896</v>
      </c>
      <c r="X777" s="2">
        <f t="shared" si="336"/>
        <v>-365.70379297650692</v>
      </c>
      <c r="Y777" s="2">
        <f t="shared" si="337"/>
        <v>281.14982139884899</v>
      </c>
      <c r="Z777" s="2">
        <f t="shared" si="338"/>
        <v>273.4453454422445</v>
      </c>
      <c r="AA777" s="2">
        <f t="shared" si="339"/>
        <v>-1000</v>
      </c>
      <c r="AB777" s="5">
        <f t="shared" si="340"/>
        <v>0.27</v>
      </c>
      <c r="AC777" s="5">
        <f t="shared" si="341"/>
        <v>-1</v>
      </c>
      <c r="AD777" s="3">
        <f t="shared" si="342"/>
        <v>202010</v>
      </c>
      <c r="AE777" s="21">
        <v>4.2</v>
      </c>
      <c r="AF777" s="21">
        <v>1.25</v>
      </c>
      <c r="AG777" s="21">
        <v>3.9</v>
      </c>
      <c r="AH777" s="21">
        <v>1.27</v>
      </c>
      <c r="AI777">
        <v>10</v>
      </c>
      <c r="AJ777">
        <v>30</v>
      </c>
      <c r="AK777">
        <f t="shared" si="343"/>
        <v>-400</v>
      </c>
      <c r="AL777">
        <f t="shared" si="344"/>
        <v>30</v>
      </c>
      <c r="AM777">
        <f t="shared" si="345"/>
        <v>10</v>
      </c>
    </row>
    <row r="778" spans="2:39" x14ac:dyDescent="0.25">
      <c r="B778" s="24">
        <v>44112</v>
      </c>
      <c r="C778" s="20" t="s">
        <v>40</v>
      </c>
      <c r="D778" s="20" t="s">
        <v>30</v>
      </c>
      <c r="E778" s="2">
        <v>165</v>
      </c>
      <c r="F778" s="2">
        <v>-185.18518518518516</v>
      </c>
      <c r="G778" s="9">
        <f t="shared" si="346"/>
        <v>45061.249999998123</v>
      </c>
      <c r="H778" s="2" t="str">
        <f t="shared" si="347"/>
        <v>Tampa Bay Buccaneers</v>
      </c>
      <c r="I778" s="2" t="str">
        <f t="shared" si="348"/>
        <v>Chicago Bears</v>
      </c>
      <c r="J778" s="17">
        <f t="shared" si="349"/>
        <v>-185.18518518518516</v>
      </c>
      <c r="K778" s="18">
        <f t="shared" si="350"/>
        <v>165</v>
      </c>
      <c r="L778" s="4">
        <f t="shared" si="325"/>
        <v>1.54</v>
      </c>
      <c r="M778" s="4">
        <f t="shared" si="326"/>
        <v>2.65</v>
      </c>
      <c r="N778" s="1">
        <f t="shared" si="327"/>
        <v>0.64935064935064934</v>
      </c>
      <c r="O778" s="1">
        <f t="shared" si="328"/>
        <v>0.37735849056603776</v>
      </c>
      <c r="P778" s="1">
        <f t="shared" si="329"/>
        <v>2.6014319809069208E-2</v>
      </c>
      <c r="Q778" s="1">
        <f t="shared" si="330"/>
        <v>0.13599607939230579</v>
      </c>
      <c r="R778" s="1">
        <f t="shared" si="331"/>
        <v>0.64699607939230575</v>
      </c>
      <c r="S778" s="1"/>
      <c r="T778" s="17">
        <f t="shared" si="332"/>
        <v>545.60441995143913</v>
      </c>
      <c r="U778" s="18">
        <f t="shared" si="333"/>
        <v>1648.1806912014345</v>
      </c>
      <c r="V778" s="2">
        <f t="shared" si="334"/>
        <v>518.32419895386715</v>
      </c>
      <c r="W778" s="18">
        <f t="shared" si="335"/>
        <v>1565.7716566413626</v>
      </c>
      <c r="X778" s="2">
        <f t="shared" si="336"/>
        <v>-192.92944493394256</v>
      </c>
      <c r="Y778" s="2">
        <f t="shared" si="337"/>
        <v>156.57716566413626</v>
      </c>
      <c r="Z778" s="2">
        <f t="shared" si="338"/>
        <v>-1000</v>
      </c>
      <c r="AA778" s="2">
        <f t="shared" si="339"/>
        <v>1565.7716566413626</v>
      </c>
      <c r="AB778" s="5">
        <f t="shared" si="340"/>
        <v>-1</v>
      </c>
      <c r="AC778" s="5">
        <f t="shared" si="341"/>
        <v>1.65</v>
      </c>
      <c r="AD778" s="3">
        <f t="shared" si="342"/>
        <v>202010</v>
      </c>
      <c r="AE778" s="21">
        <v>2.95</v>
      </c>
      <c r="AF778" s="21">
        <v>1.42</v>
      </c>
      <c r="AG778" s="21">
        <v>2.65</v>
      </c>
      <c r="AH778" s="21">
        <v>1.54</v>
      </c>
      <c r="AI778">
        <v>20</v>
      </c>
      <c r="AJ778">
        <v>19</v>
      </c>
      <c r="AK778">
        <f t="shared" si="343"/>
        <v>-190</v>
      </c>
      <c r="AL778">
        <f t="shared" si="344"/>
        <v>19</v>
      </c>
      <c r="AM778">
        <f t="shared" si="345"/>
        <v>20</v>
      </c>
    </row>
    <row r="779" spans="2:39" x14ac:dyDescent="0.25">
      <c r="B779" s="24">
        <v>44109</v>
      </c>
      <c r="C779" s="20" t="s">
        <v>36</v>
      </c>
      <c r="D779" s="20" t="s">
        <v>38</v>
      </c>
      <c r="E779" s="2">
        <v>-322.58064516129025</v>
      </c>
      <c r="F779" s="2">
        <v>260</v>
      </c>
      <c r="G779" s="9">
        <f t="shared" si="346"/>
        <v>45061.291666664787</v>
      </c>
      <c r="H779" s="2" t="str">
        <f t="shared" si="347"/>
        <v>Green Bay Packers</v>
      </c>
      <c r="I779" s="2" t="str">
        <f t="shared" si="348"/>
        <v>Atlanta Falcons</v>
      </c>
      <c r="J779" s="17">
        <f t="shared" si="349"/>
        <v>-322.58064516129025</v>
      </c>
      <c r="K779" s="18">
        <f t="shared" si="350"/>
        <v>260</v>
      </c>
      <c r="L779" s="4">
        <f t="shared" si="325"/>
        <v>1.31</v>
      </c>
      <c r="M779" s="4">
        <f t="shared" si="326"/>
        <v>3.6</v>
      </c>
      <c r="N779" s="1">
        <f t="shared" si="327"/>
        <v>0.76335877862595414</v>
      </c>
      <c r="O779" s="1">
        <f t="shared" si="328"/>
        <v>0.27777777777777779</v>
      </c>
      <c r="P779" s="1">
        <f t="shared" si="329"/>
        <v>3.9511201629327863E-2</v>
      </c>
      <c r="Q779" s="1">
        <f t="shared" si="330"/>
        <v>0.24279050042408817</v>
      </c>
      <c r="R779" s="1">
        <f t="shared" si="331"/>
        <v>0.75379050042408813</v>
      </c>
      <c r="S779" s="1"/>
      <c r="T779" s="17">
        <f t="shared" si="332"/>
        <v>326.62855188197847</v>
      </c>
      <c r="U779" s="18">
        <f t="shared" si="333"/>
        <v>2645.8589098869329</v>
      </c>
      <c r="V779" s="2">
        <f t="shared" si="334"/>
        <v>310.29712428787951</v>
      </c>
      <c r="W779" s="18">
        <f t="shared" si="335"/>
        <v>2513.565964392586</v>
      </c>
      <c r="X779" s="2">
        <f t="shared" si="336"/>
        <v>-322.27175881663845</v>
      </c>
      <c r="Y779" s="2">
        <f t="shared" si="337"/>
        <v>251.3565964392586</v>
      </c>
      <c r="Z779" s="2">
        <f t="shared" si="338"/>
        <v>310.29712428787951</v>
      </c>
      <c r="AA779" s="2">
        <f t="shared" si="339"/>
        <v>-1000</v>
      </c>
      <c r="AB779" s="5">
        <f t="shared" si="340"/>
        <v>0.31000000000000005</v>
      </c>
      <c r="AC779" s="5">
        <f t="shared" si="341"/>
        <v>-1</v>
      </c>
      <c r="AD779" s="3">
        <f t="shared" si="342"/>
        <v>202010</v>
      </c>
      <c r="AE779" s="21">
        <v>1.29</v>
      </c>
      <c r="AF779" s="21">
        <v>3.7</v>
      </c>
      <c r="AG779" s="21">
        <v>1.31</v>
      </c>
      <c r="AH779" s="21">
        <v>3.6</v>
      </c>
      <c r="AI779">
        <v>30</v>
      </c>
      <c r="AJ779">
        <v>16</v>
      </c>
      <c r="AK779">
        <f t="shared" si="343"/>
        <v>-400</v>
      </c>
      <c r="AL779">
        <f t="shared" si="344"/>
        <v>30</v>
      </c>
      <c r="AM779">
        <f t="shared" si="345"/>
        <v>16</v>
      </c>
    </row>
    <row r="780" spans="2:39" x14ac:dyDescent="0.25">
      <c r="B780" s="24">
        <v>44109</v>
      </c>
      <c r="C780" s="20" t="s">
        <v>23</v>
      </c>
      <c r="D780" s="20" t="s">
        <v>39</v>
      </c>
      <c r="E780" s="2">
        <v>-312.49999999999994</v>
      </c>
      <c r="F780" s="2">
        <v>250</v>
      </c>
      <c r="G780" s="9">
        <f t="shared" si="346"/>
        <v>45061.333333331451</v>
      </c>
      <c r="H780" s="2" t="str">
        <f t="shared" si="347"/>
        <v>Kansas City Chiefs</v>
      </c>
      <c r="I780" s="2" t="str">
        <f t="shared" si="348"/>
        <v>New England Patriots</v>
      </c>
      <c r="J780" s="17">
        <f t="shared" si="349"/>
        <v>-312.49999999999994</v>
      </c>
      <c r="K780" s="18">
        <f t="shared" si="350"/>
        <v>250</v>
      </c>
      <c r="L780" s="4">
        <f t="shared" si="325"/>
        <v>1.32</v>
      </c>
      <c r="M780" s="4">
        <f t="shared" si="326"/>
        <v>3.5</v>
      </c>
      <c r="N780" s="1">
        <f t="shared" si="327"/>
        <v>0.75757575757575757</v>
      </c>
      <c r="O780" s="1">
        <f t="shared" si="328"/>
        <v>0.2857142857142857</v>
      </c>
      <c r="P780" s="1">
        <f t="shared" si="329"/>
        <v>4.1493775933610033E-2</v>
      </c>
      <c r="Q780" s="1">
        <f t="shared" si="330"/>
        <v>0.23593073593073594</v>
      </c>
      <c r="R780" s="1">
        <f t="shared" si="331"/>
        <v>0.746930735930736</v>
      </c>
      <c r="S780" s="1"/>
      <c r="T780" s="17">
        <f t="shared" si="332"/>
        <v>338.81222434088107</v>
      </c>
      <c r="U780" s="18">
        <f t="shared" si="333"/>
        <v>2560.4407248682487</v>
      </c>
      <c r="V780" s="2">
        <f t="shared" si="334"/>
        <v>321.87161312383699</v>
      </c>
      <c r="W780" s="18">
        <f t="shared" si="335"/>
        <v>2432.4186886248362</v>
      </c>
      <c r="X780" s="2">
        <f t="shared" si="336"/>
        <v>-310.68288075943485</v>
      </c>
      <c r="Y780" s="2">
        <f t="shared" si="337"/>
        <v>243.24186886248361</v>
      </c>
      <c r="Z780" s="2">
        <f t="shared" si="338"/>
        <v>321.87161312383699</v>
      </c>
      <c r="AA780" s="2">
        <f t="shared" si="339"/>
        <v>-1000</v>
      </c>
      <c r="AB780" s="5">
        <f t="shared" si="340"/>
        <v>0.32000000000000006</v>
      </c>
      <c r="AC780" s="5">
        <f t="shared" si="341"/>
        <v>-1</v>
      </c>
      <c r="AD780" s="3">
        <f t="shared" si="342"/>
        <v>202010</v>
      </c>
      <c r="AE780" s="21">
        <v>1.31</v>
      </c>
      <c r="AF780" s="21">
        <v>3.6</v>
      </c>
      <c r="AG780" s="21">
        <v>1.32</v>
      </c>
      <c r="AH780" s="21">
        <v>3.5</v>
      </c>
      <c r="AI780">
        <v>26</v>
      </c>
      <c r="AJ780">
        <v>10</v>
      </c>
      <c r="AK780">
        <f t="shared" si="343"/>
        <v>-400</v>
      </c>
      <c r="AL780">
        <f t="shared" si="344"/>
        <v>26</v>
      </c>
      <c r="AM780">
        <f t="shared" si="345"/>
        <v>10</v>
      </c>
    </row>
    <row r="781" spans="2:39" x14ac:dyDescent="0.25">
      <c r="B781" s="24">
        <v>44108</v>
      </c>
      <c r="C781" s="20" t="s">
        <v>25</v>
      </c>
      <c r="D781" s="20" t="s">
        <v>22</v>
      </c>
      <c r="E781" s="2">
        <v>-357.14285714285711</v>
      </c>
      <c r="F781" s="2">
        <v>275</v>
      </c>
      <c r="G781" s="9">
        <f t="shared" si="346"/>
        <v>45061.374999998116</v>
      </c>
      <c r="H781" s="2" t="str">
        <f t="shared" si="347"/>
        <v>San Francisco 49ers</v>
      </c>
      <c r="I781" s="2" t="str">
        <f t="shared" si="348"/>
        <v>Philadelphia Eagles</v>
      </c>
      <c r="J781" s="17">
        <f t="shared" si="349"/>
        <v>-357.14285714285711</v>
      </c>
      <c r="K781" s="18">
        <f t="shared" si="350"/>
        <v>275</v>
      </c>
      <c r="L781" s="4">
        <f t="shared" si="325"/>
        <v>1.28</v>
      </c>
      <c r="M781" s="4">
        <f t="shared" si="326"/>
        <v>3.75</v>
      </c>
      <c r="N781" s="1">
        <f t="shared" si="327"/>
        <v>0.78125</v>
      </c>
      <c r="O781" s="1">
        <f t="shared" si="328"/>
        <v>0.26666666666666666</v>
      </c>
      <c r="P781" s="1">
        <f t="shared" si="329"/>
        <v>4.5725646123260466E-2</v>
      </c>
      <c r="Q781" s="1">
        <f t="shared" si="330"/>
        <v>0.2572916666666667</v>
      </c>
      <c r="R781" s="1">
        <f t="shared" si="331"/>
        <v>0.76829166666666671</v>
      </c>
      <c r="S781" s="1"/>
      <c r="T781" s="17">
        <f t="shared" si="332"/>
        <v>301.58902326590373</v>
      </c>
      <c r="U781" s="18">
        <f t="shared" si="333"/>
        <v>2840.2616005464147</v>
      </c>
      <c r="V781" s="2">
        <f t="shared" si="334"/>
        <v>286.50957210260856</v>
      </c>
      <c r="W781" s="18">
        <f t="shared" si="335"/>
        <v>2698.2485205190937</v>
      </c>
      <c r="X781" s="2">
        <f t="shared" si="336"/>
        <v>-349.02847840695074</v>
      </c>
      <c r="Y781" s="2">
        <f t="shared" si="337"/>
        <v>269.82485205190937</v>
      </c>
      <c r="Z781" s="2">
        <f t="shared" si="338"/>
        <v>-1000</v>
      </c>
      <c r="AA781" s="2">
        <f t="shared" si="339"/>
        <v>2698.2485205190937</v>
      </c>
      <c r="AB781" s="5">
        <f t="shared" si="340"/>
        <v>-1</v>
      </c>
      <c r="AC781" s="5">
        <f t="shared" si="341"/>
        <v>2.75</v>
      </c>
      <c r="AD781" s="3">
        <f t="shared" si="342"/>
        <v>202010</v>
      </c>
      <c r="AE781" s="21">
        <v>1.37</v>
      </c>
      <c r="AF781" s="21">
        <v>3.2</v>
      </c>
      <c r="AG781" s="21">
        <v>1.28</v>
      </c>
      <c r="AH781" s="21">
        <v>3.75</v>
      </c>
      <c r="AI781">
        <v>20</v>
      </c>
      <c r="AJ781">
        <v>25</v>
      </c>
      <c r="AK781">
        <f t="shared" si="343"/>
        <v>-400</v>
      </c>
      <c r="AL781">
        <f t="shared" si="344"/>
        <v>20</v>
      </c>
      <c r="AM781">
        <f t="shared" si="345"/>
        <v>25</v>
      </c>
    </row>
    <row r="782" spans="2:39" x14ac:dyDescent="0.25">
      <c r="B782" s="24">
        <v>44108</v>
      </c>
      <c r="C782" s="20" t="s">
        <v>53</v>
      </c>
      <c r="D782" s="20" t="s">
        <v>27</v>
      </c>
      <c r="E782" s="2">
        <v>154.99999999999997</v>
      </c>
      <c r="F782" s="2">
        <v>-175.43859649122805</v>
      </c>
      <c r="G782" s="9">
        <f t="shared" si="346"/>
        <v>45061.41666666478</v>
      </c>
      <c r="H782" s="2" t="str">
        <f t="shared" si="347"/>
        <v>Buffalo Bills</v>
      </c>
      <c r="I782" s="2" t="str">
        <f t="shared" si="348"/>
        <v>Las Vegas Raiders</v>
      </c>
      <c r="J782" s="17">
        <f t="shared" si="349"/>
        <v>-175.43859649122805</v>
      </c>
      <c r="K782" s="18">
        <f t="shared" si="350"/>
        <v>154.99999999999997</v>
      </c>
      <c r="L782" s="4">
        <f t="shared" si="325"/>
        <v>1.57</v>
      </c>
      <c r="M782" s="4">
        <f t="shared" si="326"/>
        <v>2.5499999999999998</v>
      </c>
      <c r="N782" s="1">
        <f t="shared" si="327"/>
        <v>0.63694267515923564</v>
      </c>
      <c r="O782" s="1">
        <f t="shared" si="328"/>
        <v>0.39215686274509809</v>
      </c>
      <c r="P782" s="1">
        <f t="shared" si="329"/>
        <v>2.8276699029126329E-2</v>
      </c>
      <c r="Q782" s="1">
        <f t="shared" si="330"/>
        <v>0.12239290620706877</v>
      </c>
      <c r="R782" s="1">
        <f t="shared" si="331"/>
        <v>0.63339290620706878</v>
      </c>
      <c r="S782" s="1"/>
      <c r="T782" s="17">
        <f t="shared" si="332"/>
        <v>578.79886276004493</v>
      </c>
      <c r="U782" s="18">
        <f t="shared" si="333"/>
        <v>1558.0808321378222</v>
      </c>
      <c r="V782" s="2">
        <f t="shared" si="334"/>
        <v>549.85891962204266</v>
      </c>
      <c r="W782" s="18">
        <f t="shared" si="335"/>
        <v>1480.1767905309309</v>
      </c>
      <c r="X782" s="2">
        <f t="shared" si="336"/>
        <v>-181.86483192586408</v>
      </c>
      <c r="Y782" s="2">
        <f t="shared" si="337"/>
        <v>148.0176790530931</v>
      </c>
      <c r="Z782" s="2">
        <f t="shared" si="338"/>
        <v>549.85891962204266</v>
      </c>
      <c r="AA782" s="2">
        <f t="shared" si="339"/>
        <v>-1000</v>
      </c>
      <c r="AB782" s="5">
        <f t="shared" si="340"/>
        <v>0.57000000000000006</v>
      </c>
      <c r="AC782" s="5">
        <f t="shared" si="341"/>
        <v>-1</v>
      </c>
      <c r="AD782" s="3">
        <f t="shared" si="342"/>
        <v>202010</v>
      </c>
      <c r="AE782" s="21">
        <v>2.25</v>
      </c>
      <c r="AF782" s="21">
        <v>1.68</v>
      </c>
      <c r="AG782" s="21">
        <v>2.5499999999999998</v>
      </c>
      <c r="AH782" s="21">
        <v>1.57</v>
      </c>
      <c r="AI782">
        <v>23</v>
      </c>
      <c r="AJ782">
        <v>30</v>
      </c>
      <c r="AK782">
        <f t="shared" si="343"/>
        <v>-180</v>
      </c>
      <c r="AL782">
        <f t="shared" si="344"/>
        <v>30</v>
      </c>
      <c r="AM782">
        <f t="shared" si="345"/>
        <v>23</v>
      </c>
    </row>
    <row r="783" spans="2:39" x14ac:dyDescent="0.25">
      <c r="B783" s="24">
        <v>44108</v>
      </c>
      <c r="C783" s="20" t="s">
        <v>50</v>
      </c>
      <c r="D783" s="20" t="s">
        <v>28</v>
      </c>
      <c r="E783" s="2">
        <v>-909.09090909090833</v>
      </c>
      <c r="F783" s="2">
        <v>600</v>
      </c>
      <c r="G783" s="9">
        <f t="shared" si="346"/>
        <v>45061.458333331444</v>
      </c>
      <c r="H783" s="2" t="str">
        <f t="shared" si="347"/>
        <v>Los Angeles Rams</v>
      </c>
      <c r="I783" s="2" t="str">
        <f t="shared" si="348"/>
        <v>New York Giants</v>
      </c>
      <c r="J783" s="17">
        <f t="shared" si="349"/>
        <v>-909.09090909090833</v>
      </c>
      <c r="K783" s="18">
        <f t="shared" si="350"/>
        <v>600</v>
      </c>
      <c r="L783" s="4">
        <f t="shared" si="325"/>
        <v>1.1100000000000001</v>
      </c>
      <c r="M783" s="4">
        <f t="shared" si="326"/>
        <v>7</v>
      </c>
      <c r="N783" s="1">
        <f t="shared" si="327"/>
        <v>0.9009009009009008</v>
      </c>
      <c r="O783" s="1">
        <f t="shared" si="328"/>
        <v>0.14285714285714285</v>
      </c>
      <c r="P783" s="1">
        <f t="shared" si="329"/>
        <v>4.1923551171393236E-2</v>
      </c>
      <c r="Q783" s="1">
        <f t="shared" si="330"/>
        <v>0.379021879021879</v>
      </c>
      <c r="R783" s="1">
        <f t="shared" si="331"/>
        <v>0.89002187902187901</v>
      </c>
      <c r="S783" s="1"/>
      <c r="T783" s="17">
        <f t="shared" si="332"/>
        <v>123.56788475692903</v>
      </c>
      <c r="U783" s="18">
        <f t="shared" si="333"/>
        <v>5887.3281029596874</v>
      </c>
      <c r="V783" s="2">
        <f t="shared" si="334"/>
        <v>117.38949051908257</v>
      </c>
      <c r="W783" s="18">
        <f t="shared" si="335"/>
        <v>5592.9616978117028</v>
      </c>
      <c r="X783" s="2">
        <f t="shared" si="336"/>
        <v>-851.86501413211454</v>
      </c>
      <c r="Y783" s="2">
        <f t="shared" si="337"/>
        <v>559.29616978117031</v>
      </c>
      <c r="Z783" s="2">
        <f t="shared" si="338"/>
        <v>117.38949051908257</v>
      </c>
      <c r="AA783" s="2">
        <f t="shared" si="339"/>
        <v>-1000</v>
      </c>
      <c r="AB783" s="5">
        <f t="shared" si="340"/>
        <v>0.1100000000000001</v>
      </c>
      <c r="AC783" s="5">
        <f t="shared" si="341"/>
        <v>-1</v>
      </c>
      <c r="AD783" s="3">
        <f t="shared" si="342"/>
        <v>202010</v>
      </c>
      <c r="AE783" s="21">
        <v>1.1599999999999999</v>
      </c>
      <c r="AF783" s="21">
        <v>5.5</v>
      </c>
      <c r="AG783" s="21">
        <v>1.1100000000000001</v>
      </c>
      <c r="AH783" s="21">
        <v>7</v>
      </c>
      <c r="AI783">
        <v>17</v>
      </c>
      <c r="AJ783">
        <v>9</v>
      </c>
      <c r="AK783">
        <f t="shared" si="343"/>
        <v>-1000</v>
      </c>
      <c r="AL783">
        <f t="shared" si="344"/>
        <v>17</v>
      </c>
      <c r="AM783">
        <f t="shared" si="345"/>
        <v>9</v>
      </c>
    </row>
    <row r="784" spans="2:39" x14ac:dyDescent="0.25">
      <c r="B784" s="24">
        <v>44108</v>
      </c>
      <c r="C784" s="20" t="s">
        <v>47</v>
      </c>
      <c r="D784" s="20" t="s">
        <v>51</v>
      </c>
      <c r="E784" s="2">
        <v>140</v>
      </c>
      <c r="F784" s="2">
        <v>-161.29032258064512</v>
      </c>
      <c r="G784" s="9">
        <f t="shared" si="346"/>
        <v>45061.499999998108</v>
      </c>
      <c r="H784" s="2" t="str">
        <f t="shared" si="347"/>
        <v>Arizona Cardinals</v>
      </c>
      <c r="I784" s="2" t="str">
        <f t="shared" si="348"/>
        <v>Carolina Panthers</v>
      </c>
      <c r="J784" s="17">
        <f t="shared" si="349"/>
        <v>-161.29032258064512</v>
      </c>
      <c r="K784" s="18">
        <f t="shared" si="350"/>
        <v>140</v>
      </c>
      <c r="L784" s="4">
        <f t="shared" si="325"/>
        <v>1.62</v>
      </c>
      <c r="M784" s="4">
        <f t="shared" si="326"/>
        <v>2.4</v>
      </c>
      <c r="N784" s="1">
        <f t="shared" si="327"/>
        <v>0.61728395061728392</v>
      </c>
      <c r="O784" s="1">
        <f t="shared" si="328"/>
        <v>0.41666666666666669</v>
      </c>
      <c r="P784" s="1">
        <f t="shared" si="329"/>
        <v>3.2835820895522283E-2</v>
      </c>
      <c r="Q784" s="1">
        <f t="shared" si="330"/>
        <v>0.10030864197530862</v>
      </c>
      <c r="R784" s="1">
        <f t="shared" si="331"/>
        <v>0.61130864197530865</v>
      </c>
      <c r="S784" s="1"/>
      <c r="T784" s="17">
        <f t="shared" si="332"/>
        <v>635.83488165441463</v>
      </c>
      <c r="U784" s="18">
        <f t="shared" si="333"/>
        <v>1423.7849094482656</v>
      </c>
      <c r="V784" s="2">
        <f t="shared" si="334"/>
        <v>604.04313757169382</v>
      </c>
      <c r="W784" s="18">
        <f t="shared" si="335"/>
        <v>1352.5956639758522</v>
      </c>
      <c r="X784" s="2">
        <f t="shared" si="336"/>
        <v>-165.55109027810289</v>
      </c>
      <c r="Y784" s="2">
        <f t="shared" si="337"/>
        <v>135.25956639758522</v>
      </c>
      <c r="Z784" s="2">
        <f t="shared" si="338"/>
        <v>-1000</v>
      </c>
      <c r="AA784" s="2">
        <f t="shared" si="339"/>
        <v>1352.5956639758522</v>
      </c>
      <c r="AB784" s="5">
        <f t="shared" si="340"/>
        <v>-1</v>
      </c>
      <c r="AC784" s="5">
        <f t="shared" si="341"/>
        <v>1.4</v>
      </c>
      <c r="AD784" s="3">
        <f t="shared" si="342"/>
        <v>202010</v>
      </c>
      <c r="AE784" s="21">
        <v>2.7</v>
      </c>
      <c r="AF784" s="21">
        <v>1.5</v>
      </c>
      <c r="AG784" s="21">
        <v>2.4</v>
      </c>
      <c r="AH784" s="21">
        <v>1.62</v>
      </c>
      <c r="AI784">
        <v>31</v>
      </c>
      <c r="AJ784">
        <v>21</v>
      </c>
      <c r="AK784">
        <f t="shared" si="343"/>
        <v>-170</v>
      </c>
      <c r="AL784">
        <f t="shared" si="344"/>
        <v>21</v>
      </c>
      <c r="AM784">
        <f t="shared" si="345"/>
        <v>31</v>
      </c>
    </row>
    <row r="785" spans="2:39" x14ac:dyDescent="0.25">
      <c r="B785" s="24">
        <v>44108</v>
      </c>
      <c r="C785" s="20" t="s">
        <v>40</v>
      </c>
      <c r="D785" s="20" t="s">
        <v>42</v>
      </c>
      <c r="E785" s="2">
        <v>129.99999999999997</v>
      </c>
      <c r="F785" s="2">
        <v>-151.51515151515153</v>
      </c>
      <c r="G785" s="9">
        <f t="shared" si="346"/>
        <v>45061.541666664772</v>
      </c>
      <c r="H785" s="2" t="str">
        <f t="shared" si="347"/>
        <v>Indianapolis Colts</v>
      </c>
      <c r="I785" s="2" t="str">
        <f t="shared" si="348"/>
        <v>Chicago Bears</v>
      </c>
      <c r="J785" s="17">
        <f t="shared" si="349"/>
        <v>-151.51515151515153</v>
      </c>
      <c r="K785" s="18">
        <f t="shared" si="350"/>
        <v>129.99999999999997</v>
      </c>
      <c r="L785" s="4">
        <f t="shared" si="325"/>
        <v>1.66</v>
      </c>
      <c r="M785" s="4">
        <f t="shared" si="326"/>
        <v>2.2999999999999998</v>
      </c>
      <c r="N785" s="1">
        <f t="shared" si="327"/>
        <v>0.60240963855421692</v>
      </c>
      <c r="O785" s="1">
        <f t="shared" si="328"/>
        <v>0.43478260869565222</v>
      </c>
      <c r="P785" s="1">
        <f t="shared" si="329"/>
        <v>3.5858585858585923E-2</v>
      </c>
      <c r="Q785" s="1">
        <f t="shared" si="330"/>
        <v>8.3813514929282351E-2</v>
      </c>
      <c r="R785" s="1">
        <f t="shared" si="331"/>
        <v>0.59481351492928236</v>
      </c>
      <c r="S785" s="1"/>
      <c r="T785" s="17">
        <f t="shared" si="332"/>
        <v>681.19919084032654</v>
      </c>
      <c r="U785" s="18">
        <f t="shared" si="333"/>
        <v>1332.032655245516</v>
      </c>
      <c r="V785" s="2">
        <f t="shared" si="334"/>
        <v>647.13923129831016</v>
      </c>
      <c r="W785" s="18">
        <f t="shared" si="335"/>
        <v>1265.4310224832402</v>
      </c>
      <c r="X785" s="2">
        <f t="shared" si="336"/>
        <v>-154.5262521009227</v>
      </c>
      <c r="Y785" s="2">
        <f t="shared" si="337"/>
        <v>126.54310224832402</v>
      </c>
      <c r="Z785" s="2">
        <f t="shared" si="338"/>
        <v>647.13923129831016</v>
      </c>
      <c r="AA785" s="2">
        <f t="shared" si="339"/>
        <v>-1000</v>
      </c>
      <c r="AB785" s="5">
        <f t="shared" si="340"/>
        <v>0.65999999999999992</v>
      </c>
      <c r="AC785" s="5">
        <f t="shared" si="341"/>
        <v>-1</v>
      </c>
      <c r="AD785" s="3">
        <f t="shared" si="342"/>
        <v>202010</v>
      </c>
      <c r="AE785" s="21">
        <v>2.35</v>
      </c>
      <c r="AF785" s="21">
        <v>1.64</v>
      </c>
      <c r="AG785" s="21">
        <v>2.2999999999999998</v>
      </c>
      <c r="AH785" s="21">
        <v>1.66</v>
      </c>
      <c r="AI785">
        <v>11</v>
      </c>
      <c r="AJ785">
        <v>19</v>
      </c>
      <c r="AK785">
        <f t="shared" si="343"/>
        <v>-160</v>
      </c>
      <c r="AL785">
        <f t="shared" si="344"/>
        <v>19</v>
      </c>
      <c r="AM785">
        <f t="shared" si="345"/>
        <v>11</v>
      </c>
    </row>
    <row r="786" spans="2:39" x14ac:dyDescent="0.25">
      <c r="B786" s="24">
        <v>44108</v>
      </c>
      <c r="C786" s="20" t="s">
        <v>24</v>
      </c>
      <c r="D786" s="20" t="s">
        <v>29</v>
      </c>
      <c r="E786" s="2">
        <v>-135.13513513513513</v>
      </c>
      <c r="F786" s="2">
        <v>114.99999999999999</v>
      </c>
      <c r="G786" s="9">
        <f t="shared" si="346"/>
        <v>45061.583333331437</v>
      </c>
      <c r="H786" s="2" t="str">
        <f t="shared" si="347"/>
        <v>Cincinnati Bengals</v>
      </c>
      <c r="I786" s="2" t="str">
        <f t="shared" si="348"/>
        <v>Jacksonville Jaguars</v>
      </c>
      <c r="J786" s="17">
        <f t="shared" si="349"/>
        <v>-135.13513513513513</v>
      </c>
      <c r="K786" s="18">
        <f t="shared" si="350"/>
        <v>114.99999999999999</v>
      </c>
      <c r="L786" s="4">
        <f t="shared" si="325"/>
        <v>1.74</v>
      </c>
      <c r="M786" s="4">
        <f t="shared" si="326"/>
        <v>2.15</v>
      </c>
      <c r="N786" s="1">
        <f t="shared" si="327"/>
        <v>0.57471264367816088</v>
      </c>
      <c r="O786" s="1">
        <f t="shared" si="328"/>
        <v>0.46511627906976744</v>
      </c>
      <c r="P786" s="1">
        <f t="shared" si="329"/>
        <v>3.8303341902313659E-2</v>
      </c>
      <c r="Q786" s="1">
        <f t="shared" si="330"/>
        <v>5.4798182304196724E-2</v>
      </c>
      <c r="R786" s="1">
        <f t="shared" si="331"/>
        <v>0.56579818230419676</v>
      </c>
      <c r="S786" s="1"/>
      <c r="T786" s="17">
        <f t="shared" si="332"/>
        <v>767.41465645493759</v>
      </c>
      <c r="U786" s="18">
        <f t="shared" si="333"/>
        <v>1185.8985221458363</v>
      </c>
      <c r="V786" s="2">
        <f t="shared" si="334"/>
        <v>729.04392363219063</v>
      </c>
      <c r="W786" s="18">
        <f t="shared" si="335"/>
        <v>1126.6035960385445</v>
      </c>
      <c r="X786" s="2">
        <f t="shared" si="336"/>
        <v>-137.16594673992637</v>
      </c>
      <c r="Y786" s="2">
        <f t="shared" si="337"/>
        <v>112.66035960385446</v>
      </c>
      <c r="Z786" s="2">
        <f t="shared" si="338"/>
        <v>729.04392363219063</v>
      </c>
      <c r="AA786" s="2">
        <f t="shared" si="339"/>
        <v>-1000</v>
      </c>
      <c r="AB786" s="5">
        <f t="shared" si="340"/>
        <v>0.74</v>
      </c>
      <c r="AC786" s="5">
        <f t="shared" si="341"/>
        <v>-1</v>
      </c>
      <c r="AD786" s="3">
        <f t="shared" si="342"/>
        <v>202010</v>
      </c>
      <c r="AE786" s="21">
        <v>1.57</v>
      </c>
      <c r="AF786" s="21">
        <v>2.5499999999999998</v>
      </c>
      <c r="AG786" s="21">
        <v>1.74</v>
      </c>
      <c r="AH786" s="21">
        <v>2.15</v>
      </c>
      <c r="AI786">
        <v>33</v>
      </c>
      <c r="AJ786">
        <v>25</v>
      </c>
      <c r="AK786">
        <f t="shared" si="343"/>
        <v>-140</v>
      </c>
      <c r="AL786">
        <f t="shared" si="344"/>
        <v>33</v>
      </c>
      <c r="AM786">
        <f t="shared" si="345"/>
        <v>25</v>
      </c>
    </row>
    <row r="787" spans="2:39" x14ac:dyDescent="0.25">
      <c r="B787" s="24">
        <v>44108</v>
      </c>
      <c r="C787" s="20" t="s">
        <v>26</v>
      </c>
      <c r="D787" s="20" t="s">
        <v>49</v>
      </c>
      <c r="E787" s="2">
        <v>-185.18518518518516</v>
      </c>
      <c r="F787" s="2">
        <v>165</v>
      </c>
      <c r="G787" s="9">
        <f t="shared" si="346"/>
        <v>45061.624999998101</v>
      </c>
      <c r="H787" s="2" t="str">
        <f t="shared" si="347"/>
        <v>Dallas Cowboys</v>
      </c>
      <c r="I787" s="2" t="str">
        <f t="shared" si="348"/>
        <v>Cleveland Browns</v>
      </c>
      <c r="J787" s="17">
        <f t="shared" si="349"/>
        <v>-185.18518518518516</v>
      </c>
      <c r="K787" s="18">
        <f t="shared" si="350"/>
        <v>165</v>
      </c>
      <c r="L787" s="4">
        <f t="shared" si="325"/>
        <v>1.54</v>
      </c>
      <c r="M787" s="4">
        <f t="shared" si="326"/>
        <v>2.65</v>
      </c>
      <c r="N787" s="1">
        <f t="shared" si="327"/>
        <v>0.64935064935064934</v>
      </c>
      <c r="O787" s="1">
        <f t="shared" si="328"/>
        <v>0.37735849056603776</v>
      </c>
      <c r="P787" s="1">
        <f t="shared" si="329"/>
        <v>2.6014319809069208E-2</v>
      </c>
      <c r="Q787" s="1">
        <f t="shared" si="330"/>
        <v>0.13599607939230579</v>
      </c>
      <c r="R787" s="1">
        <f t="shared" si="331"/>
        <v>0.64699607939230575</v>
      </c>
      <c r="S787" s="1"/>
      <c r="T787" s="17">
        <f t="shared" si="332"/>
        <v>545.60441995143913</v>
      </c>
      <c r="U787" s="18">
        <f t="shared" si="333"/>
        <v>1648.1806912014345</v>
      </c>
      <c r="V787" s="2">
        <f t="shared" si="334"/>
        <v>518.32419895386715</v>
      </c>
      <c r="W787" s="18">
        <f t="shared" si="335"/>
        <v>1565.7716566413626</v>
      </c>
      <c r="X787" s="2">
        <f t="shared" si="336"/>
        <v>-192.92944493394256</v>
      </c>
      <c r="Y787" s="2">
        <f t="shared" si="337"/>
        <v>156.57716566413626</v>
      </c>
      <c r="Z787" s="2">
        <f t="shared" si="338"/>
        <v>-1000</v>
      </c>
      <c r="AA787" s="2">
        <f t="shared" si="339"/>
        <v>1565.7716566413626</v>
      </c>
      <c r="AB787" s="5">
        <f t="shared" si="340"/>
        <v>-1</v>
      </c>
      <c r="AC787" s="5">
        <f t="shared" si="341"/>
        <v>1.65</v>
      </c>
      <c r="AD787" s="3">
        <f t="shared" si="342"/>
        <v>202010</v>
      </c>
      <c r="AE787" s="21">
        <v>1.42</v>
      </c>
      <c r="AF787" s="21">
        <v>2.95</v>
      </c>
      <c r="AG787" s="21">
        <v>1.54</v>
      </c>
      <c r="AH787" s="21">
        <v>2.65</v>
      </c>
      <c r="AI787">
        <v>38</v>
      </c>
      <c r="AJ787">
        <v>49</v>
      </c>
      <c r="AK787">
        <f t="shared" si="343"/>
        <v>-190</v>
      </c>
      <c r="AL787">
        <f t="shared" si="344"/>
        <v>38</v>
      </c>
      <c r="AM787">
        <f t="shared" si="345"/>
        <v>49</v>
      </c>
    </row>
    <row r="788" spans="2:39" x14ac:dyDescent="0.25">
      <c r="B788" s="24">
        <v>44108</v>
      </c>
      <c r="C788" s="20" t="s">
        <v>37</v>
      </c>
      <c r="D788" s="20" t="s">
        <v>46</v>
      </c>
      <c r="E788" s="2">
        <v>145.00000000000003</v>
      </c>
      <c r="F788" s="2">
        <v>-166.66666666666663</v>
      </c>
      <c r="G788" s="9">
        <f t="shared" si="346"/>
        <v>45061.666666664765</v>
      </c>
      <c r="H788" s="2" t="str">
        <f t="shared" si="347"/>
        <v>New Orleans Saints</v>
      </c>
      <c r="I788" s="2" t="str">
        <f t="shared" si="348"/>
        <v>Detroit Lions</v>
      </c>
      <c r="J788" s="17">
        <f t="shared" si="349"/>
        <v>-166.66666666666663</v>
      </c>
      <c r="K788" s="18">
        <f t="shared" si="350"/>
        <v>145.00000000000003</v>
      </c>
      <c r="L788" s="4">
        <f t="shared" si="325"/>
        <v>1.6</v>
      </c>
      <c r="M788" s="4">
        <f t="shared" si="326"/>
        <v>2.4500000000000002</v>
      </c>
      <c r="N788" s="1">
        <f t="shared" si="327"/>
        <v>0.625</v>
      </c>
      <c r="O788" s="1">
        <f t="shared" si="328"/>
        <v>0.4081632653061224</v>
      </c>
      <c r="P788" s="1">
        <f t="shared" si="329"/>
        <v>3.2098765432098886E-2</v>
      </c>
      <c r="Q788" s="1">
        <f t="shared" si="330"/>
        <v>0.1084183673469388</v>
      </c>
      <c r="R788" s="1">
        <f t="shared" si="331"/>
        <v>0.61941836734693878</v>
      </c>
      <c r="S788" s="1"/>
      <c r="T788" s="17">
        <f t="shared" si="332"/>
        <v>614.4177388267467</v>
      </c>
      <c r="U788" s="18">
        <f t="shared" si="333"/>
        <v>1471.4893831628281</v>
      </c>
      <c r="V788" s="2">
        <f t="shared" si="334"/>
        <v>583.69685188540939</v>
      </c>
      <c r="W788" s="18">
        <f t="shared" si="335"/>
        <v>1397.9149140046866</v>
      </c>
      <c r="X788" s="2">
        <f t="shared" si="336"/>
        <v>-171.32180801898838</v>
      </c>
      <c r="Y788" s="2">
        <f t="shared" si="337"/>
        <v>139.79149140046866</v>
      </c>
      <c r="Z788" s="2">
        <f t="shared" si="338"/>
        <v>583.69685188540939</v>
      </c>
      <c r="AA788" s="2">
        <f t="shared" si="339"/>
        <v>-1000</v>
      </c>
      <c r="AB788" s="5">
        <f t="shared" si="340"/>
        <v>0.60000000000000009</v>
      </c>
      <c r="AC788" s="5">
        <f t="shared" si="341"/>
        <v>-1</v>
      </c>
      <c r="AD788" s="3">
        <f t="shared" si="342"/>
        <v>202010</v>
      </c>
      <c r="AE788" s="21">
        <v>2.8</v>
      </c>
      <c r="AF788" s="21">
        <v>1.45</v>
      </c>
      <c r="AG788" s="21">
        <v>2.4500000000000002</v>
      </c>
      <c r="AH788" s="21">
        <v>1.6</v>
      </c>
      <c r="AI788">
        <v>29</v>
      </c>
      <c r="AJ788">
        <v>35</v>
      </c>
      <c r="AK788">
        <f t="shared" si="343"/>
        <v>-170</v>
      </c>
      <c r="AL788">
        <f t="shared" si="344"/>
        <v>35</v>
      </c>
      <c r="AM788">
        <f t="shared" si="345"/>
        <v>29</v>
      </c>
    </row>
    <row r="789" spans="2:39" x14ac:dyDescent="0.25">
      <c r="B789" s="24">
        <v>44108</v>
      </c>
      <c r="C789" s="20" t="s">
        <v>43</v>
      </c>
      <c r="D789" s="20" t="s">
        <v>32</v>
      </c>
      <c r="E789" s="2">
        <v>-185.18518518518516</v>
      </c>
      <c r="F789" s="2">
        <v>165</v>
      </c>
      <c r="G789" s="9">
        <f t="shared" si="346"/>
        <v>45061.708333331429</v>
      </c>
      <c r="H789" s="2" t="str">
        <f t="shared" si="347"/>
        <v>Houston Texans</v>
      </c>
      <c r="I789" s="2" t="str">
        <f t="shared" si="348"/>
        <v>Minnesota Vikings</v>
      </c>
      <c r="J789" s="17">
        <f t="shared" si="349"/>
        <v>-185.18518518518516</v>
      </c>
      <c r="K789" s="18">
        <f t="shared" si="350"/>
        <v>165</v>
      </c>
      <c r="L789" s="4">
        <f t="shared" si="325"/>
        <v>1.54</v>
      </c>
      <c r="M789" s="4">
        <f t="shared" si="326"/>
        <v>2.65</v>
      </c>
      <c r="N789" s="1">
        <f t="shared" si="327"/>
        <v>0.64935064935064934</v>
      </c>
      <c r="O789" s="1">
        <f t="shared" si="328"/>
        <v>0.37735849056603776</v>
      </c>
      <c r="P789" s="1">
        <f t="shared" si="329"/>
        <v>2.6014319809069208E-2</v>
      </c>
      <c r="Q789" s="1">
        <f t="shared" si="330"/>
        <v>0.13599607939230579</v>
      </c>
      <c r="R789" s="1">
        <f t="shared" si="331"/>
        <v>0.64699607939230575</v>
      </c>
      <c r="S789" s="1"/>
      <c r="T789" s="17">
        <f t="shared" si="332"/>
        <v>545.60441995143913</v>
      </c>
      <c r="U789" s="18">
        <f t="shared" si="333"/>
        <v>1648.1806912014345</v>
      </c>
      <c r="V789" s="2">
        <f t="shared" si="334"/>
        <v>518.32419895386715</v>
      </c>
      <c r="W789" s="18">
        <f t="shared" si="335"/>
        <v>1565.7716566413626</v>
      </c>
      <c r="X789" s="2">
        <f t="shared" si="336"/>
        <v>-192.92944493394256</v>
      </c>
      <c r="Y789" s="2">
        <f t="shared" si="337"/>
        <v>156.57716566413626</v>
      </c>
      <c r="Z789" s="2">
        <f t="shared" si="338"/>
        <v>-1000</v>
      </c>
      <c r="AA789" s="2">
        <f t="shared" si="339"/>
        <v>1565.7716566413626</v>
      </c>
      <c r="AB789" s="5">
        <f t="shared" si="340"/>
        <v>-1</v>
      </c>
      <c r="AC789" s="5">
        <f t="shared" si="341"/>
        <v>1.65</v>
      </c>
      <c r="AD789" s="3">
        <f t="shared" si="342"/>
        <v>202010</v>
      </c>
      <c r="AE789" s="21">
        <v>1.5</v>
      </c>
      <c r="AF789" s="21">
        <v>2.7</v>
      </c>
      <c r="AG789" s="21">
        <v>1.54</v>
      </c>
      <c r="AH789" s="21">
        <v>2.65</v>
      </c>
      <c r="AI789">
        <v>23</v>
      </c>
      <c r="AJ789">
        <v>31</v>
      </c>
      <c r="AK789">
        <f t="shared" si="343"/>
        <v>-190</v>
      </c>
      <c r="AL789">
        <f t="shared" si="344"/>
        <v>23</v>
      </c>
      <c r="AM789">
        <f t="shared" si="345"/>
        <v>31</v>
      </c>
    </row>
    <row r="790" spans="2:39" x14ac:dyDescent="0.25">
      <c r="B790" s="24">
        <v>44108</v>
      </c>
      <c r="C790" s="20" t="s">
        <v>33</v>
      </c>
      <c r="D790" s="20" t="s">
        <v>35</v>
      </c>
      <c r="E790" s="2">
        <v>200</v>
      </c>
      <c r="F790" s="2">
        <v>-243.9024390243903</v>
      </c>
      <c r="G790" s="9">
        <f t="shared" si="346"/>
        <v>45061.749999998094</v>
      </c>
      <c r="H790" s="2" t="str">
        <f t="shared" si="347"/>
        <v>Seattle Seahawks</v>
      </c>
      <c r="I790" s="2" t="str">
        <f t="shared" si="348"/>
        <v>Miami Dolphins</v>
      </c>
      <c r="J790" s="17">
        <f t="shared" si="349"/>
        <v>-243.9024390243903</v>
      </c>
      <c r="K790" s="18">
        <f t="shared" si="350"/>
        <v>200</v>
      </c>
      <c r="L790" s="4">
        <f t="shared" si="325"/>
        <v>1.41</v>
      </c>
      <c r="M790" s="4">
        <f t="shared" si="326"/>
        <v>3</v>
      </c>
      <c r="N790" s="1">
        <f t="shared" si="327"/>
        <v>0.70921985815602839</v>
      </c>
      <c r="O790" s="1">
        <f t="shared" si="328"/>
        <v>0.33333333333333331</v>
      </c>
      <c r="P790" s="1">
        <f t="shared" si="329"/>
        <v>4.0816326530612401E-2</v>
      </c>
      <c r="Q790" s="1">
        <f t="shared" si="330"/>
        <v>0.18794326241134754</v>
      </c>
      <c r="R790" s="1">
        <f t="shared" si="331"/>
        <v>0.69894326241134752</v>
      </c>
      <c r="S790" s="1"/>
      <c r="T790" s="17">
        <f t="shared" si="332"/>
        <v>430.73129648608347</v>
      </c>
      <c r="U790" s="18">
        <f t="shared" si="333"/>
        <v>2057.0269370258952</v>
      </c>
      <c r="V790" s="2">
        <f t="shared" si="334"/>
        <v>409.19473166177926</v>
      </c>
      <c r="W790" s="18">
        <f t="shared" si="335"/>
        <v>1954.1755901746003</v>
      </c>
      <c r="X790" s="2">
        <f t="shared" si="336"/>
        <v>-244.3824229942804</v>
      </c>
      <c r="Y790" s="2">
        <f t="shared" si="337"/>
        <v>195.41755901746004</v>
      </c>
      <c r="Z790" s="2">
        <f t="shared" si="338"/>
        <v>409.19473166177926</v>
      </c>
      <c r="AA790" s="2">
        <f t="shared" si="339"/>
        <v>-1000</v>
      </c>
      <c r="AB790" s="5">
        <f t="shared" si="340"/>
        <v>0.40999999999999992</v>
      </c>
      <c r="AC790" s="5">
        <f t="shared" si="341"/>
        <v>-1</v>
      </c>
      <c r="AD790" s="3">
        <f t="shared" si="342"/>
        <v>202010</v>
      </c>
      <c r="AE790" s="21">
        <v>3.55</v>
      </c>
      <c r="AF790" s="21">
        <v>1.31</v>
      </c>
      <c r="AG790" s="21">
        <v>3</v>
      </c>
      <c r="AH790" s="21">
        <v>1.41</v>
      </c>
      <c r="AI790">
        <v>23</v>
      </c>
      <c r="AJ790">
        <v>31</v>
      </c>
      <c r="AK790">
        <f t="shared" si="343"/>
        <v>-300</v>
      </c>
      <c r="AL790">
        <f t="shared" si="344"/>
        <v>31</v>
      </c>
      <c r="AM790">
        <f t="shared" si="345"/>
        <v>23</v>
      </c>
    </row>
    <row r="791" spans="2:39" x14ac:dyDescent="0.25">
      <c r="B791" s="24">
        <v>44108</v>
      </c>
      <c r="C791" s="20" t="s">
        <v>30</v>
      </c>
      <c r="D791" s="20" t="s">
        <v>34</v>
      </c>
      <c r="E791" s="2">
        <v>-344.82758620689651</v>
      </c>
      <c r="F791" s="2">
        <v>270</v>
      </c>
      <c r="G791" s="9">
        <f t="shared" si="346"/>
        <v>45061.791666664758</v>
      </c>
      <c r="H791" s="2" t="str">
        <f t="shared" si="347"/>
        <v>Tampa Bay Buccaneers</v>
      </c>
      <c r="I791" s="2" t="str">
        <f t="shared" si="348"/>
        <v>Los Angeles Chargers</v>
      </c>
      <c r="J791" s="17">
        <f t="shared" si="349"/>
        <v>-344.82758620689651</v>
      </c>
      <c r="K791" s="18">
        <f t="shared" si="350"/>
        <v>270</v>
      </c>
      <c r="L791" s="4">
        <f t="shared" si="325"/>
        <v>1.29</v>
      </c>
      <c r="M791" s="4">
        <f t="shared" si="326"/>
        <v>3.7</v>
      </c>
      <c r="N791" s="1">
        <f t="shared" si="327"/>
        <v>0.77519379844961234</v>
      </c>
      <c r="O791" s="1">
        <f t="shared" si="328"/>
        <v>0.27027027027027023</v>
      </c>
      <c r="P791" s="1">
        <f t="shared" si="329"/>
        <v>4.3486973947895691E-2</v>
      </c>
      <c r="Q791" s="1">
        <f t="shared" si="330"/>
        <v>0.25246176408967103</v>
      </c>
      <c r="R791" s="1">
        <f t="shared" si="331"/>
        <v>0.76346176408967104</v>
      </c>
      <c r="S791" s="1"/>
      <c r="T791" s="17">
        <f t="shared" si="332"/>
        <v>309.82329048576543</v>
      </c>
      <c r="U791" s="18">
        <f t="shared" si="333"/>
        <v>2773.304285017382</v>
      </c>
      <c r="V791" s="2">
        <f t="shared" si="334"/>
        <v>294.33212596147712</v>
      </c>
      <c r="W791" s="18">
        <f t="shared" si="335"/>
        <v>2634.6390707665128</v>
      </c>
      <c r="X791" s="2">
        <f t="shared" si="336"/>
        <v>-339.75224305989701</v>
      </c>
      <c r="Y791" s="2">
        <f t="shared" si="337"/>
        <v>263.46390707665125</v>
      </c>
      <c r="Z791" s="2">
        <f t="shared" si="338"/>
        <v>294.33212596147712</v>
      </c>
      <c r="AA791" s="2">
        <f t="shared" si="339"/>
        <v>-1000</v>
      </c>
      <c r="AB791" s="5">
        <f t="shared" si="340"/>
        <v>0.29000000000000004</v>
      </c>
      <c r="AC791" s="5">
        <f t="shared" si="341"/>
        <v>-1</v>
      </c>
      <c r="AD791" s="3">
        <f t="shared" si="342"/>
        <v>202010</v>
      </c>
      <c r="AE791" s="21">
        <v>1.29</v>
      </c>
      <c r="AF791" s="21">
        <v>3.7</v>
      </c>
      <c r="AG791" s="21">
        <v>1.29</v>
      </c>
      <c r="AH791" s="21">
        <v>3.7</v>
      </c>
      <c r="AI791">
        <v>38</v>
      </c>
      <c r="AJ791">
        <v>31</v>
      </c>
      <c r="AK791">
        <f t="shared" si="343"/>
        <v>-400</v>
      </c>
      <c r="AL791">
        <f t="shared" si="344"/>
        <v>38</v>
      </c>
      <c r="AM791">
        <f t="shared" si="345"/>
        <v>31</v>
      </c>
    </row>
    <row r="792" spans="2:39" x14ac:dyDescent="0.25">
      <c r="B792" s="24">
        <v>44108</v>
      </c>
      <c r="C792" s="20" t="s">
        <v>54</v>
      </c>
      <c r="D792" s="20" t="s">
        <v>31</v>
      </c>
      <c r="E792" s="2">
        <v>700</v>
      </c>
      <c r="F792" s="2">
        <v>-1111.1111111111102</v>
      </c>
      <c r="G792" s="9">
        <f t="shared" si="346"/>
        <v>45061.833333331422</v>
      </c>
      <c r="H792" s="2" t="str">
        <f t="shared" si="347"/>
        <v>Baltimore Ravens</v>
      </c>
      <c r="I792" s="2" t="str">
        <f t="shared" si="348"/>
        <v>Washington Football Team</v>
      </c>
      <c r="J792" s="17">
        <f t="shared" si="349"/>
        <v>-1111.1111111111102</v>
      </c>
      <c r="K792" s="18">
        <f t="shared" si="350"/>
        <v>700</v>
      </c>
      <c r="L792" s="4">
        <f t="shared" si="325"/>
        <v>1.0900000000000001</v>
      </c>
      <c r="M792" s="4">
        <f t="shared" si="326"/>
        <v>8</v>
      </c>
      <c r="N792" s="1">
        <f t="shared" si="327"/>
        <v>0.9174311926605504</v>
      </c>
      <c r="O792" s="1">
        <f t="shared" si="328"/>
        <v>0.125</v>
      </c>
      <c r="P792" s="1">
        <f t="shared" si="329"/>
        <v>4.0704070407040605E-2</v>
      </c>
      <c r="Q792" s="1">
        <f t="shared" si="330"/>
        <v>0.3962155963302752</v>
      </c>
      <c r="R792" s="1">
        <f t="shared" si="331"/>
        <v>0.90721559633027526</v>
      </c>
      <c r="S792" s="1"/>
      <c r="T792" s="17">
        <f t="shared" si="332"/>
        <v>102.27381897427846</v>
      </c>
      <c r="U792" s="18">
        <f t="shared" si="333"/>
        <v>6745.0731234154464</v>
      </c>
      <c r="V792" s="2">
        <f t="shared" si="334"/>
        <v>97.160128025564532</v>
      </c>
      <c r="W792" s="18">
        <f t="shared" si="335"/>
        <v>6407.8194672446734</v>
      </c>
      <c r="X792" s="2">
        <f t="shared" si="336"/>
        <v>-1029.2287796665753</v>
      </c>
      <c r="Y792" s="2">
        <f t="shared" si="337"/>
        <v>640.78194672446739</v>
      </c>
      <c r="Z792" s="2">
        <f t="shared" si="338"/>
        <v>97.160128025564532</v>
      </c>
      <c r="AA792" s="2">
        <f t="shared" si="339"/>
        <v>-1000</v>
      </c>
      <c r="AB792" s="5">
        <f t="shared" si="340"/>
        <v>9.000000000000008E-2</v>
      </c>
      <c r="AC792" s="5">
        <f t="shared" si="341"/>
        <v>-1</v>
      </c>
      <c r="AD792" s="3">
        <f t="shared" si="342"/>
        <v>202010</v>
      </c>
      <c r="AE792" s="21">
        <v>6.75</v>
      </c>
      <c r="AF792" s="21">
        <v>1.1100000000000001</v>
      </c>
      <c r="AG792" s="21">
        <v>8</v>
      </c>
      <c r="AH792" s="21">
        <v>1.0900000000000001</v>
      </c>
      <c r="AI792">
        <v>17</v>
      </c>
      <c r="AJ792">
        <v>31</v>
      </c>
      <c r="AK792">
        <f t="shared" si="343"/>
        <v>-1200</v>
      </c>
      <c r="AL792">
        <f t="shared" si="344"/>
        <v>31</v>
      </c>
      <c r="AM792">
        <f t="shared" si="345"/>
        <v>17</v>
      </c>
    </row>
    <row r="793" spans="2:39" x14ac:dyDescent="0.25">
      <c r="B793" s="24">
        <v>44105</v>
      </c>
      <c r="C793" s="20" t="s">
        <v>45</v>
      </c>
      <c r="D793" s="20" t="s">
        <v>41</v>
      </c>
      <c r="E793" s="2">
        <v>-125</v>
      </c>
      <c r="F793" s="2">
        <v>104.99999999999999</v>
      </c>
      <c r="G793" s="9">
        <f t="shared" si="346"/>
        <v>45061.874999998086</v>
      </c>
      <c r="H793" s="2" t="str">
        <f t="shared" si="347"/>
        <v>New York Jets</v>
      </c>
      <c r="I793" s="2" t="str">
        <f t="shared" si="348"/>
        <v>Denver Broncos</v>
      </c>
      <c r="J793" s="17">
        <f t="shared" si="349"/>
        <v>-125</v>
      </c>
      <c r="K793" s="18">
        <f t="shared" si="350"/>
        <v>104.99999999999999</v>
      </c>
      <c r="L793" s="4">
        <f t="shared" si="325"/>
        <v>1.8</v>
      </c>
      <c r="M793" s="4">
        <f t="shared" si="326"/>
        <v>2.0499999999999998</v>
      </c>
      <c r="N793" s="1">
        <f t="shared" si="327"/>
        <v>0.55555555555555558</v>
      </c>
      <c r="O793" s="1">
        <f t="shared" si="328"/>
        <v>0.48780487804878053</v>
      </c>
      <c r="P793" s="1">
        <f t="shared" si="329"/>
        <v>4.1558441558441461E-2</v>
      </c>
      <c r="Q793" s="1">
        <f t="shared" si="330"/>
        <v>3.3875338753387524E-2</v>
      </c>
      <c r="R793" s="1">
        <f t="shared" si="331"/>
        <v>0.54487533875338756</v>
      </c>
      <c r="S793" s="1"/>
      <c r="T793" s="17">
        <f t="shared" si="332"/>
        <v>835.28218085238643</v>
      </c>
      <c r="U793" s="18">
        <f t="shared" si="333"/>
        <v>1090.9993667390718</v>
      </c>
      <c r="V793" s="2">
        <f t="shared" si="334"/>
        <v>793.51807180976709</v>
      </c>
      <c r="W793" s="18">
        <f t="shared" si="335"/>
        <v>1036.449398402118</v>
      </c>
      <c r="X793" s="2">
        <f t="shared" si="336"/>
        <v>-126.02107444375048</v>
      </c>
      <c r="Y793" s="2">
        <f t="shared" si="337"/>
        <v>103.6449398402118</v>
      </c>
      <c r="Z793" s="2">
        <f t="shared" si="338"/>
        <v>-1000</v>
      </c>
      <c r="AA793" s="2">
        <f t="shared" si="339"/>
        <v>1036.449398402118</v>
      </c>
      <c r="AB793" s="5">
        <f t="shared" si="340"/>
        <v>-1</v>
      </c>
      <c r="AC793" s="5">
        <f t="shared" si="341"/>
        <v>1.0499999999999998</v>
      </c>
      <c r="AD793" s="3">
        <f t="shared" si="342"/>
        <v>202010</v>
      </c>
      <c r="AE793" s="21">
        <v>2.2999999999999998</v>
      </c>
      <c r="AF793" s="21">
        <v>1.66</v>
      </c>
      <c r="AG793" s="21">
        <v>1.8</v>
      </c>
      <c r="AH793" s="21">
        <v>2.0499999999999998</v>
      </c>
      <c r="AI793">
        <v>28</v>
      </c>
      <c r="AJ793">
        <v>37</v>
      </c>
      <c r="AK793">
        <f t="shared" si="343"/>
        <v>-130</v>
      </c>
      <c r="AL793">
        <f t="shared" si="344"/>
        <v>28</v>
      </c>
      <c r="AM793">
        <f t="shared" si="345"/>
        <v>37</v>
      </c>
    </row>
    <row r="794" spans="2:39" x14ac:dyDescent="0.25">
      <c r="B794" s="24">
        <v>44102</v>
      </c>
      <c r="C794" s="20" t="s">
        <v>31</v>
      </c>
      <c r="D794" s="20" t="s">
        <v>23</v>
      </c>
      <c r="E794" s="2">
        <v>-172.41379310344826</v>
      </c>
      <c r="F794" s="2">
        <v>150</v>
      </c>
      <c r="G794" s="9">
        <f t="shared" si="346"/>
        <v>45061.916666664751</v>
      </c>
      <c r="H794" s="2" t="str">
        <f t="shared" si="347"/>
        <v>Baltimore Ravens</v>
      </c>
      <c r="I794" s="2" t="str">
        <f t="shared" si="348"/>
        <v>Kansas City Chiefs</v>
      </c>
      <c r="J794" s="17">
        <f t="shared" si="349"/>
        <v>-172.41379310344826</v>
      </c>
      <c r="K794" s="18">
        <f t="shared" si="350"/>
        <v>150</v>
      </c>
      <c r="L794" s="4">
        <f t="shared" si="325"/>
        <v>1.58</v>
      </c>
      <c r="M794" s="4">
        <f t="shared" si="326"/>
        <v>2.5</v>
      </c>
      <c r="N794" s="1">
        <f t="shared" si="327"/>
        <v>0.63291139240506322</v>
      </c>
      <c r="O794" s="1">
        <f t="shared" si="328"/>
        <v>0.4</v>
      </c>
      <c r="P794" s="1">
        <f t="shared" si="329"/>
        <v>3.1862745098039214E-2</v>
      </c>
      <c r="Q794" s="1">
        <f t="shared" si="330"/>
        <v>0.1164556962025316</v>
      </c>
      <c r="R794" s="1">
        <f t="shared" si="331"/>
        <v>0.62745569620253161</v>
      </c>
      <c r="S794" s="1"/>
      <c r="T794" s="17">
        <f t="shared" si="332"/>
        <v>593.73802174746322</v>
      </c>
      <c r="U794" s="18">
        <f t="shared" si="333"/>
        <v>1520.5870888415161</v>
      </c>
      <c r="V794" s="2">
        <f t="shared" si="334"/>
        <v>564.05112066009008</v>
      </c>
      <c r="W794" s="18">
        <f t="shared" si="335"/>
        <v>1444.5577343994403</v>
      </c>
      <c r="X794" s="2">
        <f t="shared" si="336"/>
        <v>-177.28889516782337</v>
      </c>
      <c r="Y794" s="2">
        <f t="shared" si="337"/>
        <v>144.45577343994404</v>
      </c>
      <c r="Z794" s="2">
        <f t="shared" si="338"/>
        <v>-1000</v>
      </c>
      <c r="AA794" s="2">
        <f t="shared" si="339"/>
        <v>1444.5577343994403</v>
      </c>
      <c r="AB794" s="5">
        <f t="shared" si="340"/>
        <v>-1</v>
      </c>
      <c r="AC794" s="5">
        <f t="shared" si="341"/>
        <v>1.5</v>
      </c>
      <c r="AD794" s="3">
        <f t="shared" si="342"/>
        <v>202009</v>
      </c>
      <c r="AE794" s="21">
        <v>1.54</v>
      </c>
      <c r="AF794" s="21">
        <v>2.65</v>
      </c>
      <c r="AG794" s="21">
        <v>1.58</v>
      </c>
      <c r="AH794" s="21">
        <v>2.5</v>
      </c>
      <c r="AI794">
        <v>20</v>
      </c>
      <c r="AJ794">
        <v>34</v>
      </c>
      <c r="AK794">
        <f t="shared" si="343"/>
        <v>-180</v>
      </c>
      <c r="AL794">
        <f t="shared" si="344"/>
        <v>20</v>
      </c>
      <c r="AM794">
        <f t="shared" si="345"/>
        <v>34</v>
      </c>
    </row>
    <row r="795" spans="2:39" x14ac:dyDescent="0.25">
      <c r="B795" s="24">
        <v>44101</v>
      </c>
      <c r="C795" s="20" t="s">
        <v>46</v>
      </c>
      <c r="D795" s="20" t="s">
        <v>36</v>
      </c>
      <c r="E795" s="2">
        <v>-166.66666666666663</v>
      </c>
      <c r="F795" s="2">
        <v>145.00000000000003</v>
      </c>
      <c r="G795" s="9">
        <f t="shared" si="346"/>
        <v>45061.958333331415</v>
      </c>
      <c r="H795" s="2" t="str">
        <f t="shared" si="347"/>
        <v>New Orleans Saints</v>
      </c>
      <c r="I795" s="2" t="str">
        <f t="shared" si="348"/>
        <v>Green Bay Packers</v>
      </c>
      <c r="J795" s="17">
        <f t="shared" si="349"/>
        <v>-166.66666666666663</v>
      </c>
      <c r="K795" s="18">
        <f t="shared" si="350"/>
        <v>145.00000000000003</v>
      </c>
      <c r="L795" s="4">
        <f t="shared" si="325"/>
        <v>1.6</v>
      </c>
      <c r="M795" s="4">
        <f t="shared" si="326"/>
        <v>2.4500000000000002</v>
      </c>
      <c r="N795" s="1">
        <f t="shared" si="327"/>
        <v>0.625</v>
      </c>
      <c r="O795" s="1">
        <f t="shared" si="328"/>
        <v>0.4081632653061224</v>
      </c>
      <c r="P795" s="1">
        <f t="shared" si="329"/>
        <v>3.2098765432098886E-2</v>
      </c>
      <c r="Q795" s="1">
        <f t="shared" si="330"/>
        <v>0.1084183673469388</v>
      </c>
      <c r="R795" s="1">
        <f t="shared" si="331"/>
        <v>0.61941836734693878</v>
      </c>
      <c r="S795" s="1"/>
      <c r="T795" s="17">
        <f t="shared" si="332"/>
        <v>614.4177388267467</v>
      </c>
      <c r="U795" s="18">
        <f t="shared" si="333"/>
        <v>1471.4893831628281</v>
      </c>
      <c r="V795" s="2">
        <f t="shared" si="334"/>
        <v>583.69685188540939</v>
      </c>
      <c r="W795" s="18">
        <f t="shared" si="335"/>
        <v>1397.9149140046866</v>
      </c>
      <c r="X795" s="2">
        <f t="shared" si="336"/>
        <v>-171.32180801898838</v>
      </c>
      <c r="Y795" s="2">
        <f t="shared" si="337"/>
        <v>139.79149140046866</v>
      </c>
      <c r="Z795" s="2">
        <f t="shared" si="338"/>
        <v>-1000</v>
      </c>
      <c r="AA795" s="2">
        <f t="shared" si="339"/>
        <v>1397.9149140046866</v>
      </c>
      <c r="AB795" s="5">
        <f t="shared" si="340"/>
        <v>-1</v>
      </c>
      <c r="AC795" s="5">
        <f t="shared" si="341"/>
        <v>1.4500000000000002</v>
      </c>
      <c r="AD795" s="3">
        <f t="shared" si="342"/>
        <v>202009</v>
      </c>
      <c r="AE795" s="21">
        <v>1.6</v>
      </c>
      <c r="AF795" s="21">
        <v>2.4500000000000002</v>
      </c>
      <c r="AG795" s="21">
        <v>1.6</v>
      </c>
      <c r="AH795" s="21">
        <v>2.4500000000000002</v>
      </c>
      <c r="AI795">
        <v>30</v>
      </c>
      <c r="AJ795">
        <v>37</v>
      </c>
      <c r="AK795">
        <f t="shared" si="343"/>
        <v>-170</v>
      </c>
      <c r="AL795">
        <f t="shared" si="344"/>
        <v>30</v>
      </c>
      <c r="AM795">
        <f t="shared" si="345"/>
        <v>37</v>
      </c>
    </row>
    <row r="796" spans="2:39" x14ac:dyDescent="0.25">
      <c r="B796" s="24">
        <v>44101</v>
      </c>
      <c r="C796" s="20" t="s">
        <v>51</v>
      </c>
      <c r="D796" s="20" t="s">
        <v>37</v>
      </c>
      <c r="E796" s="2">
        <v>-250.00000000000006</v>
      </c>
      <c r="F796" s="2">
        <v>210</v>
      </c>
      <c r="G796" s="9">
        <f t="shared" si="346"/>
        <v>45061.999999998079</v>
      </c>
      <c r="H796" s="2" t="str">
        <f t="shared" si="347"/>
        <v>Arizona Cardinals</v>
      </c>
      <c r="I796" s="2" t="str">
        <f t="shared" si="348"/>
        <v>Detroit Lions</v>
      </c>
      <c r="J796" s="17">
        <f t="shared" si="349"/>
        <v>-250.00000000000006</v>
      </c>
      <c r="K796" s="18">
        <f t="shared" si="350"/>
        <v>210</v>
      </c>
      <c r="L796" s="4">
        <f t="shared" si="325"/>
        <v>1.4</v>
      </c>
      <c r="M796" s="4">
        <f t="shared" si="326"/>
        <v>3.1</v>
      </c>
      <c r="N796" s="1">
        <f t="shared" si="327"/>
        <v>0.7142857142857143</v>
      </c>
      <c r="O796" s="1">
        <f t="shared" si="328"/>
        <v>0.32258064516129031</v>
      </c>
      <c r="P796" s="1">
        <f t="shared" si="329"/>
        <v>3.5555555555555562E-2</v>
      </c>
      <c r="Q796" s="1">
        <f t="shared" si="330"/>
        <v>0.19585253456221199</v>
      </c>
      <c r="R796" s="1">
        <f t="shared" si="331"/>
        <v>0.70685253456221198</v>
      </c>
      <c r="S796" s="1"/>
      <c r="T796" s="17">
        <f t="shared" si="332"/>
        <v>414.72223852086552</v>
      </c>
      <c r="U796" s="18">
        <f t="shared" si="333"/>
        <v>2130.2265089838866</v>
      </c>
      <c r="V796" s="2">
        <f t="shared" si="334"/>
        <v>393.98612659482222</v>
      </c>
      <c r="W796" s="18">
        <f t="shared" si="335"/>
        <v>2023.7151835346922</v>
      </c>
      <c r="X796" s="2">
        <f t="shared" si="336"/>
        <v>-253.81604389039978</v>
      </c>
      <c r="Y796" s="2">
        <f t="shared" si="337"/>
        <v>202.37151835346921</v>
      </c>
      <c r="Z796" s="2">
        <f t="shared" si="338"/>
        <v>-1000</v>
      </c>
      <c r="AA796" s="2">
        <f t="shared" si="339"/>
        <v>2023.7151835346922</v>
      </c>
      <c r="AB796" s="5">
        <f t="shared" si="340"/>
        <v>-1</v>
      </c>
      <c r="AC796" s="5">
        <f t="shared" si="341"/>
        <v>2.1</v>
      </c>
      <c r="AD796" s="3">
        <f t="shared" si="342"/>
        <v>202009</v>
      </c>
      <c r="AE796" s="21">
        <v>1.38</v>
      </c>
      <c r="AF796" s="21">
        <v>3.15</v>
      </c>
      <c r="AG796" s="21">
        <v>1.4</v>
      </c>
      <c r="AH796" s="21">
        <v>3.1</v>
      </c>
      <c r="AI796">
        <v>23</v>
      </c>
      <c r="AJ796">
        <v>26</v>
      </c>
      <c r="AK796">
        <f t="shared" si="343"/>
        <v>-300</v>
      </c>
      <c r="AL796">
        <f t="shared" si="344"/>
        <v>23</v>
      </c>
      <c r="AM796">
        <f t="shared" si="345"/>
        <v>26</v>
      </c>
    </row>
    <row r="797" spans="2:39" x14ac:dyDescent="0.25">
      <c r="B797" s="24">
        <v>44101</v>
      </c>
      <c r="C797" s="20" t="s">
        <v>41</v>
      </c>
      <c r="D797" s="20" t="s">
        <v>30</v>
      </c>
      <c r="E797" s="2">
        <v>215</v>
      </c>
      <c r="F797" s="2">
        <v>-263.1578947368422</v>
      </c>
      <c r="G797" s="9">
        <f t="shared" si="346"/>
        <v>45062.041666664743</v>
      </c>
      <c r="H797" s="2" t="str">
        <f t="shared" si="347"/>
        <v>Tampa Bay Buccaneers</v>
      </c>
      <c r="I797" s="2" t="str">
        <f t="shared" si="348"/>
        <v>Denver Broncos</v>
      </c>
      <c r="J797" s="17">
        <f t="shared" si="349"/>
        <v>-263.1578947368422</v>
      </c>
      <c r="K797" s="18">
        <f t="shared" si="350"/>
        <v>215</v>
      </c>
      <c r="L797" s="4">
        <f t="shared" si="325"/>
        <v>1.38</v>
      </c>
      <c r="M797" s="4">
        <f t="shared" si="326"/>
        <v>3.15</v>
      </c>
      <c r="N797" s="1">
        <f t="shared" si="327"/>
        <v>0.7246376811594204</v>
      </c>
      <c r="O797" s="1">
        <f t="shared" si="328"/>
        <v>0.31746031746031744</v>
      </c>
      <c r="P797" s="1">
        <f t="shared" si="329"/>
        <v>4.039735099337749E-2</v>
      </c>
      <c r="Q797" s="1">
        <f t="shared" si="330"/>
        <v>0.20358868184955148</v>
      </c>
      <c r="R797" s="1">
        <f t="shared" si="331"/>
        <v>0.71458868184955149</v>
      </c>
      <c r="S797" s="1"/>
      <c r="T797" s="17">
        <f t="shared" si="332"/>
        <v>399.40643533805462</v>
      </c>
      <c r="U797" s="18">
        <f t="shared" si="333"/>
        <v>2205.1924375584526</v>
      </c>
      <c r="V797" s="2">
        <f t="shared" si="334"/>
        <v>379.43611357115185</v>
      </c>
      <c r="W797" s="18">
        <f t="shared" si="335"/>
        <v>2094.93281568053</v>
      </c>
      <c r="X797" s="2">
        <f t="shared" si="336"/>
        <v>-263.54897813712716</v>
      </c>
      <c r="Y797" s="2">
        <f t="shared" si="337"/>
        <v>209.49328156805299</v>
      </c>
      <c r="Z797" s="2">
        <f t="shared" si="338"/>
        <v>379.43611357115185</v>
      </c>
      <c r="AA797" s="2">
        <f t="shared" si="339"/>
        <v>-1000</v>
      </c>
      <c r="AB797" s="5">
        <f t="shared" si="340"/>
        <v>0.37999999999999989</v>
      </c>
      <c r="AC797" s="5">
        <f t="shared" si="341"/>
        <v>-1</v>
      </c>
      <c r="AD797" s="3">
        <f t="shared" si="342"/>
        <v>202009</v>
      </c>
      <c r="AE797" s="21">
        <v>3.25</v>
      </c>
      <c r="AF797" s="21">
        <v>1.36</v>
      </c>
      <c r="AG797" s="21">
        <v>3.15</v>
      </c>
      <c r="AH797" s="21">
        <v>1.38</v>
      </c>
      <c r="AI797">
        <v>10</v>
      </c>
      <c r="AJ797">
        <v>28</v>
      </c>
      <c r="AK797">
        <f t="shared" si="343"/>
        <v>-300</v>
      </c>
      <c r="AL797">
        <f t="shared" si="344"/>
        <v>28</v>
      </c>
      <c r="AM797">
        <f t="shared" si="345"/>
        <v>10</v>
      </c>
    </row>
    <row r="798" spans="2:39" x14ac:dyDescent="0.25">
      <c r="B798" s="24">
        <v>44101</v>
      </c>
      <c r="C798" s="20" t="s">
        <v>35</v>
      </c>
      <c r="D798" s="20" t="s">
        <v>26</v>
      </c>
      <c r="E798" s="2">
        <v>-227.27272727272731</v>
      </c>
      <c r="F798" s="2">
        <v>185</v>
      </c>
      <c r="G798" s="9">
        <f t="shared" si="346"/>
        <v>45062.083333331408</v>
      </c>
      <c r="H798" s="2" t="str">
        <f t="shared" si="347"/>
        <v>Seattle Seahawks</v>
      </c>
      <c r="I798" s="2" t="str">
        <f t="shared" si="348"/>
        <v>Dallas Cowboys</v>
      </c>
      <c r="J798" s="17">
        <f t="shared" si="349"/>
        <v>-227.27272727272731</v>
      </c>
      <c r="K798" s="18">
        <f t="shared" si="350"/>
        <v>185</v>
      </c>
      <c r="L798" s="4">
        <f t="shared" si="325"/>
        <v>1.44</v>
      </c>
      <c r="M798" s="4">
        <f t="shared" si="326"/>
        <v>2.85</v>
      </c>
      <c r="N798" s="1">
        <f t="shared" si="327"/>
        <v>0.69444444444444442</v>
      </c>
      <c r="O798" s="1">
        <f t="shared" si="328"/>
        <v>0.35087719298245612</v>
      </c>
      <c r="P798" s="1">
        <f t="shared" si="329"/>
        <v>4.3356643356643354E-2</v>
      </c>
      <c r="Q798" s="1">
        <f t="shared" si="330"/>
        <v>0.17178362573099415</v>
      </c>
      <c r="R798" s="1">
        <f t="shared" si="331"/>
        <v>0.68278362573099416</v>
      </c>
      <c r="S798" s="1"/>
      <c r="T798" s="17">
        <f t="shared" si="332"/>
        <v>464.59282606461329</v>
      </c>
      <c r="U798" s="18">
        <f t="shared" si="333"/>
        <v>1917.3510160506185</v>
      </c>
      <c r="V798" s="2">
        <f t="shared" si="334"/>
        <v>441.36318476138263</v>
      </c>
      <c r="W798" s="18">
        <f t="shared" si="335"/>
        <v>1821.4834652480874</v>
      </c>
      <c r="X798" s="2">
        <f t="shared" si="336"/>
        <v>-226.57077765573882</v>
      </c>
      <c r="Y798" s="2">
        <f t="shared" si="337"/>
        <v>182.14834652480874</v>
      </c>
      <c r="Z798" s="2">
        <f t="shared" si="338"/>
        <v>441.36318476138263</v>
      </c>
      <c r="AA798" s="2">
        <f t="shared" si="339"/>
        <v>-1000</v>
      </c>
      <c r="AB798" s="5">
        <f t="shared" si="340"/>
        <v>0.43999999999999995</v>
      </c>
      <c r="AC798" s="5">
        <f t="shared" si="341"/>
        <v>-1</v>
      </c>
      <c r="AD798" s="3">
        <f t="shared" si="342"/>
        <v>202009</v>
      </c>
      <c r="AE798" s="21">
        <v>1.44</v>
      </c>
      <c r="AF798" s="21">
        <v>2.85</v>
      </c>
      <c r="AG798" s="21">
        <v>1.44</v>
      </c>
      <c r="AH798" s="21">
        <v>2.85</v>
      </c>
      <c r="AI798">
        <v>38</v>
      </c>
      <c r="AJ798">
        <v>31</v>
      </c>
      <c r="AK798">
        <f t="shared" si="343"/>
        <v>-300</v>
      </c>
      <c r="AL798">
        <f t="shared" si="344"/>
        <v>38</v>
      </c>
      <c r="AM798">
        <f t="shared" si="345"/>
        <v>31</v>
      </c>
    </row>
    <row r="799" spans="2:39" x14ac:dyDescent="0.25">
      <c r="B799" s="24">
        <v>44101</v>
      </c>
      <c r="C799" s="20" t="s">
        <v>42</v>
      </c>
      <c r="D799" s="20" t="s">
        <v>45</v>
      </c>
      <c r="E799" s="2">
        <v>-625.00000000000034</v>
      </c>
      <c r="F799" s="2">
        <v>450</v>
      </c>
      <c r="G799" s="9">
        <f t="shared" si="346"/>
        <v>45062.124999998072</v>
      </c>
      <c r="H799" s="2" t="str">
        <f t="shared" si="347"/>
        <v>Indianapolis Colts</v>
      </c>
      <c r="I799" s="2" t="str">
        <f t="shared" si="348"/>
        <v>New York Jets</v>
      </c>
      <c r="J799" s="17">
        <f t="shared" si="349"/>
        <v>-625.00000000000034</v>
      </c>
      <c r="K799" s="18">
        <f t="shared" si="350"/>
        <v>450</v>
      </c>
      <c r="L799" s="4">
        <f t="shared" si="325"/>
        <v>1.1599999999999999</v>
      </c>
      <c r="M799" s="4">
        <f t="shared" si="326"/>
        <v>5.5</v>
      </c>
      <c r="N799" s="1">
        <f t="shared" si="327"/>
        <v>0.86206896551724144</v>
      </c>
      <c r="O799" s="1">
        <f t="shared" si="328"/>
        <v>0.18181818181818182</v>
      </c>
      <c r="P799" s="1">
        <f t="shared" si="329"/>
        <v>4.2042042042042094E-2</v>
      </c>
      <c r="Q799" s="1">
        <f t="shared" si="330"/>
        <v>0.34012539184952983</v>
      </c>
      <c r="R799" s="1">
        <f t="shared" si="331"/>
        <v>0.85112539184952984</v>
      </c>
      <c r="S799" s="1"/>
      <c r="T799" s="17">
        <f t="shared" si="332"/>
        <v>174.91501202538396</v>
      </c>
      <c r="U799" s="18">
        <f t="shared" si="333"/>
        <v>4502.2111739446591</v>
      </c>
      <c r="V799" s="2">
        <f t="shared" si="334"/>
        <v>166.16926142411475</v>
      </c>
      <c r="W799" s="18">
        <f t="shared" si="335"/>
        <v>4277.1006152474256</v>
      </c>
      <c r="X799" s="2">
        <f t="shared" si="336"/>
        <v>-601.79601896869144</v>
      </c>
      <c r="Y799" s="2">
        <f t="shared" si="337"/>
        <v>427.71006152474257</v>
      </c>
      <c r="Z799" s="2">
        <f t="shared" si="338"/>
        <v>166.16926142411475</v>
      </c>
      <c r="AA799" s="2">
        <f t="shared" si="339"/>
        <v>-1000</v>
      </c>
      <c r="AB799" s="5">
        <f t="shared" si="340"/>
        <v>0.15999999999999992</v>
      </c>
      <c r="AC799" s="5">
        <f t="shared" si="341"/>
        <v>-1</v>
      </c>
      <c r="AD799" s="3">
        <f t="shared" si="342"/>
        <v>202009</v>
      </c>
      <c r="AE799" s="21">
        <v>1.19</v>
      </c>
      <c r="AF799" s="21">
        <v>5</v>
      </c>
      <c r="AG799" s="21">
        <v>1.1599999999999999</v>
      </c>
      <c r="AH799" s="21">
        <v>5.5</v>
      </c>
      <c r="AI799">
        <v>36</v>
      </c>
      <c r="AJ799">
        <v>7</v>
      </c>
      <c r="AK799">
        <f t="shared" si="343"/>
        <v>-700</v>
      </c>
      <c r="AL799">
        <f t="shared" si="344"/>
        <v>36</v>
      </c>
      <c r="AM799">
        <f t="shared" si="345"/>
        <v>7</v>
      </c>
    </row>
    <row r="800" spans="2:39" x14ac:dyDescent="0.25">
      <c r="B800" s="24">
        <v>44101</v>
      </c>
      <c r="C800" s="20" t="s">
        <v>34</v>
      </c>
      <c r="D800" s="20" t="s">
        <v>47</v>
      </c>
      <c r="E800" s="2">
        <v>-285.71428571428567</v>
      </c>
      <c r="F800" s="2">
        <v>229.99999999999997</v>
      </c>
      <c r="G800" s="9">
        <f t="shared" si="346"/>
        <v>45062.166666664736</v>
      </c>
      <c r="H800" s="2" t="str">
        <f t="shared" si="347"/>
        <v>Los Angeles Chargers</v>
      </c>
      <c r="I800" s="2" t="str">
        <f t="shared" si="348"/>
        <v>Carolina Panthers</v>
      </c>
      <c r="J800" s="17">
        <f t="shared" si="349"/>
        <v>-285.71428571428567</v>
      </c>
      <c r="K800" s="18">
        <f t="shared" si="350"/>
        <v>229.99999999999997</v>
      </c>
      <c r="L800" s="4">
        <f t="shared" si="325"/>
        <v>1.35</v>
      </c>
      <c r="M800" s="4">
        <f t="shared" si="326"/>
        <v>3.3</v>
      </c>
      <c r="N800" s="1">
        <f t="shared" si="327"/>
        <v>0.7407407407407407</v>
      </c>
      <c r="O800" s="1">
        <f t="shared" si="328"/>
        <v>0.30303030303030304</v>
      </c>
      <c r="P800" s="1">
        <f t="shared" si="329"/>
        <v>4.1935483870967794E-2</v>
      </c>
      <c r="Q800" s="1">
        <f t="shared" si="330"/>
        <v>0.21885521885521883</v>
      </c>
      <c r="R800" s="1">
        <f t="shared" si="331"/>
        <v>0.72985521885521887</v>
      </c>
      <c r="S800" s="1"/>
      <c r="T800" s="17">
        <f t="shared" si="332"/>
        <v>370.13475298361828</v>
      </c>
      <c r="U800" s="18">
        <f t="shared" si="333"/>
        <v>2363.8563841328437</v>
      </c>
      <c r="V800" s="2">
        <f t="shared" si="334"/>
        <v>351.62801533443735</v>
      </c>
      <c r="W800" s="18">
        <f t="shared" si="335"/>
        <v>2245.6635649262016</v>
      </c>
      <c r="X800" s="2">
        <f t="shared" si="336"/>
        <v>-284.39144675343596</v>
      </c>
      <c r="Y800" s="2">
        <f t="shared" si="337"/>
        <v>224.56635649262017</v>
      </c>
      <c r="Z800" s="2">
        <f t="shared" si="338"/>
        <v>-1000</v>
      </c>
      <c r="AA800" s="2">
        <f t="shared" si="339"/>
        <v>2245.6635649262016</v>
      </c>
      <c r="AB800" s="5">
        <f t="shared" si="340"/>
        <v>-1</v>
      </c>
      <c r="AC800" s="5">
        <f t="shared" si="341"/>
        <v>2.2999999999999998</v>
      </c>
      <c r="AD800" s="3">
        <f t="shared" si="342"/>
        <v>202009</v>
      </c>
      <c r="AE800" s="21">
        <v>1.3</v>
      </c>
      <c r="AF800" s="21">
        <v>3.65</v>
      </c>
      <c r="AG800" s="21">
        <v>1.35</v>
      </c>
      <c r="AH800" s="21">
        <v>3.3</v>
      </c>
      <c r="AI800">
        <v>16</v>
      </c>
      <c r="AJ800">
        <v>21</v>
      </c>
      <c r="AK800">
        <f t="shared" si="343"/>
        <v>-300</v>
      </c>
      <c r="AL800">
        <f t="shared" si="344"/>
        <v>16</v>
      </c>
      <c r="AM800">
        <f t="shared" si="345"/>
        <v>21</v>
      </c>
    </row>
    <row r="801" spans="2:39" x14ac:dyDescent="0.25">
      <c r="B801" s="24">
        <v>44101</v>
      </c>
      <c r="C801" s="20" t="s">
        <v>38</v>
      </c>
      <c r="D801" s="20" t="s">
        <v>40</v>
      </c>
      <c r="E801" s="2">
        <v>-156.25000000000003</v>
      </c>
      <c r="F801" s="2">
        <v>135</v>
      </c>
      <c r="G801" s="9">
        <f t="shared" si="346"/>
        <v>45062.2083333314</v>
      </c>
      <c r="H801" s="2" t="str">
        <f t="shared" si="347"/>
        <v>Atlanta Falcons</v>
      </c>
      <c r="I801" s="2" t="str">
        <f t="shared" si="348"/>
        <v>Chicago Bears</v>
      </c>
      <c r="J801" s="17">
        <f t="shared" si="349"/>
        <v>-156.25000000000003</v>
      </c>
      <c r="K801" s="18">
        <f t="shared" si="350"/>
        <v>135</v>
      </c>
      <c r="L801" s="4">
        <f t="shared" si="325"/>
        <v>1.6399999999999997</v>
      </c>
      <c r="M801" s="4">
        <f t="shared" si="326"/>
        <v>2.35</v>
      </c>
      <c r="N801" s="1">
        <f t="shared" si="327"/>
        <v>0.60975609756097571</v>
      </c>
      <c r="O801" s="1">
        <f t="shared" si="328"/>
        <v>0.42553191489361702</v>
      </c>
      <c r="P801" s="1">
        <f t="shared" si="329"/>
        <v>3.4085213032581607E-2</v>
      </c>
      <c r="Q801" s="1">
        <f t="shared" si="330"/>
        <v>9.2112091333679341E-2</v>
      </c>
      <c r="R801" s="1">
        <f t="shared" si="331"/>
        <v>0.60311209133367938</v>
      </c>
      <c r="S801" s="1"/>
      <c r="T801" s="17">
        <f t="shared" si="332"/>
        <v>658.06657563218596</v>
      </c>
      <c r="U801" s="18">
        <f t="shared" si="333"/>
        <v>1377.3404079490144</v>
      </c>
      <c r="V801" s="2">
        <f t="shared" si="334"/>
        <v>625.16324685057668</v>
      </c>
      <c r="W801" s="18">
        <f t="shared" si="335"/>
        <v>1308.4733875515637</v>
      </c>
      <c r="X801" s="2">
        <f t="shared" si="336"/>
        <v>-159.95821971905121</v>
      </c>
      <c r="Y801" s="2">
        <f t="shared" si="337"/>
        <v>130.84733875515639</v>
      </c>
      <c r="Z801" s="2">
        <f t="shared" si="338"/>
        <v>-1000</v>
      </c>
      <c r="AA801" s="2">
        <f t="shared" si="339"/>
        <v>1308.4733875515637</v>
      </c>
      <c r="AB801" s="5">
        <f t="shared" si="340"/>
        <v>-1</v>
      </c>
      <c r="AC801" s="5">
        <f t="shared" si="341"/>
        <v>1.35</v>
      </c>
      <c r="AD801" s="3">
        <f t="shared" si="342"/>
        <v>202009</v>
      </c>
      <c r="AE801" s="21">
        <v>1.52</v>
      </c>
      <c r="AF801" s="21">
        <v>2.67</v>
      </c>
      <c r="AG801" s="21">
        <v>1.64</v>
      </c>
      <c r="AH801" s="21">
        <v>2.35</v>
      </c>
      <c r="AI801">
        <v>26</v>
      </c>
      <c r="AJ801">
        <v>30</v>
      </c>
      <c r="AK801">
        <f t="shared" si="343"/>
        <v>-160</v>
      </c>
      <c r="AL801">
        <f t="shared" si="344"/>
        <v>26</v>
      </c>
      <c r="AM801">
        <f t="shared" si="345"/>
        <v>30</v>
      </c>
    </row>
    <row r="802" spans="2:39" x14ac:dyDescent="0.25">
      <c r="B802" s="24">
        <v>44101</v>
      </c>
      <c r="C802" s="20" t="s">
        <v>27</v>
      </c>
      <c r="D802" s="20" t="s">
        <v>50</v>
      </c>
      <c r="E802" s="2">
        <v>-131.57894736842104</v>
      </c>
      <c r="F802" s="2">
        <v>110.00000000000001</v>
      </c>
      <c r="G802" s="9">
        <f t="shared" si="346"/>
        <v>45062.249999998065</v>
      </c>
      <c r="H802" s="2" t="str">
        <f t="shared" si="347"/>
        <v>Buffalo Bills</v>
      </c>
      <c r="I802" s="2" t="str">
        <f t="shared" si="348"/>
        <v>Los Angeles Rams</v>
      </c>
      <c r="J802" s="17">
        <f t="shared" si="349"/>
        <v>-131.57894736842104</v>
      </c>
      <c r="K802" s="18">
        <f t="shared" si="350"/>
        <v>110.00000000000001</v>
      </c>
      <c r="L802" s="4">
        <f t="shared" si="325"/>
        <v>1.76</v>
      </c>
      <c r="M802" s="4">
        <f t="shared" si="326"/>
        <v>2.1</v>
      </c>
      <c r="N802" s="1">
        <f t="shared" si="327"/>
        <v>0.56818181818181823</v>
      </c>
      <c r="O802" s="1">
        <f t="shared" si="328"/>
        <v>0.47619047619047616</v>
      </c>
      <c r="P802" s="1">
        <f t="shared" si="329"/>
        <v>4.2487046632124437E-2</v>
      </c>
      <c r="Q802" s="1">
        <f t="shared" si="330"/>
        <v>4.5995670995671034E-2</v>
      </c>
      <c r="R802" s="1">
        <f t="shared" si="331"/>
        <v>0.55699567099567104</v>
      </c>
      <c r="S802" s="1"/>
      <c r="T802" s="17">
        <f t="shared" si="332"/>
        <v>795.34608987611307</v>
      </c>
      <c r="U802" s="18">
        <f t="shared" si="333"/>
        <v>1144.9859022934511</v>
      </c>
      <c r="V802" s="2">
        <f t="shared" si="334"/>
        <v>755.57878538230739</v>
      </c>
      <c r="W802" s="18">
        <f t="shared" si="335"/>
        <v>1087.7366071787785</v>
      </c>
      <c r="X802" s="2">
        <f t="shared" si="336"/>
        <v>-132.3488720628942</v>
      </c>
      <c r="Y802" s="2">
        <f t="shared" si="337"/>
        <v>108.77366071787785</v>
      </c>
      <c r="Z802" s="2">
        <f t="shared" si="338"/>
        <v>755.57878538230739</v>
      </c>
      <c r="AA802" s="2">
        <f t="shared" si="339"/>
        <v>-1000</v>
      </c>
      <c r="AB802" s="5">
        <f t="shared" si="340"/>
        <v>0.76</v>
      </c>
      <c r="AC802" s="5">
        <f t="shared" si="341"/>
        <v>-1</v>
      </c>
      <c r="AD802" s="3">
        <f t="shared" si="342"/>
        <v>202009</v>
      </c>
      <c r="AE802" s="21">
        <v>1.68</v>
      </c>
      <c r="AF802" s="21">
        <v>2.25</v>
      </c>
      <c r="AG802" s="21">
        <v>1.76</v>
      </c>
      <c r="AH802" s="21">
        <v>2.1</v>
      </c>
      <c r="AI802">
        <v>35</v>
      </c>
      <c r="AJ802">
        <v>32</v>
      </c>
      <c r="AK802">
        <f t="shared" si="343"/>
        <v>-140</v>
      </c>
      <c r="AL802">
        <f t="shared" si="344"/>
        <v>35</v>
      </c>
      <c r="AM802">
        <f t="shared" si="345"/>
        <v>32</v>
      </c>
    </row>
    <row r="803" spans="2:39" x14ac:dyDescent="0.25">
      <c r="B803" s="24">
        <v>44101</v>
      </c>
      <c r="C803" s="20" t="s">
        <v>49</v>
      </c>
      <c r="D803" s="20" t="s">
        <v>54</v>
      </c>
      <c r="E803" s="2">
        <v>-322.58064516129025</v>
      </c>
      <c r="F803" s="2">
        <v>260</v>
      </c>
      <c r="G803" s="9">
        <f t="shared" si="346"/>
        <v>45062.291666664729</v>
      </c>
      <c r="H803" s="2" t="str">
        <f t="shared" si="347"/>
        <v>Cleveland Browns</v>
      </c>
      <c r="I803" s="2" t="str">
        <f t="shared" si="348"/>
        <v>Washington Football Team</v>
      </c>
      <c r="J803" s="17">
        <f t="shared" si="349"/>
        <v>-322.58064516129025</v>
      </c>
      <c r="K803" s="18">
        <f t="shared" si="350"/>
        <v>260</v>
      </c>
      <c r="L803" s="4">
        <f t="shared" si="325"/>
        <v>1.31</v>
      </c>
      <c r="M803" s="4">
        <f t="shared" si="326"/>
        <v>3.6</v>
      </c>
      <c r="N803" s="1">
        <f t="shared" si="327"/>
        <v>0.76335877862595414</v>
      </c>
      <c r="O803" s="1">
        <f t="shared" si="328"/>
        <v>0.27777777777777779</v>
      </c>
      <c r="P803" s="1">
        <f t="shared" si="329"/>
        <v>3.9511201629327863E-2</v>
      </c>
      <c r="Q803" s="1">
        <f t="shared" si="330"/>
        <v>0.24279050042408817</v>
      </c>
      <c r="R803" s="1">
        <f t="shared" si="331"/>
        <v>0.75379050042408813</v>
      </c>
      <c r="S803" s="1"/>
      <c r="T803" s="17">
        <f t="shared" si="332"/>
        <v>326.62855188197847</v>
      </c>
      <c r="U803" s="18">
        <f t="shared" si="333"/>
        <v>2645.8589098869329</v>
      </c>
      <c r="V803" s="2">
        <f t="shared" si="334"/>
        <v>310.29712428787951</v>
      </c>
      <c r="W803" s="18">
        <f t="shared" si="335"/>
        <v>2513.565964392586</v>
      </c>
      <c r="X803" s="2">
        <f t="shared" si="336"/>
        <v>-322.27175881663845</v>
      </c>
      <c r="Y803" s="2">
        <f t="shared" si="337"/>
        <v>251.3565964392586</v>
      </c>
      <c r="Z803" s="2">
        <f t="shared" si="338"/>
        <v>310.29712428787951</v>
      </c>
      <c r="AA803" s="2">
        <f t="shared" si="339"/>
        <v>-1000</v>
      </c>
      <c r="AB803" s="5">
        <f t="shared" si="340"/>
        <v>0.31000000000000005</v>
      </c>
      <c r="AC803" s="5">
        <f t="shared" si="341"/>
        <v>-1</v>
      </c>
      <c r="AD803" s="3">
        <f t="shared" si="342"/>
        <v>202009</v>
      </c>
      <c r="AE803" s="21">
        <v>1.3</v>
      </c>
      <c r="AF803" s="21">
        <v>3.65</v>
      </c>
      <c r="AG803" s="21">
        <v>1.31</v>
      </c>
      <c r="AH803" s="21">
        <v>3.6</v>
      </c>
      <c r="AI803">
        <v>34</v>
      </c>
      <c r="AJ803">
        <v>20</v>
      </c>
      <c r="AK803">
        <f t="shared" si="343"/>
        <v>-400</v>
      </c>
      <c r="AL803">
        <f t="shared" si="344"/>
        <v>34</v>
      </c>
      <c r="AM803">
        <f t="shared" si="345"/>
        <v>20</v>
      </c>
    </row>
    <row r="804" spans="2:39" x14ac:dyDescent="0.25">
      <c r="B804" s="24">
        <v>44101</v>
      </c>
      <c r="C804" s="20" t="s">
        <v>32</v>
      </c>
      <c r="D804" s="20" t="s">
        <v>44</v>
      </c>
      <c r="E804" s="2">
        <v>120.00000000000001</v>
      </c>
      <c r="F804" s="2">
        <v>-140.84507042253523</v>
      </c>
      <c r="G804" s="9">
        <f t="shared" si="346"/>
        <v>45062.333333331393</v>
      </c>
      <c r="H804" s="2" t="str">
        <f t="shared" si="347"/>
        <v>Tennessee Titans</v>
      </c>
      <c r="I804" s="2" t="str">
        <f t="shared" si="348"/>
        <v>Minnesota Vikings</v>
      </c>
      <c r="J804" s="17">
        <f t="shared" si="349"/>
        <v>-140.84507042253523</v>
      </c>
      <c r="K804" s="18">
        <f t="shared" si="350"/>
        <v>120.00000000000001</v>
      </c>
      <c r="L804" s="4">
        <f t="shared" si="325"/>
        <v>1.71</v>
      </c>
      <c r="M804" s="4">
        <f t="shared" si="326"/>
        <v>2.2000000000000002</v>
      </c>
      <c r="N804" s="1">
        <f t="shared" si="327"/>
        <v>0.58479532163742687</v>
      </c>
      <c r="O804" s="1">
        <f t="shared" si="328"/>
        <v>0.45454545454545453</v>
      </c>
      <c r="P804" s="1">
        <f t="shared" si="329"/>
        <v>3.7851662404092101E-2</v>
      </c>
      <c r="Q804" s="1">
        <f t="shared" si="330"/>
        <v>6.5124933545986169E-2</v>
      </c>
      <c r="R804" s="1">
        <f t="shared" si="331"/>
        <v>0.57612493354598615</v>
      </c>
      <c r="S804" s="1"/>
      <c r="T804" s="17">
        <f t="shared" si="332"/>
        <v>735.73463284275692</v>
      </c>
      <c r="U804" s="18">
        <f t="shared" si="333"/>
        <v>1235.8449349286186</v>
      </c>
      <c r="V804" s="2">
        <f t="shared" si="334"/>
        <v>698.94790120061907</v>
      </c>
      <c r="W804" s="18">
        <f t="shared" si="335"/>
        <v>1174.0526881821877</v>
      </c>
      <c r="X804" s="2">
        <f t="shared" si="336"/>
        <v>-143.07218009843768</v>
      </c>
      <c r="Y804" s="2">
        <f t="shared" si="337"/>
        <v>117.40526881821877</v>
      </c>
      <c r="Z804" s="2">
        <f t="shared" si="338"/>
        <v>698.94790120061907</v>
      </c>
      <c r="AA804" s="2">
        <f t="shared" si="339"/>
        <v>-1000</v>
      </c>
      <c r="AB804" s="5">
        <f t="shared" si="340"/>
        <v>0.71</v>
      </c>
      <c r="AC804" s="5">
        <f t="shared" si="341"/>
        <v>-1</v>
      </c>
      <c r="AD804" s="3">
        <f t="shared" si="342"/>
        <v>202009</v>
      </c>
      <c r="AE804" s="21">
        <v>2.2000000000000002</v>
      </c>
      <c r="AF804" s="21">
        <v>1.71</v>
      </c>
      <c r="AG804" s="21">
        <v>2.2000000000000002</v>
      </c>
      <c r="AH804" s="21">
        <v>1.71</v>
      </c>
      <c r="AI804">
        <v>30</v>
      </c>
      <c r="AJ804">
        <v>31</v>
      </c>
      <c r="AK804">
        <f t="shared" si="343"/>
        <v>-150</v>
      </c>
      <c r="AL804">
        <f t="shared" si="344"/>
        <v>31</v>
      </c>
      <c r="AM804">
        <f t="shared" si="345"/>
        <v>30</v>
      </c>
    </row>
    <row r="805" spans="2:39" x14ac:dyDescent="0.25">
      <c r="B805" s="24">
        <v>44101</v>
      </c>
      <c r="C805" s="20" t="s">
        <v>39</v>
      </c>
      <c r="D805" s="20" t="s">
        <v>53</v>
      </c>
      <c r="E805" s="2">
        <v>-270.2702702702702</v>
      </c>
      <c r="F805" s="2">
        <v>220.00000000000003</v>
      </c>
      <c r="G805" s="9">
        <f t="shared" si="346"/>
        <v>45062.374999998057</v>
      </c>
      <c r="H805" s="2" t="str">
        <f t="shared" si="347"/>
        <v>New England Patriots</v>
      </c>
      <c r="I805" s="2" t="str">
        <f t="shared" si="348"/>
        <v>Las Vegas Raiders</v>
      </c>
      <c r="J805" s="17">
        <f t="shared" si="349"/>
        <v>-270.2702702702702</v>
      </c>
      <c r="K805" s="18">
        <f t="shared" si="350"/>
        <v>220.00000000000003</v>
      </c>
      <c r="L805" s="4">
        <f t="shared" si="325"/>
        <v>1.37</v>
      </c>
      <c r="M805" s="4">
        <f t="shared" si="326"/>
        <v>3.2</v>
      </c>
      <c r="N805" s="1">
        <f t="shared" si="327"/>
        <v>0.72992700729927007</v>
      </c>
      <c r="O805" s="1">
        <f t="shared" si="328"/>
        <v>0.3125</v>
      </c>
      <c r="P805" s="1">
        <f t="shared" si="329"/>
        <v>4.0700218818380707E-2</v>
      </c>
      <c r="Q805" s="1">
        <f t="shared" si="330"/>
        <v>0.20871350364963503</v>
      </c>
      <c r="R805" s="1">
        <f t="shared" si="331"/>
        <v>0.71971350364963504</v>
      </c>
      <c r="S805" s="1"/>
      <c r="T805" s="17">
        <f t="shared" si="332"/>
        <v>389.44176388110628</v>
      </c>
      <c r="U805" s="18">
        <f t="shared" si="333"/>
        <v>2256.8044836814311</v>
      </c>
      <c r="V805" s="2">
        <f t="shared" si="334"/>
        <v>369.96967568705094</v>
      </c>
      <c r="W805" s="18">
        <f t="shared" si="335"/>
        <v>2143.9642594973593</v>
      </c>
      <c r="X805" s="2">
        <f t="shared" si="336"/>
        <v>-270.29242278923357</v>
      </c>
      <c r="Y805" s="2">
        <f t="shared" si="337"/>
        <v>214.39642594973594</v>
      </c>
      <c r="Z805" s="2">
        <f t="shared" si="338"/>
        <v>369.96967568705094</v>
      </c>
      <c r="AA805" s="2">
        <f t="shared" si="339"/>
        <v>-1000</v>
      </c>
      <c r="AB805" s="5">
        <f t="shared" si="340"/>
        <v>0.37000000000000011</v>
      </c>
      <c r="AC805" s="5">
        <f t="shared" si="341"/>
        <v>-1</v>
      </c>
      <c r="AD805" s="3">
        <f t="shared" si="342"/>
        <v>202009</v>
      </c>
      <c r="AE805" s="21">
        <v>1.34</v>
      </c>
      <c r="AF805" s="21">
        <v>3.35</v>
      </c>
      <c r="AG805" s="21">
        <v>1.37</v>
      </c>
      <c r="AH805" s="21">
        <v>3.2</v>
      </c>
      <c r="AI805">
        <v>36</v>
      </c>
      <c r="AJ805">
        <v>20</v>
      </c>
      <c r="AK805">
        <f t="shared" si="343"/>
        <v>-300</v>
      </c>
      <c r="AL805">
        <f t="shared" si="344"/>
        <v>36</v>
      </c>
      <c r="AM805">
        <f t="shared" si="345"/>
        <v>20</v>
      </c>
    </row>
    <row r="806" spans="2:39" x14ac:dyDescent="0.25">
      <c r="B806" s="24">
        <v>44101</v>
      </c>
      <c r="C806" s="20" t="s">
        <v>28</v>
      </c>
      <c r="D806" s="20" t="s">
        <v>25</v>
      </c>
      <c r="E806" s="2">
        <v>150</v>
      </c>
      <c r="F806" s="2">
        <v>-172.41379310344826</v>
      </c>
      <c r="G806" s="9">
        <f t="shared" si="346"/>
        <v>45062.416666664722</v>
      </c>
      <c r="H806" s="2" t="str">
        <f t="shared" si="347"/>
        <v>San Francisco 49ers</v>
      </c>
      <c r="I806" s="2" t="str">
        <f t="shared" si="348"/>
        <v>New York Giants</v>
      </c>
      <c r="J806" s="17">
        <f t="shared" si="349"/>
        <v>-172.41379310344826</v>
      </c>
      <c r="K806" s="18">
        <f t="shared" si="350"/>
        <v>150</v>
      </c>
      <c r="L806" s="4">
        <f t="shared" si="325"/>
        <v>1.58</v>
      </c>
      <c r="M806" s="4">
        <f t="shared" si="326"/>
        <v>2.5</v>
      </c>
      <c r="N806" s="1">
        <f t="shared" si="327"/>
        <v>0.63291139240506322</v>
      </c>
      <c r="O806" s="1">
        <f t="shared" si="328"/>
        <v>0.4</v>
      </c>
      <c r="P806" s="1">
        <f t="shared" si="329"/>
        <v>3.1862745098039214E-2</v>
      </c>
      <c r="Q806" s="1">
        <f t="shared" si="330"/>
        <v>0.1164556962025316</v>
      </c>
      <c r="R806" s="1">
        <f t="shared" si="331"/>
        <v>0.62745569620253161</v>
      </c>
      <c r="S806" s="1"/>
      <c r="T806" s="17">
        <f t="shared" si="332"/>
        <v>593.73802174746322</v>
      </c>
      <c r="U806" s="18">
        <f t="shared" si="333"/>
        <v>1520.5870888415161</v>
      </c>
      <c r="V806" s="2">
        <f t="shared" si="334"/>
        <v>564.05112066009008</v>
      </c>
      <c r="W806" s="18">
        <f t="shared" si="335"/>
        <v>1444.5577343994403</v>
      </c>
      <c r="X806" s="2">
        <f t="shared" si="336"/>
        <v>-177.28889516782337</v>
      </c>
      <c r="Y806" s="2">
        <f t="shared" si="337"/>
        <v>144.45577343994404</v>
      </c>
      <c r="Z806" s="2">
        <f t="shared" si="338"/>
        <v>564.05112066009008</v>
      </c>
      <c r="AA806" s="2">
        <f t="shared" si="339"/>
        <v>-1000</v>
      </c>
      <c r="AB806" s="5">
        <f t="shared" si="340"/>
        <v>0.58000000000000007</v>
      </c>
      <c r="AC806" s="5">
        <f t="shared" si="341"/>
        <v>-1</v>
      </c>
      <c r="AD806" s="3">
        <f t="shared" si="342"/>
        <v>202009</v>
      </c>
      <c r="AE806" s="21">
        <v>2.8</v>
      </c>
      <c r="AF806" s="21">
        <v>1.45</v>
      </c>
      <c r="AG806" s="21">
        <v>2.5</v>
      </c>
      <c r="AH806" s="21">
        <v>1.58</v>
      </c>
      <c r="AI806">
        <v>9</v>
      </c>
      <c r="AJ806">
        <v>36</v>
      </c>
      <c r="AK806">
        <f t="shared" si="343"/>
        <v>-180</v>
      </c>
      <c r="AL806">
        <f t="shared" si="344"/>
        <v>36</v>
      </c>
      <c r="AM806">
        <f t="shared" si="345"/>
        <v>9</v>
      </c>
    </row>
    <row r="807" spans="2:39" x14ac:dyDescent="0.25">
      <c r="B807" s="24">
        <v>44101</v>
      </c>
      <c r="C807" s="20" t="s">
        <v>22</v>
      </c>
      <c r="D807" s="20" t="s">
        <v>24</v>
      </c>
      <c r="E807" s="2">
        <v>-200</v>
      </c>
      <c r="F807" s="2">
        <v>170.00000000000003</v>
      </c>
      <c r="G807" s="9">
        <f t="shared" si="346"/>
        <v>45062.458333331386</v>
      </c>
      <c r="H807" s="2" t="str">
        <f t="shared" si="347"/>
        <v>Philadelphia Eagles</v>
      </c>
      <c r="I807" s="2" t="str">
        <f t="shared" si="348"/>
        <v>Cincinnati Bengals</v>
      </c>
      <c r="J807" s="17">
        <f t="shared" si="349"/>
        <v>-200</v>
      </c>
      <c r="K807" s="18">
        <f t="shared" si="350"/>
        <v>170.00000000000003</v>
      </c>
      <c r="L807" s="4">
        <f t="shared" si="325"/>
        <v>1.5</v>
      </c>
      <c r="M807" s="4">
        <f t="shared" si="326"/>
        <v>2.7</v>
      </c>
      <c r="N807" s="1">
        <f t="shared" si="327"/>
        <v>0.66666666666666663</v>
      </c>
      <c r="O807" s="1">
        <f t="shared" si="328"/>
        <v>0.37037037037037035</v>
      </c>
      <c r="P807" s="1">
        <f t="shared" si="329"/>
        <v>3.5714285714285587E-2</v>
      </c>
      <c r="Q807" s="1">
        <f t="shared" si="330"/>
        <v>0.14814814814814814</v>
      </c>
      <c r="R807" s="1">
        <f t="shared" si="331"/>
        <v>0.65914814814814815</v>
      </c>
      <c r="S807" s="1"/>
      <c r="T807" s="17">
        <f t="shared" si="332"/>
        <v>517.10962521773342</v>
      </c>
      <c r="U807" s="18">
        <f t="shared" si="333"/>
        <v>1734.0124117028765</v>
      </c>
      <c r="V807" s="2">
        <f t="shared" si="334"/>
        <v>491.25414395684675</v>
      </c>
      <c r="W807" s="18">
        <f t="shared" si="335"/>
        <v>1647.3117911177326</v>
      </c>
      <c r="X807" s="2">
        <f t="shared" si="336"/>
        <v>-203.56062382403903</v>
      </c>
      <c r="Y807" s="2">
        <f t="shared" si="337"/>
        <v>164.73117911177326</v>
      </c>
      <c r="Z807" s="2">
        <f t="shared" si="338"/>
        <v>-1000</v>
      </c>
      <c r="AA807" s="2">
        <f t="shared" si="339"/>
        <v>-1000</v>
      </c>
      <c r="AB807" s="5">
        <f t="shared" si="340"/>
        <v>-1</v>
      </c>
      <c r="AC807" s="5">
        <f t="shared" si="341"/>
        <v>-1</v>
      </c>
      <c r="AD807" s="3">
        <f t="shared" si="342"/>
        <v>202009</v>
      </c>
      <c r="AE807" s="21">
        <v>1.34</v>
      </c>
      <c r="AF807" s="21">
        <v>3.35</v>
      </c>
      <c r="AG807" s="21">
        <v>1.5</v>
      </c>
      <c r="AH807" s="21">
        <v>2.7</v>
      </c>
      <c r="AI807">
        <v>23</v>
      </c>
      <c r="AJ807">
        <v>23</v>
      </c>
      <c r="AK807">
        <f t="shared" si="343"/>
        <v>-200</v>
      </c>
      <c r="AL807">
        <f t="shared" si="344"/>
        <v>23</v>
      </c>
      <c r="AM807">
        <f t="shared" si="345"/>
        <v>23</v>
      </c>
    </row>
    <row r="808" spans="2:39" x14ac:dyDescent="0.25">
      <c r="B808" s="24">
        <v>44101</v>
      </c>
      <c r="C808" s="20" t="s">
        <v>48</v>
      </c>
      <c r="D808" s="20" t="s">
        <v>43</v>
      </c>
      <c r="E808" s="2">
        <v>-212.76595744680853</v>
      </c>
      <c r="F808" s="2">
        <v>175</v>
      </c>
      <c r="G808" s="9">
        <f t="shared" si="346"/>
        <v>45062.49999999805</v>
      </c>
      <c r="H808" s="2" t="str">
        <f t="shared" si="347"/>
        <v>Pittsburgh Steelers</v>
      </c>
      <c r="I808" s="2" t="str">
        <f t="shared" si="348"/>
        <v>Houston Texans</v>
      </c>
      <c r="J808" s="17">
        <f t="shared" si="349"/>
        <v>-212.76595744680853</v>
      </c>
      <c r="K808" s="18">
        <f t="shared" si="350"/>
        <v>175</v>
      </c>
      <c r="L808" s="4">
        <f t="shared" si="325"/>
        <v>1.4700000000000002</v>
      </c>
      <c r="M808" s="4">
        <f t="shared" si="326"/>
        <v>2.75</v>
      </c>
      <c r="N808" s="1">
        <f t="shared" si="327"/>
        <v>0.68027210884353728</v>
      </c>
      <c r="O808" s="1">
        <f t="shared" si="328"/>
        <v>0.36363636363636365</v>
      </c>
      <c r="P808" s="1">
        <f t="shared" si="329"/>
        <v>4.206161137440767E-2</v>
      </c>
      <c r="Q808" s="1">
        <f t="shared" si="330"/>
        <v>0.15831787260358682</v>
      </c>
      <c r="R808" s="1">
        <f t="shared" si="331"/>
        <v>0.66931787260358688</v>
      </c>
      <c r="S808" s="1"/>
      <c r="T808" s="17">
        <f t="shared" si="332"/>
        <v>494.0584151893168</v>
      </c>
      <c r="U808" s="18">
        <f t="shared" si="333"/>
        <v>1810.0865209085014</v>
      </c>
      <c r="V808" s="2">
        <f t="shared" si="334"/>
        <v>469.35549442985092</v>
      </c>
      <c r="W808" s="18">
        <f t="shared" si="335"/>
        <v>1719.5821948630762</v>
      </c>
      <c r="X808" s="2">
        <f t="shared" si="336"/>
        <v>-213.05812158750777</v>
      </c>
      <c r="Y808" s="2">
        <f t="shared" si="337"/>
        <v>171.95821948630763</v>
      </c>
      <c r="Z808" s="2">
        <f t="shared" si="338"/>
        <v>469.35549442985092</v>
      </c>
      <c r="AA808" s="2">
        <f t="shared" si="339"/>
        <v>-1000</v>
      </c>
      <c r="AB808" s="5">
        <f t="shared" si="340"/>
        <v>0.4700000000000002</v>
      </c>
      <c r="AC808" s="5">
        <f t="shared" si="341"/>
        <v>-1</v>
      </c>
      <c r="AD808" s="3">
        <f t="shared" si="342"/>
        <v>202009</v>
      </c>
      <c r="AE808" s="21">
        <v>1.52</v>
      </c>
      <c r="AF808" s="21">
        <v>2.67</v>
      </c>
      <c r="AG808" s="21">
        <v>1.47</v>
      </c>
      <c r="AH808" s="21">
        <v>2.75</v>
      </c>
      <c r="AI808">
        <v>28</v>
      </c>
      <c r="AJ808">
        <v>21</v>
      </c>
      <c r="AK808">
        <f t="shared" si="343"/>
        <v>-300</v>
      </c>
      <c r="AL808">
        <f t="shared" si="344"/>
        <v>28</v>
      </c>
      <c r="AM808">
        <f t="shared" si="345"/>
        <v>21</v>
      </c>
    </row>
    <row r="809" spans="2:39" x14ac:dyDescent="0.25">
      <c r="B809" s="24">
        <v>44098</v>
      </c>
      <c r="C809" s="20" t="s">
        <v>29</v>
      </c>
      <c r="D809" s="20" t="s">
        <v>33</v>
      </c>
      <c r="E809" s="2">
        <v>-156.25000000000003</v>
      </c>
      <c r="F809" s="2">
        <v>135</v>
      </c>
      <c r="G809" s="9">
        <f t="shared" si="346"/>
        <v>45062.541666664714</v>
      </c>
      <c r="H809" s="2" t="str">
        <f t="shared" si="347"/>
        <v>Jacksonville Jaguars</v>
      </c>
      <c r="I809" s="2" t="str">
        <f t="shared" si="348"/>
        <v>Miami Dolphins</v>
      </c>
      <c r="J809" s="17">
        <f t="shared" si="349"/>
        <v>-156.25000000000003</v>
      </c>
      <c r="K809" s="18">
        <f t="shared" si="350"/>
        <v>135</v>
      </c>
      <c r="L809" s="4">
        <f t="shared" si="325"/>
        <v>1.6399999999999997</v>
      </c>
      <c r="M809" s="4">
        <f t="shared" si="326"/>
        <v>2.35</v>
      </c>
      <c r="N809" s="1">
        <f t="shared" si="327"/>
        <v>0.60975609756097571</v>
      </c>
      <c r="O809" s="1">
        <f t="shared" si="328"/>
        <v>0.42553191489361702</v>
      </c>
      <c r="P809" s="1">
        <f t="shared" si="329"/>
        <v>3.4085213032581607E-2</v>
      </c>
      <c r="Q809" s="1">
        <f t="shared" si="330"/>
        <v>9.2112091333679341E-2</v>
      </c>
      <c r="R809" s="1">
        <f t="shared" si="331"/>
        <v>0.60311209133367938</v>
      </c>
      <c r="S809" s="1"/>
      <c r="T809" s="17">
        <f t="shared" si="332"/>
        <v>658.06657563218596</v>
      </c>
      <c r="U809" s="18">
        <f t="shared" si="333"/>
        <v>1377.3404079490144</v>
      </c>
      <c r="V809" s="2">
        <f t="shared" si="334"/>
        <v>625.16324685057668</v>
      </c>
      <c r="W809" s="18">
        <f t="shared" si="335"/>
        <v>1308.4733875515637</v>
      </c>
      <c r="X809" s="2">
        <f t="shared" si="336"/>
        <v>-159.95821971905121</v>
      </c>
      <c r="Y809" s="2">
        <f t="shared" si="337"/>
        <v>130.84733875515639</v>
      </c>
      <c r="Z809" s="2">
        <f t="shared" si="338"/>
        <v>-1000</v>
      </c>
      <c r="AA809" s="2">
        <f t="shared" si="339"/>
        <v>1308.4733875515637</v>
      </c>
      <c r="AB809" s="5">
        <f t="shared" si="340"/>
        <v>-1</v>
      </c>
      <c r="AC809" s="5">
        <f t="shared" si="341"/>
        <v>1.35</v>
      </c>
      <c r="AD809" s="3">
        <f t="shared" si="342"/>
        <v>202009</v>
      </c>
      <c r="AE809" s="21">
        <v>1.64</v>
      </c>
      <c r="AF809" s="21">
        <v>2.35</v>
      </c>
      <c r="AG809" s="21">
        <v>1.64</v>
      </c>
      <c r="AH809" s="21">
        <v>2.35</v>
      </c>
      <c r="AI809">
        <v>13</v>
      </c>
      <c r="AJ809">
        <v>31</v>
      </c>
      <c r="AK809">
        <f t="shared" si="343"/>
        <v>-160</v>
      </c>
      <c r="AL809">
        <f t="shared" si="344"/>
        <v>13</v>
      </c>
      <c r="AM809">
        <f t="shared" si="345"/>
        <v>31</v>
      </c>
    </row>
    <row r="810" spans="2:39" x14ac:dyDescent="0.25">
      <c r="B810" s="24">
        <v>44095</v>
      </c>
      <c r="C810" s="20" t="s">
        <v>53</v>
      </c>
      <c r="D810" s="20" t="s">
        <v>46</v>
      </c>
      <c r="E810" s="2">
        <v>195.00000000000003</v>
      </c>
      <c r="F810" s="2">
        <v>-238.09523809523813</v>
      </c>
      <c r="G810" s="9">
        <f t="shared" si="346"/>
        <v>45062.583333331379</v>
      </c>
      <c r="H810" s="2" t="str">
        <f t="shared" si="347"/>
        <v>New Orleans Saints</v>
      </c>
      <c r="I810" s="2" t="str">
        <f t="shared" si="348"/>
        <v>Las Vegas Raiders</v>
      </c>
      <c r="J810" s="17">
        <f t="shared" si="349"/>
        <v>-238.09523809523813</v>
      </c>
      <c r="K810" s="18">
        <f t="shared" si="350"/>
        <v>195.00000000000003</v>
      </c>
      <c r="L810" s="4">
        <f t="shared" si="325"/>
        <v>1.42</v>
      </c>
      <c r="M810" s="4">
        <f t="shared" si="326"/>
        <v>2.95</v>
      </c>
      <c r="N810" s="1">
        <f t="shared" si="327"/>
        <v>0.70422535211267612</v>
      </c>
      <c r="O810" s="1">
        <f t="shared" si="328"/>
        <v>0.33898305084745761</v>
      </c>
      <c r="P810" s="1">
        <f t="shared" si="329"/>
        <v>4.1418764302059485E-2</v>
      </c>
      <c r="Q810" s="1">
        <f t="shared" si="330"/>
        <v>0.18262115063260925</v>
      </c>
      <c r="R810" s="1">
        <f t="shared" si="331"/>
        <v>0.69362115063260932</v>
      </c>
      <c r="S810" s="1"/>
      <c r="T810" s="17">
        <f t="shared" si="332"/>
        <v>441.70920838841397</v>
      </c>
      <c r="U810" s="18">
        <f t="shared" si="333"/>
        <v>2009.6149174189422</v>
      </c>
      <c r="V810" s="2">
        <f t="shared" si="334"/>
        <v>419.62374796899326</v>
      </c>
      <c r="W810" s="18">
        <f t="shared" si="335"/>
        <v>1909.134171547995</v>
      </c>
      <c r="X810" s="2">
        <f t="shared" si="336"/>
        <v>-238.30872414634925</v>
      </c>
      <c r="Y810" s="2">
        <f t="shared" si="337"/>
        <v>190.9134171547995</v>
      </c>
      <c r="Z810" s="2">
        <f t="shared" si="338"/>
        <v>-1000</v>
      </c>
      <c r="AA810" s="2">
        <f t="shared" si="339"/>
        <v>1909.134171547995</v>
      </c>
      <c r="AB810" s="5">
        <f t="shared" si="340"/>
        <v>-1</v>
      </c>
      <c r="AC810" s="5">
        <f t="shared" si="341"/>
        <v>1.9500000000000002</v>
      </c>
      <c r="AD810" s="3">
        <f t="shared" si="342"/>
        <v>202009</v>
      </c>
      <c r="AE810" s="21">
        <v>3.05</v>
      </c>
      <c r="AF810" s="21">
        <v>1.4</v>
      </c>
      <c r="AG810" s="21">
        <v>2.95</v>
      </c>
      <c r="AH810" s="21">
        <v>1.42</v>
      </c>
      <c r="AI810">
        <v>34</v>
      </c>
      <c r="AJ810">
        <v>24</v>
      </c>
      <c r="AK810">
        <f t="shared" si="343"/>
        <v>-300</v>
      </c>
      <c r="AL810">
        <f t="shared" si="344"/>
        <v>24</v>
      </c>
      <c r="AM810">
        <f t="shared" si="345"/>
        <v>34</v>
      </c>
    </row>
    <row r="811" spans="2:39" x14ac:dyDescent="0.25">
      <c r="B811" s="24">
        <v>44094</v>
      </c>
      <c r="C811" s="20" t="s">
        <v>35</v>
      </c>
      <c r="D811" s="20" t="s">
        <v>39</v>
      </c>
      <c r="E811" s="2">
        <v>-200</v>
      </c>
      <c r="F811" s="2">
        <v>170.00000000000003</v>
      </c>
      <c r="G811" s="9">
        <f t="shared" si="346"/>
        <v>45062.624999998043</v>
      </c>
      <c r="H811" s="2" t="str">
        <f t="shared" si="347"/>
        <v>Seattle Seahawks</v>
      </c>
      <c r="I811" s="2" t="str">
        <f t="shared" si="348"/>
        <v>New England Patriots</v>
      </c>
      <c r="J811" s="17">
        <f t="shared" si="349"/>
        <v>-200</v>
      </c>
      <c r="K811" s="18">
        <f t="shared" si="350"/>
        <v>170.00000000000003</v>
      </c>
      <c r="L811" s="4">
        <f t="shared" si="325"/>
        <v>1.5</v>
      </c>
      <c r="M811" s="4">
        <f t="shared" si="326"/>
        <v>2.7</v>
      </c>
      <c r="N811" s="1">
        <f t="shared" si="327"/>
        <v>0.66666666666666663</v>
      </c>
      <c r="O811" s="1">
        <f t="shared" si="328"/>
        <v>0.37037037037037035</v>
      </c>
      <c r="P811" s="1">
        <f t="shared" si="329"/>
        <v>3.5714285714285587E-2</v>
      </c>
      <c r="Q811" s="1">
        <f t="shared" si="330"/>
        <v>0.14814814814814814</v>
      </c>
      <c r="R811" s="1">
        <f t="shared" si="331"/>
        <v>0.65914814814814815</v>
      </c>
      <c r="S811" s="1"/>
      <c r="T811" s="17">
        <f t="shared" si="332"/>
        <v>517.10962521773342</v>
      </c>
      <c r="U811" s="18">
        <f t="shared" si="333"/>
        <v>1734.0124117028765</v>
      </c>
      <c r="V811" s="2">
        <f t="shared" si="334"/>
        <v>491.25414395684675</v>
      </c>
      <c r="W811" s="18">
        <f t="shared" si="335"/>
        <v>1647.3117911177326</v>
      </c>
      <c r="X811" s="2">
        <f t="shared" si="336"/>
        <v>-203.56062382403903</v>
      </c>
      <c r="Y811" s="2">
        <f t="shared" si="337"/>
        <v>164.73117911177326</v>
      </c>
      <c r="Z811" s="2">
        <f t="shared" si="338"/>
        <v>491.25414395684675</v>
      </c>
      <c r="AA811" s="2">
        <f t="shared" si="339"/>
        <v>-1000</v>
      </c>
      <c r="AB811" s="5">
        <f t="shared" si="340"/>
        <v>0.5</v>
      </c>
      <c r="AC811" s="5">
        <f t="shared" si="341"/>
        <v>-1</v>
      </c>
      <c r="AD811" s="3">
        <f t="shared" si="342"/>
        <v>202009</v>
      </c>
      <c r="AE811" s="21">
        <v>1.5</v>
      </c>
      <c r="AF811" s="21">
        <v>2.7</v>
      </c>
      <c r="AG811" s="21">
        <v>1.5</v>
      </c>
      <c r="AH811" s="21">
        <v>2.7</v>
      </c>
      <c r="AI811">
        <v>35</v>
      </c>
      <c r="AJ811">
        <v>30</v>
      </c>
      <c r="AK811">
        <f t="shared" si="343"/>
        <v>-200</v>
      </c>
      <c r="AL811">
        <f t="shared" si="344"/>
        <v>35</v>
      </c>
      <c r="AM811">
        <f t="shared" si="345"/>
        <v>30</v>
      </c>
    </row>
    <row r="812" spans="2:39" x14ac:dyDescent="0.25">
      <c r="B812" s="24">
        <v>44094</v>
      </c>
      <c r="C812" s="20" t="s">
        <v>43</v>
      </c>
      <c r="D812" s="20" t="s">
        <v>31</v>
      </c>
      <c r="E812" s="2">
        <v>270</v>
      </c>
      <c r="F812" s="2">
        <v>-344.82758620689651</v>
      </c>
      <c r="G812" s="9">
        <f t="shared" si="346"/>
        <v>45062.666666664707</v>
      </c>
      <c r="H812" s="2" t="str">
        <f t="shared" si="347"/>
        <v>Baltimore Ravens</v>
      </c>
      <c r="I812" s="2" t="str">
        <f t="shared" si="348"/>
        <v>Houston Texans</v>
      </c>
      <c r="J812" s="17">
        <f t="shared" si="349"/>
        <v>-344.82758620689651</v>
      </c>
      <c r="K812" s="18">
        <f t="shared" si="350"/>
        <v>270</v>
      </c>
      <c r="L812" s="4">
        <f t="shared" si="325"/>
        <v>1.29</v>
      </c>
      <c r="M812" s="4">
        <f t="shared" si="326"/>
        <v>3.7</v>
      </c>
      <c r="N812" s="1">
        <f t="shared" si="327"/>
        <v>0.77519379844961234</v>
      </c>
      <c r="O812" s="1">
        <f t="shared" si="328"/>
        <v>0.27027027027027023</v>
      </c>
      <c r="P812" s="1">
        <f t="shared" si="329"/>
        <v>4.3486973947895691E-2</v>
      </c>
      <c r="Q812" s="1">
        <f t="shared" si="330"/>
        <v>0.25246176408967103</v>
      </c>
      <c r="R812" s="1">
        <f t="shared" si="331"/>
        <v>0.76346176408967104</v>
      </c>
      <c r="S812" s="1"/>
      <c r="T812" s="17">
        <f t="shared" si="332"/>
        <v>309.82329048576543</v>
      </c>
      <c r="U812" s="18">
        <f t="shared" si="333"/>
        <v>2773.304285017382</v>
      </c>
      <c r="V812" s="2">
        <f t="shared" si="334"/>
        <v>294.33212596147712</v>
      </c>
      <c r="W812" s="18">
        <f t="shared" si="335"/>
        <v>2634.6390707665128</v>
      </c>
      <c r="X812" s="2">
        <f t="shared" si="336"/>
        <v>-339.75224305989701</v>
      </c>
      <c r="Y812" s="2">
        <f t="shared" si="337"/>
        <v>263.46390707665125</v>
      </c>
      <c r="Z812" s="2">
        <f t="shared" si="338"/>
        <v>294.33212596147712</v>
      </c>
      <c r="AA812" s="2">
        <f t="shared" si="339"/>
        <v>-1000</v>
      </c>
      <c r="AB812" s="5">
        <f t="shared" si="340"/>
        <v>0.29000000000000004</v>
      </c>
      <c r="AC812" s="5">
        <f t="shared" si="341"/>
        <v>-1</v>
      </c>
      <c r="AD812" s="3">
        <f t="shared" si="342"/>
        <v>202009</v>
      </c>
      <c r="AE812" s="21">
        <v>3.4</v>
      </c>
      <c r="AF812" s="21">
        <v>1.33</v>
      </c>
      <c r="AG812" s="21">
        <v>3.7</v>
      </c>
      <c r="AH812" s="21">
        <v>1.29</v>
      </c>
      <c r="AI812">
        <v>16</v>
      </c>
      <c r="AJ812">
        <v>33</v>
      </c>
      <c r="AK812">
        <f t="shared" si="343"/>
        <v>-400</v>
      </c>
      <c r="AL812">
        <f t="shared" si="344"/>
        <v>33</v>
      </c>
      <c r="AM812">
        <f t="shared" si="345"/>
        <v>16</v>
      </c>
    </row>
    <row r="813" spans="2:39" x14ac:dyDescent="0.25">
      <c r="B813" s="24">
        <v>44094</v>
      </c>
      <c r="C813" s="20" t="s">
        <v>34</v>
      </c>
      <c r="D813" s="20" t="s">
        <v>23</v>
      </c>
      <c r="E813" s="2">
        <v>320</v>
      </c>
      <c r="F813" s="2">
        <v>-400</v>
      </c>
      <c r="G813" s="9">
        <f t="shared" si="346"/>
        <v>45062.708333331371</v>
      </c>
      <c r="H813" s="2" t="str">
        <f t="shared" si="347"/>
        <v>Kansas City Chiefs</v>
      </c>
      <c r="I813" s="2" t="str">
        <f t="shared" si="348"/>
        <v>Los Angeles Chargers</v>
      </c>
      <c r="J813" s="17">
        <f t="shared" si="349"/>
        <v>-400</v>
      </c>
      <c r="K813" s="18">
        <f t="shared" si="350"/>
        <v>320</v>
      </c>
      <c r="L813" s="4">
        <f t="shared" si="325"/>
        <v>1.25</v>
      </c>
      <c r="M813" s="4">
        <f t="shared" si="326"/>
        <v>4.2</v>
      </c>
      <c r="N813" s="1">
        <f t="shared" si="327"/>
        <v>0.8</v>
      </c>
      <c r="O813" s="1">
        <f t="shared" si="328"/>
        <v>0.23809523809523808</v>
      </c>
      <c r="P813" s="1">
        <f t="shared" si="329"/>
        <v>3.669724770642202E-2</v>
      </c>
      <c r="Q813" s="1">
        <f t="shared" si="330"/>
        <v>0.28095238095238095</v>
      </c>
      <c r="R813" s="1">
        <f t="shared" si="331"/>
        <v>0.79195238095238096</v>
      </c>
      <c r="S813" s="1"/>
      <c r="T813" s="17">
        <f t="shared" si="332"/>
        <v>262.7021826709157</v>
      </c>
      <c r="U813" s="18">
        <f t="shared" si="333"/>
        <v>3204.8956988858595</v>
      </c>
      <c r="V813" s="2">
        <f t="shared" si="334"/>
        <v>249.56707353736991</v>
      </c>
      <c r="W813" s="18">
        <f t="shared" si="335"/>
        <v>3044.6509139415662</v>
      </c>
      <c r="X813" s="2">
        <f t="shared" si="336"/>
        <v>-400.69388394309198</v>
      </c>
      <c r="Y813" s="2">
        <f t="shared" si="337"/>
        <v>304.46509139415662</v>
      </c>
      <c r="Z813" s="2">
        <f t="shared" si="338"/>
        <v>249.56707353736991</v>
      </c>
      <c r="AA813" s="2">
        <f t="shared" si="339"/>
        <v>-1000</v>
      </c>
      <c r="AB813" s="5">
        <f t="shared" si="340"/>
        <v>0.25</v>
      </c>
      <c r="AC813" s="5">
        <f t="shared" si="341"/>
        <v>-1</v>
      </c>
      <c r="AD813" s="3">
        <f t="shared" si="342"/>
        <v>202009</v>
      </c>
      <c r="AE813" s="21">
        <v>3.9</v>
      </c>
      <c r="AF813" s="21">
        <v>1.27</v>
      </c>
      <c r="AG813" s="21">
        <v>4.2</v>
      </c>
      <c r="AH813" s="21">
        <v>1.25</v>
      </c>
      <c r="AI813">
        <v>20</v>
      </c>
      <c r="AJ813">
        <v>23</v>
      </c>
      <c r="AK813">
        <f t="shared" si="343"/>
        <v>-400</v>
      </c>
      <c r="AL813">
        <f t="shared" si="344"/>
        <v>23</v>
      </c>
      <c r="AM813">
        <f t="shared" si="345"/>
        <v>20</v>
      </c>
    </row>
    <row r="814" spans="2:39" x14ac:dyDescent="0.25">
      <c r="B814" s="24">
        <v>44094</v>
      </c>
      <c r="C814" s="20" t="s">
        <v>51</v>
      </c>
      <c r="D814" s="20" t="s">
        <v>54</v>
      </c>
      <c r="E814" s="2">
        <v>-312.49999999999994</v>
      </c>
      <c r="F814" s="2">
        <v>250</v>
      </c>
      <c r="G814" s="9">
        <f t="shared" si="346"/>
        <v>45062.749999998035</v>
      </c>
      <c r="H814" s="2" t="str">
        <f t="shared" si="347"/>
        <v>Arizona Cardinals</v>
      </c>
      <c r="I814" s="2" t="str">
        <f t="shared" si="348"/>
        <v>Washington Football Team</v>
      </c>
      <c r="J814" s="17">
        <f t="shared" si="349"/>
        <v>-312.49999999999994</v>
      </c>
      <c r="K814" s="18">
        <f t="shared" si="350"/>
        <v>250</v>
      </c>
      <c r="L814" s="4">
        <f t="shared" si="325"/>
        <v>1.32</v>
      </c>
      <c r="M814" s="4">
        <f t="shared" si="326"/>
        <v>3.5</v>
      </c>
      <c r="N814" s="1">
        <f t="shared" si="327"/>
        <v>0.75757575757575757</v>
      </c>
      <c r="O814" s="1">
        <f t="shared" si="328"/>
        <v>0.2857142857142857</v>
      </c>
      <c r="P814" s="1">
        <f t="shared" si="329"/>
        <v>4.1493775933610033E-2</v>
      </c>
      <c r="Q814" s="1">
        <f t="shared" si="330"/>
        <v>0.23593073593073594</v>
      </c>
      <c r="R814" s="1">
        <f t="shared" si="331"/>
        <v>0.746930735930736</v>
      </c>
      <c r="S814" s="1"/>
      <c r="T814" s="17">
        <f t="shared" si="332"/>
        <v>338.81222434088107</v>
      </c>
      <c r="U814" s="18">
        <f t="shared" si="333"/>
        <v>2560.4407248682487</v>
      </c>
      <c r="V814" s="2">
        <f t="shared" si="334"/>
        <v>321.87161312383699</v>
      </c>
      <c r="W814" s="18">
        <f t="shared" si="335"/>
        <v>2432.4186886248362</v>
      </c>
      <c r="X814" s="2">
        <f t="shared" si="336"/>
        <v>-310.68288075943485</v>
      </c>
      <c r="Y814" s="2">
        <f t="shared" si="337"/>
        <v>243.24186886248361</v>
      </c>
      <c r="Z814" s="2">
        <f t="shared" si="338"/>
        <v>321.87161312383699</v>
      </c>
      <c r="AA814" s="2">
        <f t="shared" si="339"/>
        <v>-1000</v>
      </c>
      <c r="AB814" s="5">
        <f t="shared" si="340"/>
        <v>0.32000000000000006</v>
      </c>
      <c r="AC814" s="5">
        <f t="shared" si="341"/>
        <v>-1</v>
      </c>
      <c r="AD814" s="3">
        <f t="shared" si="342"/>
        <v>202009</v>
      </c>
      <c r="AE814" s="21">
        <v>1.33</v>
      </c>
      <c r="AF814" s="21">
        <v>3.4</v>
      </c>
      <c r="AG814" s="21">
        <v>1.32</v>
      </c>
      <c r="AH814" s="21">
        <v>3.5</v>
      </c>
      <c r="AI814">
        <v>30</v>
      </c>
      <c r="AJ814">
        <v>15</v>
      </c>
      <c r="AK814">
        <f t="shared" si="343"/>
        <v>-400</v>
      </c>
      <c r="AL814">
        <f t="shared" si="344"/>
        <v>30</v>
      </c>
      <c r="AM814">
        <f t="shared" si="345"/>
        <v>15</v>
      </c>
    </row>
    <row r="815" spans="2:39" x14ac:dyDescent="0.25">
      <c r="B815" s="24">
        <v>44094</v>
      </c>
      <c r="C815" s="20" t="s">
        <v>40</v>
      </c>
      <c r="D815" s="20" t="s">
        <v>28</v>
      </c>
      <c r="E815" s="2">
        <v>-250.00000000000006</v>
      </c>
      <c r="F815" s="2">
        <v>204.99999999999997</v>
      </c>
      <c r="G815" s="9">
        <f t="shared" si="346"/>
        <v>45062.7916666647</v>
      </c>
      <c r="H815" s="2" t="str">
        <f t="shared" si="347"/>
        <v>Chicago Bears</v>
      </c>
      <c r="I815" s="2" t="str">
        <f t="shared" si="348"/>
        <v>New York Giants</v>
      </c>
      <c r="J815" s="17">
        <f t="shared" si="349"/>
        <v>-250.00000000000006</v>
      </c>
      <c r="K815" s="18">
        <f t="shared" si="350"/>
        <v>204.99999999999997</v>
      </c>
      <c r="L815" s="4">
        <f t="shared" si="325"/>
        <v>1.4</v>
      </c>
      <c r="M815" s="4">
        <f t="shared" si="326"/>
        <v>3.05</v>
      </c>
      <c r="N815" s="1">
        <f t="shared" si="327"/>
        <v>0.7142857142857143</v>
      </c>
      <c r="O815" s="1">
        <f t="shared" si="328"/>
        <v>0.32786885245901642</v>
      </c>
      <c r="P815" s="1">
        <f t="shared" si="329"/>
        <v>4.0449438202247112E-2</v>
      </c>
      <c r="Q815" s="1">
        <f t="shared" si="330"/>
        <v>0.19320843091334894</v>
      </c>
      <c r="R815" s="1">
        <f t="shared" si="331"/>
        <v>0.70420843091334895</v>
      </c>
      <c r="S815" s="1"/>
      <c r="T815" s="17">
        <f t="shared" si="332"/>
        <v>420.03412072617954</v>
      </c>
      <c r="U815" s="18">
        <f t="shared" si="333"/>
        <v>2105.3798440390528</v>
      </c>
      <c r="V815" s="2">
        <f t="shared" si="334"/>
        <v>399.03241468987056</v>
      </c>
      <c r="W815" s="18">
        <f t="shared" si="335"/>
        <v>2000.1108518371002</v>
      </c>
      <c r="X815" s="2">
        <f t="shared" si="336"/>
        <v>-250.60620721181351</v>
      </c>
      <c r="Y815" s="2">
        <f t="shared" si="337"/>
        <v>200.01108518371001</v>
      </c>
      <c r="Z815" s="2">
        <f t="shared" si="338"/>
        <v>399.03241468987056</v>
      </c>
      <c r="AA815" s="2">
        <f t="shared" si="339"/>
        <v>-1000</v>
      </c>
      <c r="AB815" s="5">
        <f t="shared" si="340"/>
        <v>0.39999999999999991</v>
      </c>
      <c r="AC815" s="5">
        <f t="shared" si="341"/>
        <v>-1</v>
      </c>
      <c r="AD815" s="3">
        <f t="shared" si="342"/>
        <v>202009</v>
      </c>
      <c r="AE815" s="21">
        <v>1.4</v>
      </c>
      <c r="AF815" s="21">
        <v>3.05</v>
      </c>
      <c r="AG815" s="21">
        <v>1.4</v>
      </c>
      <c r="AH815" s="21">
        <v>3.05</v>
      </c>
      <c r="AI815">
        <v>17</v>
      </c>
      <c r="AJ815">
        <v>13</v>
      </c>
      <c r="AK815">
        <f t="shared" si="343"/>
        <v>-300</v>
      </c>
      <c r="AL815">
        <f t="shared" si="344"/>
        <v>17</v>
      </c>
      <c r="AM815">
        <f t="shared" si="345"/>
        <v>13</v>
      </c>
    </row>
    <row r="816" spans="2:39" x14ac:dyDescent="0.25">
      <c r="B816" s="24">
        <v>44094</v>
      </c>
      <c r="C816" s="20" t="s">
        <v>26</v>
      </c>
      <c r="D816" s="20" t="s">
        <v>38</v>
      </c>
      <c r="E816" s="2">
        <v>-185.18518518518516</v>
      </c>
      <c r="F816" s="2">
        <v>165</v>
      </c>
      <c r="G816" s="9">
        <f t="shared" si="346"/>
        <v>45062.833333331364</v>
      </c>
      <c r="H816" s="2" t="str">
        <f t="shared" si="347"/>
        <v>Dallas Cowboys</v>
      </c>
      <c r="I816" s="2" t="str">
        <f t="shared" si="348"/>
        <v>Atlanta Falcons</v>
      </c>
      <c r="J816" s="17">
        <f t="shared" si="349"/>
        <v>-185.18518518518516</v>
      </c>
      <c r="K816" s="18">
        <f t="shared" si="350"/>
        <v>165</v>
      </c>
      <c r="L816" s="4">
        <f t="shared" si="325"/>
        <v>1.54</v>
      </c>
      <c r="M816" s="4">
        <f t="shared" si="326"/>
        <v>2.65</v>
      </c>
      <c r="N816" s="1">
        <f t="shared" si="327"/>
        <v>0.64935064935064934</v>
      </c>
      <c r="O816" s="1">
        <f t="shared" si="328"/>
        <v>0.37735849056603776</v>
      </c>
      <c r="P816" s="1">
        <f t="shared" si="329"/>
        <v>2.6014319809069208E-2</v>
      </c>
      <c r="Q816" s="1">
        <f t="shared" si="330"/>
        <v>0.13599607939230579</v>
      </c>
      <c r="R816" s="1">
        <f t="shared" si="331"/>
        <v>0.64699607939230575</v>
      </c>
      <c r="S816" s="1"/>
      <c r="T816" s="17">
        <f t="shared" si="332"/>
        <v>545.60441995143913</v>
      </c>
      <c r="U816" s="18">
        <f t="shared" si="333"/>
        <v>1648.1806912014345</v>
      </c>
      <c r="V816" s="2">
        <f t="shared" si="334"/>
        <v>518.32419895386715</v>
      </c>
      <c r="W816" s="18">
        <f t="shared" si="335"/>
        <v>1565.7716566413626</v>
      </c>
      <c r="X816" s="2">
        <f t="shared" si="336"/>
        <v>-192.92944493394256</v>
      </c>
      <c r="Y816" s="2">
        <f t="shared" si="337"/>
        <v>156.57716566413626</v>
      </c>
      <c r="Z816" s="2">
        <f t="shared" si="338"/>
        <v>518.32419895386715</v>
      </c>
      <c r="AA816" s="2">
        <f t="shared" si="339"/>
        <v>-1000</v>
      </c>
      <c r="AB816" s="5">
        <f t="shared" si="340"/>
        <v>0.54</v>
      </c>
      <c r="AC816" s="5">
        <f t="shared" si="341"/>
        <v>-1</v>
      </c>
      <c r="AD816" s="3">
        <f t="shared" si="342"/>
        <v>202009</v>
      </c>
      <c r="AE816" s="21">
        <v>1.43</v>
      </c>
      <c r="AF816" s="21">
        <v>2.9</v>
      </c>
      <c r="AG816" s="21">
        <v>1.54</v>
      </c>
      <c r="AH816" s="21">
        <v>2.65</v>
      </c>
      <c r="AI816">
        <v>40</v>
      </c>
      <c r="AJ816">
        <v>39</v>
      </c>
      <c r="AK816">
        <f t="shared" si="343"/>
        <v>-190</v>
      </c>
      <c r="AL816">
        <f t="shared" si="344"/>
        <v>40</v>
      </c>
      <c r="AM816">
        <f t="shared" si="345"/>
        <v>39</v>
      </c>
    </row>
    <row r="817" spans="2:39" x14ac:dyDescent="0.25">
      <c r="B817" s="24">
        <v>44094</v>
      </c>
      <c r="C817" s="20" t="s">
        <v>36</v>
      </c>
      <c r="D817" s="20" t="s">
        <v>37</v>
      </c>
      <c r="E817" s="2">
        <v>-270.2702702702702</v>
      </c>
      <c r="F817" s="2">
        <v>220.00000000000003</v>
      </c>
      <c r="G817" s="9">
        <f t="shared" si="346"/>
        <v>45062.874999998028</v>
      </c>
      <c r="H817" s="2" t="str">
        <f t="shared" si="347"/>
        <v>Green Bay Packers</v>
      </c>
      <c r="I817" s="2" t="str">
        <f t="shared" si="348"/>
        <v>Detroit Lions</v>
      </c>
      <c r="J817" s="17">
        <f t="shared" si="349"/>
        <v>-270.2702702702702</v>
      </c>
      <c r="K817" s="18">
        <f t="shared" si="350"/>
        <v>220.00000000000003</v>
      </c>
      <c r="L817" s="4">
        <f t="shared" si="325"/>
        <v>1.37</v>
      </c>
      <c r="M817" s="4">
        <f t="shared" si="326"/>
        <v>3.2</v>
      </c>
      <c r="N817" s="1">
        <f t="shared" si="327"/>
        <v>0.72992700729927007</v>
      </c>
      <c r="O817" s="1">
        <f t="shared" si="328"/>
        <v>0.3125</v>
      </c>
      <c r="P817" s="1">
        <f t="shared" si="329"/>
        <v>4.0700218818380707E-2</v>
      </c>
      <c r="Q817" s="1">
        <f t="shared" si="330"/>
        <v>0.20871350364963503</v>
      </c>
      <c r="R817" s="1">
        <f t="shared" si="331"/>
        <v>0.71971350364963504</v>
      </c>
      <c r="S817" s="1"/>
      <c r="T817" s="17">
        <f t="shared" si="332"/>
        <v>389.44176388110628</v>
      </c>
      <c r="U817" s="18">
        <f t="shared" si="333"/>
        <v>2256.8044836814311</v>
      </c>
      <c r="V817" s="2">
        <f t="shared" si="334"/>
        <v>369.96967568705094</v>
      </c>
      <c r="W817" s="18">
        <f t="shared" si="335"/>
        <v>2143.9642594973593</v>
      </c>
      <c r="X817" s="2">
        <f t="shared" si="336"/>
        <v>-270.29242278923357</v>
      </c>
      <c r="Y817" s="2">
        <f t="shared" si="337"/>
        <v>214.39642594973594</v>
      </c>
      <c r="Z817" s="2">
        <f t="shared" si="338"/>
        <v>369.96967568705094</v>
      </c>
      <c r="AA817" s="2">
        <f t="shared" si="339"/>
        <v>-1000</v>
      </c>
      <c r="AB817" s="5">
        <f t="shared" si="340"/>
        <v>0.37000000000000011</v>
      </c>
      <c r="AC817" s="5">
        <f t="shared" si="341"/>
        <v>-1</v>
      </c>
      <c r="AD817" s="3">
        <f t="shared" si="342"/>
        <v>202009</v>
      </c>
      <c r="AE817" s="21">
        <v>1.41</v>
      </c>
      <c r="AF817" s="21">
        <v>3</v>
      </c>
      <c r="AG817" s="21">
        <v>1.37</v>
      </c>
      <c r="AH817" s="21">
        <v>3.2</v>
      </c>
      <c r="AI817">
        <v>42</v>
      </c>
      <c r="AJ817">
        <v>21</v>
      </c>
      <c r="AK817">
        <f t="shared" si="343"/>
        <v>-300</v>
      </c>
      <c r="AL817">
        <f t="shared" si="344"/>
        <v>42</v>
      </c>
      <c r="AM817">
        <f t="shared" si="345"/>
        <v>21</v>
      </c>
    </row>
    <row r="818" spans="2:39" x14ac:dyDescent="0.25">
      <c r="B818" s="24">
        <v>44094</v>
      </c>
      <c r="C818" s="20" t="s">
        <v>42</v>
      </c>
      <c r="D818" s="20" t="s">
        <v>32</v>
      </c>
      <c r="E818" s="2">
        <v>-172.41379310344826</v>
      </c>
      <c r="F818" s="2">
        <v>150</v>
      </c>
      <c r="G818" s="9">
        <f t="shared" si="346"/>
        <v>45062.916666664692</v>
      </c>
      <c r="H818" s="2" t="str">
        <f t="shared" si="347"/>
        <v>Indianapolis Colts</v>
      </c>
      <c r="I818" s="2" t="str">
        <f t="shared" si="348"/>
        <v>Minnesota Vikings</v>
      </c>
      <c r="J818" s="17">
        <f t="shared" si="349"/>
        <v>-172.41379310344826</v>
      </c>
      <c r="K818" s="18">
        <f t="shared" si="350"/>
        <v>150</v>
      </c>
      <c r="L818" s="4">
        <f t="shared" si="325"/>
        <v>1.58</v>
      </c>
      <c r="M818" s="4">
        <f t="shared" si="326"/>
        <v>2.5</v>
      </c>
      <c r="N818" s="1">
        <f t="shared" si="327"/>
        <v>0.63291139240506322</v>
      </c>
      <c r="O818" s="1">
        <f t="shared" si="328"/>
        <v>0.4</v>
      </c>
      <c r="P818" s="1">
        <f t="shared" si="329"/>
        <v>3.1862745098039214E-2</v>
      </c>
      <c r="Q818" s="1">
        <f t="shared" si="330"/>
        <v>0.1164556962025316</v>
      </c>
      <c r="R818" s="1">
        <f t="shared" si="331"/>
        <v>0.62745569620253161</v>
      </c>
      <c r="S818" s="1"/>
      <c r="T818" s="17">
        <f t="shared" si="332"/>
        <v>593.73802174746322</v>
      </c>
      <c r="U818" s="18">
        <f t="shared" si="333"/>
        <v>1520.5870888415161</v>
      </c>
      <c r="V818" s="2">
        <f t="shared" si="334"/>
        <v>564.05112066009008</v>
      </c>
      <c r="W818" s="18">
        <f t="shared" si="335"/>
        <v>1444.5577343994403</v>
      </c>
      <c r="X818" s="2">
        <f t="shared" si="336"/>
        <v>-177.28889516782337</v>
      </c>
      <c r="Y818" s="2">
        <f t="shared" si="337"/>
        <v>144.45577343994404</v>
      </c>
      <c r="Z818" s="2">
        <f t="shared" si="338"/>
        <v>564.05112066009008</v>
      </c>
      <c r="AA818" s="2">
        <f t="shared" si="339"/>
        <v>-1000</v>
      </c>
      <c r="AB818" s="5">
        <f t="shared" si="340"/>
        <v>0.58000000000000007</v>
      </c>
      <c r="AC818" s="5">
        <f t="shared" si="341"/>
        <v>-1</v>
      </c>
      <c r="AD818" s="3">
        <f t="shared" si="342"/>
        <v>202009</v>
      </c>
      <c r="AE818" s="21">
        <v>1.64</v>
      </c>
      <c r="AF818" s="21">
        <v>2.35</v>
      </c>
      <c r="AG818" s="21">
        <v>1.58</v>
      </c>
      <c r="AH818" s="21">
        <v>2.5</v>
      </c>
      <c r="AI818">
        <v>28</v>
      </c>
      <c r="AJ818">
        <v>11</v>
      </c>
      <c r="AK818">
        <f t="shared" si="343"/>
        <v>-180</v>
      </c>
      <c r="AL818">
        <f t="shared" si="344"/>
        <v>28</v>
      </c>
      <c r="AM818">
        <f t="shared" si="345"/>
        <v>11</v>
      </c>
    </row>
    <row r="819" spans="2:39" x14ac:dyDescent="0.25">
      <c r="B819" s="24">
        <v>44094</v>
      </c>
      <c r="C819" s="20" t="s">
        <v>33</v>
      </c>
      <c r="D819" s="20" t="s">
        <v>27</v>
      </c>
      <c r="E819" s="2">
        <v>200</v>
      </c>
      <c r="F819" s="2">
        <v>-243.9024390243903</v>
      </c>
      <c r="G819" s="9">
        <f t="shared" si="346"/>
        <v>45062.958333331357</v>
      </c>
      <c r="H819" s="2" t="str">
        <f t="shared" si="347"/>
        <v>Buffalo Bills</v>
      </c>
      <c r="I819" s="2" t="str">
        <f t="shared" si="348"/>
        <v>Miami Dolphins</v>
      </c>
      <c r="J819" s="17">
        <f t="shared" si="349"/>
        <v>-243.9024390243903</v>
      </c>
      <c r="K819" s="18">
        <f t="shared" si="350"/>
        <v>200</v>
      </c>
      <c r="L819" s="4">
        <f t="shared" si="325"/>
        <v>1.41</v>
      </c>
      <c r="M819" s="4">
        <f t="shared" si="326"/>
        <v>3</v>
      </c>
      <c r="N819" s="1">
        <f t="shared" si="327"/>
        <v>0.70921985815602839</v>
      </c>
      <c r="O819" s="1">
        <f t="shared" si="328"/>
        <v>0.33333333333333331</v>
      </c>
      <c r="P819" s="1">
        <f t="shared" si="329"/>
        <v>4.0816326530612401E-2</v>
      </c>
      <c r="Q819" s="1">
        <f t="shared" si="330"/>
        <v>0.18794326241134754</v>
      </c>
      <c r="R819" s="1">
        <f t="shared" si="331"/>
        <v>0.69894326241134752</v>
      </c>
      <c r="S819" s="1"/>
      <c r="T819" s="17">
        <f t="shared" si="332"/>
        <v>430.73129648608347</v>
      </c>
      <c r="U819" s="18">
        <f t="shared" si="333"/>
        <v>2057.0269370258952</v>
      </c>
      <c r="V819" s="2">
        <f t="shared" si="334"/>
        <v>409.19473166177926</v>
      </c>
      <c r="W819" s="18">
        <f t="shared" si="335"/>
        <v>1954.1755901746003</v>
      </c>
      <c r="X819" s="2">
        <f t="shared" si="336"/>
        <v>-244.3824229942804</v>
      </c>
      <c r="Y819" s="2">
        <f t="shared" si="337"/>
        <v>195.41755901746004</v>
      </c>
      <c r="Z819" s="2">
        <f t="shared" si="338"/>
        <v>409.19473166177926</v>
      </c>
      <c r="AA819" s="2">
        <f t="shared" si="339"/>
        <v>-1000</v>
      </c>
      <c r="AB819" s="5">
        <f t="shared" si="340"/>
        <v>0.40999999999999992</v>
      </c>
      <c r="AC819" s="5">
        <f t="shared" si="341"/>
        <v>-1</v>
      </c>
      <c r="AD819" s="3">
        <f t="shared" si="342"/>
        <v>202009</v>
      </c>
      <c r="AE819" s="21">
        <v>2.85</v>
      </c>
      <c r="AF819" s="21">
        <v>1.44</v>
      </c>
      <c r="AG819" s="21">
        <v>3</v>
      </c>
      <c r="AH819" s="21">
        <v>1.41</v>
      </c>
      <c r="AI819">
        <v>28</v>
      </c>
      <c r="AJ819">
        <v>31</v>
      </c>
      <c r="AK819">
        <f t="shared" si="343"/>
        <v>-300</v>
      </c>
      <c r="AL819">
        <f t="shared" si="344"/>
        <v>31</v>
      </c>
      <c r="AM819">
        <f t="shared" si="345"/>
        <v>28</v>
      </c>
    </row>
    <row r="820" spans="2:39" x14ac:dyDescent="0.25">
      <c r="B820" s="24">
        <v>44094</v>
      </c>
      <c r="C820" s="20" t="s">
        <v>45</v>
      </c>
      <c r="D820" s="20" t="s">
        <v>25</v>
      </c>
      <c r="E820" s="2">
        <v>260</v>
      </c>
      <c r="F820" s="2">
        <v>-322.58064516129025</v>
      </c>
      <c r="G820" s="9">
        <f t="shared" si="346"/>
        <v>45062.999999998021</v>
      </c>
      <c r="H820" s="2" t="str">
        <f t="shared" si="347"/>
        <v>San Francisco 49ers</v>
      </c>
      <c r="I820" s="2" t="str">
        <f t="shared" si="348"/>
        <v>New York Jets</v>
      </c>
      <c r="J820" s="17">
        <f t="shared" si="349"/>
        <v>-322.58064516129025</v>
      </c>
      <c r="K820" s="18">
        <f t="shared" si="350"/>
        <v>260</v>
      </c>
      <c r="L820" s="4">
        <f t="shared" si="325"/>
        <v>1.31</v>
      </c>
      <c r="M820" s="4">
        <f t="shared" si="326"/>
        <v>3.6</v>
      </c>
      <c r="N820" s="1">
        <f t="shared" si="327"/>
        <v>0.76335877862595414</v>
      </c>
      <c r="O820" s="1">
        <f t="shared" si="328"/>
        <v>0.27777777777777779</v>
      </c>
      <c r="P820" s="1">
        <f t="shared" si="329"/>
        <v>3.9511201629327863E-2</v>
      </c>
      <c r="Q820" s="1">
        <f t="shared" si="330"/>
        <v>0.24279050042408817</v>
      </c>
      <c r="R820" s="1">
        <f t="shared" si="331"/>
        <v>0.75379050042408813</v>
      </c>
      <c r="S820" s="1"/>
      <c r="T820" s="17">
        <f t="shared" si="332"/>
        <v>326.62855188197847</v>
      </c>
      <c r="U820" s="18">
        <f t="shared" si="333"/>
        <v>2645.8589098869329</v>
      </c>
      <c r="V820" s="2">
        <f t="shared" si="334"/>
        <v>310.29712428787951</v>
      </c>
      <c r="W820" s="18">
        <f t="shared" si="335"/>
        <v>2513.565964392586</v>
      </c>
      <c r="X820" s="2">
        <f t="shared" si="336"/>
        <v>-322.27175881663845</v>
      </c>
      <c r="Y820" s="2">
        <f t="shared" si="337"/>
        <v>251.3565964392586</v>
      </c>
      <c r="Z820" s="2">
        <f t="shared" si="338"/>
        <v>310.29712428787951</v>
      </c>
      <c r="AA820" s="2">
        <f t="shared" si="339"/>
        <v>-1000</v>
      </c>
      <c r="AB820" s="5">
        <f t="shared" si="340"/>
        <v>0.31000000000000005</v>
      </c>
      <c r="AC820" s="5">
        <f t="shared" si="341"/>
        <v>-1</v>
      </c>
      <c r="AD820" s="3">
        <f t="shared" si="342"/>
        <v>202009</v>
      </c>
      <c r="AE820" s="21">
        <v>3.55</v>
      </c>
      <c r="AF820" s="21">
        <v>1.31</v>
      </c>
      <c r="AG820" s="21">
        <v>3.6</v>
      </c>
      <c r="AH820" s="21">
        <v>1.31</v>
      </c>
      <c r="AI820">
        <v>13</v>
      </c>
      <c r="AJ820">
        <v>31</v>
      </c>
      <c r="AK820">
        <f t="shared" si="343"/>
        <v>-400</v>
      </c>
      <c r="AL820">
        <f t="shared" si="344"/>
        <v>31</v>
      </c>
      <c r="AM820">
        <f t="shared" si="345"/>
        <v>13</v>
      </c>
    </row>
    <row r="821" spans="2:39" x14ac:dyDescent="0.25">
      <c r="B821" s="24">
        <v>44094</v>
      </c>
      <c r="C821" s="20" t="s">
        <v>22</v>
      </c>
      <c r="D821" s="20" t="s">
        <v>50</v>
      </c>
      <c r="E821" s="2">
        <v>-125</v>
      </c>
      <c r="F821" s="2">
        <v>104.99999999999999</v>
      </c>
      <c r="G821" s="9">
        <f t="shared" si="346"/>
        <v>45063.041666664685</v>
      </c>
      <c r="H821" s="2" t="str">
        <f t="shared" si="347"/>
        <v>Philadelphia Eagles</v>
      </c>
      <c r="I821" s="2" t="str">
        <f t="shared" si="348"/>
        <v>Los Angeles Rams</v>
      </c>
      <c r="J821" s="17">
        <f t="shared" si="349"/>
        <v>-125</v>
      </c>
      <c r="K821" s="18">
        <f t="shared" si="350"/>
        <v>104.99999999999999</v>
      </c>
      <c r="L821" s="4">
        <f t="shared" si="325"/>
        <v>1.8</v>
      </c>
      <c r="M821" s="4">
        <f t="shared" si="326"/>
        <v>2.0499999999999998</v>
      </c>
      <c r="N821" s="1">
        <f t="shared" si="327"/>
        <v>0.55555555555555558</v>
      </c>
      <c r="O821" s="1">
        <f t="shared" si="328"/>
        <v>0.48780487804878053</v>
      </c>
      <c r="P821" s="1">
        <f t="shared" si="329"/>
        <v>4.1558441558441461E-2</v>
      </c>
      <c r="Q821" s="1">
        <f t="shared" si="330"/>
        <v>3.3875338753387524E-2</v>
      </c>
      <c r="R821" s="1">
        <f t="shared" si="331"/>
        <v>0.54487533875338756</v>
      </c>
      <c r="S821" s="1"/>
      <c r="T821" s="17">
        <f t="shared" si="332"/>
        <v>835.28218085238643</v>
      </c>
      <c r="U821" s="18">
        <f t="shared" si="333"/>
        <v>1090.9993667390718</v>
      </c>
      <c r="V821" s="2">
        <f t="shared" si="334"/>
        <v>793.51807180976709</v>
      </c>
      <c r="W821" s="18">
        <f t="shared" si="335"/>
        <v>1036.449398402118</v>
      </c>
      <c r="X821" s="2">
        <f t="shared" si="336"/>
        <v>-126.02107444375048</v>
      </c>
      <c r="Y821" s="2">
        <f t="shared" si="337"/>
        <v>103.6449398402118</v>
      </c>
      <c r="Z821" s="2">
        <f t="shared" si="338"/>
        <v>-1000</v>
      </c>
      <c r="AA821" s="2">
        <f t="shared" si="339"/>
        <v>1036.449398402118</v>
      </c>
      <c r="AB821" s="5">
        <f t="shared" si="340"/>
        <v>-1</v>
      </c>
      <c r="AC821" s="5">
        <f t="shared" si="341"/>
        <v>1.0499999999999998</v>
      </c>
      <c r="AD821" s="3">
        <f t="shared" si="342"/>
        <v>202009</v>
      </c>
      <c r="AE821" s="21">
        <v>1.9</v>
      </c>
      <c r="AF821" s="21">
        <v>1.9</v>
      </c>
      <c r="AG821" s="21">
        <v>1.8</v>
      </c>
      <c r="AH821" s="21">
        <v>2.0499999999999998</v>
      </c>
      <c r="AI821">
        <v>19</v>
      </c>
      <c r="AJ821">
        <v>37</v>
      </c>
      <c r="AK821">
        <f t="shared" si="343"/>
        <v>-130</v>
      </c>
      <c r="AL821">
        <f t="shared" si="344"/>
        <v>19</v>
      </c>
      <c r="AM821">
        <f t="shared" si="345"/>
        <v>37</v>
      </c>
    </row>
    <row r="822" spans="2:39" x14ac:dyDescent="0.25">
      <c r="B822" s="24">
        <v>44094</v>
      </c>
      <c r="C822" s="20" t="s">
        <v>48</v>
      </c>
      <c r="D822" s="20" t="s">
        <v>41</v>
      </c>
      <c r="E822" s="2">
        <v>-312.49999999999994</v>
      </c>
      <c r="F822" s="2">
        <v>245.00000000000003</v>
      </c>
      <c r="G822" s="9">
        <f t="shared" si="346"/>
        <v>45063.083333331349</v>
      </c>
      <c r="H822" s="2" t="str">
        <f t="shared" si="347"/>
        <v>Pittsburgh Steelers</v>
      </c>
      <c r="I822" s="2" t="str">
        <f t="shared" si="348"/>
        <v>Denver Broncos</v>
      </c>
      <c r="J822" s="17">
        <f t="shared" si="349"/>
        <v>-312.49999999999994</v>
      </c>
      <c r="K822" s="18">
        <f t="shared" si="350"/>
        <v>245.00000000000003</v>
      </c>
      <c r="L822" s="4">
        <f t="shared" si="325"/>
        <v>1.32</v>
      </c>
      <c r="M822" s="4">
        <f t="shared" si="326"/>
        <v>3.45</v>
      </c>
      <c r="N822" s="1">
        <f t="shared" si="327"/>
        <v>0.75757575757575757</v>
      </c>
      <c r="O822" s="1">
        <f t="shared" si="328"/>
        <v>0.28985507246376813</v>
      </c>
      <c r="P822" s="1">
        <f t="shared" si="329"/>
        <v>4.5283018867924518E-2</v>
      </c>
      <c r="Q822" s="1">
        <f t="shared" si="330"/>
        <v>0.23386034255599472</v>
      </c>
      <c r="R822" s="1">
        <f t="shared" si="331"/>
        <v>0.74486034255599476</v>
      </c>
      <c r="S822" s="1"/>
      <c r="T822" s="17">
        <f t="shared" si="332"/>
        <v>342.5335500726099</v>
      </c>
      <c r="U822" s="18">
        <f t="shared" si="333"/>
        <v>2535.4217462272254</v>
      </c>
      <c r="V822" s="2">
        <f t="shared" si="334"/>
        <v>325.4068725689794</v>
      </c>
      <c r="W822" s="18">
        <f t="shared" si="335"/>
        <v>2408.6506589158639</v>
      </c>
      <c r="X822" s="2">
        <f t="shared" si="336"/>
        <v>-307.30758453419605</v>
      </c>
      <c r="Y822" s="2">
        <f t="shared" si="337"/>
        <v>240.8650658915864</v>
      </c>
      <c r="Z822" s="2">
        <f t="shared" si="338"/>
        <v>325.4068725689794</v>
      </c>
      <c r="AA822" s="2">
        <f t="shared" si="339"/>
        <v>-1000</v>
      </c>
      <c r="AB822" s="5">
        <f t="shared" si="340"/>
        <v>0.32000000000000006</v>
      </c>
      <c r="AC822" s="5">
        <f t="shared" si="341"/>
        <v>-1</v>
      </c>
      <c r="AD822" s="3">
        <f t="shared" si="342"/>
        <v>202009</v>
      </c>
      <c r="AE822" s="21">
        <v>1.33</v>
      </c>
      <c r="AF822" s="21">
        <v>3.4</v>
      </c>
      <c r="AG822" s="21">
        <v>1.32</v>
      </c>
      <c r="AH822" s="21">
        <v>3.45</v>
      </c>
      <c r="AI822">
        <v>26</v>
      </c>
      <c r="AJ822">
        <v>21</v>
      </c>
      <c r="AK822">
        <f t="shared" si="343"/>
        <v>-400</v>
      </c>
      <c r="AL822">
        <f t="shared" si="344"/>
        <v>26</v>
      </c>
      <c r="AM822">
        <f t="shared" si="345"/>
        <v>21</v>
      </c>
    </row>
    <row r="823" spans="2:39" x14ac:dyDescent="0.25">
      <c r="B823" s="24">
        <v>44094</v>
      </c>
      <c r="C823" s="20" t="s">
        <v>30</v>
      </c>
      <c r="D823" s="20" t="s">
        <v>47</v>
      </c>
      <c r="E823" s="2">
        <v>-370.37037037037032</v>
      </c>
      <c r="F823" s="2">
        <v>290</v>
      </c>
      <c r="G823" s="9">
        <f t="shared" si="346"/>
        <v>45063.124999998014</v>
      </c>
      <c r="H823" s="2" t="str">
        <f t="shared" si="347"/>
        <v>Tampa Bay Buccaneers</v>
      </c>
      <c r="I823" s="2" t="str">
        <f t="shared" si="348"/>
        <v>Carolina Panthers</v>
      </c>
      <c r="J823" s="17">
        <f t="shared" si="349"/>
        <v>-370.37037037037032</v>
      </c>
      <c r="K823" s="18">
        <f t="shared" si="350"/>
        <v>290</v>
      </c>
      <c r="L823" s="4">
        <f t="shared" si="325"/>
        <v>1.27</v>
      </c>
      <c r="M823" s="4">
        <f t="shared" si="326"/>
        <v>3.9</v>
      </c>
      <c r="N823" s="1">
        <f t="shared" si="327"/>
        <v>0.78740157480314954</v>
      </c>
      <c r="O823" s="1">
        <f t="shared" si="328"/>
        <v>0.25641025641025644</v>
      </c>
      <c r="P823" s="1">
        <f t="shared" si="329"/>
        <v>4.1972920696324856E-2</v>
      </c>
      <c r="Q823" s="1">
        <f t="shared" si="330"/>
        <v>0.26549565919644658</v>
      </c>
      <c r="R823" s="1">
        <f t="shared" si="331"/>
        <v>0.77649565919644659</v>
      </c>
      <c r="S823" s="1"/>
      <c r="T823" s="17">
        <f t="shared" si="332"/>
        <v>287.83720572867844</v>
      </c>
      <c r="U823" s="18">
        <f t="shared" si="333"/>
        <v>2959.4718041984102</v>
      </c>
      <c r="V823" s="2">
        <f t="shared" si="334"/>
        <v>273.4453454422445</v>
      </c>
      <c r="W823" s="18">
        <f t="shared" si="335"/>
        <v>2811.4982139884896</v>
      </c>
      <c r="X823" s="2">
        <f t="shared" si="336"/>
        <v>-365.70379297650692</v>
      </c>
      <c r="Y823" s="2">
        <f t="shared" si="337"/>
        <v>281.14982139884899</v>
      </c>
      <c r="Z823" s="2">
        <f t="shared" si="338"/>
        <v>273.4453454422445</v>
      </c>
      <c r="AA823" s="2">
        <f t="shared" si="339"/>
        <v>-1000</v>
      </c>
      <c r="AB823" s="5">
        <f t="shared" si="340"/>
        <v>0.27</v>
      </c>
      <c r="AC823" s="5">
        <f t="shared" si="341"/>
        <v>-1</v>
      </c>
      <c r="AD823" s="3">
        <f t="shared" si="342"/>
        <v>202009</v>
      </c>
      <c r="AE823" s="21">
        <v>1.27</v>
      </c>
      <c r="AF823" s="21">
        <v>3.9</v>
      </c>
      <c r="AG823" s="21">
        <v>1.27</v>
      </c>
      <c r="AH823" s="21">
        <v>3.9</v>
      </c>
      <c r="AI823">
        <v>31</v>
      </c>
      <c r="AJ823">
        <v>17</v>
      </c>
      <c r="AK823">
        <f t="shared" si="343"/>
        <v>-400</v>
      </c>
      <c r="AL823">
        <f t="shared" si="344"/>
        <v>31</v>
      </c>
      <c r="AM823">
        <f t="shared" si="345"/>
        <v>17</v>
      </c>
    </row>
    <row r="824" spans="2:39" x14ac:dyDescent="0.25">
      <c r="B824" s="24">
        <v>44094</v>
      </c>
      <c r="C824" s="20" t="s">
        <v>44</v>
      </c>
      <c r="D824" s="20" t="s">
        <v>29</v>
      </c>
      <c r="E824" s="2">
        <v>-370.37037037037032</v>
      </c>
      <c r="F824" s="2">
        <v>280</v>
      </c>
      <c r="G824" s="9">
        <f t="shared" si="346"/>
        <v>45063.166666664678</v>
      </c>
      <c r="H824" s="2" t="str">
        <f t="shared" si="347"/>
        <v>Tennessee Titans</v>
      </c>
      <c r="I824" s="2" t="str">
        <f t="shared" si="348"/>
        <v>Jacksonville Jaguars</v>
      </c>
      <c r="J824" s="17">
        <f t="shared" si="349"/>
        <v>-370.37037037037032</v>
      </c>
      <c r="K824" s="18">
        <f t="shared" si="350"/>
        <v>280</v>
      </c>
      <c r="L824" s="4">
        <f t="shared" si="325"/>
        <v>1.27</v>
      </c>
      <c r="M824" s="4">
        <f t="shared" si="326"/>
        <v>3.8</v>
      </c>
      <c r="N824" s="1">
        <f t="shared" si="327"/>
        <v>0.78740157480314954</v>
      </c>
      <c r="O824" s="1">
        <f t="shared" si="328"/>
        <v>0.26315789473684209</v>
      </c>
      <c r="P824" s="1">
        <f t="shared" si="329"/>
        <v>4.8126232741617536E-2</v>
      </c>
      <c r="Q824" s="1">
        <f t="shared" si="330"/>
        <v>0.26212184003315375</v>
      </c>
      <c r="R824" s="1">
        <f t="shared" si="331"/>
        <v>0.77312184003315376</v>
      </c>
      <c r="S824" s="1"/>
      <c r="T824" s="17">
        <f t="shared" si="332"/>
        <v>293.45718645992071</v>
      </c>
      <c r="U824" s="18">
        <f t="shared" si="333"/>
        <v>2909.583445130711</v>
      </c>
      <c r="V824" s="2">
        <f t="shared" si="334"/>
        <v>278.78432713692467</v>
      </c>
      <c r="W824" s="18">
        <f t="shared" si="335"/>
        <v>2764.1042728741754</v>
      </c>
      <c r="X824" s="2">
        <f t="shared" si="336"/>
        <v>-358.70022187755586</v>
      </c>
      <c r="Y824" s="2">
        <f t="shared" si="337"/>
        <v>276.41042728741752</v>
      </c>
      <c r="Z824" s="2">
        <f t="shared" si="338"/>
        <v>278.78432713692467</v>
      </c>
      <c r="AA824" s="2">
        <f t="shared" si="339"/>
        <v>-1000</v>
      </c>
      <c r="AB824" s="5">
        <f t="shared" si="340"/>
        <v>0.27</v>
      </c>
      <c r="AC824" s="5">
        <f t="shared" si="341"/>
        <v>-1</v>
      </c>
      <c r="AD824" s="3">
        <f t="shared" si="342"/>
        <v>202009</v>
      </c>
      <c r="AE824" s="21">
        <v>1.1599999999999999</v>
      </c>
      <c r="AF824" s="21">
        <v>5.5</v>
      </c>
      <c r="AG824" s="21">
        <v>1.27</v>
      </c>
      <c r="AH824" s="21">
        <v>3.8</v>
      </c>
      <c r="AI824">
        <v>33</v>
      </c>
      <c r="AJ824">
        <v>30</v>
      </c>
      <c r="AK824">
        <f t="shared" si="343"/>
        <v>-400</v>
      </c>
      <c r="AL824">
        <f t="shared" si="344"/>
        <v>33</v>
      </c>
      <c r="AM824">
        <f t="shared" si="345"/>
        <v>30</v>
      </c>
    </row>
    <row r="825" spans="2:39" x14ac:dyDescent="0.25">
      <c r="B825" s="24">
        <v>44091</v>
      </c>
      <c r="C825" s="20" t="s">
        <v>49</v>
      </c>
      <c r="D825" s="20" t="s">
        <v>24</v>
      </c>
      <c r="E825" s="2">
        <v>-263.1578947368422</v>
      </c>
      <c r="F825" s="2">
        <v>215</v>
      </c>
      <c r="G825" s="9">
        <f t="shared" si="346"/>
        <v>45063.208333331342</v>
      </c>
      <c r="H825" s="2" t="str">
        <f t="shared" si="347"/>
        <v>Cleveland Browns</v>
      </c>
      <c r="I825" s="2" t="str">
        <f t="shared" si="348"/>
        <v>Cincinnati Bengals</v>
      </c>
      <c r="J825" s="17">
        <f t="shared" si="349"/>
        <v>-263.1578947368422</v>
      </c>
      <c r="K825" s="18">
        <f t="shared" si="350"/>
        <v>215</v>
      </c>
      <c r="L825" s="4">
        <f t="shared" si="325"/>
        <v>1.38</v>
      </c>
      <c r="M825" s="4">
        <f t="shared" si="326"/>
        <v>3.15</v>
      </c>
      <c r="N825" s="1">
        <f t="shared" si="327"/>
        <v>0.7246376811594204</v>
      </c>
      <c r="O825" s="1">
        <f t="shared" si="328"/>
        <v>0.31746031746031744</v>
      </c>
      <c r="P825" s="1">
        <f t="shared" si="329"/>
        <v>4.039735099337749E-2</v>
      </c>
      <c r="Q825" s="1">
        <f t="shared" si="330"/>
        <v>0.20358868184955148</v>
      </c>
      <c r="R825" s="1">
        <f t="shared" si="331"/>
        <v>0.71458868184955149</v>
      </c>
      <c r="S825" s="1"/>
      <c r="T825" s="17">
        <f t="shared" si="332"/>
        <v>399.40643533805462</v>
      </c>
      <c r="U825" s="18">
        <f t="shared" si="333"/>
        <v>2205.1924375584526</v>
      </c>
      <c r="V825" s="2">
        <f t="shared" si="334"/>
        <v>379.43611357115185</v>
      </c>
      <c r="W825" s="18">
        <f t="shared" si="335"/>
        <v>2094.93281568053</v>
      </c>
      <c r="X825" s="2">
        <f t="shared" si="336"/>
        <v>-263.54897813712716</v>
      </c>
      <c r="Y825" s="2">
        <f t="shared" si="337"/>
        <v>209.49328156805299</v>
      </c>
      <c r="Z825" s="2">
        <f t="shared" si="338"/>
        <v>379.43611357115185</v>
      </c>
      <c r="AA825" s="2">
        <f t="shared" si="339"/>
        <v>-1000</v>
      </c>
      <c r="AB825" s="5">
        <f t="shared" si="340"/>
        <v>0.37999999999999989</v>
      </c>
      <c r="AC825" s="5">
        <f t="shared" si="341"/>
        <v>-1</v>
      </c>
      <c r="AD825" s="3">
        <f t="shared" si="342"/>
        <v>202009</v>
      </c>
      <c r="AE825" s="21">
        <v>1.35</v>
      </c>
      <c r="AF825" s="21">
        <v>3.3</v>
      </c>
      <c r="AG825" s="21">
        <v>1.38</v>
      </c>
      <c r="AH825" s="21">
        <v>3.15</v>
      </c>
      <c r="AI825">
        <v>35</v>
      </c>
      <c r="AJ825">
        <v>30</v>
      </c>
      <c r="AK825">
        <f t="shared" si="343"/>
        <v>-300</v>
      </c>
      <c r="AL825">
        <f t="shared" si="344"/>
        <v>35</v>
      </c>
      <c r="AM825">
        <f t="shared" si="345"/>
        <v>30</v>
      </c>
    </row>
    <row r="826" spans="2:39" x14ac:dyDescent="0.25">
      <c r="B826" s="24">
        <v>44088</v>
      </c>
      <c r="C826" s="20" t="s">
        <v>41</v>
      </c>
      <c r="D826" s="20" t="s">
        <v>44</v>
      </c>
      <c r="E826" s="2">
        <v>140</v>
      </c>
      <c r="F826" s="2">
        <v>-161.29032258064512</v>
      </c>
      <c r="G826" s="9">
        <f t="shared" si="346"/>
        <v>45063.249999998006</v>
      </c>
      <c r="H826" s="2" t="str">
        <f t="shared" si="347"/>
        <v>Tennessee Titans</v>
      </c>
      <c r="I826" s="2" t="str">
        <f t="shared" si="348"/>
        <v>Denver Broncos</v>
      </c>
      <c r="J826" s="17">
        <f t="shared" si="349"/>
        <v>-161.29032258064512</v>
      </c>
      <c r="K826" s="18">
        <f t="shared" si="350"/>
        <v>140</v>
      </c>
      <c r="L826" s="4">
        <f t="shared" si="325"/>
        <v>1.62</v>
      </c>
      <c r="M826" s="4">
        <f t="shared" si="326"/>
        <v>2.4</v>
      </c>
      <c r="N826" s="1">
        <f t="shared" si="327"/>
        <v>0.61728395061728392</v>
      </c>
      <c r="O826" s="1">
        <f t="shared" si="328"/>
        <v>0.41666666666666669</v>
      </c>
      <c r="P826" s="1">
        <f t="shared" si="329"/>
        <v>3.2835820895522283E-2</v>
      </c>
      <c r="Q826" s="1">
        <f t="shared" si="330"/>
        <v>0.10030864197530862</v>
      </c>
      <c r="R826" s="1">
        <f t="shared" si="331"/>
        <v>0.61130864197530865</v>
      </c>
      <c r="S826" s="1"/>
      <c r="T826" s="17">
        <f t="shared" si="332"/>
        <v>635.83488165441463</v>
      </c>
      <c r="U826" s="18">
        <f t="shared" si="333"/>
        <v>1423.7849094482656</v>
      </c>
      <c r="V826" s="2">
        <f t="shared" si="334"/>
        <v>604.04313757169382</v>
      </c>
      <c r="W826" s="18">
        <f t="shared" si="335"/>
        <v>1352.5956639758522</v>
      </c>
      <c r="X826" s="2">
        <f t="shared" si="336"/>
        <v>-165.55109027810289</v>
      </c>
      <c r="Y826" s="2">
        <f t="shared" si="337"/>
        <v>135.25956639758522</v>
      </c>
      <c r="Z826" s="2">
        <f t="shared" si="338"/>
        <v>604.04313757169382</v>
      </c>
      <c r="AA826" s="2">
        <f t="shared" si="339"/>
        <v>-1000</v>
      </c>
      <c r="AB826" s="5">
        <f t="shared" si="340"/>
        <v>0.62000000000000011</v>
      </c>
      <c r="AC826" s="5">
        <f t="shared" si="341"/>
        <v>-1</v>
      </c>
      <c r="AD826" s="3">
        <f t="shared" si="342"/>
        <v>202009</v>
      </c>
      <c r="AE826" s="21">
        <v>1.76</v>
      </c>
      <c r="AF826" s="21">
        <v>2.1</v>
      </c>
      <c r="AG826" s="21">
        <v>2.4</v>
      </c>
      <c r="AH826" s="21">
        <v>1.62</v>
      </c>
      <c r="AI826">
        <v>14</v>
      </c>
      <c r="AJ826">
        <v>16</v>
      </c>
      <c r="AK826">
        <f t="shared" si="343"/>
        <v>-170</v>
      </c>
      <c r="AL826">
        <f t="shared" si="344"/>
        <v>16</v>
      </c>
      <c r="AM826">
        <f t="shared" si="345"/>
        <v>14</v>
      </c>
    </row>
    <row r="827" spans="2:39" x14ac:dyDescent="0.25">
      <c r="B827" s="24">
        <v>44088</v>
      </c>
      <c r="C827" s="20" t="s">
        <v>28</v>
      </c>
      <c r="D827" s="20" t="s">
        <v>48</v>
      </c>
      <c r="E827" s="2">
        <v>210</v>
      </c>
      <c r="F827" s="2">
        <v>-250.00000000000006</v>
      </c>
      <c r="G827" s="9">
        <f t="shared" si="346"/>
        <v>45063.291666664671</v>
      </c>
      <c r="H827" s="2" t="str">
        <f t="shared" si="347"/>
        <v>Pittsburgh Steelers</v>
      </c>
      <c r="I827" s="2" t="str">
        <f t="shared" si="348"/>
        <v>New York Giants</v>
      </c>
      <c r="J827" s="17">
        <f t="shared" si="349"/>
        <v>-250.00000000000006</v>
      </c>
      <c r="K827" s="18">
        <f t="shared" si="350"/>
        <v>210</v>
      </c>
      <c r="L827" s="4">
        <f t="shared" si="325"/>
        <v>1.4</v>
      </c>
      <c r="M827" s="4">
        <f t="shared" si="326"/>
        <v>3.1</v>
      </c>
      <c r="N827" s="1">
        <f t="shared" si="327"/>
        <v>0.7142857142857143</v>
      </c>
      <c r="O827" s="1">
        <f t="shared" si="328"/>
        <v>0.32258064516129031</v>
      </c>
      <c r="P827" s="1">
        <f t="shared" si="329"/>
        <v>3.5555555555555562E-2</v>
      </c>
      <c r="Q827" s="1">
        <f t="shared" si="330"/>
        <v>0.19585253456221199</v>
      </c>
      <c r="R827" s="1">
        <f t="shared" si="331"/>
        <v>0.70685253456221198</v>
      </c>
      <c r="S827" s="1"/>
      <c r="T827" s="17">
        <f t="shared" si="332"/>
        <v>414.72223852086552</v>
      </c>
      <c r="U827" s="18">
        <f t="shared" si="333"/>
        <v>2130.2265089838866</v>
      </c>
      <c r="V827" s="2">
        <f t="shared" si="334"/>
        <v>393.98612659482222</v>
      </c>
      <c r="W827" s="18">
        <f t="shared" si="335"/>
        <v>2023.7151835346922</v>
      </c>
      <c r="X827" s="2">
        <f t="shared" si="336"/>
        <v>-253.81604389039978</v>
      </c>
      <c r="Y827" s="2">
        <f t="shared" si="337"/>
        <v>202.37151835346921</v>
      </c>
      <c r="Z827" s="2">
        <f t="shared" si="338"/>
        <v>393.98612659482222</v>
      </c>
      <c r="AA827" s="2">
        <f t="shared" si="339"/>
        <v>-1000</v>
      </c>
      <c r="AB827" s="5">
        <f t="shared" si="340"/>
        <v>0.39999999999999991</v>
      </c>
      <c r="AC827" s="5">
        <f t="shared" si="341"/>
        <v>-1</v>
      </c>
      <c r="AD827" s="3">
        <f t="shared" si="342"/>
        <v>202009</v>
      </c>
      <c r="AE827" s="21">
        <v>2.6</v>
      </c>
      <c r="AF827" s="21">
        <v>1.55</v>
      </c>
      <c r="AG827" s="21">
        <v>3.1</v>
      </c>
      <c r="AH827" s="21">
        <v>1.4</v>
      </c>
      <c r="AI827">
        <v>16</v>
      </c>
      <c r="AJ827">
        <v>26</v>
      </c>
      <c r="AK827">
        <f t="shared" si="343"/>
        <v>-300</v>
      </c>
      <c r="AL827">
        <f t="shared" si="344"/>
        <v>26</v>
      </c>
      <c r="AM827">
        <f t="shared" si="345"/>
        <v>16</v>
      </c>
    </row>
    <row r="828" spans="2:39" x14ac:dyDescent="0.25">
      <c r="B828" s="24">
        <v>44087</v>
      </c>
      <c r="C828" s="20" t="s">
        <v>50</v>
      </c>
      <c r="D828" s="20" t="s">
        <v>26</v>
      </c>
      <c r="E828" s="2">
        <v>114.99999999999999</v>
      </c>
      <c r="F828" s="2">
        <v>-135.13513513513513</v>
      </c>
      <c r="G828" s="9">
        <f t="shared" si="346"/>
        <v>45063.333333331335</v>
      </c>
      <c r="H828" s="2" t="str">
        <f t="shared" si="347"/>
        <v>Dallas Cowboys</v>
      </c>
      <c r="I828" s="2" t="str">
        <f t="shared" si="348"/>
        <v>Los Angeles Rams</v>
      </c>
      <c r="J828" s="17">
        <f t="shared" si="349"/>
        <v>-135.13513513513513</v>
      </c>
      <c r="K828" s="18">
        <f t="shared" si="350"/>
        <v>114.99999999999999</v>
      </c>
      <c r="L828" s="4">
        <f t="shared" si="325"/>
        <v>1.74</v>
      </c>
      <c r="M828" s="4">
        <f t="shared" si="326"/>
        <v>2.15</v>
      </c>
      <c r="N828" s="1">
        <f t="shared" si="327"/>
        <v>0.57471264367816088</v>
      </c>
      <c r="O828" s="1">
        <f t="shared" si="328"/>
        <v>0.46511627906976744</v>
      </c>
      <c r="P828" s="1">
        <f t="shared" si="329"/>
        <v>3.8303341902313659E-2</v>
      </c>
      <c r="Q828" s="1">
        <f t="shared" si="330"/>
        <v>5.4798182304196724E-2</v>
      </c>
      <c r="R828" s="1">
        <f t="shared" si="331"/>
        <v>0.56579818230419676</v>
      </c>
      <c r="S828" s="1"/>
      <c r="T828" s="17">
        <f t="shared" si="332"/>
        <v>767.41465645493759</v>
      </c>
      <c r="U828" s="18">
        <f t="shared" si="333"/>
        <v>1185.8985221458363</v>
      </c>
      <c r="V828" s="2">
        <f t="shared" si="334"/>
        <v>729.04392363219063</v>
      </c>
      <c r="W828" s="18">
        <f t="shared" si="335"/>
        <v>1126.6035960385445</v>
      </c>
      <c r="X828" s="2">
        <f t="shared" si="336"/>
        <v>-137.16594673992637</v>
      </c>
      <c r="Y828" s="2">
        <f t="shared" si="337"/>
        <v>112.66035960385446</v>
      </c>
      <c r="Z828" s="2">
        <f t="shared" si="338"/>
        <v>-1000</v>
      </c>
      <c r="AA828" s="2">
        <f t="shared" si="339"/>
        <v>1126.6035960385445</v>
      </c>
      <c r="AB828" s="5">
        <f t="shared" si="340"/>
        <v>-1</v>
      </c>
      <c r="AC828" s="5">
        <f t="shared" si="341"/>
        <v>1.1499999999999999</v>
      </c>
      <c r="AD828" s="3">
        <f t="shared" si="342"/>
        <v>202009</v>
      </c>
      <c r="AE828" s="21">
        <v>2.15</v>
      </c>
      <c r="AF828" s="21">
        <v>1.74</v>
      </c>
      <c r="AG828" s="21">
        <v>2.15</v>
      </c>
      <c r="AH828" s="21">
        <v>1.74</v>
      </c>
      <c r="AI828">
        <v>20</v>
      </c>
      <c r="AJ828">
        <v>17</v>
      </c>
      <c r="AK828">
        <f t="shared" si="343"/>
        <v>-140</v>
      </c>
      <c r="AL828">
        <f t="shared" si="344"/>
        <v>17</v>
      </c>
      <c r="AM828">
        <f t="shared" si="345"/>
        <v>20</v>
      </c>
    </row>
    <row r="829" spans="2:39" x14ac:dyDescent="0.25">
      <c r="B829" s="24">
        <v>44087</v>
      </c>
      <c r="C829" s="20" t="s">
        <v>46</v>
      </c>
      <c r="D829" s="20" t="s">
        <v>30</v>
      </c>
      <c r="E829" s="2">
        <v>-181.81818181818181</v>
      </c>
      <c r="F829" s="2">
        <v>160</v>
      </c>
      <c r="G829" s="9">
        <f t="shared" si="346"/>
        <v>45063.374999997999</v>
      </c>
      <c r="H829" s="2" t="str">
        <f t="shared" si="347"/>
        <v>New Orleans Saints</v>
      </c>
      <c r="I829" s="2" t="str">
        <f t="shared" si="348"/>
        <v>Tampa Bay Buccaneers</v>
      </c>
      <c r="J829" s="17">
        <f t="shared" si="349"/>
        <v>-181.81818181818181</v>
      </c>
      <c r="K829" s="18">
        <f t="shared" si="350"/>
        <v>160</v>
      </c>
      <c r="L829" s="4">
        <f t="shared" si="325"/>
        <v>1.55</v>
      </c>
      <c r="M829" s="4">
        <f t="shared" si="326"/>
        <v>2.6</v>
      </c>
      <c r="N829" s="1">
        <f t="shared" si="327"/>
        <v>0.64516129032258063</v>
      </c>
      <c r="O829" s="1">
        <f t="shared" si="328"/>
        <v>0.38461538461538458</v>
      </c>
      <c r="P829" s="1">
        <f t="shared" si="329"/>
        <v>2.8915662650602414E-2</v>
      </c>
      <c r="Q829" s="1">
        <f t="shared" si="330"/>
        <v>0.13027295285359802</v>
      </c>
      <c r="R829" s="1">
        <f t="shared" si="331"/>
        <v>0.64127295285359809</v>
      </c>
      <c r="S829" s="1"/>
      <c r="T829" s="17">
        <f t="shared" si="332"/>
        <v>559.39837404665798</v>
      </c>
      <c r="U829" s="18">
        <f t="shared" si="333"/>
        <v>1609.5378726032154</v>
      </c>
      <c r="V829" s="2">
        <f t="shared" si="334"/>
        <v>531.42845534432502</v>
      </c>
      <c r="W829" s="18">
        <f t="shared" si="335"/>
        <v>1529.0609789730545</v>
      </c>
      <c r="X829" s="2">
        <f t="shared" si="336"/>
        <v>-188.17208411470486</v>
      </c>
      <c r="Y829" s="2">
        <f t="shared" si="337"/>
        <v>152.90609789730544</v>
      </c>
      <c r="Z829" s="2">
        <f t="shared" si="338"/>
        <v>531.42845534432502</v>
      </c>
      <c r="AA829" s="2">
        <f t="shared" si="339"/>
        <v>-1000</v>
      </c>
      <c r="AB829" s="5">
        <f t="shared" si="340"/>
        <v>0.55000000000000004</v>
      </c>
      <c r="AC829" s="5">
        <f t="shared" si="341"/>
        <v>-1</v>
      </c>
      <c r="AD829" s="3">
        <f t="shared" si="342"/>
        <v>202009</v>
      </c>
      <c r="AE829" s="21">
        <v>1.47</v>
      </c>
      <c r="AF829" s="21">
        <v>2.75</v>
      </c>
      <c r="AG829" s="21">
        <v>1.55</v>
      </c>
      <c r="AH829" s="21">
        <v>2.6</v>
      </c>
      <c r="AI829">
        <v>34</v>
      </c>
      <c r="AJ829">
        <v>23</v>
      </c>
      <c r="AK829">
        <f t="shared" si="343"/>
        <v>-190</v>
      </c>
      <c r="AL829">
        <f t="shared" si="344"/>
        <v>34</v>
      </c>
      <c r="AM829">
        <f t="shared" si="345"/>
        <v>23</v>
      </c>
    </row>
    <row r="830" spans="2:39" x14ac:dyDescent="0.25">
      <c r="B830" s="24">
        <v>44087</v>
      </c>
      <c r="C830" s="20" t="s">
        <v>25</v>
      </c>
      <c r="D830" s="20" t="s">
        <v>51</v>
      </c>
      <c r="E830" s="2">
        <v>-303.03030303030295</v>
      </c>
      <c r="F830" s="2">
        <v>240</v>
      </c>
      <c r="G830" s="9">
        <f t="shared" si="346"/>
        <v>45063.416666664663</v>
      </c>
      <c r="H830" s="2" t="str">
        <f t="shared" si="347"/>
        <v>San Francisco 49ers</v>
      </c>
      <c r="I830" s="2" t="str">
        <f t="shared" si="348"/>
        <v>Arizona Cardinals</v>
      </c>
      <c r="J830" s="17">
        <f t="shared" si="349"/>
        <v>-303.03030303030295</v>
      </c>
      <c r="K830" s="18">
        <f t="shared" si="350"/>
        <v>240</v>
      </c>
      <c r="L830" s="4">
        <f t="shared" si="325"/>
        <v>1.33</v>
      </c>
      <c r="M830" s="4">
        <f t="shared" si="326"/>
        <v>3.4</v>
      </c>
      <c r="N830" s="1">
        <f t="shared" si="327"/>
        <v>0.75187969924812026</v>
      </c>
      <c r="O830" s="1">
        <f t="shared" si="328"/>
        <v>0.29411764705882354</v>
      </c>
      <c r="P830" s="1">
        <f t="shared" si="329"/>
        <v>4.3974630021141659E-2</v>
      </c>
      <c r="Q830" s="1">
        <f t="shared" si="330"/>
        <v>0.22888102609464836</v>
      </c>
      <c r="R830" s="1">
        <f t="shared" si="331"/>
        <v>0.73988102609464834</v>
      </c>
      <c r="S830" s="1"/>
      <c r="T830" s="17">
        <f t="shared" si="332"/>
        <v>351.56865054149432</v>
      </c>
      <c r="U830" s="18">
        <f t="shared" si="333"/>
        <v>2476.6314971810075</v>
      </c>
      <c r="V830" s="2">
        <f t="shared" si="334"/>
        <v>333.99021801441961</v>
      </c>
      <c r="W830" s="18">
        <f t="shared" si="335"/>
        <v>2352.7999223219572</v>
      </c>
      <c r="X830" s="2">
        <f t="shared" si="336"/>
        <v>-299.40996653884821</v>
      </c>
      <c r="Y830" s="2">
        <f t="shared" si="337"/>
        <v>235.27999223219572</v>
      </c>
      <c r="Z830" s="2">
        <f t="shared" si="338"/>
        <v>-1000</v>
      </c>
      <c r="AA830" s="2">
        <f t="shared" si="339"/>
        <v>2352.7999223219572</v>
      </c>
      <c r="AB830" s="5">
        <f t="shared" si="340"/>
        <v>-1</v>
      </c>
      <c r="AC830" s="5">
        <f t="shared" si="341"/>
        <v>2.4</v>
      </c>
      <c r="AD830" s="3">
        <f t="shared" si="342"/>
        <v>202009</v>
      </c>
      <c r="AE830" s="21">
        <v>1.28</v>
      </c>
      <c r="AF830" s="21">
        <v>3.75</v>
      </c>
      <c r="AG830" s="21">
        <v>1.33</v>
      </c>
      <c r="AH830" s="21">
        <v>3.4</v>
      </c>
      <c r="AI830">
        <v>20</v>
      </c>
      <c r="AJ830">
        <v>24</v>
      </c>
      <c r="AK830">
        <f t="shared" si="343"/>
        <v>-400</v>
      </c>
      <c r="AL830">
        <f t="shared" si="344"/>
        <v>20</v>
      </c>
      <c r="AM830">
        <f t="shared" si="345"/>
        <v>24</v>
      </c>
    </row>
    <row r="831" spans="2:39" x14ac:dyDescent="0.25">
      <c r="B831" s="24">
        <v>44087</v>
      </c>
      <c r="C831" s="20" t="s">
        <v>24</v>
      </c>
      <c r="D831" s="20" t="s">
        <v>34</v>
      </c>
      <c r="E831" s="2">
        <v>129.99999999999997</v>
      </c>
      <c r="F831" s="2">
        <v>-151.51515151515153</v>
      </c>
      <c r="G831" s="9">
        <f t="shared" si="346"/>
        <v>45063.458333331328</v>
      </c>
      <c r="H831" s="2" t="str">
        <f t="shared" si="347"/>
        <v>Los Angeles Chargers</v>
      </c>
      <c r="I831" s="2" t="str">
        <f t="shared" si="348"/>
        <v>Cincinnati Bengals</v>
      </c>
      <c r="J831" s="17">
        <f t="shared" si="349"/>
        <v>-151.51515151515153</v>
      </c>
      <c r="K831" s="18">
        <f t="shared" si="350"/>
        <v>129.99999999999997</v>
      </c>
      <c r="L831" s="4">
        <f t="shared" si="325"/>
        <v>1.66</v>
      </c>
      <c r="M831" s="4">
        <f t="shared" si="326"/>
        <v>2.2999999999999998</v>
      </c>
      <c r="N831" s="1">
        <f t="shared" si="327"/>
        <v>0.60240963855421692</v>
      </c>
      <c r="O831" s="1">
        <f t="shared" si="328"/>
        <v>0.43478260869565222</v>
      </c>
      <c r="P831" s="1">
        <f t="shared" si="329"/>
        <v>3.5858585858585923E-2</v>
      </c>
      <c r="Q831" s="1">
        <f t="shared" si="330"/>
        <v>8.3813514929282351E-2</v>
      </c>
      <c r="R831" s="1">
        <f t="shared" si="331"/>
        <v>0.59481351492928236</v>
      </c>
      <c r="S831" s="1"/>
      <c r="T831" s="17">
        <f t="shared" si="332"/>
        <v>681.19919084032654</v>
      </c>
      <c r="U831" s="18">
        <f t="shared" si="333"/>
        <v>1332.032655245516</v>
      </c>
      <c r="V831" s="2">
        <f t="shared" si="334"/>
        <v>647.13923129831016</v>
      </c>
      <c r="W831" s="18">
        <f t="shared" si="335"/>
        <v>1265.4310224832402</v>
      </c>
      <c r="X831" s="2">
        <f t="shared" si="336"/>
        <v>-154.5262521009227</v>
      </c>
      <c r="Y831" s="2">
        <f t="shared" si="337"/>
        <v>126.54310224832402</v>
      </c>
      <c r="Z831" s="2">
        <f t="shared" si="338"/>
        <v>647.13923129831016</v>
      </c>
      <c r="AA831" s="2">
        <f t="shared" si="339"/>
        <v>-1000</v>
      </c>
      <c r="AB831" s="5">
        <f t="shared" si="340"/>
        <v>0.65999999999999992</v>
      </c>
      <c r="AC831" s="5">
        <f t="shared" si="341"/>
        <v>-1</v>
      </c>
      <c r="AD831" s="3">
        <f t="shared" si="342"/>
        <v>202009</v>
      </c>
      <c r="AE831" s="21">
        <v>2.4500000000000002</v>
      </c>
      <c r="AF831" s="21">
        <v>1.6</v>
      </c>
      <c r="AG831" s="21">
        <v>2.2999999999999998</v>
      </c>
      <c r="AH831" s="21">
        <v>1.66</v>
      </c>
      <c r="AI831">
        <v>13</v>
      </c>
      <c r="AJ831">
        <v>16</v>
      </c>
      <c r="AK831">
        <f t="shared" si="343"/>
        <v>-160</v>
      </c>
      <c r="AL831">
        <f t="shared" si="344"/>
        <v>16</v>
      </c>
      <c r="AM831">
        <f t="shared" si="345"/>
        <v>13</v>
      </c>
    </row>
    <row r="832" spans="2:39" x14ac:dyDescent="0.25">
      <c r="B832" s="24">
        <v>44087</v>
      </c>
      <c r="C832" s="20" t="s">
        <v>38</v>
      </c>
      <c r="D832" s="20" t="s">
        <v>35</v>
      </c>
      <c r="E832" s="2">
        <v>100</v>
      </c>
      <c r="F832" s="2">
        <v>-120.48192771084337</v>
      </c>
      <c r="G832" s="9">
        <f t="shared" si="346"/>
        <v>45063.499999997992</v>
      </c>
      <c r="H832" s="2" t="str">
        <f t="shared" si="347"/>
        <v>Seattle Seahawks</v>
      </c>
      <c r="I832" s="2" t="str">
        <f t="shared" si="348"/>
        <v>Atlanta Falcons</v>
      </c>
      <c r="J832" s="17">
        <f t="shared" si="349"/>
        <v>-120.48192771084337</v>
      </c>
      <c r="K832" s="18">
        <f t="shared" si="350"/>
        <v>100</v>
      </c>
      <c r="L832" s="4">
        <f t="shared" si="325"/>
        <v>1.83</v>
      </c>
      <c r="M832" s="4">
        <f t="shared" si="326"/>
        <v>2</v>
      </c>
      <c r="N832" s="1">
        <f t="shared" si="327"/>
        <v>0.54644808743169393</v>
      </c>
      <c r="O832" s="1">
        <f t="shared" si="328"/>
        <v>0.5</v>
      </c>
      <c r="P832" s="1">
        <f t="shared" si="329"/>
        <v>4.4386422976501305E-2</v>
      </c>
      <c r="Q832" s="1">
        <f t="shared" si="330"/>
        <v>2.3224043715846965E-2</v>
      </c>
      <c r="R832" s="1">
        <f t="shared" si="331"/>
        <v>0.53422404371584697</v>
      </c>
      <c r="S832" s="1"/>
      <c r="T832" s="17">
        <f t="shared" si="332"/>
        <v>871.87381729284084</v>
      </c>
      <c r="U832" s="18">
        <f t="shared" si="333"/>
        <v>1045.6626202421151</v>
      </c>
      <c r="V832" s="2">
        <f t="shared" si="334"/>
        <v>828.28012642819874</v>
      </c>
      <c r="W832" s="18">
        <f t="shared" si="335"/>
        <v>993.3794892300092</v>
      </c>
      <c r="X832" s="2">
        <f t="shared" si="336"/>
        <v>-120.73210114461043</v>
      </c>
      <c r="Y832" s="2">
        <f t="shared" si="337"/>
        <v>-100.66646340515068</v>
      </c>
      <c r="Z832" s="2">
        <f t="shared" si="338"/>
        <v>828.28012642819874</v>
      </c>
      <c r="AA832" s="2">
        <f t="shared" si="339"/>
        <v>-1000</v>
      </c>
      <c r="AB832" s="5">
        <f t="shared" si="340"/>
        <v>0.83000000000000007</v>
      </c>
      <c r="AC832" s="5">
        <f t="shared" si="341"/>
        <v>-1</v>
      </c>
      <c r="AD832" s="3">
        <f t="shared" si="342"/>
        <v>202009</v>
      </c>
      <c r="AE832" s="21">
        <v>2</v>
      </c>
      <c r="AF832" s="21">
        <v>1.83</v>
      </c>
      <c r="AG832" s="21">
        <v>2</v>
      </c>
      <c r="AH832" s="21">
        <v>1.83</v>
      </c>
      <c r="AI832">
        <v>25</v>
      </c>
      <c r="AJ832">
        <v>38</v>
      </c>
      <c r="AK832">
        <f t="shared" si="343"/>
        <v>-130</v>
      </c>
      <c r="AL832">
        <f t="shared" si="344"/>
        <v>38</v>
      </c>
      <c r="AM832">
        <f t="shared" si="345"/>
        <v>25</v>
      </c>
    </row>
    <row r="833" spans="2:39" x14ac:dyDescent="0.25">
      <c r="B833" s="24">
        <v>44087</v>
      </c>
      <c r="C833" s="20" t="s">
        <v>31</v>
      </c>
      <c r="D833" s="20" t="s">
        <v>49</v>
      </c>
      <c r="E833" s="2">
        <v>-344.82758620689651</v>
      </c>
      <c r="F833" s="2">
        <v>270</v>
      </c>
      <c r="G833" s="9">
        <f t="shared" si="346"/>
        <v>45063.541666664656</v>
      </c>
      <c r="H833" s="2" t="str">
        <f t="shared" si="347"/>
        <v>Baltimore Ravens</v>
      </c>
      <c r="I833" s="2" t="str">
        <f t="shared" si="348"/>
        <v>Cleveland Browns</v>
      </c>
      <c r="J833" s="17">
        <f t="shared" si="349"/>
        <v>-344.82758620689651</v>
      </c>
      <c r="K833" s="18">
        <f t="shared" si="350"/>
        <v>270</v>
      </c>
      <c r="L833" s="4">
        <f t="shared" si="325"/>
        <v>1.29</v>
      </c>
      <c r="M833" s="4">
        <f t="shared" si="326"/>
        <v>3.7</v>
      </c>
      <c r="N833" s="1">
        <f t="shared" si="327"/>
        <v>0.77519379844961234</v>
      </c>
      <c r="O833" s="1">
        <f t="shared" si="328"/>
        <v>0.27027027027027023</v>
      </c>
      <c r="P833" s="1">
        <f t="shared" si="329"/>
        <v>4.3486973947895691E-2</v>
      </c>
      <c r="Q833" s="1">
        <f t="shared" si="330"/>
        <v>0.25246176408967103</v>
      </c>
      <c r="R833" s="1">
        <f t="shared" si="331"/>
        <v>0.76346176408967104</v>
      </c>
      <c r="S833" s="1"/>
      <c r="T833" s="17">
        <f t="shared" si="332"/>
        <v>309.82329048576543</v>
      </c>
      <c r="U833" s="18">
        <f t="shared" si="333"/>
        <v>2773.304285017382</v>
      </c>
      <c r="V833" s="2">
        <f t="shared" si="334"/>
        <v>294.33212596147712</v>
      </c>
      <c r="W833" s="18">
        <f t="shared" si="335"/>
        <v>2634.6390707665128</v>
      </c>
      <c r="X833" s="2">
        <f t="shared" si="336"/>
        <v>-339.75224305989701</v>
      </c>
      <c r="Y833" s="2">
        <f t="shared" si="337"/>
        <v>263.46390707665125</v>
      </c>
      <c r="Z833" s="2">
        <f t="shared" si="338"/>
        <v>294.33212596147712</v>
      </c>
      <c r="AA833" s="2">
        <f t="shared" si="339"/>
        <v>-1000</v>
      </c>
      <c r="AB833" s="5">
        <f t="shared" si="340"/>
        <v>0.29000000000000004</v>
      </c>
      <c r="AC833" s="5">
        <f t="shared" si="341"/>
        <v>-1</v>
      </c>
      <c r="AD833" s="3">
        <f t="shared" si="342"/>
        <v>202009</v>
      </c>
      <c r="AE833" s="21">
        <v>1.25</v>
      </c>
      <c r="AF833" s="21">
        <v>4.2</v>
      </c>
      <c r="AG833" s="21">
        <v>1.29</v>
      </c>
      <c r="AH833" s="21">
        <v>3.7</v>
      </c>
      <c r="AI833">
        <v>38</v>
      </c>
      <c r="AJ833">
        <v>6</v>
      </c>
      <c r="AK833">
        <f t="shared" si="343"/>
        <v>-400</v>
      </c>
      <c r="AL833">
        <f t="shared" si="344"/>
        <v>38</v>
      </c>
      <c r="AM833">
        <f t="shared" si="345"/>
        <v>6</v>
      </c>
    </row>
    <row r="834" spans="2:39" x14ac:dyDescent="0.25">
      <c r="B834" s="24">
        <v>44087</v>
      </c>
      <c r="C834" s="20" t="s">
        <v>27</v>
      </c>
      <c r="D834" s="20" t="s">
        <v>45</v>
      </c>
      <c r="E834" s="2">
        <v>-303.03030303030295</v>
      </c>
      <c r="F834" s="2">
        <v>240</v>
      </c>
      <c r="G834" s="9">
        <f t="shared" si="346"/>
        <v>45063.58333333132</v>
      </c>
      <c r="H834" s="2" t="str">
        <f t="shared" si="347"/>
        <v>Buffalo Bills</v>
      </c>
      <c r="I834" s="2" t="str">
        <f t="shared" si="348"/>
        <v>New York Jets</v>
      </c>
      <c r="J834" s="17">
        <f t="shared" si="349"/>
        <v>-303.03030303030295</v>
      </c>
      <c r="K834" s="18">
        <f t="shared" si="350"/>
        <v>240</v>
      </c>
      <c r="L834" s="4">
        <f t="shared" si="325"/>
        <v>1.33</v>
      </c>
      <c r="M834" s="4">
        <f t="shared" si="326"/>
        <v>3.4</v>
      </c>
      <c r="N834" s="1">
        <f t="shared" si="327"/>
        <v>0.75187969924812026</v>
      </c>
      <c r="O834" s="1">
        <f t="shared" si="328"/>
        <v>0.29411764705882354</v>
      </c>
      <c r="P834" s="1">
        <f t="shared" si="329"/>
        <v>4.3974630021141659E-2</v>
      </c>
      <c r="Q834" s="1">
        <f t="shared" si="330"/>
        <v>0.22888102609464836</v>
      </c>
      <c r="R834" s="1">
        <f t="shared" si="331"/>
        <v>0.73988102609464834</v>
      </c>
      <c r="S834" s="1"/>
      <c r="T834" s="17">
        <f t="shared" si="332"/>
        <v>351.56865054149432</v>
      </c>
      <c r="U834" s="18">
        <f t="shared" si="333"/>
        <v>2476.6314971810075</v>
      </c>
      <c r="V834" s="2">
        <f t="shared" si="334"/>
        <v>333.99021801441961</v>
      </c>
      <c r="W834" s="18">
        <f t="shared" si="335"/>
        <v>2352.7999223219572</v>
      </c>
      <c r="X834" s="2">
        <f t="shared" si="336"/>
        <v>-299.40996653884821</v>
      </c>
      <c r="Y834" s="2">
        <f t="shared" si="337"/>
        <v>235.27999223219572</v>
      </c>
      <c r="Z834" s="2">
        <f t="shared" si="338"/>
        <v>333.99021801441961</v>
      </c>
      <c r="AA834" s="2">
        <f t="shared" si="339"/>
        <v>-1000</v>
      </c>
      <c r="AB834" s="5">
        <f t="shared" si="340"/>
        <v>0.33000000000000007</v>
      </c>
      <c r="AC834" s="5">
        <f t="shared" si="341"/>
        <v>-1</v>
      </c>
      <c r="AD834" s="3">
        <f t="shared" si="342"/>
        <v>202009</v>
      </c>
      <c r="AE834" s="21">
        <v>1.38</v>
      </c>
      <c r="AF834" s="21">
        <v>3.15</v>
      </c>
      <c r="AG834" s="21">
        <v>1.33</v>
      </c>
      <c r="AH834" s="21">
        <v>3.4</v>
      </c>
      <c r="AI834">
        <v>27</v>
      </c>
      <c r="AJ834">
        <v>17</v>
      </c>
      <c r="AK834">
        <f t="shared" si="343"/>
        <v>-400</v>
      </c>
      <c r="AL834">
        <f t="shared" si="344"/>
        <v>27</v>
      </c>
      <c r="AM834">
        <f t="shared" si="345"/>
        <v>17</v>
      </c>
    </row>
    <row r="835" spans="2:39" x14ac:dyDescent="0.25">
      <c r="B835" s="24">
        <v>44087</v>
      </c>
      <c r="C835" s="20" t="s">
        <v>47</v>
      </c>
      <c r="D835" s="20" t="s">
        <v>53</v>
      </c>
      <c r="E835" s="2">
        <v>129.99999999999997</v>
      </c>
      <c r="F835" s="2">
        <v>-151.51515151515153</v>
      </c>
      <c r="G835" s="9">
        <f t="shared" si="346"/>
        <v>45063.624999997985</v>
      </c>
      <c r="H835" s="2" t="str">
        <f t="shared" si="347"/>
        <v>Las Vegas Raiders</v>
      </c>
      <c r="I835" s="2" t="str">
        <f t="shared" si="348"/>
        <v>Carolina Panthers</v>
      </c>
      <c r="J835" s="17">
        <f t="shared" si="349"/>
        <v>-151.51515151515153</v>
      </c>
      <c r="K835" s="18">
        <f t="shared" si="350"/>
        <v>129.99999999999997</v>
      </c>
      <c r="L835" s="4">
        <f t="shared" si="325"/>
        <v>1.66</v>
      </c>
      <c r="M835" s="4">
        <f t="shared" si="326"/>
        <v>2.2999999999999998</v>
      </c>
      <c r="N835" s="1">
        <f t="shared" si="327"/>
        <v>0.60240963855421692</v>
      </c>
      <c r="O835" s="1">
        <f t="shared" si="328"/>
        <v>0.43478260869565222</v>
      </c>
      <c r="P835" s="1">
        <f t="shared" si="329"/>
        <v>3.5858585858585923E-2</v>
      </c>
      <c r="Q835" s="1">
        <f t="shared" si="330"/>
        <v>8.3813514929282351E-2</v>
      </c>
      <c r="R835" s="1">
        <f t="shared" si="331"/>
        <v>0.59481351492928236</v>
      </c>
      <c r="S835" s="1"/>
      <c r="T835" s="17">
        <f t="shared" si="332"/>
        <v>681.19919084032654</v>
      </c>
      <c r="U835" s="18">
        <f t="shared" si="333"/>
        <v>1332.032655245516</v>
      </c>
      <c r="V835" s="2">
        <f t="shared" si="334"/>
        <v>647.13923129831016</v>
      </c>
      <c r="W835" s="18">
        <f t="shared" si="335"/>
        <v>1265.4310224832402</v>
      </c>
      <c r="X835" s="2">
        <f t="shared" si="336"/>
        <v>-154.5262521009227</v>
      </c>
      <c r="Y835" s="2">
        <f t="shared" si="337"/>
        <v>126.54310224832402</v>
      </c>
      <c r="Z835" s="2">
        <f t="shared" si="338"/>
        <v>647.13923129831016</v>
      </c>
      <c r="AA835" s="2">
        <f t="shared" si="339"/>
        <v>-1000</v>
      </c>
      <c r="AB835" s="5">
        <f t="shared" si="340"/>
        <v>0.65999999999999992</v>
      </c>
      <c r="AC835" s="5">
        <f t="shared" si="341"/>
        <v>-1</v>
      </c>
      <c r="AD835" s="3">
        <f t="shared" si="342"/>
        <v>202009</v>
      </c>
      <c r="AE835" s="21">
        <v>2</v>
      </c>
      <c r="AF835" s="21">
        <v>1.83</v>
      </c>
      <c r="AG835" s="21">
        <v>2.2999999999999998</v>
      </c>
      <c r="AH835" s="21">
        <v>1.66</v>
      </c>
      <c r="AI835">
        <v>30</v>
      </c>
      <c r="AJ835">
        <v>34</v>
      </c>
      <c r="AK835">
        <f t="shared" si="343"/>
        <v>-160</v>
      </c>
      <c r="AL835">
        <f t="shared" si="344"/>
        <v>34</v>
      </c>
      <c r="AM835">
        <f t="shared" si="345"/>
        <v>30</v>
      </c>
    </row>
    <row r="836" spans="2:39" x14ac:dyDescent="0.25">
      <c r="B836" s="24">
        <v>44087</v>
      </c>
      <c r="C836" s="20" t="s">
        <v>37</v>
      </c>
      <c r="D836" s="20" t="s">
        <v>40</v>
      </c>
      <c r="E836" s="2">
        <v>-140.84507042253523</v>
      </c>
      <c r="F836" s="2">
        <v>120.00000000000001</v>
      </c>
      <c r="G836" s="9">
        <f t="shared" si="346"/>
        <v>45063.666666664649</v>
      </c>
      <c r="H836" s="2" t="str">
        <f t="shared" si="347"/>
        <v>Detroit Lions</v>
      </c>
      <c r="I836" s="2" t="str">
        <f t="shared" si="348"/>
        <v>Chicago Bears</v>
      </c>
      <c r="J836" s="17">
        <f t="shared" si="349"/>
        <v>-140.84507042253523</v>
      </c>
      <c r="K836" s="18">
        <f t="shared" si="350"/>
        <v>120.00000000000001</v>
      </c>
      <c r="L836" s="4">
        <f t="shared" ref="L836:L899" si="351">IF(J836&lt;0,-(100-J836)/J836,J836/100+1)</f>
        <v>1.71</v>
      </c>
      <c r="M836" s="4">
        <f t="shared" ref="M836:M899" si="352">IF(K836&lt;0,-(100-K836)/K836,K836/100+1)</f>
        <v>2.2000000000000002</v>
      </c>
      <c r="N836" s="1">
        <f t="shared" si="327"/>
        <v>0.58479532163742687</v>
      </c>
      <c r="O836" s="1">
        <f t="shared" si="328"/>
        <v>0.45454545454545453</v>
      </c>
      <c r="P836" s="1">
        <f t="shared" si="329"/>
        <v>3.7851662404092101E-2</v>
      </c>
      <c r="Q836" s="1">
        <f t="shared" si="330"/>
        <v>6.5124933545986169E-2</v>
      </c>
      <c r="R836" s="1">
        <f t="shared" si="331"/>
        <v>0.57612493354598615</v>
      </c>
      <c r="S836" s="1"/>
      <c r="T836" s="17">
        <f t="shared" si="332"/>
        <v>735.73463284275692</v>
      </c>
      <c r="U836" s="18">
        <f t="shared" si="333"/>
        <v>1235.8449349286186</v>
      </c>
      <c r="V836" s="2">
        <f t="shared" si="334"/>
        <v>698.94790120061907</v>
      </c>
      <c r="W836" s="18">
        <f t="shared" si="335"/>
        <v>1174.0526881821877</v>
      </c>
      <c r="X836" s="2">
        <f t="shared" si="336"/>
        <v>-143.07218009843768</v>
      </c>
      <c r="Y836" s="2">
        <f t="shared" si="337"/>
        <v>117.40526881821877</v>
      </c>
      <c r="Z836" s="2">
        <f t="shared" si="338"/>
        <v>-1000</v>
      </c>
      <c r="AA836" s="2">
        <f t="shared" si="339"/>
        <v>1174.0526881821877</v>
      </c>
      <c r="AB836" s="5">
        <f t="shared" si="340"/>
        <v>-1</v>
      </c>
      <c r="AC836" s="5">
        <f t="shared" si="341"/>
        <v>1.2000000000000002</v>
      </c>
      <c r="AD836" s="3">
        <f t="shared" si="342"/>
        <v>202009</v>
      </c>
      <c r="AE836" s="21">
        <v>1.8</v>
      </c>
      <c r="AF836" s="21">
        <v>2.0499999999999998</v>
      </c>
      <c r="AG836" s="21">
        <v>1.71</v>
      </c>
      <c r="AH836" s="21">
        <v>2.2000000000000002</v>
      </c>
      <c r="AI836">
        <v>23</v>
      </c>
      <c r="AJ836">
        <v>27</v>
      </c>
      <c r="AK836">
        <f t="shared" si="343"/>
        <v>-150</v>
      </c>
      <c r="AL836">
        <f t="shared" si="344"/>
        <v>23</v>
      </c>
      <c r="AM836">
        <f t="shared" si="345"/>
        <v>27</v>
      </c>
    </row>
    <row r="837" spans="2:39" x14ac:dyDescent="0.25">
      <c r="B837" s="24">
        <v>44087</v>
      </c>
      <c r="C837" s="20" t="s">
        <v>29</v>
      </c>
      <c r="D837" s="20" t="s">
        <v>42</v>
      </c>
      <c r="E837" s="2">
        <v>325</v>
      </c>
      <c r="F837" s="2">
        <v>-434.78260869565219</v>
      </c>
      <c r="G837" s="9">
        <f t="shared" si="346"/>
        <v>45063.708333331313</v>
      </c>
      <c r="H837" s="2" t="str">
        <f t="shared" si="347"/>
        <v>Indianapolis Colts</v>
      </c>
      <c r="I837" s="2" t="str">
        <f t="shared" si="348"/>
        <v>Jacksonville Jaguars</v>
      </c>
      <c r="J837" s="17">
        <f t="shared" si="349"/>
        <v>-434.78260869565219</v>
      </c>
      <c r="K837" s="18">
        <f t="shared" si="350"/>
        <v>325</v>
      </c>
      <c r="L837" s="4">
        <f t="shared" si="351"/>
        <v>1.2300000000000002</v>
      </c>
      <c r="M837" s="4">
        <f t="shared" si="352"/>
        <v>4.25</v>
      </c>
      <c r="N837" s="1">
        <f t="shared" ref="N837:N900" si="353">1/L837</f>
        <v>0.81300813008130068</v>
      </c>
      <c r="O837" s="1">
        <f t="shared" ref="O837:O900" si="354">1/M837</f>
        <v>0.23529411764705882</v>
      </c>
      <c r="P837" s="1">
        <f t="shared" ref="P837:P900" si="355">1-L837*M837/(L837+M837)</f>
        <v>4.607664233576636E-2</v>
      </c>
      <c r="Q837" s="1">
        <f t="shared" ref="Q837:Q900" si="356">ABS(N837-O837)/2</f>
        <v>0.28885700621712096</v>
      </c>
      <c r="R837" s="1">
        <f t="shared" ref="R837:R900" si="357">R$1+IF(L837&lt;=M837,Q837,-Q837)</f>
        <v>0.79985700621712097</v>
      </c>
      <c r="S837" s="1"/>
      <c r="T837" s="17">
        <f t="shared" ref="T837:T900" si="358">(1/R837-1)*1000</f>
        <v>250.2234677288684</v>
      </c>
      <c r="U837" s="18">
        <f t="shared" ref="U837:U900" si="359">1000000/(T837+S$1)-T$1</f>
        <v>3342.2645955042926</v>
      </c>
      <c r="V837" s="2">
        <f t="shared" ref="V837:V900" si="360">T837*0.95</f>
        <v>237.71229434242497</v>
      </c>
      <c r="W837" s="18">
        <f t="shared" ref="W837:W900" si="361">U837*0.95</f>
        <v>3175.151365729078</v>
      </c>
      <c r="X837" s="2">
        <f t="shared" ref="X837:X900" si="362">IF(V837&lt;1000,-100000/V837,V837/10)</f>
        <v>-420.67660100049278</v>
      </c>
      <c r="Y837" s="2">
        <f t="shared" ref="Y837:Y900" si="363">IF(W837&lt;1000,-100000/W837,W837/10)</f>
        <v>317.51513657290781</v>
      </c>
      <c r="Z837" s="2">
        <f t="shared" ref="Z837:Z900" si="364">IF(AL837&gt;AM837,V837,-1000)</f>
        <v>-1000</v>
      </c>
      <c r="AA837" s="2">
        <f t="shared" ref="AA837:AA900" si="365">IF(AM837&gt;AL837,W837,-1000)</f>
        <v>3175.151365729078</v>
      </c>
      <c r="AB837" s="5">
        <f t="shared" ref="AB837:AB900" si="366">IF(AL837&gt;AM837,L837-1,-1)</f>
        <v>-1</v>
      </c>
      <c r="AC837" s="5">
        <f t="shared" ref="AC837:AC900" si="367">IF(AM837&gt;AL837,M837-1,-1)</f>
        <v>3.25</v>
      </c>
      <c r="AD837" s="3">
        <f t="shared" ref="AD837:AD900" si="368">YEAR(B837)*100+MONTH(B837)</f>
        <v>202009</v>
      </c>
      <c r="AE837" s="21">
        <v>3.6</v>
      </c>
      <c r="AF837" s="21">
        <v>1.31</v>
      </c>
      <c r="AG837" s="21">
        <v>4.25</v>
      </c>
      <c r="AH837" s="21">
        <v>1.23</v>
      </c>
      <c r="AI837">
        <v>27</v>
      </c>
      <c r="AJ837">
        <v>20</v>
      </c>
      <c r="AK837">
        <f t="shared" ref="AK837:AK900" si="369">IF(J837&lt;-200,INT(J837/100)*100,INT(J837/10)*10)</f>
        <v>-500</v>
      </c>
      <c r="AL837">
        <f t="shared" ref="AL837:AL900" si="370">IF(E837&lt;F837,AI837,AJ837)</f>
        <v>20</v>
      </c>
      <c r="AM837">
        <f t="shared" ref="AM837:AM900" si="371">IF(E837&lt;F837,AJ837,AI837)</f>
        <v>27</v>
      </c>
    </row>
    <row r="838" spans="2:39" x14ac:dyDescent="0.25">
      <c r="B838" s="24">
        <v>44087</v>
      </c>
      <c r="C838" s="20" t="s">
        <v>32</v>
      </c>
      <c r="D838" s="20" t="s">
        <v>36</v>
      </c>
      <c r="E838" s="2">
        <v>-140.84507042253523</v>
      </c>
      <c r="F838" s="2">
        <v>120.00000000000001</v>
      </c>
      <c r="G838" s="9">
        <f t="shared" ref="G838:G901" si="372">G837+1/24</f>
        <v>45063.749999997977</v>
      </c>
      <c r="H838" s="2" t="str">
        <f t="shared" si="347"/>
        <v>Minnesota Vikings</v>
      </c>
      <c r="I838" s="2" t="str">
        <f t="shared" si="348"/>
        <v>Green Bay Packers</v>
      </c>
      <c r="J838" s="17">
        <f t="shared" si="349"/>
        <v>-140.84507042253523</v>
      </c>
      <c r="K838" s="18">
        <f t="shared" si="350"/>
        <v>120.00000000000001</v>
      </c>
      <c r="L838" s="4">
        <f t="shared" si="351"/>
        <v>1.71</v>
      </c>
      <c r="M838" s="4">
        <f t="shared" si="352"/>
        <v>2.2000000000000002</v>
      </c>
      <c r="N838" s="1">
        <f t="shared" si="353"/>
        <v>0.58479532163742687</v>
      </c>
      <c r="O838" s="1">
        <f t="shared" si="354"/>
        <v>0.45454545454545453</v>
      </c>
      <c r="P838" s="1">
        <f t="shared" si="355"/>
        <v>3.7851662404092101E-2</v>
      </c>
      <c r="Q838" s="1">
        <f t="shared" si="356"/>
        <v>6.5124933545986169E-2</v>
      </c>
      <c r="R838" s="1">
        <f t="shared" si="357"/>
        <v>0.57612493354598615</v>
      </c>
      <c r="S838" s="1"/>
      <c r="T838" s="17">
        <f t="shared" si="358"/>
        <v>735.73463284275692</v>
      </c>
      <c r="U838" s="18">
        <f t="shared" si="359"/>
        <v>1235.8449349286186</v>
      </c>
      <c r="V838" s="2">
        <f t="shared" si="360"/>
        <v>698.94790120061907</v>
      </c>
      <c r="W838" s="18">
        <f t="shared" si="361"/>
        <v>1174.0526881821877</v>
      </c>
      <c r="X838" s="2">
        <f t="shared" si="362"/>
        <v>-143.07218009843768</v>
      </c>
      <c r="Y838" s="2">
        <f t="shared" si="363"/>
        <v>117.40526881821877</v>
      </c>
      <c r="Z838" s="2">
        <f t="shared" si="364"/>
        <v>-1000</v>
      </c>
      <c r="AA838" s="2">
        <f t="shared" si="365"/>
        <v>1174.0526881821877</v>
      </c>
      <c r="AB838" s="5">
        <f t="shared" si="366"/>
        <v>-1</v>
      </c>
      <c r="AC838" s="5">
        <f t="shared" si="367"/>
        <v>1.2000000000000002</v>
      </c>
      <c r="AD838" s="3">
        <f t="shared" si="368"/>
        <v>202009</v>
      </c>
      <c r="AE838" s="21">
        <v>1.57</v>
      </c>
      <c r="AF838" s="21">
        <v>2.5499999999999998</v>
      </c>
      <c r="AG838" s="21">
        <v>1.71</v>
      </c>
      <c r="AH838" s="21">
        <v>2.2000000000000002</v>
      </c>
      <c r="AI838">
        <v>34</v>
      </c>
      <c r="AJ838">
        <v>43</v>
      </c>
      <c r="AK838">
        <f t="shared" si="369"/>
        <v>-150</v>
      </c>
      <c r="AL838">
        <f t="shared" si="370"/>
        <v>34</v>
      </c>
      <c r="AM838">
        <f t="shared" si="371"/>
        <v>43</v>
      </c>
    </row>
    <row r="839" spans="2:39" x14ac:dyDescent="0.25">
      <c r="B839" s="24">
        <v>44087</v>
      </c>
      <c r="C839" s="20" t="s">
        <v>39</v>
      </c>
      <c r="D839" s="20" t="s">
        <v>33</v>
      </c>
      <c r="E839" s="2">
        <v>-322.58064516129025</v>
      </c>
      <c r="F839" s="2">
        <v>260</v>
      </c>
      <c r="G839" s="9">
        <f t="shared" si="372"/>
        <v>45063.791666664642</v>
      </c>
      <c r="H839" s="2" t="str">
        <f t="shared" ref="H839:H902" si="373">IF(E839&lt;=F839,C839,D839)</f>
        <v>New England Patriots</v>
      </c>
      <c r="I839" s="2" t="str">
        <f t="shared" ref="I839:I902" si="374">IF(E839&gt;F839,C839,D839)</f>
        <v>Miami Dolphins</v>
      </c>
      <c r="J839" s="17">
        <f t="shared" ref="J839:J902" si="375">IF(E839&lt;=F839,E839,F839)</f>
        <v>-322.58064516129025</v>
      </c>
      <c r="K839" s="18">
        <f t="shared" ref="K839:K902" si="376">IF(E839&gt;F839,E839,F839)</f>
        <v>260</v>
      </c>
      <c r="L839" s="4">
        <f t="shared" si="351"/>
        <v>1.31</v>
      </c>
      <c r="M839" s="4">
        <f t="shared" si="352"/>
        <v>3.6</v>
      </c>
      <c r="N839" s="1">
        <f t="shared" si="353"/>
        <v>0.76335877862595414</v>
      </c>
      <c r="O839" s="1">
        <f t="shared" si="354"/>
        <v>0.27777777777777779</v>
      </c>
      <c r="P839" s="1">
        <f t="shared" si="355"/>
        <v>3.9511201629327863E-2</v>
      </c>
      <c r="Q839" s="1">
        <f t="shared" si="356"/>
        <v>0.24279050042408817</v>
      </c>
      <c r="R839" s="1">
        <f t="shared" si="357"/>
        <v>0.75379050042408813</v>
      </c>
      <c r="S839" s="1"/>
      <c r="T839" s="17">
        <f t="shared" si="358"/>
        <v>326.62855188197847</v>
      </c>
      <c r="U839" s="18">
        <f t="shared" si="359"/>
        <v>2645.8589098869329</v>
      </c>
      <c r="V839" s="2">
        <f t="shared" si="360"/>
        <v>310.29712428787951</v>
      </c>
      <c r="W839" s="18">
        <f t="shared" si="361"/>
        <v>2513.565964392586</v>
      </c>
      <c r="X839" s="2">
        <f t="shared" si="362"/>
        <v>-322.27175881663845</v>
      </c>
      <c r="Y839" s="2">
        <f t="shared" si="363"/>
        <v>251.3565964392586</v>
      </c>
      <c r="Z839" s="2">
        <f t="shared" si="364"/>
        <v>310.29712428787951</v>
      </c>
      <c r="AA839" s="2">
        <f t="shared" si="365"/>
        <v>-1000</v>
      </c>
      <c r="AB839" s="5">
        <f t="shared" si="366"/>
        <v>0.31000000000000005</v>
      </c>
      <c r="AC839" s="5">
        <f t="shared" si="367"/>
        <v>-1</v>
      </c>
      <c r="AD839" s="3">
        <f t="shared" si="368"/>
        <v>202009</v>
      </c>
      <c r="AE839" s="21">
        <v>1.36</v>
      </c>
      <c r="AF839" s="21">
        <v>3.25</v>
      </c>
      <c r="AG839" s="21">
        <v>1.31</v>
      </c>
      <c r="AH839" s="21">
        <v>3.6</v>
      </c>
      <c r="AI839">
        <v>21</v>
      </c>
      <c r="AJ839">
        <v>11</v>
      </c>
      <c r="AK839">
        <f t="shared" si="369"/>
        <v>-400</v>
      </c>
      <c r="AL839">
        <f t="shared" si="370"/>
        <v>21</v>
      </c>
      <c r="AM839">
        <f t="shared" si="371"/>
        <v>11</v>
      </c>
    </row>
    <row r="840" spans="2:39" x14ac:dyDescent="0.25">
      <c r="B840" s="24">
        <v>44087</v>
      </c>
      <c r="C840" s="20" t="s">
        <v>54</v>
      </c>
      <c r="D840" s="20" t="s">
        <v>22</v>
      </c>
      <c r="E840" s="2">
        <v>195.00000000000003</v>
      </c>
      <c r="F840" s="2">
        <v>-238.09523809523813</v>
      </c>
      <c r="G840" s="9">
        <f t="shared" si="372"/>
        <v>45063.833333331306</v>
      </c>
      <c r="H840" s="2" t="str">
        <f t="shared" si="373"/>
        <v>Philadelphia Eagles</v>
      </c>
      <c r="I840" s="2" t="str">
        <f t="shared" si="374"/>
        <v>Washington Football Team</v>
      </c>
      <c r="J840" s="17">
        <f t="shared" si="375"/>
        <v>-238.09523809523813</v>
      </c>
      <c r="K840" s="18">
        <f t="shared" si="376"/>
        <v>195.00000000000003</v>
      </c>
      <c r="L840" s="4">
        <f t="shared" si="351"/>
        <v>1.42</v>
      </c>
      <c r="M840" s="4">
        <f t="shared" si="352"/>
        <v>2.95</v>
      </c>
      <c r="N840" s="1">
        <f t="shared" si="353"/>
        <v>0.70422535211267612</v>
      </c>
      <c r="O840" s="1">
        <f t="shared" si="354"/>
        <v>0.33898305084745761</v>
      </c>
      <c r="P840" s="1">
        <f t="shared" si="355"/>
        <v>4.1418764302059485E-2</v>
      </c>
      <c r="Q840" s="1">
        <f t="shared" si="356"/>
        <v>0.18262115063260925</v>
      </c>
      <c r="R840" s="1">
        <f t="shared" si="357"/>
        <v>0.69362115063260932</v>
      </c>
      <c r="S840" s="1"/>
      <c r="T840" s="17">
        <f t="shared" si="358"/>
        <v>441.70920838841397</v>
      </c>
      <c r="U840" s="18">
        <f t="shared" si="359"/>
        <v>2009.6149174189422</v>
      </c>
      <c r="V840" s="2">
        <f t="shared" si="360"/>
        <v>419.62374796899326</v>
      </c>
      <c r="W840" s="18">
        <f t="shared" si="361"/>
        <v>1909.134171547995</v>
      </c>
      <c r="X840" s="2">
        <f t="shared" si="362"/>
        <v>-238.30872414634925</v>
      </c>
      <c r="Y840" s="2">
        <f t="shared" si="363"/>
        <v>190.9134171547995</v>
      </c>
      <c r="Z840" s="2">
        <f t="shared" si="364"/>
        <v>-1000</v>
      </c>
      <c r="AA840" s="2">
        <f t="shared" si="365"/>
        <v>1909.134171547995</v>
      </c>
      <c r="AB840" s="5">
        <f t="shared" si="366"/>
        <v>-1</v>
      </c>
      <c r="AC840" s="5">
        <f t="shared" si="367"/>
        <v>1.9500000000000002</v>
      </c>
      <c r="AD840" s="3">
        <f t="shared" si="368"/>
        <v>202009</v>
      </c>
      <c r="AE840" s="21">
        <v>3.2</v>
      </c>
      <c r="AF840" s="21">
        <v>1.37</v>
      </c>
      <c r="AG840" s="21">
        <v>2.95</v>
      </c>
      <c r="AH840" s="21">
        <v>1.42</v>
      </c>
      <c r="AI840">
        <v>27</v>
      </c>
      <c r="AJ840">
        <v>17</v>
      </c>
      <c r="AK840">
        <f t="shared" si="369"/>
        <v>-300</v>
      </c>
      <c r="AL840">
        <f t="shared" si="370"/>
        <v>17</v>
      </c>
      <c r="AM840">
        <f t="shared" si="371"/>
        <v>27</v>
      </c>
    </row>
    <row r="841" spans="2:39" x14ac:dyDescent="0.25">
      <c r="B841" s="24">
        <v>44084</v>
      </c>
      <c r="C841" s="20" t="s">
        <v>23</v>
      </c>
      <c r="D841" s="20" t="s">
        <v>43</v>
      </c>
      <c r="E841" s="2">
        <v>-434.78260869565219</v>
      </c>
      <c r="F841" s="2">
        <v>325</v>
      </c>
      <c r="G841" s="9">
        <f t="shared" si="372"/>
        <v>45063.87499999797</v>
      </c>
      <c r="H841" s="2" t="str">
        <f t="shared" si="373"/>
        <v>Kansas City Chiefs</v>
      </c>
      <c r="I841" s="2" t="str">
        <f t="shared" si="374"/>
        <v>Houston Texans</v>
      </c>
      <c r="J841" s="17">
        <f t="shared" si="375"/>
        <v>-434.78260869565219</v>
      </c>
      <c r="K841" s="18">
        <f t="shared" si="376"/>
        <v>325</v>
      </c>
      <c r="L841" s="4">
        <f t="shared" si="351"/>
        <v>1.2300000000000002</v>
      </c>
      <c r="M841" s="4">
        <f t="shared" si="352"/>
        <v>4.25</v>
      </c>
      <c r="N841" s="1">
        <f t="shared" si="353"/>
        <v>0.81300813008130068</v>
      </c>
      <c r="O841" s="1">
        <f t="shared" si="354"/>
        <v>0.23529411764705882</v>
      </c>
      <c r="P841" s="1">
        <f t="shared" si="355"/>
        <v>4.607664233576636E-2</v>
      </c>
      <c r="Q841" s="1">
        <f t="shared" si="356"/>
        <v>0.28885700621712096</v>
      </c>
      <c r="R841" s="1">
        <f t="shared" si="357"/>
        <v>0.79985700621712097</v>
      </c>
      <c r="S841" s="1"/>
      <c r="T841" s="17">
        <f t="shared" si="358"/>
        <v>250.2234677288684</v>
      </c>
      <c r="U841" s="18">
        <f t="shared" si="359"/>
        <v>3342.2645955042926</v>
      </c>
      <c r="V841" s="2">
        <f t="shared" si="360"/>
        <v>237.71229434242497</v>
      </c>
      <c r="W841" s="18">
        <f t="shared" si="361"/>
        <v>3175.151365729078</v>
      </c>
      <c r="X841" s="2">
        <f t="shared" si="362"/>
        <v>-420.67660100049278</v>
      </c>
      <c r="Y841" s="2">
        <f t="shared" si="363"/>
        <v>317.51513657290781</v>
      </c>
      <c r="Z841" s="2">
        <f t="shared" si="364"/>
        <v>237.71229434242497</v>
      </c>
      <c r="AA841" s="2">
        <f t="shared" si="365"/>
        <v>-1000</v>
      </c>
      <c r="AB841" s="5">
        <f t="shared" si="366"/>
        <v>0.2300000000000002</v>
      </c>
      <c r="AC841" s="5">
        <f t="shared" si="367"/>
        <v>-1</v>
      </c>
      <c r="AD841" s="3">
        <f t="shared" si="368"/>
        <v>202009</v>
      </c>
      <c r="AE841" s="21">
        <v>1.2</v>
      </c>
      <c r="AF841" s="21">
        <v>4.75</v>
      </c>
      <c r="AG841" s="21">
        <v>1.23</v>
      </c>
      <c r="AH841" s="21">
        <v>4.25</v>
      </c>
      <c r="AI841">
        <v>34</v>
      </c>
      <c r="AJ841">
        <v>20</v>
      </c>
      <c r="AK841">
        <f t="shared" si="369"/>
        <v>-500</v>
      </c>
      <c r="AL841">
        <f t="shared" si="370"/>
        <v>34</v>
      </c>
      <c r="AM841">
        <f t="shared" si="371"/>
        <v>20</v>
      </c>
    </row>
    <row r="842" spans="2:39" x14ac:dyDescent="0.25">
      <c r="B842" s="24">
        <v>43863</v>
      </c>
      <c r="C842" s="20" t="s">
        <v>23</v>
      </c>
      <c r="D842" s="20" t="s">
        <v>25</v>
      </c>
      <c r="E842" s="2">
        <v>-125</v>
      </c>
      <c r="F842" s="2">
        <v>104.99999999999999</v>
      </c>
      <c r="G842" s="9">
        <f t="shared" si="372"/>
        <v>45063.916666664634</v>
      </c>
      <c r="H842" s="2" t="str">
        <f t="shared" si="373"/>
        <v>Kansas City Chiefs</v>
      </c>
      <c r="I842" s="2" t="str">
        <f t="shared" si="374"/>
        <v>San Francisco 49ers</v>
      </c>
      <c r="J842" s="17">
        <f t="shared" si="375"/>
        <v>-125</v>
      </c>
      <c r="K842" s="18">
        <f t="shared" si="376"/>
        <v>104.99999999999999</v>
      </c>
      <c r="L842" s="4">
        <f t="shared" si="351"/>
        <v>1.8</v>
      </c>
      <c r="M842" s="4">
        <f t="shared" si="352"/>
        <v>2.0499999999999998</v>
      </c>
      <c r="N842" s="1">
        <f t="shared" si="353"/>
        <v>0.55555555555555558</v>
      </c>
      <c r="O842" s="1">
        <f t="shared" si="354"/>
        <v>0.48780487804878053</v>
      </c>
      <c r="P842" s="1">
        <f t="shared" si="355"/>
        <v>4.1558441558441461E-2</v>
      </c>
      <c r="Q842" s="1">
        <f t="shared" si="356"/>
        <v>3.3875338753387524E-2</v>
      </c>
      <c r="R842" s="1">
        <f t="shared" si="357"/>
        <v>0.54487533875338756</v>
      </c>
      <c r="S842" s="1"/>
      <c r="T842" s="17">
        <f t="shared" si="358"/>
        <v>835.28218085238643</v>
      </c>
      <c r="U842" s="18">
        <f t="shared" si="359"/>
        <v>1090.9993667390718</v>
      </c>
      <c r="V842" s="2">
        <f t="shared" si="360"/>
        <v>793.51807180976709</v>
      </c>
      <c r="W842" s="18">
        <f t="shared" si="361"/>
        <v>1036.449398402118</v>
      </c>
      <c r="X842" s="2">
        <f t="shared" si="362"/>
        <v>-126.02107444375048</v>
      </c>
      <c r="Y842" s="2">
        <f t="shared" si="363"/>
        <v>103.6449398402118</v>
      </c>
      <c r="Z842" s="2">
        <f t="shared" si="364"/>
        <v>793.51807180976709</v>
      </c>
      <c r="AA842" s="2">
        <f t="shared" si="365"/>
        <v>-1000</v>
      </c>
      <c r="AB842" s="5">
        <f t="shared" si="366"/>
        <v>0.8</v>
      </c>
      <c r="AC842" s="5">
        <f t="shared" si="367"/>
        <v>-1</v>
      </c>
      <c r="AD842" s="3">
        <f t="shared" si="368"/>
        <v>202002</v>
      </c>
      <c r="AE842" s="21">
        <v>1.8</v>
      </c>
      <c r="AF842" s="21">
        <v>2.0499999999999998</v>
      </c>
      <c r="AG842" s="21">
        <v>1.8</v>
      </c>
      <c r="AH842" s="21">
        <v>2.0499999999999998</v>
      </c>
      <c r="AI842">
        <v>31</v>
      </c>
      <c r="AJ842">
        <v>20</v>
      </c>
      <c r="AK842">
        <f t="shared" si="369"/>
        <v>-130</v>
      </c>
      <c r="AL842">
        <f t="shared" si="370"/>
        <v>31</v>
      </c>
      <c r="AM842">
        <f t="shared" si="371"/>
        <v>20</v>
      </c>
    </row>
    <row r="843" spans="2:39" x14ac:dyDescent="0.25">
      <c r="B843" s="24">
        <v>43849</v>
      </c>
      <c r="C843" s="20" t="s">
        <v>25</v>
      </c>
      <c r="D843" s="20" t="s">
        <v>36</v>
      </c>
      <c r="E843" s="2">
        <v>-384.61538461538458</v>
      </c>
      <c r="F843" s="2">
        <v>300</v>
      </c>
      <c r="G843" s="9">
        <f t="shared" si="372"/>
        <v>45063.958333331298</v>
      </c>
      <c r="H843" s="2" t="str">
        <f t="shared" si="373"/>
        <v>San Francisco 49ers</v>
      </c>
      <c r="I843" s="2" t="str">
        <f t="shared" si="374"/>
        <v>Green Bay Packers</v>
      </c>
      <c r="J843" s="17">
        <f t="shared" si="375"/>
        <v>-384.61538461538458</v>
      </c>
      <c r="K843" s="18">
        <f t="shared" si="376"/>
        <v>300</v>
      </c>
      <c r="L843" s="4">
        <f t="shared" si="351"/>
        <v>1.26</v>
      </c>
      <c r="M843" s="4">
        <f t="shared" si="352"/>
        <v>4</v>
      </c>
      <c r="N843" s="1">
        <f t="shared" si="353"/>
        <v>0.79365079365079361</v>
      </c>
      <c r="O843" s="1">
        <f t="shared" si="354"/>
        <v>0.25</v>
      </c>
      <c r="P843" s="1">
        <f t="shared" si="355"/>
        <v>4.1825095057034134E-2</v>
      </c>
      <c r="Q843" s="1">
        <f t="shared" si="356"/>
        <v>0.2718253968253968</v>
      </c>
      <c r="R843" s="1">
        <f t="shared" si="357"/>
        <v>0.78282539682539687</v>
      </c>
      <c r="S843" s="1"/>
      <c r="T843" s="17">
        <f t="shared" si="358"/>
        <v>277.42406423618138</v>
      </c>
      <c r="U843" s="18">
        <f t="shared" si="359"/>
        <v>3056.5054734484152</v>
      </c>
      <c r="V843" s="2">
        <f t="shared" si="360"/>
        <v>263.55286102437231</v>
      </c>
      <c r="W843" s="18">
        <f t="shared" si="361"/>
        <v>2903.6801997759944</v>
      </c>
      <c r="X843" s="2">
        <f t="shared" si="362"/>
        <v>-379.4305233922405</v>
      </c>
      <c r="Y843" s="2">
        <f t="shared" si="363"/>
        <v>290.36801997759943</v>
      </c>
      <c r="Z843" s="2">
        <f t="shared" si="364"/>
        <v>263.55286102437231</v>
      </c>
      <c r="AA843" s="2">
        <f t="shared" si="365"/>
        <v>-1000</v>
      </c>
      <c r="AB843" s="5">
        <f t="shared" si="366"/>
        <v>0.26</v>
      </c>
      <c r="AC843" s="5">
        <f t="shared" si="367"/>
        <v>-1</v>
      </c>
      <c r="AD843" s="3">
        <f t="shared" si="368"/>
        <v>202001</v>
      </c>
      <c r="AE843" s="21">
        <v>1.31</v>
      </c>
      <c r="AF843" s="21">
        <v>3.55</v>
      </c>
      <c r="AG843" s="21">
        <v>1.26</v>
      </c>
      <c r="AH843" s="21">
        <v>4</v>
      </c>
      <c r="AI843">
        <v>37</v>
      </c>
      <c r="AJ843">
        <v>20</v>
      </c>
      <c r="AK843">
        <f t="shared" si="369"/>
        <v>-400</v>
      </c>
      <c r="AL843">
        <f t="shared" si="370"/>
        <v>37</v>
      </c>
      <c r="AM843">
        <f t="shared" si="371"/>
        <v>20</v>
      </c>
    </row>
    <row r="844" spans="2:39" x14ac:dyDescent="0.25">
      <c r="B844" s="24">
        <v>43849</v>
      </c>
      <c r="C844" s="20" t="s">
        <v>23</v>
      </c>
      <c r="D844" s="20" t="s">
        <v>44</v>
      </c>
      <c r="E844" s="2">
        <v>-357.14285714285711</v>
      </c>
      <c r="F844" s="2">
        <v>275</v>
      </c>
      <c r="G844" s="9">
        <f t="shared" si="372"/>
        <v>45063.999999997963</v>
      </c>
      <c r="H844" s="2" t="str">
        <f t="shared" si="373"/>
        <v>Kansas City Chiefs</v>
      </c>
      <c r="I844" s="2" t="str">
        <f t="shared" si="374"/>
        <v>Tennessee Titans</v>
      </c>
      <c r="J844" s="17">
        <f t="shared" si="375"/>
        <v>-357.14285714285711</v>
      </c>
      <c r="K844" s="18">
        <f t="shared" si="376"/>
        <v>275</v>
      </c>
      <c r="L844" s="4">
        <f t="shared" si="351"/>
        <v>1.28</v>
      </c>
      <c r="M844" s="4">
        <f t="shared" si="352"/>
        <v>3.75</v>
      </c>
      <c r="N844" s="1">
        <f t="shared" si="353"/>
        <v>0.78125</v>
      </c>
      <c r="O844" s="1">
        <f t="shared" si="354"/>
        <v>0.26666666666666666</v>
      </c>
      <c r="P844" s="1">
        <f t="shared" si="355"/>
        <v>4.5725646123260466E-2</v>
      </c>
      <c r="Q844" s="1">
        <f t="shared" si="356"/>
        <v>0.2572916666666667</v>
      </c>
      <c r="R844" s="1">
        <f t="shared" si="357"/>
        <v>0.76829166666666671</v>
      </c>
      <c r="S844" s="1"/>
      <c r="T844" s="17">
        <f t="shared" si="358"/>
        <v>301.58902326590373</v>
      </c>
      <c r="U844" s="18">
        <f t="shared" si="359"/>
        <v>2840.2616005464147</v>
      </c>
      <c r="V844" s="2">
        <f t="shared" si="360"/>
        <v>286.50957210260856</v>
      </c>
      <c r="W844" s="18">
        <f t="shared" si="361"/>
        <v>2698.2485205190937</v>
      </c>
      <c r="X844" s="2">
        <f t="shared" si="362"/>
        <v>-349.02847840695074</v>
      </c>
      <c r="Y844" s="2">
        <f t="shared" si="363"/>
        <v>269.82485205190937</v>
      </c>
      <c r="Z844" s="2">
        <f t="shared" si="364"/>
        <v>286.50957210260856</v>
      </c>
      <c r="AA844" s="2">
        <f t="shared" si="365"/>
        <v>-1000</v>
      </c>
      <c r="AB844" s="5">
        <f t="shared" si="366"/>
        <v>0.28000000000000003</v>
      </c>
      <c r="AC844" s="5">
        <f t="shared" si="367"/>
        <v>-1</v>
      </c>
      <c r="AD844" s="3">
        <f t="shared" si="368"/>
        <v>202001</v>
      </c>
      <c r="AE844" s="21">
        <v>1.29</v>
      </c>
      <c r="AF844" s="21">
        <v>3.7</v>
      </c>
      <c r="AG844" s="21">
        <v>1.28</v>
      </c>
      <c r="AH844" s="21">
        <v>3.75</v>
      </c>
      <c r="AI844">
        <v>35</v>
      </c>
      <c r="AJ844">
        <v>24</v>
      </c>
      <c r="AK844">
        <f t="shared" si="369"/>
        <v>-400</v>
      </c>
      <c r="AL844">
        <f t="shared" si="370"/>
        <v>35</v>
      </c>
      <c r="AM844">
        <f t="shared" si="371"/>
        <v>24</v>
      </c>
    </row>
    <row r="845" spans="2:39" x14ac:dyDescent="0.25">
      <c r="B845" s="24">
        <v>43842</v>
      </c>
      <c r="C845" s="20" t="s">
        <v>36</v>
      </c>
      <c r="D845" s="20" t="s">
        <v>35</v>
      </c>
      <c r="E845" s="2">
        <v>-222.22222222222226</v>
      </c>
      <c r="F845" s="2">
        <v>179.99999999999997</v>
      </c>
      <c r="G845" s="9">
        <f t="shared" si="372"/>
        <v>45064.041666664627</v>
      </c>
      <c r="H845" s="2" t="str">
        <f t="shared" si="373"/>
        <v>Green Bay Packers</v>
      </c>
      <c r="I845" s="2" t="str">
        <f t="shared" si="374"/>
        <v>Seattle Seahawks</v>
      </c>
      <c r="J845" s="17">
        <f t="shared" si="375"/>
        <v>-222.22222222222226</v>
      </c>
      <c r="K845" s="18">
        <f t="shared" si="376"/>
        <v>179.99999999999997</v>
      </c>
      <c r="L845" s="4">
        <f t="shared" si="351"/>
        <v>1.45</v>
      </c>
      <c r="M845" s="4">
        <f t="shared" si="352"/>
        <v>2.8</v>
      </c>
      <c r="N845" s="1">
        <f t="shared" si="353"/>
        <v>0.68965517241379315</v>
      </c>
      <c r="O845" s="1">
        <f t="shared" si="354"/>
        <v>0.35714285714285715</v>
      </c>
      <c r="P845" s="1">
        <f t="shared" si="355"/>
        <v>4.4705882352941262E-2</v>
      </c>
      <c r="Q845" s="1">
        <f t="shared" si="356"/>
        <v>0.166256157635468</v>
      </c>
      <c r="R845" s="1">
        <f t="shared" si="357"/>
        <v>0.67725615763546798</v>
      </c>
      <c r="S845" s="1"/>
      <c r="T845" s="17">
        <f t="shared" si="358"/>
        <v>476.54619116545314</v>
      </c>
      <c r="U845" s="18">
        <f t="shared" si="359"/>
        <v>1872.3757127156628</v>
      </c>
      <c r="V845" s="2">
        <f t="shared" si="360"/>
        <v>452.71888160718044</v>
      </c>
      <c r="W845" s="18">
        <f t="shared" si="361"/>
        <v>1778.7569270798795</v>
      </c>
      <c r="X845" s="2">
        <f t="shared" si="362"/>
        <v>-220.88762820095712</v>
      </c>
      <c r="Y845" s="2">
        <f t="shared" si="363"/>
        <v>177.87569270798795</v>
      </c>
      <c r="Z845" s="2">
        <f t="shared" si="364"/>
        <v>452.71888160718044</v>
      </c>
      <c r="AA845" s="2">
        <f t="shared" si="365"/>
        <v>-1000</v>
      </c>
      <c r="AB845" s="5">
        <f t="shared" si="366"/>
        <v>0.44999999999999996</v>
      </c>
      <c r="AC845" s="5">
        <f t="shared" si="367"/>
        <v>-1</v>
      </c>
      <c r="AD845" s="3">
        <f t="shared" si="368"/>
        <v>202001</v>
      </c>
      <c r="AE845" s="21">
        <v>1.52</v>
      </c>
      <c r="AF845" s="21">
        <v>2.67</v>
      </c>
      <c r="AG845" s="21">
        <v>1.45</v>
      </c>
      <c r="AH845" s="21">
        <v>2.8</v>
      </c>
      <c r="AI845">
        <v>28</v>
      </c>
      <c r="AJ845">
        <v>23</v>
      </c>
      <c r="AK845">
        <f t="shared" si="369"/>
        <v>-300</v>
      </c>
      <c r="AL845">
        <f t="shared" si="370"/>
        <v>28</v>
      </c>
      <c r="AM845">
        <f t="shared" si="371"/>
        <v>23</v>
      </c>
    </row>
    <row r="846" spans="2:39" x14ac:dyDescent="0.25">
      <c r="B846" s="24">
        <v>43842</v>
      </c>
      <c r="C846" s="20" t="s">
        <v>23</v>
      </c>
      <c r="D846" s="20" t="s">
        <v>43</v>
      </c>
      <c r="E846" s="2">
        <v>-454.54545454545462</v>
      </c>
      <c r="F846" s="2">
        <v>350</v>
      </c>
      <c r="G846" s="9">
        <f t="shared" si="372"/>
        <v>45064.083333331291</v>
      </c>
      <c r="H846" s="2" t="str">
        <f t="shared" si="373"/>
        <v>Kansas City Chiefs</v>
      </c>
      <c r="I846" s="2" t="str">
        <f t="shared" si="374"/>
        <v>Houston Texans</v>
      </c>
      <c r="J846" s="17">
        <f t="shared" si="375"/>
        <v>-454.54545454545462</v>
      </c>
      <c r="K846" s="18">
        <f t="shared" si="376"/>
        <v>350</v>
      </c>
      <c r="L846" s="4">
        <f t="shared" si="351"/>
        <v>1.22</v>
      </c>
      <c r="M846" s="4">
        <f t="shared" si="352"/>
        <v>4.5</v>
      </c>
      <c r="N846" s="1">
        <f t="shared" si="353"/>
        <v>0.81967213114754101</v>
      </c>
      <c r="O846" s="1">
        <f t="shared" si="354"/>
        <v>0.22222222222222221</v>
      </c>
      <c r="P846" s="1">
        <f t="shared" si="355"/>
        <v>4.0209790209790097E-2</v>
      </c>
      <c r="Q846" s="1">
        <f t="shared" si="356"/>
        <v>0.2987249544626594</v>
      </c>
      <c r="R846" s="1">
        <f t="shared" si="357"/>
        <v>0.80972495446265946</v>
      </c>
      <c r="S846" s="1"/>
      <c r="T846" s="17">
        <f t="shared" si="358"/>
        <v>234.98725646118768</v>
      </c>
      <c r="U846" s="18">
        <f t="shared" si="359"/>
        <v>3526.591123964678</v>
      </c>
      <c r="V846" s="2">
        <f t="shared" si="360"/>
        <v>223.2378936381283</v>
      </c>
      <c r="W846" s="18">
        <f t="shared" si="361"/>
        <v>3350.2615677664439</v>
      </c>
      <c r="X846" s="2">
        <f t="shared" si="362"/>
        <v>-447.95262296329213</v>
      </c>
      <c r="Y846" s="2">
        <f t="shared" si="363"/>
        <v>335.02615677664437</v>
      </c>
      <c r="Z846" s="2">
        <f t="shared" si="364"/>
        <v>223.2378936381283</v>
      </c>
      <c r="AA846" s="2">
        <f t="shared" si="365"/>
        <v>-1000</v>
      </c>
      <c r="AB846" s="5">
        <f t="shared" si="366"/>
        <v>0.21999999999999997</v>
      </c>
      <c r="AC846" s="5">
        <f t="shared" si="367"/>
        <v>-1</v>
      </c>
      <c r="AD846" s="3">
        <f t="shared" si="368"/>
        <v>202001</v>
      </c>
      <c r="AE846" s="21">
        <v>1.27</v>
      </c>
      <c r="AF846" s="21">
        <v>3.8</v>
      </c>
      <c r="AG846" s="21">
        <v>1.22</v>
      </c>
      <c r="AH846" s="21">
        <v>4.5</v>
      </c>
      <c r="AI846">
        <v>51</v>
      </c>
      <c r="AJ846">
        <v>31</v>
      </c>
      <c r="AK846">
        <f t="shared" si="369"/>
        <v>-500</v>
      </c>
      <c r="AL846">
        <f t="shared" si="370"/>
        <v>51</v>
      </c>
      <c r="AM846">
        <f t="shared" si="371"/>
        <v>31</v>
      </c>
    </row>
    <row r="847" spans="2:39" x14ac:dyDescent="0.25">
      <c r="B847" s="24">
        <v>43841</v>
      </c>
      <c r="C847" s="20" t="s">
        <v>31</v>
      </c>
      <c r="D847" s="20" t="s">
        <v>44</v>
      </c>
      <c r="E847" s="2">
        <v>-500.00000000000011</v>
      </c>
      <c r="F847" s="2">
        <v>375</v>
      </c>
      <c r="G847" s="9">
        <f t="shared" si="372"/>
        <v>45064.124999997955</v>
      </c>
      <c r="H847" s="2" t="str">
        <f t="shared" si="373"/>
        <v>Baltimore Ravens</v>
      </c>
      <c r="I847" s="2" t="str">
        <f t="shared" si="374"/>
        <v>Tennessee Titans</v>
      </c>
      <c r="J847" s="17">
        <f t="shared" si="375"/>
        <v>-500.00000000000011</v>
      </c>
      <c r="K847" s="18">
        <f t="shared" si="376"/>
        <v>375</v>
      </c>
      <c r="L847" s="4">
        <f t="shared" si="351"/>
        <v>1.2</v>
      </c>
      <c r="M847" s="4">
        <f t="shared" si="352"/>
        <v>4.75</v>
      </c>
      <c r="N847" s="1">
        <f t="shared" si="353"/>
        <v>0.83333333333333337</v>
      </c>
      <c r="O847" s="1">
        <f t="shared" si="354"/>
        <v>0.21052631578947367</v>
      </c>
      <c r="P847" s="1">
        <f t="shared" si="355"/>
        <v>4.2016806722689037E-2</v>
      </c>
      <c r="Q847" s="1">
        <f t="shared" si="356"/>
        <v>0.31140350877192985</v>
      </c>
      <c r="R847" s="1">
        <f t="shared" si="357"/>
        <v>0.82240350877192991</v>
      </c>
      <c r="S847" s="1"/>
      <c r="T847" s="17">
        <f t="shared" si="358"/>
        <v>215.94811954689931</v>
      </c>
      <c r="U847" s="18">
        <f t="shared" si="359"/>
        <v>3787.1793685900598</v>
      </c>
      <c r="V847" s="2">
        <f t="shared" si="360"/>
        <v>205.15071356955434</v>
      </c>
      <c r="W847" s="18">
        <f t="shared" si="361"/>
        <v>3597.8204001605568</v>
      </c>
      <c r="X847" s="2">
        <f t="shared" si="362"/>
        <v>-487.44651315139578</v>
      </c>
      <c r="Y847" s="2">
        <f t="shared" si="363"/>
        <v>359.7820400160557</v>
      </c>
      <c r="Z847" s="2">
        <f t="shared" si="364"/>
        <v>-1000</v>
      </c>
      <c r="AA847" s="2">
        <f t="shared" si="365"/>
        <v>3597.8204001605568</v>
      </c>
      <c r="AB847" s="5">
        <f t="shared" si="366"/>
        <v>-1</v>
      </c>
      <c r="AC847" s="5">
        <f t="shared" si="367"/>
        <v>3.75</v>
      </c>
      <c r="AD847" s="3">
        <f t="shared" si="368"/>
        <v>202001</v>
      </c>
      <c r="AE847" s="21">
        <v>1.22</v>
      </c>
      <c r="AF847" s="21">
        <v>4.5</v>
      </c>
      <c r="AG847" s="21">
        <v>1.2</v>
      </c>
      <c r="AH847" s="21">
        <v>4.75</v>
      </c>
      <c r="AI847">
        <v>12</v>
      </c>
      <c r="AJ847">
        <v>28</v>
      </c>
      <c r="AK847">
        <f t="shared" si="369"/>
        <v>-500</v>
      </c>
      <c r="AL847">
        <f t="shared" si="370"/>
        <v>12</v>
      </c>
      <c r="AM847">
        <f t="shared" si="371"/>
        <v>28</v>
      </c>
    </row>
    <row r="848" spans="2:39" x14ac:dyDescent="0.25">
      <c r="B848" s="24">
        <v>43841</v>
      </c>
      <c r="C848" s="20" t="s">
        <v>25</v>
      </c>
      <c r="D848" s="20" t="s">
        <v>32</v>
      </c>
      <c r="E848" s="2">
        <v>-333.33333333333326</v>
      </c>
      <c r="F848" s="2">
        <v>265</v>
      </c>
      <c r="G848" s="9">
        <f t="shared" si="372"/>
        <v>45064.16666666462</v>
      </c>
      <c r="H848" s="2" t="str">
        <f t="shared" si="373"/>
        <v>San Francisco 49ers</v>
      </c>
      <c r="I848" s="2" t="str">
        <f t="shared" si="374"/>
        <v>Minnesota Vikings</v>
      </c>
      <c r="J848" s="17">
        <f t="shared" si="375"/>
        <v>-333.33333333333326</v>
      </c>
      <c r="K848" s="18">
        <f t="shared" si="376"/>
        <v>265</v>
      </c>
      <c r="L848" s="4">
        <f t="shared" si="351"/>
        <v>1.3</v>
      </c>
      <c r="M848" s="4">
        <f t="shared" si="352"/>
        <v>3.65</v>
      </c>
      <c r="N848" s="1">
        <f t="shared" si="353"/>
        <v>0.76923076923076916</v>
      </c>
      <c r="O848" s="1">
        <f t="shared" si="354"/>
        <v>0.27397260273972601</v>
      </c>
      <c r="P848" s="1">
        <f t="shared" si="355"/>
        <v>4.1414141414141459E-2</v>
      </c>
      <c r="Q848" s="1">
        <f t="shared" si="356"/>
        <v>0.24762908324552158</v>
      </c>
      <c r="R848" s="1">
        <f t="shared" si="357"/>
        <v>0.75862908324552158</v>
      </c>
      <c r="S848" s="1"/>
      <c r="T848" s="17">
        <f t="shared" si="358"/>
        <v>318.16723361284784</v>
      </c>
      <c r="U848" s="18">
        <f t="shared" si="359"/>
        <v>2708.5523787535408</v>
      </c>
      <c r="V848" s="2">
        <f t="shared" si="360"/>
        <v>302.25887193220541</v>
      </c>
      <c r="W848" s="18">
        <f t="shared" si="361"/>
        <v>2573.1247598158634</v>
      </c>
      <c r="X848" s="2">
        <f t="shared" si="362"/>
        <v>-330.84223255630133</v>
      </c>
      <c r="Y848" s="2">
        <f t="shared" si="363"/>
        <v>257.31247598158632</v>
      </c>
      <c r="Z848" s="2">
        <f t="shared" si="364"/>
        <v>302.25887193220541</v>
      </c>
      <c r="AA848" s="2">
        <f t="shared" si="365"/>
        <v>-1000</v>
      </c>
      <c r="AB848" s="5">
        <f t="shared" si="366"/>
        <v>0.30000000000000004</v>
      </c>
      <c r="AC848" s="5">
        <f t="shared" si="367"/>
        <v>-1</v>
      </c>
      <c r="AD848" s="3">
        <f t="shared" si="368"/>
        <v>202001</v>
      </c>
      <c r="AE848" s="21">
        <v>1.33</v>
      </c>
      <c r="AF848" s="21">
        <v>3.4</v>
      </c>
      <c r="AG848" s="21">
        <v>1.3</v>
      </c>
      <c r="AH848" s="21">
        <v>3.65</v>
      </c>
      <c r="AI848">
        <v>27</v>
      </c>
      <c r="AJ848">
        <v>10</v>
      </c>
      <c r="AK848">
        <f t="shared" si="369"/>
        <v>-400</v>
      </c>
      <c r="AL848">
        <f t="shared" si="370"/>
        <v>27</v>
      </c>
      <c r="AM848">
        <f t="shared" si="371"/>
        <v>10</v>
      </c>
    </row>
    <row r="849" spans="2:39" x14ac:dyDescent="0.25">
      <c r="B849" s="24">
        <v>43835</v>
      </c>
      <c r="C849" s="20" t="s">
        <v>22</v>
      </c>
      <c r="D849" s="20" t="s">
        <v>35</v>
      </c>
      <c r="E849" s="2">
        <v>-111.11111111111113</v>
      </c>
      <c r="F849" s="2">
        <v>-111.11111111111113</v>
      </c>
      <c r="G849" s="9">
        <f t="shared" si="372"/>
        <v>45064.208333331284</v>
      </c>
      <c r="H849" s="2" t="str">
        <f t="shared" si="373"/>
        <v>Philadelphia Eagles</v>
      </c>
      <c r="I849" s="2" t="str">
        <f t="shared" si="374"/>
        <v>Seattle Seahawks</v>
      </c>
      <c r="J849" s="17">
        <f t="shared" si="375"/>
        <v>-111.11111111111113</v>
      </c>
      <c r="K849" s="18">
        <f t="shared" si="376"/>
        <v>-111.11111111111113</v>
      </c>
      <c r="L849" s="4">
        <f t="shared" si="351"/>
        <v>1.9</v>
      </c>
      <c r="M849" s="4">
        <f t="shared" si="352"/>
        <v>1.9</v>
      </c>
      <c r="N849" s="1">
        <f t="shared" si="353"/>
        <v>0.52631578947368418</v>
      </c>
      <c r="O849" s="1">
        <f t="shared" si="354"/>
        <v>0.52631578947368418</v>
      </c>
      <c r="P849" s="1">
        <f t="shared" si="355"/>
        <v>4.9999999999999933E-2</v>
      </c>
      <c r="Q849" s="1">
        <f t="shared" si="356"/>
        <v>0</v>
      </c>
      <c r="R849" s="1">
        <f t="shared" si="357"/>
        <v>0.51100000000000001</v>
      </c>
      <c r="S849" s="1"/>
      <c r="T849" s="17">
        <f t="shared" si="358"/>
        <v>956.94716242661434</v>
      </c>
      <c r="U849" s="18">
        <f t="shared" si="359"/>
        <v>953.05662164669593</v>
      </c>
      <c r="V849" s="2">
        <f t="shared" si="360"/>
        <v>909.09980430528356</v>
      </c>
      <c r="W849" s="18">
        <f t="shared" si="361"/>
        <v>905.40379056436109</v>
      </c>
      <c r="X849" s="2">
        <f t="shared" si="362"/>
        <v>-109.9989236895921</v>
      </c>
      <c r="Y849" s="2">
        <f t="shared" si="363"/>
        <v>-110.44795818412409</v>
      </c>
      <c r="Z849" s="2">
        <f t="shared" si="364"/>
        <v>909.09980430528356</v>
      </c>
      <c r="AA849" s="2">
        <f t="shared" si="365"/>
        <v>-1000</v>
      </c>
      <c r="AB849" s="5">
        <f t="shared" si="366"/>
        <v>0.89999999999999991</v>
      </c>
      <c r="AC849" s="5">
        <f t="shared" si="367"/>
        <v>-1</v>
      </c>
      <c r="AD849" s="3">
        <f t="shared" si="368"/>
        <v>202001</v>
      </c>
      <c r="AE849" s="21">
        <v>2</v>
      </c>
      <c r="AF849" s="21">
        <v>1.83</v>
      </c>
      <c r="AG849" s="21">
        <v>1.9</v>
      </c>
      <c r="AH849" s="21">
        <v>1.9</v>
      </c>
      <c r="AI849">
        <v>9</v>
      </c>
      <c r="AJ849">
        <v>17</v>
      </c>
      <c r="AK849">
        <f t="shared" si="369"/>
        <v>-120</v>
      </c>
      <c r="AL849">
        <f t="shared" si="370"/>
        <v>17</v>
      </c>
      <c r="AM849">
        <f t="shared" si="371"/>
        <v>9</v>
      </c>
    </row>
    <row r="850" spans="2:39" x14ac:dyDescent="0.25">
      <c r="B850" s="24">
        <v>43835</v>
      </c>
      <c r="C850" s="20" t="s">
        <v>46</v>
      </c>
      <c r="D850" s="20" t="s">
        <v>32</v>
      </c>
      <c r="E850" s="2">
        <v>-384.61538461538458</v>
      </c>
      <c r="F850" s="2">
        <v>300</v>
      </c>
      <c r="G850" s="9">
        <f t="shared" si="372"/>
        <v>45064.249999997948</v>
      </c>
      <c r="H850" s="2" t="str">
        <f t="shared" si="373"/>
        <v>New Orleans Saints</v>
      </c>
      <c r="I850" s="2" t="str">
        <f t="shared" si="374"/>
        <v>Minnesota Vikings</v>
      </c>
      <c r="J850" s="17">
        <f t="shared" si="375"/>
        <v>-384.61538461538458</v>
      </c>
      <c r="K850" s="18">
        <f t="shared" si="376"/>
        <v>300</v>
      </c>
      <c r="L850" s="4">
        <f t="shared" si="351"/>
        <v>1.26</v>
      </c>
      <c r="M850" s="4">
        <f t="shared" si="352"/>
        <v>4</v>
      </c>
      <c r="N850" s="1">
        <f t="shared" si="353"/>
        <v>0.79365079365079361</v>
      </c>
      <c r="O850" s="1">
        <f t="shared" si="354"/>
        <v>0.25</v>
      </c>
      <c r="P850" s="1">
        <f t="shared" si="355"/>
        <v>4.1825095057034134E-2</v>
      </c>
      <c r="Q850" s="1">
        <f t="shared" si="356"/>
        <v>0.2718253968253968</v>
      </c>
      <c r="R850" s="1">
        <f t="shared" si="357"/>
        <v>0.78282539682539687</v>
      </c>
      <c r="S850" s="1"/>
      <c r="T850" s="17">
        <f t="shared" si="358"/>
        <v>277.42406423618138</v>
      </c>
      <c r="U850" s="18">
        <f t="shared" si="359"/>
        <v>3056.5054734484152</v>
      </c>
      <c r="V850" s="2">
        <f t="shared" si="360"/>
        <v>263.55286102437231</v>
      </c>
      <c r="W850" s="18">
        <f t="shared" si="361"/>
        <v>2903.6801997759944</v>
      </c>
      <c r="X850" s="2">
        <f t="shared" si="362"/>
        <v>-379.4305233922405</v>
      </c>
      <c r="Y850" s="2">
        <f t="shared" si="363"/>
        <v>290.36801997759943</v>
      </c>
      <c r="Z850" s="2">
        <f t="shared" si="364"/>
        <v>-1000</v>
      </c>
      <c r="AA850" s="2">
        <f t="shared" si="365"/>
        <v>2903.6801997759944</v>
      </c>
      <c r="AB850" s="5">
        <f t="shared" si="366"/>
        <v>-1</v>
      </c>
      <c r="AC850" s="5">
        <f t="shared" si="367"/>
        <v>3</v>
      </c>
      <c r="AD850" s="3">
        <f t="shared" si="368"/>
        <v>202001</v>
      </c>
      <c r="AE850" s="21">
        <v>1.33</v>
      </c>
      <c r="AF850" s="21">
        <v>3.4</v>
      </c>
      <c r="AG850" s="21">
        <v>1.26</v>
      </c>
      <c r="AH850" s="21">
        <v>4</v>
      </c>
      <c r="AI850">
        <v>20</v>
      </c>
      <c r="AJ850">
        <v>26</v>
      </c>
      <c r="AK850">
        <f t="shared" si="369"/>
        <v>-400</v>
      </c>
      <c r="AL850">
        <f t="shared" si="370"/>
        <v>20</v>
      </c>
      <c r="AM850">
        <f t="shared" si="371"/>
        <v>26</v>
      </c>
    </row>
    <row r="851" spans="2:39" x14ac:dyDescent="0.25">
      <c r="B851" s="24">
        <v>43834</v>
      </c>
      <c r="C851" s="20" t="s">
        <v>39</v>
      </c>
      <c r="D851" s="20" t="s">
        <v>44</v>
      </c>
      <c r="E851" s="2">
        <v>-227.27272727272731</v>
      </c>
      <c r="F851" s="2">
        <v>185</v>
      </c>
      <c r="G851" s="9">
        <f t="shared" si="372"/>
        <v>45064.291666664612</v>
      </c>
      <c r="H851" s="2" t="str">
        <f t="shared" si="373"/>
        <v>New England Patriots</v>
      </c>
      <c r="I851" s="2" t="str">
        <f t="shared" si="374"/>
        <v>Tennessee Titans</v>
      </c>
      <c r="J851" s="17">
        <f t="shared" si="375"/>
        <v>-227.27272727272731</v>
      </c>
      <c r="K851" s="18">
        <f t="shared" si="376"/>
        <v>185</v>
      </c>
      <c r="L851" s="4">
        <f t="shared" si="351"/>
        <v>1.44</v>
      </c>
      <c r="M851" s="4">
        <f t="shared" si="352"/>
        <v>2.85</v>
      </c>
      <c r="N851" s="1">
        <f t="shared" si="353"/>
        <v>0.69444444444444442</v>
      </c>
      <c r="O851" s="1">
        <f t="shared" si="354"/>
        <v>0.35087719298245612</v>
      </c>
      <c r="P851" s="1">
        <f t="shared" si="355"/>
        <v>4.3356643356643354E-2</v>
      </c>
      <c r="Q851" s="1">
        <f t="shared" si="356"/>
        <v>0.17178362573099415</v>
      </c>
      <c r="R851" s="1">
        <f t="shared" si="357"/>
        <v>0.68278362573099416</v>
      </c>
      <c r="S851" s="1"/>
      <c r="T851" s="17">
        <f t="shared" si="358"/>
        <v>464.59282606461329</v>
      </c>
      <c r="U851" s="18">
        <f t="shared" si="359"/>
        <v>1917.3510160506185</v>
      </c>
      <c r="V851" s="2">
        <f t="shared" si="360"/>
        <v>441.36318476138263</v>
      </c>
      <c r="W851" s="18">
        <f t="shared" si="361"/>
        <v>1821.4834652480874</v>
      </c>
      <c r="X851" s="2">
        <f t="shared" si="362"/>
        <v>-226.57077765573882</v>
      </c>
      <c r="Y851" s="2">
        <f t="shared" si="363"/>
        <v>182.14834652480874</v>
      </c>
      <c r="Z851" s="2">
        <f t="shared" si="364"/>
        <v>-1000</v>
      </c>
      <c r="AA851" s="2">
        <f t="shared" si="365"/>
        <v>1821.4834652480874</v>
      </c>
      <c r="AB851" s="5">
        <f t="shared" si="366"/>
        <v>-1</v>
      </c>
      <c r="AC851" s="5">
        <f t="shared" si="367"/>
        <v>1.85</v>
      </c>
      <c r="AD851" s="3">
        <f t="shared" si="368"/>
        <v>202001</v>
      </c>
      <c r="AE851" s="21">
        <v>1.45</v>
      </c>
      <c r="AF851" s="21">
        <v>2.8</v>
      </c>
      <c r="AG851" s="21">
        <v>1.44</v>
      </c>
      <c r="AH851" s="21">
        <v>2.85</v>
      </c>
      <c r="AI851">
        <v>13</v>
      </c>
      <c r="AJ851">
        <v>20</v>
      </c>
      <c r="AK851">
        <f t="shared" si="369"/>
        <v>-300</v>
      </c>
      <c r="AL851">
        <f t="shared" si="370"/>
        <v>13</v>
      </c>
      <c r="AM851">
        <f t="shared" si="371"/>
        <v>20</v>
      </c>
    </row>
    <row r="852" spans="2:39" x14ac:dyDescent="0.25">
      <c r="B852" s="24">
        <v>43834</v>
      </c>
      <c r="C852" s="20" t="s">
        <v>43</v>
      </c>
      <c r="D852" s="20" t="s">
        <v>27</v>
      </c>
      <c r="E852" s="2">
        <v>-140.84507042253523</v>
      </c>
      <c r="F852" s="2">
        <v>120.00000000000001</v>
      </c>
      <c r="G852" s="9">
        <f t="shared" si="372"/>
        <v>45064.333333331277</v>
      </c>
      <c r="H852" s="2" t="str">
        <f t="shared" si="373"/>
        <v>Houston Texans</v>
      </c>
      <c r="I852" s="2" t="str">
        <f t="shared" si="374"/>
        <v>Buffalo Bills</v>
      </c>
      <c r="J852" s="17">
        <f t="shared" si="375"/>
        <v>-140.84507042253523</v>
      </c>
      <c r="K852" s="18">
        <f t="shared" si="376"/>
        <v>120.00000000000001</v>
      </c>
      <c r="L852" s="4">
        <f t="shared" si="351"/>
        <v>1.71</v>
      </c>
      <c r="M852" s="4">
        <f t="shared" si="352"/>
        <v>2.2000000000000002</v>
      </c>
      <c r="N852" s="1">
        <f t="shared" si="353"/>
        <v>0.58479532163742687</v>
      </c>
      <c r="O852" s="1">
        <f t="shared" si="354"/>
        <v>0.45454545454545453</v>
      </c>
      <c r="P852" s="1">
        <f t="shared" si="355"/>
        <v>3.7851662404092101E-2</v>
      </c>
      <c r="Q852" s="1">
        <f t="shared" si="356"/>
        <v>6.5124933545986169E-2</v>
      </c>
      <c r="R852" s="1">
        <f t="shared" si="357"/>
        <v>0.57612493354598615</v>
      </c>
      <c r="S852" s="1"/>
      <c r="T852" s="17">
        <f t="shared" si="358"/>
        <v>735.73463284275692</v>
      </c>
      <c r="U852" s="18">
        <f t="shared" si="359"/>
        <v>1235.8449349286186</v>
      </c>
      <c r="V852" s="2">
        <f t="shared" si="360"/>
        <v>698.94790120061907</v>
      </c>
      <c r="W852" s="18">
        <f t="shared" si="361"/>
        <v>1174.0526881821877</v>
      </c>
      <c r="X852" s="2">
        <f t="shared" si="362"/>
        <v>-143.07218009843768</v>
      </c>
      <c r="Y852" s="2">
        <f t="shared" si="363"/>
        <v>117.40526881821877</v>
      </c>
      <c r="Z852" s="2">
        <f t="shared" si="364"/>
        <v>698.94790120061907</v>
      </c>
      <c r="AA852" s="2">
        <f t="shared" si="365"/>
        <v>-1000</v>
      </c>
      <c r="AB852" s="5">
        <f t="shared" si="366"/>
        <v>0.71</v>
      </c>
      <c r="AC852" s="5">
        <f t="shared" si="367"/>
        <v>-1</v>
      </c>
      <c r="AD852" s="3">
        <f t="shared" si="368"/>
        <v>202001</v>
      </c>
      <c r="AE852" s="21">
        <v>1.5</v>
      </c>
      <c r="AF852" s="21">
        <v>2.7</v>
      </c>
      <c r="AG852" s="21">
        <v>1.71</v>
      </c>
      <c r="AH852" s="21">
        <v>2.2000000000000002</v>
      </c>
      <c r="AI852">
        <v>22</v>
      </c>
      <c r="AJ852">
        <v>19</v>
      </c>
      <c r="AK852">
        <f t="shared" si="369"/>
        <v>-150</v>
      </c>
      <c r="AL852">
        <f t="shared" si="370"/>
        <v>22</v>
      </c>
      <c r="AM852">
        <f t="shared" si="371"/>
        <v>19</v>
      </c>
    </row>
    <row r="853" spans="2:39" x14ac:dyDescent="0.25">
      <c r="B853" s="24">
        <v>43828</v>
      </c>
      <c r="C853" s="20" t="s">
        <v>35</v>
      </c>
      <c r="D853" s="20" t="s">
        <v>25</v>
      </c>
      <c r="E853" s="2">
        <v>154.99999999999997</v>
      </c>
      <c r="F853" s="2">
        <v>-175.43859649122805</v>
      </c>
      <c r="G853" s="9">
        <f t="shared" si="372"/>
        <v>45064.374999997941</v>
      </c>
      <c r="H853" s="2" t="str">
        <f t="shared" si="373"/>
        <v>San Francisco 49ers</v>
      </c>
      <c r="I853" s="2" t="str">
        <f t="shared" si="374"/>
        <v>Seattle Seahawks</v>
      </c>
      <c r="J853" s="17">
        <f t="shared" si="375"/>
        <v>-175.43859649122805</v>
      </c>
      <c r="K853" s="18">
        <f t="shared" si="376"/>
        <v>154.99999999999997</v>
      </c>
      <c r="L853" s="4">
        <f t="shared" si="351"/>
        <v>1.57</v>
      </c>
      <c r="M853" s="4">
        <f t="shared" si="352"/>
        <v>2.5499999999999998</v>
      </c>
      <c r="N853" s="1">
        <f t="shared" si="353"/>
        <v>0.63694267515923564</v>
      </c>
      <c r="O853" s="1">
        <f t="shared" si="354"/>
        <v>0.39215686274509809</v>
      </c>
      <c r="P853" s="1">
        <f t="shared" si="355"/>
        <v>2.8276699029126329E-2</v>
      </c>
      <c r="Q853" s="1">
        <f t="shared" si="356"/>
        <v>0.12239290620706877</v>
      </c>
      <c r="R853" s="1">
        <f t="shared" si="357"/>
        <v>0.63339290620706878</v>
      </c>
      <c r="S853" s="1"/>
      <c r="T853" s="17">
        <f t="shared" si="358"/>
        <v>578.79886276004493</v>
      </c>
      <c r="U853" s="18">
        <f t="shared" si="359"/>
        <v>1558.0808321378222</v>
      </c>
      <c r="V853" s="2">
        <f t="shared" si="360"/>
        <v>549.85891962204266</v>
      </c>
      <c r="W853" s="18">
        <f t="shared" si="361"/>
        <v>1480.1767905309309</v>
      </c>
      <c r="X853" s="2">
        <f t="shared" si="362"/>
        <v>-181.86483192586408</v>
      </c>
      <c r="Y853" s="2">
        <f t="shared" si="363"/>
        <v>148.0176790530931</v>
      </c>
      <c r="Z853" s="2">
        <f t="shared" si="364"/>
        <v>549.85891962204266</v>
      </c>
      <c r="AA853" s="2">
        <f t="shared" si="365"/>
        <v>-1000</v>
      </c>
      <c r="AB853" s="5">
        <f t="shared" si="366"/>
        <v>0.57000000000000006</v>
      </c>
      <c r="AC853" s="5">
        <f t="shared" si="367"/>
        <v>-1</v>
      </c>
      <c r="AD853" s="3">
        <f t="shared" si="368"/>
        <v>201912</v>
      </c>
      <c r="AE853" s="21">
        <v>2.2999999999999998</v>
      </c>
      <c r="AF853" s="21">
        <v>1.66</v>
      </c>
      <c r="AG853" s="21">
        <v>2.5499999999999998</v>
      </c>
      <c r="AH853" s="21">
        <v>1.57</v>
      </c>
      <c r="AI853">
        <v>21</v>
      </c>
      <c r="AJ853">
        <v>26</v>
      </c>
      <c r="AK853">
        <f t="shared" si="369"/>
        <v>-180</v>
      </c>
      <c r="AL853">
        <f t="shared" si="370"/>
        <v>26</v>
      </c>
      <c r="AM853">
        <f t="shared" si="371"/>
        <v>21</v>
      </c>
    </row>
    <row r="854" spans="2:39" x14ac:dyDescent="0.25">
      <c r="B854" s="24">
        <v>43828</v>
      </c>
      <c r="C854" s="20" t="s">
        <v>41</v>
      </c>
      <c r="D854" s="20" t="s">
        <v>55</v>
      </c>
      <c r="E854" s="2">
        <v>-222.22222222222226</v>
      </c>
      <c r="F854" s="2">
        <v>179.99999999999997</v>
      </c>
      <c r="G854" s="9">
        <f t="shared" si="372"/>
        <v>45064.416666664605</v>
      </c>
      <c r="H854" s="2" t="str">
        <f t="shared" si="373"/>
        <v>Denver Broncos</v>
      </c>
      <c r="I854" s="2" t="str">
        <f t="shared" si="374"/>
        <v>Oakland Raiders</v>
      </c>
      <c r="J854" s="17">
        <f t="shared" si="375"/>
        <v>-222.22222222222226</v>
      </c>
      <c r="K854" s="18">
        <f t="shared" si="376"/>
        <v>179.99999999999997</v>
      </c>
      <c r="L854" s="4">
        <f t="shared" si="351"/>
        <v>1.45</v>
      </c>
      <c r="M854" s="4">
        <f t="shared" si="352"/>
        <v>2.8</v>
      </c>
      <c r="N854" s="1">
        <f t="shared" si="353"/>
        <v>0.68965517241379315</v>
      </c>
      <c r="O854" s="1">
        <f t="shared" si="354"/>
        <v>0.35714285714285715</v>
      </c>
      <c r="P854" s="1">
        <f t="shared" si="355"/>
        <v>4.4705882352941262E-2</v>
      </c>
      <c r="Q854" s="1">
        <f t="shared" si="356"/>
        <v>0.166256157635468</v>
      </c>
      <c r="R854" s="1">
        <f t="shared" si="357"/>
        <v>0.67725615763546798</v>
      </c>
      <c r="S854" s="1"/>
      <c r="T854" s="17">
        <f t="shared" si="358"/>
        <v>476.54619116545314</v>
      </c>
      <c r="U854" s="18">
        <f t="shared" si="359"/>
        <v>1872.3757127156628</v>
      </c>
      <c r="V854" s="2">
        <f t="shared" si="360"/>
        <v>452.71888160718044</v>
      </c>
      <c r="W854" s="18">
        <f t="shared" si="361"/>
        <v>1778.7569270798795</v>
      </c>
      <c r="X854" s="2">
        <f t="shared" si="362"/>
        <v>-220.88762820095712</v>
      </c>
      <c r="Y854" s="2">
        <f t="shared" si="363"/>
        <v>177.87569270798795</v>
      </c>
      <c r="Z854" s="2">
        <f t="shared" si="364"/>
        <v>452.71888160718044</v>
      </c>
      <c r="AA854" s="2">
        <f t="shared" si="365"/>
        <v>-1000</v>
      </c>
      <c r="AB854" s="5">
        <f t="shared" si="366"/>
        <v>0.44999999999999996</v>
      </c>
      <c r="AC854" s="5">
        <f t="shared" si="367"/>
        <v>-1</v>
      </c>
      <c r="AD854" s="3">
        <f t="shared" si="368"/>
        <v>201912</v>
      </c>
      <c r="AE854" s="21">
        <v>1.52</v>
      </c>
      <c r="AF854" s="21">
        <v>2.67</v>
      </c>
      <c r="AG854" s="21">
        <v>1.45</v>
      </c>
      <c r="AH854" s="21">
        <v>2.8</v>
      </c>
      <c r="AI854">
        <v>16</v>
      </c>
      <c r="AJ854">
        <v>15</v>
      </c>
      <c r="AK854">
        <f t="shared" si="369"/>
        <v>-300</v>
      </c>
      <c r="AL854">
        <f t="shared" si="370"/>
        <v>16</v>
      </c>
      <c r="AM854">
        <f t="shared" si="371"/>
        <v>15</v>
      </c>
    </row>
    <row r="855" spans="2:39" x14ac:dyDescent="0.25">
      <c r="B855" s="24">
        <v>43828</v>
      </c>
      <c r="C855" s="20" t="s">
        <v>50</v>
      </c>
      <c r="D855" s="20" t="s">
        <v>51</v>
      </c>
      <c r="E855" s="2">
        <v>-294.11764705882348</v>
      </c>
      <c r="F855" s="2">
        <v>235</v>
      </c>
      <c r="G855" s="9">
        <f t="shared" si="372"/>
        <v>45064.458333331269</v>
      </c>
      <c r="H855" s="2" t="str">
        <f t="shared" si="373"/>
        <v>Los Angeles Rams</v>
      </c>
      <c r="I855" s="2" t="str">
        <f t="shared" si="374"/>
        <v>Arizona Cardinals</v>
      </c>
      <c r="J855" s="17">
        <f t="shared" si="375"/>
        <v>-294.11764705882348</v>
      </c>
      <c r="K855" s="18">
        <f t="shared" si="376"/>
        <v>235</v>
      </c>
      <c r="L855" s="4">
        <f t="shared" si="351"/>
        <v>1.34</v>
      </c>
      <c r="M855" s="4">
        <f t="shared" si="352"/>
        <v>3.35</v>
      </c>
      <c r="N855" s="1">
        <f t="shared" si="353"/>
        <v>0.74626865671641784</v>
      </c>
      <c r="O855" s="1">
        <f t="shared" si="354"/>
        <v>0.29850746268656714</v>
      </c>
      <c r="P855" s="1">
        <f t="shared" si="355"/>
        <v>4.2857142857142816E-2</v>
      </c>
      <c r="Q855" s="1">
        <f t="shared" si="356"/>
        <v>0.22388059701492535</v>
      </c>
      <c r="R855" s="1">
        <f t="shared" si="357"/>
        <v>0.73488059701492536</v>
      </c>
      <c r="S855" s="1"/>
      <c r="T855" s="17">
        <f t="shared" si="358"/>
        <v>360.7652781444848</v>
      </c>
      <c r="U855" s="18">
        <f t="shared" si="359"/>
        <v>2419.4789829550677</v>
      </c>
      <c r="V855" s="2">
        <f t="shared" si="360"/>
        <v>342.72701423726056</v>
      </c>
      <c r="W855" s="18">
        <f t="shared" si="361"/>
        <v>2298.5050338073142</v>
      </c>
      <c r="X855" s="2">
        <f t="shared" si="362"/>
        <v>-291.77740839177835</v>
      </c>
      <c r="Y855" s="2">
        <f t="shared" si="363"/>
        <v>229.85050338073142</v>
      </c>
      <c r="Z855" s="2">
        <f t="shared" si="364"/>
        <v>342.72701423726056</v>
      </c>
      <c r="AA855" s="2">
        <f t="shared" si="365"/>
        <v>-1000</v>
      </c>
      <c r="AB855" s="5">
        <f t="shared" si="366"/>
        <v>0.34000000000000008</v>
      </c>
      <c r="AC855" s="5">
        <f t="shared" si="367"/>
        <v>-1</v>
      </c>
      <c r="AD855" s="3">
        <f t="shared" si="368"/>
        <v>201912</v>
      </c>
      <c r="AE855" s="21">
        <v>1.29</v>
      </c>
      <c r="AF855" s="21">
        <v>3.7</v>
      </c>
      <c r="AG855" s="21">
        <v>1.34</v>
      </c>
      <c r="AH855" s="21">
        <v>3.35</v>
      </c>
      <c r="AI855">
        <v>31</v>
      </c>
      <c r="AJ855">
        <v>24</v>
      </c>
      <c r="AK855">
        <f t="shared" si="369"/>
        <v>-300</v>
      </c>
      <c r="AL855">
        <f t="shared" si="370"/>
        <v>31</v>
      </c>
      <c r="AM855">
        <f t="shared" si="371"/>
        <v>24</v>
      </c>
    </row>
    <row r="856" spans="2:39" x14ac:dyDescent="0.25">
      <c r="B856" s="24">
        <v>43828</v>
      </c>
      <c r="C856" s="20" t="s">
        <v>31</v>
      </c>
      <c r="D856" s="20" t="s">
        <v>48</v>
      </c>
      <c r="E856" s="2">
        <v>104.99999999999999</v>
      </c>
      <c r="F856" s="2">
        <v>-125</v>
      </c>
      <c r="G856" s="9">
        <f t="shared" si="372"/>
        <v>45064.499999997934</v>
      </c>
      <c r="H856" s="2" t="str">
        <f t="shared" si="373"/>
        <v>Pittsburgh Steelers</v>
      </c>
      <c r="I856" s="2" t="str">
        <f t="shared" si="374"/>
        <v>Baltimore Ravens</v>
      </c>
      <c r="J856" s="17">
        <f t="shared" si="375"/>
        <v>-125</v>
      </c>
      <c r="K856" s="18">
        <f t="shared" si="376"/>
        <v>104.99999999999999</v>
      </c>
      <c r="L856" s="4">
        <f t="shared" si="351"/>
        <v>1.8</v>
      </c>
      <c r="M856" s="4">
        <f t="shared" si="352"/>
        <v>2.0499999999999998</v>
      </c>
      <c r="N856" s="1">
        <f t="shared" si="353"/>
        <v>0.55555555555555558</v>
      </c>
      <c r="O856" s="1">
        <f t="shared" si="354"/>
        <v>0.48780487804878053</v>
      </c>
      <c r="P856" s="1">
        <f t="shared" si="355"/>
        <v>4.1558441558441461E-2</v>
      </c>
      <c r="Q856" s="1">
        <f t="shared" si="356"/>
        <v>3.3875338753387524E-2</v>
      </c>
      <c r="R856" s="1">
        <f t="shared" si="357"/>
        <v>0.54487533875338756</v>
      </c>
      <c r="S856" s="1"/>
      <c r="T856" s="17">
        <f t="shared" si="358"/>
        <v>835.28218085238643</v>
      </c>
      <c r="U856" s="18">
        <f t="shared" si="359"/>
        <v>1090.9993667390718</v>
      </c>
      <c r="V856" s="2">
        <f t="shared" si="360"/>
        <v>793.51807180976709</v>
      </c>
      <c r="W856" s="18">
        <f t="shared" si="361"/>
        <v>1036.449398402118</v>
      </c>
      <c r="X856" s="2">
        <f t="shared" si="362"/>
        <v>-126.02107444375048</v>
      </c>
      <c r="Y856" s="2">
        <f t="shared" si="363"/>
        <v>103.6449398402118</v>
      </c>
      <c r="Z856" s="2">
        <f t="shared" si="364"/>
        <v>-1000</v>
      </c>
      <c r="AA856" s="2">
        <f t="shared" si="365"/>
        <v>1036.449398402118</v>
      </c>
      <c r="AB856" s="5">
        <f t="shared" si="366"/>
        <v>-1</v>
      </c>
      <c r="AC856" s="5">
        <f t="shared" si="367"/>
        <v>1.0499999999999998</v>
      </c>
      <c r="AD856" s="3">
        <f t="shared" si="368"/>
        <v>201912</v>
      </c>
      <c r="AE856" s="21">
        <v>1.83</v>
      </c>
      <c r="AF856" s="21">
        <v>2</v>
      </c>
      <c r="AG856" s="21">
        <v>2.0499999999999998</v>
      </c>
      <c r="AH856" s="21">
        <v>1.8</v>
      </c>
      <c r="AI856">
        <v>28</v>
      </c>
      <c r="AJ856">
        <v>10</v>
      </c>
      <c r="AK856">
        <f t="shared" si="369"/>
        <v>-130</v>
      </c>
      <c r="AL856">
        <f t="shared" si="370"/>
        <v>10</v>
      </c>
      <c r="AM856">
        <f t="shared" si="371"/>
        <v>28</v>
      </c>
    </row>
    <row r="857" spans="2:39" x14ac:dyDescent="0.25">
      <c r="B857" s="24">
        <v>43828</v>
      </c>
      <c r="C857" s="20" t="s">
        <v>27</v>
      </c>
      <c r="D857" s="20" t="s">
        <v>45</v>
      </c>
      <c r="E857" s="2">
        <v>-105.26315789473685</v>
      </c>
      <c r="F857" s="2">
        <v>-116.27906976744185</v>
      </c>
      <c r="G857" s="9">
        <f t="shared" si="372"/>
        <v>45064.541666664598</v>
      </c>
      <c r="H857" s="2" t="str">
        <f t="shared" si="373"/>
        <v>New York Jets</v>
      </c>
      <c r="I857" s="2" t="str">
        <f t="shared" si="374"/>
        <v>Buffalo Bills</v>
      </c>
      <c r="J857" s="17">
        <f t="shared" si="375"/>
        <v>-116.27906976744185</v>
      </c>
      <c r="K857" s="18">
        <f t="shared" si="376"/>
        <v>-105.26315789473685</v>
      </c>
      <c r="L857" s="4">
        <f t="shared" si="351"/>
        <v>1.86</v>
      </c>
      <c r="M857" s="4">
        <f t="shared" si="352"/>
        <v>1.95</v>
      </c>
      <c r="N857" s="1">
        <f t="shared" si="353"/>
        <v>0.5376344086021505</v>
      </c>
      <c r="O857" s="1">
        <f t="shared" si="354"/>
        <v>0.51282051282051289</v>
      </c>
      <c r="P857" s="1">
        <f t="shared" si="355"/>
        <v>4.8031496062992063E-2</v>
      </c>
      <c r="Q857" s="1">
        <f t="shared" si="356"/>
        <v>1.2406947890818809E-2</v>
      </c>
      <c r="R857" s="1">
        <f t="shared" si="357"/>
        <v>0.52340694789081876</v>
      </c>
      <c r="S857" s="1"/>
      <c r="T857" s="17">
        <f t="shared" si="358"/>
        <v>910.55927711643062</v>
      </c>
      <c r="U857" s="18">
        <f t="shared" si="359"/>
        <v>1001.5075521192962</v>
      </c>
      <c r="V857" s="2">
        <f t="shared" si="360"/>
        <v>865.03131326060907</v>
      </c>
      <c r="W857" s="18">
        <f t="shared" si="361"/>
        <v>951.43217451333135</v>
      </c>
      <c r="X857" s="2">
        <f t="shared" si="362"/>
        <v>-115.60275156174939</v>
      </c>
      <c r="Y857" s="2">
        <f t="shared" si="363"/>
        <v>-105.10470707084419</v>
      </c>
      <c r="Z857" s="2">
        <f t="shared" si="364"/>
        <v>865.03131326060907</v>
      </c>
      <c r="AA857" s="2">
        <f t="shared" si="365"/>
        <v>-1000</v>
      </c>
      <c r="AB857" s="5">
        <f t="shared" si="366"/>
        <v>0.8600000000000001</v>
      </c>
      <c r="AC857" s="5">
        <f t="shared" si="367"/>
        <v>-1</v>
      </c>
      <c r="AD857" s="3">
        <f t="shared" si="368"/>
        <v>201912</v>
      </c>
      <c r="AE857" s="21">
        <v>1.86</v>
      </c>
      <c r="AF857" s="21">
        <v>1.95</v>
      </c>
      <c r="AG857" s="21">
        <v>1.95</v>
      </c>
      <c r="AH857" s="21">
        <v>1.86</v>
      </c>
      <c r="AI857">
        <v>6</v>
      </c>
      <c r="AJ857">
        <v>13</v>
      </c>
      <c r="AK857">
        <f t="shared" si="369"/>
        <v>-120</v>
      </c>
      <c r="AL857">
        <f t="shared" si="370"/>
        <v>13</v>
      </c>
      <c r="AM857">
        <f t="shared" si="371"/>
        <v>6</v>
      </c>
    </row>
    <row r="858" spans="2:39" x14ac:dyDescent="0.25">
      <c r="B858" s="24">
        <v>43828</v>
      </c>
      <c r="C858" s="20" t="s">
        <v>47</v>
      </c>
      <c r="D858" s="20" t="s">
        <v>46</v>
      </c>
      <c r="E858" s="2">
        <v>550</v>
      </c>
      <c r="F858" s="2">
        <v>-833.33333333333258</v>
      </c>
      <c r="G858" s="9">
        <f t="shared" si="372"/>
        <v>45064.583333331262</v>
      </c>
      <c r="H858" s="2" t="str">
        <f t="shared" si="373"/>
        <v>New Orleans Saints</v>
      </c>
      <c r="I858" s="2" t="str">
        <f t="shared" si="374"/>
        <v>Carolina Panthers</v>
      </c>
      <c r="J858" s="17">
        <f t="shared" si="375"/>
        <v>-833.33333333333258</v>
      </c>
      <c r="K858" s="18">
        <f t="shared" si="376"/>
        <v>550</v>
      </c>
      <c r="L858" s="4">
        <f t="shared" si="351"/>
        <v>1.1200000000000001</v>
      </c>
      <c r="M858" s="4">
        <f t="shared" si="352"/>
        <v>6.5</v>
      </c>
      <c r="N858" s="1">
        <f t="shared" si="353"/>
        <v>0.89285714285714279</v>
      </c>
      <c r="O858" s="1">
        <f t="shared" si="354"/>
        <v>0.15384615384615385</v>
      </c>
      <c r="P858" s="1">
        <f t="shared" si="355"/>
        <v>4.4619422572178324E-2</v>
      </c>
      <c r="Q858" s="1">
        <f t="shared" si="356"/>
        <v>0.36950549450549447</v>
      </c>
      <c r="R858" s="1">
        <f t="shared" si="357"/>
        <v>0.88050549450549442</v>
      </c>
      <c r="S858" s="1"/>
      <c r="T858" s="17">
        <f t="shared" si="358"/>
        <v>135.71125477373158</v>
      </c>
      <c r="U858" s="18">
        <f t="shared" si="359"/>
        <v>5488.6896490044255</v>
      </c>
      <c r="V858" s="2">
        <f t="shared" si="360"/>
        <v>128.92569203504499</v>
      </c>
      <c r="W858" s="18">
        <f t="shared" si="361"/>
        <v>5214.2551665542042</v>
      </c>
      <c r="X858" s="2">
        <f t="shared" si="362"/>
        <v>-775.64059127033954</v>
      </c>
      <c r="Y858" s="2">
        <f t="shared" si="363"/>
        <v>521.42551665542044</v>
      </c>
      <c r="Z858" s="2">
        <f t="shared" si="364"/>
        <v>128.92569203504499</v>
      </c>
      <c r="AA858" s="2">
        <f t="shared" si="365"/>
        <v>-1000</v>
      </c>
      <c r="AB858" s="5">
        <f t="shared" si="366"/>
        <v>0.12000000000000011</v>
      </c>
      <c r="AC858" s="5">
        <f t="shared" si="367"/>
        <v>-1</v>
      </c>
      <c r="AD858" s="3">
        <f t="shared" si="368"/>
        <v>201912</v>
      </c>
      <c r="AE858" s="21">
        <v>5.5</v>
      </c>
      <c r="AF858" s="21">
        <v>1.1599999999999999</v>
      </c>
      <c r="AG858" s="21">
        <v>6.5</v>
      </c>
      <c r="AH858" s="21">
        <v>1.1200000000000001</v>
      </c>
      <c r="AI858">
        <v>10</v>
      </c>
      <c r="AJ858">
        <v>42</v>
      </c>
      <c r="AK858">
        <f t="shared" si="369"/>
        <v>-900</v>
      </c>
      <c r="AL858">
        <f t="shared" si="370"/>
        <v>42</v>
      </c>
      <c r="AM858">
        <f t="shared" si="371"/>
        <v>10</v>
      </c>
    </row>
    <row r="859" spans="2:39" x14ac:dyDescent="0.25">
      <c r="B859" s="24">
        <v>43828</v>
      </c>
      <c r="C859" s="20" t="s">
        <v>24</v>
      </c>
      <c r="D859" s="20" t="s">
        <v>49</v>
      </c>
      <c r="E859" s="2">
        <v>114.99999999999999</v>
      </c>
      <c r="F859" s="2">
        <v>-135.13513513513513</v>
      </c>
      <c r="G859" s="9">
        <f t="shared" si="372"/>
        <v>45064.624999997926</v>
      </c>
      <c r="H859" s="2" t="str">
        <f t="shared" si="373"/>
        <v>Cleveland Browns</v>
      </c>
      <c r="I859" s="2" t="str">
        <f t="shared" si="374"/>
        <v>Cincinnati Bengals</v>
      </c>
      <c r="J859" s="17">
        <f t="shared" si="375"/>
        <v>-135.13513513513513</v>
      </c>
      <c r="K859" s="18">
        <f t="shared" si="376"/>
        <v>114.99999999999999</v>
      </c>
      <c r="L859" s="4">
        <f t="shared" si="351"/>
        <v>1.74</v>
      </c>
      <c r="M859" s="4">
        <f t="shared" si="352"/>
        <v>2.15</v>
      </c>
      <c r="N859" s="1">
        <f t="shared" si="353"/>
        <v>0.57471264367816088</v>
      </c>
      <c r="O859" s="1">
        <f t="shared" si="354"/>
        <v>0.46511627906976744</v>
      </c>
      <c r="P859" s="1">
        <f t="shared" si="355"/>
        <v>3.8303341902313659E-2</v>
      </c>
      <c r="Q859" s="1">
        <f t="shared" si="356"/>
        <v>5.4798182304196724E-2</v>
      </c>
      <c r="R859" s="1">
        <f t="shared" si="357"/>
        <v>0.56579818230419676</v>
      </c>
      <c r="S859" s="1"/>
      <c r="T859" s="17">
        <f t="shared" si="358"/>
        <v>767.41465645493759</v>
      </c>
      <c r="U859" s="18">
        <f t="shared" si="359"/>
        <v>1185.8985221458363</v>
      </c>
      <c r="V859" s="2">
        <f t="shared" si="360"/>
        <v>729.04392363219063</v>
      </c>
      <c r="W859" s="18">
        <f t="shared" si="361"/>
        <v>1126.6035960385445</v>
      </c>
      <c r="X859" s="2">
        <f t="shared" si="362"/>
        <v>-137.16594673992637</v>
      </c>
      <c r="Y859" s="2">
        <f t="shared" si="363"/>
        <v>112.66035960385446</v>
      </c>
      <c r="Z859" s="2">
        <f t="shared" si="364"/>
        <v>-1000</v>
      </c>
      <c r="AA859" s="2">
        <f t="shared" si="365"/>
        <v>1126.6035960385445</v>
      </c>
      <c r="AB859" s="5">
        <f t="shared" si="366"/>
        <v>-1</v>
      </c>
      <c r="AC859" s="5">
        <f t="shared" si="367"/>
        <v>1.1499999999999999</v>
      </c>
      <c r="AD859" s="3">
        <f t="shared" si="368"/>
        <v>201912</v>
      </c>
      <c r="AE859" s="21">
        <v>2.35</v>
      </c>
      <c r="AF859" s="21">
        <v>1.64</v>
      </c>
      <c r="AG859" s="21">
        <v>2.15</v>
      </c>
      <c r="AH859" s="21">
        <v>1.74</v>
      </c>
      <c r="AI859">
        <v>33</v>
      </c>
      <c r="AJ859">
        <v>23</v>
      </c>
      <c r="AK859">
        <f t="shared" si="369"/>
        <v>-140</v>
      </c>
      <c r="AL859">
        <f t="shared" si="370"/>
        <v>23</v>
      </c>
      <c r="AM859">
        <f t="shared" si="371"/>
        <v>33</v>
      </c>
    </row>
    <row r="860" spans="2:39" x14ac:dyDescent="0.25">
      <c r="B860" s="24">
        <v>43828</v>
      </c>
      <c r="C860" s="20" t="s">
        <v>26</v>
      </c>
      <c r="D860" s="20" t="s">
        <v>56</v>
      </c>
      <c r="E860" s="2">
        <v>-666.66666666666708</v>
      </c>
      <c r="F860" s="2">
        <v>475</v>
      </c>
      <c r="G860" s="9">
        <f t="shared" si="372"/>
        <v>45064.666666664591</v>
      </c>
      <c r="H860" s="2" t="str">
        <f t="shared" si="373"/>
        <v>Dallas Cowboys</v>
      </c>
      <c r="I860" s="2" t="str">
        <f t="shared" si="374"/>
        <v>Washington Redskins</v>
      </c>
      <c r="J860" s="17">
        <f t="shared" si="375"/>
        <v>-666.66666666666708</v>
      </c>
      <c r="K860" s="18">
        <f t="shared" si="376"/>
        <v>475</v>
      </c>
      <c r="L860" s="4">
        <f t="shared" si="351"/>
        <v>1.1499999999999999</v>
      </c>
      <c r="M860" s="4">
        <f t="shared" si="352"/>
        <v>5.75</v>
      </c>
      <c r="N860" s="1">
        <f t="shared" si="353"/>
        <v>0.86956521739130443</v>
      </c>
      <c r="O860" s="1">
        <f t="shared" si="354"/>
        <v>0.17391304347826086</v>
      </c>
      <c r="P860" s="1">
        <f t="shared" si="355"/>
        <v>4.1666666666666741E-2</v>
      </c>
      <c r="Q860" s="1">
        <f t="shared" si="356"/>
        <v>0.34782608695652178</v>
      </c>
      <c r="R860" s="1">
        <f t="shared" si="357"/>
        <v>0.85882608695652185</v>
      </c>
      <c r="S860" s="1"/>
      <c r="T860" s="17">
        <f t="shared" si="358"/>
        <v>164.38009416291189</v>
      </c>
      <c r="U860" s="18">
        <f t="shared" si="359"/>
        <v>4731.0032012495531</v>
      </c>
      <c r="V860" s="2">
        <f t="shared" si="360"/>
        <v>156.16108945476628</v>
      </c>
      <c r="W860" s="18">
        <f t="shared" si="361"/>
        <v>4494.4530411870755</v>
      </c>
      <c r="X860" s="2">
        <f t="shared" si="362"/>
        <v>-640.36438493832395</v>
      </c>
      <c r="Y860" s="2">
        <f t="shared" si="363"/>
        <v>449.44530411870755</v>
      </c>
      <c r="Z860" s="2">
        <f t="shared" si="364"/>
        <v>156.16108945476628</v>
      </c>
      <c r="AA860" s="2">
        <f t="shared" si="365"/>
        <v>-1000</v>
      </c>
      <c r="AB860" s="5">
        <f t="shared" si="366"/>
        <v>0.14999999999999991</v>
      </c>
      <c r="AC860" s="5">
        <f t="shared" si="367"/>
        <v>-1</v>
      </c>
      <c r="AD860" s="3">
        <f t="shared" si="368"/>
        <v>201912</v>
      </c>
      <c r="AE860" s="21">
        <v>1.2</v>
      </c>
      <c r="AF860" s="21">
        <v>4.75</v>
      </c>
      <c r="AG860" s="21">
        <v>1.1499999999999999</v>
      </c>
      <c r="AH860" s="21">
        <v>5.75</v>
      </c>
      <c r="AI860">
        <v>47</v>
      </c>
      <c r="AJ860">
        <v>16</v>
      </c>
      <c r="AK860">
        <f t="shared" si="369"/>
        <v>-700</v>
      </c>
      <c r="AL860">
        <f t="shared" si="370"/>
        <v>47</v>
      </c>
      <c r="AM860">
        <f t="shared" si="371"/>
        <v>16</v>
      </c>
    </row>
    <row r="861" spans="2:39" x14ac:dyDescent="0.25">
      <c r="B861" s="24">
        <v>43828</v>
      </c>
      <c r="C861" s="20" t="s">
        <v>37</v>
      </c>
      <c r="D861" s="20" t="s">
        <v>36</v>
      </c>
      <c r="E861" s="2">
        <v>500</v>
      </c>
      <c r="F861" s="2">
        <v>-714.28571428571479</v>
      </c>
      <c r="G861" s="9">
        <f t="shared" si="372"/>
        <v>45064.708333331255</v>
      </c>
      <c r="H861" s="2" t="str">
        <f t="shared" si="373"/>
        <v>Green Bay Packers</v>
      </c>
      <c r="I861" s="2" t="str">
        <f t="shared" si="374"/>
        <v>Detroit Lions</v>
      </c>
      <c r="J861" s="17">
        <f t="shared" si="375"/>
        <v>-714.28571428571479</v>
      </c>
      <c r="K861" s="18">
        <f t="shared" si="376"/>
        <v>500</v>
      </c>
      <c r="L861" s="4">
        <f t="shared" si="351"/>
        <v>1.1399999999999999</v>
      </c>
      <c r="M861" s="4">
        <f t="shared" si="352"/>
        <v>6</v>
      </c>
      <c r="N861" s="1">
        <f t="shared" si="353"/>
        <v>0.87719298245614041</v>
      </c>
      <c r="O861" s="1">
        <f t="shared" si="354"/>
        <v>0.16666666666666666</v>
      </c>
      <c r="P861" s="1">
        <f t="shared" si="355"/>
        <v>4.2016806722689037E-2</v>
      </c>
      <c r="Q861" s="1">
        <f t="shared" si="356"/>
        <v>0.35526315789473689</v>
      </c>
      <c r="R861" s="1">
        <f t="shared" si="357"/>
        <v>0.86626315789473685</v>
      </c>
      <c r="S861" s="1"/>
      <c r="T861" s="17">
        <f t="shared" si="358"/>
        <v>154.38361990400384</v>
      </c>
      <c r="U861" s="18">
        <f t="shared" si="359"/>
        <v>4970.4571397663694</v>
      </c>
      <c r="V861" s="2">
        <f t="shared" si="360"/>
        <v>146.66443890880365</v>
      </c>
      <c r="W861" s="18">
        <f t="shared" si="361"/>
        <v>4721.9342827780511</v>
      </c>
      <c r="X861" s="2">
        <f t="shared" si="362"/>
        <v>-681.8285382878687</v>
      </c>
      <c r="Y861" s="2">
        <f t="shared" si="363"/>
        <v>472.19342827780508</v>
      </c>
      <c r="Z861" s="2">
        <f t="shared" si="364"/>
        <v>146.66443890880365</v>
      </c>
      <c r="AA861" s="2">
        <f t="shared" si="365"/>
        <v>-1000</v>
      </c>
      <c r="AB861" s="5">
        <f t="shared" si="366"/>
        <v>0.1399999999999999</v>
      </c>
      <c r="AC861" s="5">
        <f t="shared" si="367"/>
        <v>-1</v>
      </c>
      <c r="AD861" s="3">
        <f t="shared" si="368"/>
        <v>201912</v>
      </c>
      <c r="AE861" s="21">
        <v>4.75</v>
      </c>
      <c r="AF861" s="21">
        <v>1.2</v>
      </c>
      <c r="AG861" s="21">
        <v>6</v>
      </c>
      <c r="AH861" s="21">
        <v>1.1399999999999999</v>
      </c>
      <c r="AI861">
        <v>20</v>
      </c>
      <c r="AJ861">
        <v>23</v>
      </c>
      <c r="AK861">
        <f t="shared" si="369"/>
        <v>-800</v>
      </c>
      <c r="AL861">
        <f t="shared" si="370"/>
        <v>23</v>
      </c>
      <c r="AM861">
        <f t="shared" si="371"/>
        <v>20</v>
      </c>
    </row>
    <row r="862" spans="2:39" x14ac:dyDescent="0.25">
      <c r="B862" s="24">
        <v>43828</v>
      </c>
      <c r="C862" s="20" t="s">
        <v>43</v>
      </c>
      <c r="D862" s="20" t="s">
        <v>44</v>
      </c>
      <c r="E862" s="2">
        <v>350</v>
      </c>
      <c r="F862" s="2">
        <v>-454.54545454545462</v>
      </c>
      <c r="G862" s="9">
        <f t="shared" si="372"/>
        <v>45064.749999997919</v>
      </c>
      <c r="H862" s="2" t="str">
        <f t="shared" si="373"/>
        <v>Tennessee Titans</v>
      </c>
      <c r="I862" s="2" t="str">
        <f t="shared" si="374"/>
        <v>Houston Texans</v>
      </c>
      <c r="J862" s="17">
        <f t="shared" si="375"/>
        <v>-454.54545454545462</v>
      </c>
      <c r="K862" s="18">
        <f t="shared" si="376"/>
        <v>350</v>
      </c>
      <c r="L862" s="4">
        <f t="shared" si="351"/>
        <v>1.22</v>
      </c>
      <c r="M862" s="4">
        <f t="shared" si="352"/>
        <v>4.5</v>
      </c>
      <c r="N862" s="1">
        <f t="shared" si="353"/>
        <v>0.81967213114754101</v>
      </c>
      <c r="O862" s="1">
        <f t="shared" si="354"/>
        <v>0.22222222222222221</v>
      </c>
      <c r="P862" s="1">
        <f t="shared" si="355"/>
        <v>4.0209790209790097E-2</v>
      </c>
      <c r="Q862" s="1">
        <f t="shared" si="356"/>
        <v>0.2987249544626594</v>
      </c>
      <c r="R862" s="1">
        <f t="shared" si="357"/>
        <v>0.80972495446265946</v>
      </c>
      <c r="S862" s="1"/>
      <c r="T862" s="17">
        <f t="shared" si="358"/>
        <v>234.98725646118768</v>
      </c>
      <c r="U862" s="18">
        <f t="shared" si="359"/>
        <v>3526.591123964678</v>
      </c>
      <c r="V862" s="2">
        <f t="shared" si="360"/>
        <v>223.2378936381283</v>
      </c>
      <c r="W862" s="18">
        <f t="shared" si="361"/>
        <v>3350.2615677664439</v>
      </c>
      <c r="X862" s="2">
        <f t="shared" si="362"/>
        <v>-447.95262296329213</v>
      </c>
      <c r="Y862" s="2">
        <f t="shared" si="363"/>
        <v>335.02615677664437</v>
      </c>
      <c r="Z862" s="2">
        <f t="shared" si="364"/>
        <v>223.2378936381283</v>
      </c>
      <c r="AA862" s="2">
        <f t="shared" si="365"/>
        <v>-1000</v>
      </c>
      <c r="AB862" s="5">
        <f t="shared" si="366"/>
        <v>0.21999999999999997</v>
      </c>
      <c r="AC862" s="5">
        <f t="shared" si="367"/>
        <v>-1</v>
      </c>
      <c r="AD862" s="3">
        <f t="shared" si="368"/>
        <v>201912</v>
      </c>
      <c r="AE862" s="21">
        <v>2.8</v>
      </c>
      <c r="AF862" s="21">
        <v>1.45</v>
      </c>
      <c r="AG862" s="21">
        <v>4.5</v>
      </c>
      <c r="AH862" s="21">
        <v>1.22</v>
      </c>
      <c r="AI862">
        <v>14</v>
      </c>
      <c r="AJ862">
        <v>35</v>
      </c>
      <c r="AK862">
        <f t="shared" si="369"/>
        <v>-500</v>
      </c>
      <c r="AL862">
        <f t="shared" si="370"/>
        <v>35</v>
      </c>
      <c r="AM862">
        <f t="shared" si="371"/>
        <v>14</v>
      </c>
    </row>
    <row r="863" spans="2:39" x14ac:dyDescent="0.25">
      <c r="B863" s="24">
        <v>43828</v>
      </c>
      <c r="C863" s="20" t="s">
        <v>29</v>
      </c>
      <c r="D863" s="20" t="s">
        <v>42</v>
      </c>
      <c r="E863" s="2">
        <v>210</v>
      </c>
      <c r="F863" s="2">
        <v>-250.00000000000006</v>
      </c>
      <c r="G863" s="9">
        <f t="shared" si="372"/>
        <v>45064.791666664583</v>
      </c>
      <c r="H863" s="2" t="str">
        <f t="shared" si="373"/>
        <v>Indianapolis Colts</v>
      </c>
      <c r="I863" s="2" t="str">
        <f t="shared" si="374"/>
        <v>Jacksonville Jaguars</v>
      </c>
      <c r="J863" s="17">
        <f t="shared" si="375"/>
        <v>-250.00000000000006</v>
      </c>
      <c r="K863" s="18">
        <f t="shared" si="376"/>
        <v>210</v>
      </c>
      <c r="L863" s="4">
        <f t="shared" si="351"/>
        <v>1.4</v>
      </c>
      <c r="M863" s="4">
        <f t="shared" si="352"/>
        <v>3.1</v>
      </c>
      <c r="N863" s="1">
        <f t="shared" si="353"/>
        <v>0.7142857142857143</v>
      </c>
      <c r="O863" s="1">
        <f t="shared" si="354"/>
        <v>0.32258064516129031</v>
      </c>
      <c r="P863" s="1">
        <f t="shared" si="355"/>
        <v>3.5555555555555562E-2</v>
      </c>
      <c r="Q863" s="1">
        <f t="shared" si="356"/>
        <v>0.19585253456221199</v>
      </c>
      <c r="R863" s="1">
        <f t="shared" si="357"/>
        <v>0.70685253456221198</v>
      </c>
      <c r="S863" s="1"/>
      <c r="T863" s="17">
        <f t="shared" si="358"/>
        <v>414.72223852086552</v>
      </c>
      <c r="U863" s="18">
        <f t="shared" si="359"/>
        <v>2130.2265089838866</v>
      </c>
      <c r="V863" s="2">
        <f t="shared" si="360"/>
        <v>393.98612659482222</v>
      </c>
      <c r="W863" s="18">
        <f t="shared" si="361"/>
        <v>2023.7151835346922</v>
      </c>
      <c r="X863" s="2">
        <f t="shared" si="362"/>
        <v>-253.81604389039978</v>
      </c>
      <c r="Y863" s="2">
        <f t="shared" si="363"/>
        <v>202.37151835346921</v>
      </c>
      <c r="Z863" s="2">
        <f t="shared" si="364"/>
        <v>-1000</v>
      </c>
      <c r="AA863" s="2">
        <f t="shared" si="365"/>
        <v>2023.7151835346922</v>
      </c>
      <c r="AB863" s="5">
        <f t="shared" si="366"/>
        <v>-1</v>
      </c>
      <c r="AC863" s="5">
        <f t="shared" si="367"/>
        <v>2.1</v>
      </c>
      <c r="AD863" s="3">
        <f t="shared" si="368"/>
        <v>201912</v>
      </c>
      <c r="AE863" s="21">
        <v>1.9</v>
      </c>
      <c r="AF863" s="21">
        <v>1.9</v>
      </c>
      <c r="AG863" s="21">
        <v>3.1</v>
      </c>
      <c r="AH863" s="21">
        <v>1.4</v>
      </c>
      <c r="AI863">
        <v>38</v>
      </c>
      <c r="AJ863">
        <v>20</v>
      </c>
      <c r="AK863">
        <f t="shared" si="369"/>
        <v>-300</v>
      </c>
      <c r="AL863">
        <f t="shared" si="370"/>
        <v>20</v>
      </c>
      <c r="AM863">
        <f t="shared" si="371"/>
        <v>38</v>
      </c>
    </row>
    <row r="864" spans="2:39" x14ac:dyDescent="0.25">
      <c r="B864" s="24">
        <v>43828</v>
      </c>
      <c r="C864" s="20" t="s">
        <v>23</v>
      </c>
      <c r="D864" s="20" t="s">
        <v>34</v>
      </c>
      <c r="E864" s="2">
        <v>-454.54545454545462</v>
      </c>
      <c r="F864" s="2">
        <v>350</v>
      </c>
      <c r="G864" s="9">
        <f t="shared" si="372"/>
        <v>45064.833333331248</v>
      </c>
      <c r="H864" s="2" t="str">
        <f t="shared" si="373"/>
        <v>Kansas City Chiefs</v>
      </c>
      <c r="I864" s="2" t="str">
        <f t="shared" si="374"/>
        <v>Los Angeles Chargers</v>
      </c>
      <c r="J864" s="17">
        <f t="shared" si="375"/>
        <v>-454.54545454545462</v>
      </c>
      <c r="K864" s="18">
        <f t="shared" si="376"/>
        <v>350</v>
      </c>
      <c r="L864" s="4">
        <f t="shared" si="351"/>
        <v>1.22</v>
      </c>
      <c r="M864" s="4">
        <f t="shared" si="352"/>
        <v>4.5</v>
      </c>
      <c r="N864" s="1">
        <f t="shared" si="353"/>
        <v>0.81967213114754101</v>
      </c>
      <c r="O864" s="1">
        <f t="shared" si="354"/>
        <v>0.22222222222222221</v>
      </c>
      <c r="P864" s="1">
        <f t="shared" si="355"/>
        <v>4.0209790209790097E-2</v>
      </c>
      <c r="Q864" s="1">
        <f t="shared" si="356"/>
        <v>0.2987249544626594</v>
      </c>
      <c r="R864" s="1">
        <f t="shared" si="357"/>
        <v>0.80972495446265946</v>
      </c>
      <c r="S864" s="1"/>
      <c r="T864" s="17">
        <f t="shared" si="358"/>
        <v>234.98725646118768</v>
      </c>
      <c r="U864" s="18">
        <f t="shared" si="359"/>
        <v>3526.591123964678</v>
      </c>
      <c r="V864" s="2">
        <f t="shared" si="360"/>
        <v>223.2378936381283</v>
      </c>
      <c r="W864" s="18">
        <f t="shared" si="361"/>
        <v>3350.2615677664439</v>
      </c>
      <c r="X864" s="2">
        <f t="shared" si="362"/>
        <v>-447.95262296329213</v>
      </c>
      <c r="Y864" s="2">
        <f t="shared" si="363"/>
        <v>335.02615677664437</v>
      </c>
      <c r="Z864" s="2">
        <f t="shared" si="364"/>
        <v>223.2378936381283</v>
      </c>
      <c r="AA864" s="2">
        <f t="shared" si="365"/>
        <v>-1000</v>
      </c>
      <c r="AB864" s="5">
        <f t="shared" si="366"/>
        <v>0.21999999999999997</v>
      </c>
      <c r="AC864" s="5">
        <f t="shared" si="367"/>
        <v>-1</v>
      </c>
      <c r="AD864" s="3">
        <f t="shared" si="368"/>
        <v>201912</v>
      </c>
      <c r="AE864" s="21">
        <v>1.28</v>
      </c>
      <c r="AF864" s="21">
        <v>3.75</v>
      </c>
      <c r="AG864" s="21">
        <v>1.22</v>
      </c>
      <c r="AH864" s="21">
        <v>4.5</v>
      </c>
      <c r="AI864">
        <v>31</v>
      </c>
      <c r="AJ864">
        <v>21</v>
      </c>
      <c r="AK864">
        <f t="shared" si="369"/>
        <v>-500</v>
      </c>
      <c r="AL864">
        <f t="shared" si="370"/>
        <v>31</v>
      </c>
      <c r="AM864">
        <f t="shared" si="371"/>
        <v>21</v>
      </c>
    </row>
    <row r="865" spans="2:39" x14ac:dyDescent="0.25">
      <c r="B865" s="24">
        <v>43828</v>
      </c>
      <c r="C865" s="20" t="s">
        <v>32</v>
      </c>
      <c r="D865" s="20" t="s">
        <v>40</v>
      </c>
      <c r="E865" s="2">
        <v>179.99999999999997</v>
      </c>
      <c r="F865" s="2">
        <v>-222.22222222222226</v>
      </c>
      <c r="G865" s="9">
        <f t="shared" si="372"/>
        <v>45064.874999997912</v>
      </c>
      <c r="H865" s="2" t="str">
        <f t="shared" si="373"/>
        <v>Chicago Bears</v>
      </c>
      <c r="I865" s="2" t="str">
        <f t="shared" si="374"/>
        <v>Minnesota Vikings</v>
      </c>
      <c r="J865" s="17">
        <f t="shared" si="375"/>
        <v>-222.22222222222226</v>
      </c>
      <c r="K865" s="18">
        <f t="shared" si="376"/>
        <v>179.99999999999997</v>
      </c>
      <c r="L865" s="4">
        <f t="shared" si="351"/>
        <v>1.45</v>
      </c>
      <c r="M865" s="4">
        <f t="shared" si="352"/>
        <v>2.8</v>
      </c>
      <c r="N865" s="1">
        <f t="shared" si="353"/>
        <v>0.68965517241379315</v>
      </c>
      <c r="O865" s="1">
        <f t="shared" si="354"/>
        <v>0.35714285714285715</v>
      </c>
      <c r="P865" s="1">
        <f t="shared" si="355"/>
        <v>4.4705882352941262E-2</v>
      </c>
      <c r="Q865" s="1">
        <f t="shared" si="356"/>
        <v>0.166256157635468</v>
      </c>
      <c r="R865" s="1">
        <f t="shared" si="357"/>
        <v>0.67725615763546798</v>
      </c>
      <c r="S865" s="1"/>
      <c r="T865" s="17">
        <f t="shared" si="358"/>
        <v>476.54619116545314</v>
      </c>
      <c r="U865" s="18">
        <f t="shared" si="359"/>
        <v>1872.3757127156628</v>
      </c>
      <c r="V865" s="2">
        <f t="shared" si="360"/>
        <v>452.71888160718044</v>
      </c>
      <c r="W865" s="18">
        <f t="shared" si="361"/>
        <v>1778.7569270798795</v>
      </c>
      <c r="X865" s="2">
        <f t="shared" si="362"/>
        <v>-220.88762820095712</v>
      </c>
      <c r="Y865" s="2">
        <f t="shared" si="363"/>
        <v>177.87569270798795</v>
      </c>
      <c r="Z865" s="2">
        <f t="shared" si="364"/>
        <v>452.71888160718044</v>
      </c>
      <c r="AA865" s="2">
        <f t="shared" si="365"/>
        <v>-1000</v>
      </c>
      <c r="AB865" s="5">
        <f t="shared" si="366"/>
        <v>0.44999999999999996</v>
      </c>
      <c r="AC865" s="5">
        <f t="shared" si="367"/>
        <v>-1</v>
      </c>
      <c r="AD865" s="3">
        <f t="shared" si="368"/>
        <v>201912</v>
      </c>
      <c r="AE865" s="21">
        <v>1.83</v>
      </c>
      <c r="AF865" s="21">
        <v>2</v>
      </c>
      <c r="AG865" s="21">
        <v>2.8</v>
      </c>
      <c r="AH865" s="21">
        <v>1.45</v>
      </c>
      <c r="AI865">
        <v>19</v>
      </c>
      <c r="AJ865">
        <v>21</v>
      </c>
      <c r="AK865">
        <f t="shared" si="369"/>
        <v>-300</v>
      </c>
      <c r="AL865">
        <f t="shared" si="370"/>
        <v>21</v>
      </c>
      <c r="AM865">
        <f t="shared" si="371"/>
        <v>19</v>
      </c>
    </row>
    <row r="866" spans="2:39" x14ac:dyDescent="0.25">
      <c r="B866" s="24">
        <v>43828</v>
      </c>
      <c r="C866" s="20" t="s">
        <v>39</v>
      </c>
      <c r="D866" s="20" t="s">
        <v>33</v>
      </c>
      <c r="E866" s="2">
        <v>-1249.9999999999989</v>
      </c>
      <c r="F866" s="2">
        <v>750</v>
      </c>
      <c r="G866" s="9">
        <f t="shared" si="372"/>
        <v>45064.916666664576</v>
      </c>
      <c r="H866" s="2" t="str">
        <f t="shared" si="373"/>
        <v>New England Patriots</v>
      </c>
      <c r="I866" s="2" t="str">
        <f t="shared" si="374"/>
        <v>Miami Dolphins</v>
      </c>
      <c r="J866" s="17">
        <f t="shared" si="375"/>
        <v>-1249.9999999999989</v>
      </c>
      <c r="K866" s="18">
        <f t="shared" si="376"/>
        <v>750</v>
      </c>
      <c r="L866" s="4">
        <f t="shared" si="351"/>
        <v>1.08</v>
      </c>
      <c r="M866" s="4">
        <f t="shared" si="352"/>
        <v>8.5</v>
      </c>
      <c r="N866" s="1">
        <f t="shared" si="353"/>
        <v>0.92592592592592582</v>
      </c>
      <c r="O866" s="1">
        <f t="shared" si="354"/>
        <v>0.11764705882352941</v>
      </c>
      <c r="P866" s="1">
        <f t="shared" si="355"/>
        <v>4.1753653444676408E-2</v>
      </c>
      <c r="Q866" s="1">
        <f t="shared" si="356"/>
        <v>0.40413943355119819</v>
      </c>
      <c r="R866" s="1">
        <f t="shared" si="357"/>
        <v>0.9151394335511982</v>
      </c>
      <c r="S866" s="1"/>
      <c r="T866" s="17">
        <f t="shared" si="358"/>
        <v>92.729657730407752</v>
      </c>
      <c r="U866" s="18">
        <f t="shared" si="359"/>
        <v>7215.6003418479522</v>
      </c>
      <c r="V866" s="2">
        <f t="shared" si="360"/>
        <v>88.093174843887354</v>
      </c>
      <c r="W866" s="18">
        <f t="shared" si="361"/>
        <v>6854.8203247555539</v>
      </c>
      <c r="X866" s="2">
        <f t="shared" si="362"/>
        <v>-1135.1617214070568</v>
      </c>
      <c r="Y866" s="2">
        <f t="shared" si="363"/>
        <v>685.48203247555534</v>
      </c>
      <c r="Z866" s="2">
        <f t="shared" si="364"/>
        <v>-1000</v>
      </c>
      <c r="AA866" s="2">
        <f t="shared" si="365"/>
        <v>6854.8203247555539</v>
      </c>
      <c r="AB866" s="5">
        <f t="shared" si="366"/>
        <v>-1</v>
      </c>
      <c r="AC866" s="5">
        <f t="shared" si="367"/>
        <v>7.5</v>
      </c>
      <c r="AD866" s="3">
        <f t="shared" si="368"/>
        <v>201912</v>
      </c>
      <c r="AE866" s="21">
        <v>1.07</v>
      </c>
      <c r="AF866" s="21">
        <v>9</v>
      </c>
      <c r="AG866" s="21">
        <v>1.08</v>
      </c>
      <c r="AH866" s="21">
        <v>8.5</v>
      </c>
      <c r="AI866">
        <v>24</v>
      </c>
      <c r="AJ866">
        <v>27</v>
      </c>
      <c r="AK866">
        <f t="shared" si="369"/>
        <v>-1300</v>
      </c>
      <c r="AL866">
        <f t="shared" si="370"/>
        <v>24</v>
      </c>
      <c r="AM866">
        <f t="shared" si="371"/>
        <v>27</v>
      </c>
    </row>
    <row r="867" spans="2:39" x14ac:dyDescent="0.25">
      <c r="B867" s="24">
        <v>43828</v>
      </c>
      <c r="C867" s="20" t="s">
        <v>28</v>
      </c>
      <c r="D867" s="20" t="s">
        <v>22</v>
      </c>
      <c r="E867" s="2">
        <v>170.00000000000003</v>
      </c>
      <c r="F867" s="2">
        <v>-200</v>
      </c>
      <c r="G867" s="9">
        <f t="shared" si="372"/>
        <v>45064.95833333124</v>
      </c>
      <c r="H867" s="2" t="str">
        <f t="shared" si="373"/>
        <v>Philadelphia Eagles</v>
      </c>
      <c r="I867" s="2" t="str">
        <f t="shared" si="374"/>
        <v>New York Giants</v>
      </c>
      <c r="J867" s="17">
        <f t="shared" si="375"/>
        <v>-200</v>
      </c>
      <c r="K867" s="18">
        <f t="shared" si="376"/>
        <v>170.00000000000003</v>
      </c>
      <c r="L867" s="4">
        <f t="shared" si="351"/>
        <v>1.5</v>
      </c>
      <c r="M867" s="4">
        <f t="shared" si="352"/>
        <v>2.7</v>
      </c>
      <c r="N867" s="1">
        <f t="shared" si="353"/>
        <v>0.66666666666666663</v>
      </c>
      <c r="O867" s="1">
        <f t="shared" si="354"/>
        <v>0.37037037037037035</v>
      </c>
      <c r="P867" s="1">
        <f t="shared" si="355"/>
        <v>3.5714285714285587E-2</v>
      </c>
      <c r="Q867" s="1">
        <f t="shared" si="356"/>
        <v>0.14814814814814814</v>
      </c>
      <c r="R867" s="1">
        <f t="shared" si="357"/>
        <v>0.65914814814814815</v>
      </c>
      <c r="S867" s="1"/>
      <c r="T867" s="17">
        <f t="shared" si="358"/>
        <v>517.10962521773342</v>
      </c>
      <c r="U867" s="18">
        <f t="shared" si="359"/>
        <v>1734.0124117028765</v>
      </c>
      <c r="V867" s="2">
        <f t="shared" si="360"/>
        <v>491.25414395684675</v>
      </c>
      <c r="W867" s="18">
        <f t="shared" si="361"/>
        <v>1647.3117911177326</v>
      </c>
      <c r="X867" s="2">
        <f t="shared" si="362"/>
        <v>-203.56062382403903</v>
      </c>
      <c r="Y867" s="2">
        <f t="shared" si="363"/>
        <v>164.73117911177326</v>
      </c>
      <c r="Z867" s="2">
        <f t="shared" si="364"/>
        <v>491.25414395684675</v>
      </c>
      <c r="AA867" s="2">
        <f t="shared" si="365"/>
        <v>-1000</v>
      </c>
      <c r="AB867" s="5">
        <f t="shared" si="366"/>
        <v>0.5</v>
      </c>
      <c r="AC867" s="5">
        <f t="shared" si="367"/>
        <v>-1</v>
      </c>
      <c r="AD867" s="3">
        <f t="shared" si="368"/>
        <v>201912</v>
      </c>
      <c r="AE867" s="21">
        <v>2.85</v>
      </c>
      <c r="AF867" s="21">
        <v>1.44</v>
      </c>
      <c r="AG867" s="21">
        <v>2.7</v>
      </c>
      <c r="AH867" s="21">
        <v>1.5</v>
      </c>
      <c r="AI867">
        <v>17</v>
      </c>
      <c r="AJ867">
        <v>34</v>
      </c>
      <c r="AK867">
        <f t="shared" si="369"/>
        <v>-200</v>
      </c>
      <c r="AL867">
        <f t="shared" si="370"/>
        <v>34</v>
      </c>
      <c r="AM867">
        <f t="shared" si="371"/>
        <v>17</v>
      </c>
    </row>
    <row r="868" spans="2:39" x14ac:dyDescent="0.25">
      <c r="B868" s="24">
        <v>43828</v>
      </c>
      <c r="C868" s="20" t="s">
        <v>30</v>
      </c>
      <c r="D868" s="20" t="s">
        <v>38</v>
      </c>
      <c r="E868" s="2">
        <v>-116.27906976744185</v>
      </c>
      <c r="F868" s="2">
        <v>-105.26315789473685</v>
      </c>
      <c r="G868" s="9">
        <f t="shared" si="372"/>
        <v>45064.999999997905</v>
      </c>
      <c r="H868" s="2" t="str">
        <f t="shared" si="373"/>
        <v>Tampa Bay Buccaneers</v>
      </c>
      <c r="I868" s="2" t="str">
        <f t="shared" si="374"/>
        <v>Atlanta Falcons</v>
      </c>
      <c r="J868" s="17">
        <f t="shared" si="375"/>
        <v>-116.27906976744185</v>
      </c>
      <c r="K868" s="18">
        <f t="shared" si="376"/>
        <v>-105.26315789473685</v>
      </c>
      <c r="L868" s="4">
        <f t="shared" si="351"/>
        <v>1.86</v>
      </c>
      <c r="M868" s="4">
        <f t="shared" si="352"/>
        <v>1.95</v>
      </c>
      <c r="N868" s="1">
        <f t="shared" si="353"/>
        <v>0.5376344086021505</v>
      </c>
      <c r="O868" s="1">
        <f t="shared" si="354"/>
        <v>0.51282051282051289</v>
      </c>
      <c r="P868" s="1">
        <f t="shared" si="355"/>
        <v>4.8031496062992063E-2</v>
      </c>
      <c r="Q868" s="1">
        <f t="shared" si="356"/>
        <v>1.2406947890818809E-2</v>
      </c>
      <c r="R868" s="1">
        <f t="shared" si="357"/>
        <v>0.52340694789081876</v>
      </c>
      <c r="S868" s="1"/>
      <c r="T868" s="17">
        <f t="shared" si="358"/>
        <v>910.55927711643062</v>
      </c>
      <c r="U868" s="18">
        <f t="shared" si="359"/>
        <v>1001.5075521192962</v>
      </c>
      <c r="V868" s="2">
        <f t="shared" si="360"/>
        <v>865.03131326060907</v>
      </c>
      <c r="W868" s="18">
        <f t="shared" si="361"/>
        <v>951.43217451333135</v>
      </c>
      <c r="X868" s="2">
        <f t="shared" si="362"/>
        <v>-115.60275156174939</v>
      </c>
      <c r="Y868" s="2">
        <f t="shared" si="363"/>
        <v>-105.10470707084419</v>
      </c>
      <c r="Z868" s="2">
        <f t="shared" si="364"/>
        <v>-1000</v>
      </c>
      <c r="AA868" s="2">
        <f t="shared" si="365"/>
        <v>951.43217451333135</v>
      </c>
      <c r="AB868" s="5">
        <f t="shared" si="366"/>
        <v>-1</v>
      </c>
      <c r="AC868" s="5">
        <f t="shared" si="367"/>
        <v>0.95</v>
      </c>
      <c r="AD868" s="3">
        <f t="shared" si="368"/>
        <v>201912</v>
      </c>
      <c r="AE868" s="21">
        <v>1.9</v>
      </c>
      <c r="AF868" s="21">
        <v>1.9</v>
      </c>
      <c r="AG868" s="21">
        <v>1.86</v>
      </c>
      <c r="AH868" s="21">
        <v>1.95</v>
      </c>
      <c r="AI868">
        <v>22</v>
      </c>
      <c r="AJ868">
        <v>28</v>
      </c>
      <c r="AK868">
        <f t="shared" si="369"/>
        <v>-120</v>
      </c>
      <c r="AL868">
        <f t="shared" si="370"/>
        <v>22</v>
      </c>
      <c r="AM868">
        <f t="shared" si="371"/>
        <v>28</v>
      </c>
    </row>
    <row r="869" spans="2:39" x14ac:dyDescent="0.25">
      <c r="B869" s="24">
        <v>43822</v>
      </c>
      <c r="C869" s="20" t="s">
        <v>32</v>
      </c>
      <c r="D869" s="20" t="s">
        <v>36</v>
      </c>
      <c r="E869" s="2">
        <v>-212.76595744680853</v>
      </c>
      <c r="F869" s="2">
        <v>175</v>
      </c>
      <c r="G869" s="9">
        <f t="shared" si="372"/>
        <v>45065.041666664569</v>
      </c>
      <c r="H869" s="2" t="str">
        <f t="shared" si="373"/>
        <v>Minnesota Vikings</v>
      </c>
      <c r="I869" s="2" t="str">
        <f t="shared" si="374"/>
        <v>Green Bay Packers</v>
      </c>
      <c r="J869" s="17">
        <f t="shared" si="375"/>
        <v>-212.76595744680853</v>
      </c>
      <c r="K869" s="18">
        <f t="shared" si="376"/>
        <v>175</v>
      </c>
      <c r="L869" s="4">
        <f t="shared" si="351"/>
        <v>1.4700000000000002</v>
      </c>
      <c r="M869" s="4">
        <f t="shared" si="352"/>
        <v>2.75</v>
      </c>
      <c r="N869" s="1">
        <f t="shared" si="353"/>
        <v>0.68027210884353728</v>
      </c>
      <c r="O869" s="1">
        <f t="shared" si="354"/>
        <v>0.36363636363636365</v>
      </c>
      <c r="P869" s="1">
        <f t="shared" si="355"/>
        <v>4.206161137440767E-2</v>
      </c>
      <c r="Q869" s="1">
        <f t="shared" si="356"/>
        <v>0.15831787260358682</v>
      </c>
      <c r="R869" s="1">
        <f t="shared" si="357"/>
        <v>0.66931787260358688</v>
      </c>
      <c r="S869" s="1"/>
      <c r="T869" s="17">
        <f t="shared" si="358"/>
        <v>494.0584151893168</v>
      </c>
      <c r="U869" s="18">
        <f t="shared" si="359"/>
        <v>1810.0865209085014</v>
      </c>
      <c r="V869" s="2">
        <f t="shared" si="360"/>
        <v>469.35549442985092</v>
      </c>
      <c r="W869" s="18">
        <f t="shared" si="361"/>
        <v>1719.5821948630762</v>
      </c>
      <c r="X869" s="2">
        <f t="shared" si="362"/>
        <v>-213.05812158750777</v>
      </c>
      <c r="Y869" s="2">
        <f t="shared" si="363"/>
        <v>171.95821948630763</v>
      </c>
      <c r="Z869" s="2">
        <f t="shared" si="364"/>
        <v>-1000</v>
      </c>
      <c r="AA869" s="2">
        <f t="shared" si="365"/>
        <v>1719.5821948630762</v>
      </c>
      <c r="AB869" s="5">
        <f t="shared" si="366"/>
        <v>-1</v>
      </c>
      <c r="AC869" s="5">
        <f t="shared" si="367"/>
        <v>1.75</v>
      </c>
      <c r="AD869" s="3">
        <f t="shared" si="368"/>
        <v>201912</v>
      </c>
      <c r="AE869" s="21">
        <v>1.5</v>
      </c>
      <c r="AF869" s="21">
        <v>2.7</v>
      </c>
      <c r="AG869" s="21">
        <v>1.47</v>
      </c>
      <c r="AH869" s="21">
        <v>2.75</v>
      </c>
      <c r="AI869">
        <v>10</v>
      </c>
      <c r="AJ869">
        <v>23</v>
      </c>
      <c r="AK869">
        <f t="shared" si="369"/>
        <v>-300</v>
      </c>
      <c r="AL869">
        <f t="shared" si="370"/>
        <v>10</v>
      </c>
      <c r="AM869">
        <f t="shared" si="371"/>
        <v>23</v>
      </c>
    </row>
    <row r="870" spans="2:39" x14ac:dyDescent="0.25">
      <c r="B870" s="24">
        <v>43821</v>
      </c>
      <c r="C870" s="20" t="s">
        <v>40</v>
      </c>
      <c r="D870" s="20" t="s">
        <v>23</v>
      </c>
      <c r="E870" s="2">
        <v>265</v>
      </c>
      <c r="F870" s="2">
        <v>-333.33333333333326</v>
      </c>
      <c r="G870" s="9">
        <f t="shared" si="372"/>
        <v>45065.083333331233</v>
      </c>
      <c r="H870" s="2" t="str">
        <f t="shared" si="373"/>
        <v>Kansas City Chiefs</v>
      </c>
      <c r="I870" s="2" t="str">
        <f t="shared" si="374"/>
        <v>Chicago Bears</v>
      </c>
      <c r="J870" s="17">
        <f t="shared" si="375"/>
        <v>-333.33333333333326</v>
      </c>
      <c r="K870" s="18">
        <f t="shared" si="376"/>
        <v>265</v>
      </c>
      <c r="L870" s="4">
        <f t="shared" si="351"/>
        <v>1.3</v>
      </c>
      <c r="M870" s="4">
        <f t="shared" si="352"/>
        <v>3.65</v>
      </c>
      <c r="N870" s="1">
        <f t="shared" si="353"/>
        <v>0.76923076923076916</v>
      </c>
      <c r="O870" s="1">
        <f t="shared" si="354"/>
        <v>0.27397260273972601</v>
      </c>
      <c r="P870" s="1">
        <f t="shared" si="355"/>
        <v>4.1414141414141459E-2</v>
      </c>
      <c r="Q870" s="1">
        <f t="shared" si="356"/>
        <v>0.24762908324552158</v>
      </c>
      <c r="R870" s="1">
        <f t="shared" si="357"/>
        <v>0.75862908324552158</v>
      </c>
      <c r="S870" s="1"/>
      <c r="T870" s="17">
        <f t="shared" si="358"/>
        <v>318.16723361284784</v>
      </c>
      <c r="U870" s="18">
        <f t="shared" si="359"/>
        <v>2708.5523787535408</v>
      </c>
      <c r="V870" s="2">
        <f t="shared" si="360"/>
        <v>302.25887193220541</v>
      </c>
      <c r="W870" s="18">
        <f t="shared" si="361"/>
        <v>2573.1247598158634</v>
      </c>
      <c r="X870" s="2">
        <f t="shared" si="362"/>
        <v>-330.84223255630133</v>
      </c>
      <c r="Y870" s="2">
        <f t="shared" si="363"/>
        <v>257.31247598158632</v>
      </c>
      <c r="Z870" s="2">
        <f t="shared" si="364"/>
        <v>302.25887193220541</v>
      </c>
      <c r="AA870" s="2">
        <f t="shared" si="365"/>
        <v>-1000</v>
      </c>
      <c r="AB870" s="5">
        <f t="shared" si="366"/>
        <v>0.30000000000000004</v>
      </c>
      <c r="AC870" s="5">
        <f t="shared" si="367"/>
        <v>-1</v>
      </c>
      <c r="AD870" s="3">
        <f t="shared" si="368"/>
        <v>201912</v>
      </c>
      <c r="AE870" s="21">
        <v>2.85</v>
      </c>
      <c r="AF870" s="21">
        <v>1.44</v>
      </c>
      <c r="AG870" s="21">
        <v>3.65</v>
      </c>
      <c r="AH870" s="21">
        <v>1.3</v>
      </c>
      <c r="AI870">
        <v>3</v>
      </c>
      <c r="AJ870">
        <v>26</v>
      </c>
      <c r="AK870">
        <f t="shared" si="369"/>
        <v>-400</v>
      </c>
      <c r="AL870">
        <f t="shared" si="370"/>
        <v>26</v>
      </c>
      <c r="AM870">
        <f t="shared" si="371"/>
        <v>3</v>
      </c>
    </row>
    <row r="871" spans="2:39" x14ac:dyDescent="0.25">
      <c r="B871" s="24">
        <v>43821</v>
      </c>
      <c r="C871" s="20" t="s">
        <v>22</v>
      </c>
      <c r="D871" s="20" t="s">
        <v>26</v>
      </c>
      <c r="E871" s="2">
        <v>110.00000000000001</v>
      </c>
      <c r="F871" s="2">
        <v>-131.57894736842104</v>
      </c>
      <c r="G871" s="9">
        <f t="shared" si="372"/>
        <v>45065.124999997897</v>
      </c>
      <c r="H871" s="2" t="str">
        <f t="shared" si="373"/>
        <v>Dallas Cowboys</v>
      </c>
      <c r="I871" s="2" t="str">
        <f t="shared" si="374"/>
        <v>Philadelphia Eagles</v>
      </c>
      <c r="J871" s="17">
        <f t="shared" si="375"/>
        <v>-131.57894736842104</v>
      </c>
      <c r="K871" s="18">
        <f t="shared" si="376"/>
        <v>110.00000000000001</v>
      </c>
      <c r="L871" s="4">
        <f t="shared" si="351"/>
        <v>1.76</v>
      </c>
      <c r="M871" s="4">
        <f t="shared" si="352"/>
        <v>2.1</v>
      </c>
      <c r="N871" s="1">
        <f t="shared" si="353"/>
        <v>0.56818181818181823</v>
      </c>
      <c r="O871" s="1">
        <f t="shared" si="354"/>
        <v>0.47619047619047616</v>
      </c>
      <c r="P871" s="1">
        <f t="shared" si="355"/>
        <v>4.2487046632124437E-2</v>
      </c>
      <c r="Q871" s="1">
        <f t="shared" si="356"/>
        <v>4.5995670995671034E-2</v>
      </c>
      <c r="R871" s="1">
        <f t="shared" si="357"/>
        <v>0.55699567099567104</v>
      </c>
      <c r="S871" s="1"/>
      <c r="T871" s="17">
        <f t="shared" si="358"/>
        <v>795.34608987611307</v>
      </c>
      <c r="U871" s="18">
        <f t="shared" si="359"/>
        <v>1144.9859022934511</v>
      </c>
      <c r="V871" s="2">
        <f t="shared" si="360"/>
        <v>755.57878538230739</v>
      </c>
      <c r="W871" s="18">
        <f t="shared" si="361"/>
        <v>1087.7366071787785</v>
      </c>
      <c r="X871" s="2">
        <f t="shared" si="362"/>
        <v>-132.3488720628942</v>
      </c>
      <c r="Y871" s="2">
        <f t="shared" si="363"/>
        <v>108.77366071787785</v>
      </c>
      <c r="Z871" s="2">
        <f t="shared" si="364"/>
        <v>-1000</v>
      </c>
      <c r="AA871" s="2">
        <f t="shared" si="365"/>
        <v>1087.7366071787785</v>
      </c>
      <c r="AB871" s="5">
        <f t="shared" si="366"/>
        <v>-1</v>
      </c>
      <c r="AC871" s="5">
        <f t="shared" si="367"/>
        <v>1.1000000000000001</v>
      </c>
      <c r="AD871" s="3">
        <f t="shared" si="368"/>
        <v>201912</v>
      </c>
      <c r="AE871" s="21">
        <v>2.25</v>
      </c>
      <c r="AF871" s="21">
        <v>1.68</v>
      </c>
      <c r="AG871" s="21">
        <v>2.1</v>
      </c>
      <c r="AH871" s="21">
        <v>1.76</v>
      </c>
      <c r="AI871">
        <v>17</v>
      </c>
      <c r="AJ871">
        <v>9</v>
      </c>
      <c r="AK871">
        <f t="shared" si="369"/>
        <v>-140</v>
      </c>
      <c r="AL871">
        <f t="shared" si="370"/>
        <v>9</v>
      </c>
      <c r="AM871">
        <f t="shared" si="371"/>
        <v>17</v>
      </c>
    </row>
    <row r="872" spans="2:39" x14ac:dyDescent="0.25">
      <c r="B872" s="24">
        <v>43821</v>
      </c>
      <c r="C872" s="20" t="s">
        <v>35</v>
      </c>
      <c r="D872" s="20" t="s">
        <v>51</v>
      </c>
      <c r="E872" s="2">
        <v>-434.78260869565219</v>
      </c>
      <c r="F872" s="2">
        <v>325</v>
      </c>
      <c r="G872" s="9">
        <f t="shared" si="372"/>
        <v>45065.166666664561</v>
      </c>
      <c r="H872" s="2" t="str">
        <f t="shared" si="373"/>
        <v>Seattle Seahawks</v>
      </c>
      <c r="I872" s="2" t="str">
        <f t="shared" si="374"/>
        <v>Arizona Cardinals</v>
      </c>
      <c r="J872" s="17">
        <f t="shared" si="375"/>
        <v>-434.78260869565219</v>
      </c>
      <c r="K872" s="18">
        <f t="shared" si="376"/>
        <v>325</v>
      </c>
      <c r="L872" s="4">
        <f t="shared" si="351"/>
        <v>1.2300000000000002</v>
      </c>
      <c r="M872" s="4">
        <f t="shared" si="352"/>
        <v>4.25</v>
      </c>
      <c r="N872" s="1">
        <f t="shared" si="353"/>
        <v>0.81300813008130068</v>
      </c>
      <c r="O872" s="1">
        <f t="shared" si="354"/>
        <v>0.23529411764705882</v>
      </c>
      <c r="P872" s="1">
        <f t="shared" si="355"/>
        <v>4.607664233576636E-2</v>
      </c>
      <c r="Q872" s="1">
        <f t="shared" si="356"/>
        <v>0.28885700621712096</v>
      </c>
      <c r="R872" s="1">
        <f t="shared" si="357"/>
        <v>0.79985700621712097</v>
      </c>
      <c r="S872" s="1"/>
      <c r="T872" s="17">
        <f t="shared" si="358"/>
        <v>250.2234677288684</v>
      </c>
      <c r="U872" s="18">
        <f t="shared" si="359"/>
        <v>3342.2645955042926</v>
      </c>
      <c r="V872" s="2">
        <f t="shared" si="360"/>
        <v>237.71229434242497</v>
      </c>
      <c r="W872" s="18">
        <f t="shared" si="361"/>
        <v>3175.151365729078</v>
      </c>
      <c r="X872" s="2">
        <f t="shared" si="362"/>
        <v>-420.67660100049278</v>
      </c>
      <c r="Y872" s="2">
        <f t="shared" si="363"/>
        <v>317.51513657290781</v>
      </c>
      <c r="Z872" s="2">
        <f t="shared" si="364"/>
        <v>-1000</v>
      </c>
      <c r="AA872" s="2">
        <f t="shared" si="365"/>
        <v>3175.151365729078</v>
      </c>
      <c r="AB872" s="5">
        <f t="shared" si="366"/>
        <v>-1</v>
      </c>
      <c r="AC872" s="5">
        <f t="shared" si="367"/>
        <v>3.25</v>
      </c>
      <c r="AD872" s="3">
        <f t="shared" si="368"/>
        <v>201912</v>
      </c>
      <c r="AE872" s="21">
        <v>1.23</v>
      </c>
      <c r="AF872" s="21">
        <v>4.25</v>
      </c>
      <c r="AG872" s="21">
        <v>1.23</v>
      </c>
      <c r="AH872" s="21">
        <v>4.25</v>
      </c>
      <c r="AI872">
        <v>13</v>
      </c>
      <c r="AJ872">
        <v>27</v>
      </c>
      <c r="AK872">
        <f t="shared" si="369"/>
        <v>-500</v>
      </c>
      <c r="AL872">
        <f t="shared" si="370"/>
        <v>13</v>
      </c>
      <c r="AM872">
        <f t="shared" si="371"/>
        <v>27</v>
      </c>
    </row>
    <row r="873" spans="2:39" x14ac:dyDescent="0.25">
      <c r="B873" s="24">
        <v>43821</v>
      </c>
      <c r="C873" s="20" t="s">
        <v>41</v>
      </c>
      <c r="D873" s="20" t="s">
        <v>37</v>
      </c>
      <c r="E873" s="2">
        <v>-370.37037037037032</v>
      </c>
      <c r="F873" s="2">
        <v>290</v>
      </c>
      <c r="G873" s="9">
        <f t="shared" si="372"/>
        <v>45065.208333331226</v>
      </c>
      <c r="H873" s="2" t="str">
        <f t="shared" si="373"/>
        <v>Denver Broncos</v>
      </c>
      <c r="I873" s="2" t="str">
        <f t="shared" si="374"/>
        <v>Detroit Lions</v>
      </c>
      <c r="J873" s="17">
        <f t="shared" si="375"/>
        <v>-370.37037037037032</v>
      </c>
      <c r="K873" s="18">
        <f t="shared" si="376"/>
        <v>290</v>
      </c>
      <c r="L873" s="4">
        <f t="shared" si="351"/>
        <v>1.27</v>
      </c>
      <c r="M873" s="4">
        <f t="shared" si="352"/>
        <v>3.9</v>
      </c>
      <c r="N873" s="1">
        <f t="shared" si="353"/>
        <v>0.78740157480314954</v>
      </c>
      <c r="O873" s="1">
        <f t="shared" si="354"/>
        <v>0.25641025641025644</v>
      </c>
      <c r="P873" s="1">
        <f t="shared" si="355"/>
        <v>4.1972920696324856E-2</v>
      </c>
      <c r="Q873" s="1">
        <f t="shared" si="356"/>
        <v>0.26549565919644658</v>
      </c>
      <c r="R873" s="1">
        <f t="shared" si="357"/>
        <v>0.77649565919644659</v>
      </c>
      <c r="S873" s="1"/>
      <c r="T873" s="17">
        <f t="shared" si="358"/>
        <v>287.83720572867844</v>
      </c>
      <c r="U873" s="18">
        <f t="shared" si="359"/>
        <v>2959.4718041984102</v>
      </c>
      <c r="V873" s="2">
        <f t="shared" si="360"/>
        <v>273.4453454422445</v>
      </c>
      <c r="W873" s="18">
        <f t="shared" si="361"/>
        <v>2811.4982139884896</v>
      </c>
      <c r="X873" s="2">
        <f t="shared" si="362"/>
        <v>-365.70379297650692</v>
      </c>
      <c r="Y873" s="2">
        <f t="shared" si="363"/>
        <v>281.14982139884899</v>
      </c>
      <c r="Z873" s="2">
        <f t="shared" si="364"/>
        <v>273.4453454422445</v>
      </c>
      <c r="AA873" s="2">
        <f t="shared" si="365"/>
        <v>-1000</v>
      </c>
      <c r="AB873" s="5">
        <f t="shared" si="366"/>
        <v>0.27</v>
      </c>
      <c r="AC873" s="5">
        <f t="shared" si="367"/>
        <v>-1</v>
      </c>
      <c r="AD873" s="3">
        <f t="shared" si="368"/>
        <v>201912</v>
      </c>
      <c r="AE873" s="21">
        <v>1.34</v>
      </c>
      <c r="AF873" s="21">
        <v>3.35</v>
      </c>
      <c r="AG873" s="21">
        <v>1.27</v>
      </c>
      <c r="AH873" s="21">
        <v>3.9</v>
      </c>
      <c r="AI873">
        <v>27</v>
      </c>
      <c r="AJ873">
        <v>17</v>
      </c>
      <c r="AK873">
        <f t="shared" si="369"/>
        <v>-400</v>
      </c>
      <c r="AL873">
        <f t="shared" si="370"/>
        <v>27</v>
      </c>
      <c r="AM873">
        <f t="shared" si="371"/>
        <v>17</v>
      </c>
    </row>
    <row r="874" spans="2:39" x14ac:dyDescent="0.25">
      <c r="B874" s="24">
        <v>43821</v>
      </c>
      <c r="C874" s="20" t="s">
        <v>34</v>
      </c>
      <c r="D874" s="20" t="s">
        <v>55</v>
      </c>
      <c r="E874" s="2">
        <v>-370.37037037037032</v>
      </c>
      <c r="F874" s="2">
        <v>280</v>
      </c>
      <c r="G874" s="9">
        <f t="shared" si="372"/>
        <v>45065.24999999789</v>
      </c>
      <c r="H874" s="2" t="str">
        <f t="shared" si="373"/>
        <v>Los Angeles Chargers</v>
      </c>
      <c r="I874" s="2" t="str">
        <f t="shared" si="374"/>
        <v>Oakland Raiders</v>
      </c>
      <c r="J874" s="17">
        <f t="shared" si="375"/>
        <v>-370.37037037037032</v>
      </c>
      <c r="K874" s="18">
        <f t="shared" si="376"/>
        <v>280</v>
      </c>
      <c r="L874" s="4">
        <f t="shared" si="351"/>
        <v>1.27</v>
      </c>
      <c r="M874" s="4">
        <f t="shared" si="352"/>
        <v>3.8</v>
      </c>
      <c r="N874" s="1">
        <f t="shared" si="353"/>
        <v>0.78740157480314954</v>
      </c>
      <c r="O874" s="1">
        <f t="shared" si="354"/>
        <v>0.26315789473684209</v>
      </c>
      <c r="P874" s="1">
        <f t="shared" si="355"/>
        <v>4.8126232741617536E-2</v>
      </c>
      <c r="Q874" s="1">
        <f t="shared" si="356"/>
        <v>0.26212184003315375</v>
      </c>
      <c r="R874" s="1">
        <f t="shared" si="357"/>
        <v>0.77312184003315376</v>
      </c>
      <c r="S874" s="1"/>
      <c r="T874" s="17">
        <f t="shared" si="358"/>
        <v>293.45718645992071</v>
      </c>
      <c r="U874" s="18">
        <f t="shared" si="359"/>
        <v>2909.583445130711</v>
      </c>
      <c r="V874" s="2">
        <f t="shared" si="360"/>
        <v>278.78432713692467</v>
      </c>
      <c r="W874" s="18">
        <f t="shared" si="361"/>
        <v>2764.1042728741754</v>
      </c>
      <c r="X874" s="2">
        <f t="shared" si="362"/>
        <v>-358.70022187755586</v>
      </c>
      <c r="Y874" s="2">
        <f t="shared" si="363"/>
        <v>276.41042728741752</v>
      </c>
      <c r="Z874" s="2">
        <f t="shared" si="364"/>
        <v>-1000</v>
      </c>
      <c r="AA874" s="2">
        <f t="shared" si="365"/>
        <v>2764.1042728741754</v>
      </c>
      <c r="AB874" s="5">
        <f t="shared" si="366"/>
        <v>-1</v>
      </c>
      <c r="AC874" s="5">
        <f t="shared" si="367"/>
        <v>2.8</v>
      </c>
      <c r="AD874" s="3">
        <f t="shared" si="368"/>
        <v>201912</v>
      </c>
      <c r="AE874" s="21">
        <v>1.41</v>
      </c>
      <c r="AF874" s="21">
        <v>3</v>
      </c>
      <c r="AG874" s="21">
        <v>1.27</v>
      </c>
      <c r="AH874" s="21">
        <v>3.8</v>
      </c>
      <c r="AI874">
        <v>17</v>
      </c>
      <c r="AJ874">
        <v>24</v>
      </c>
      <c r="AK874">
        <f t="shared" si="369"/>
        <v>-400</v>
      </c>
      <c r="AL874">
        <f t="shared" si="370"/>
        <v>17</v>
      </c>
      <c r="AM874">
        <f t="shared" si="371"/>
        <v>24</v>
      </c>
    </row>
    <row r="875" spans="2:39" x14ac:dyDescent="0.25">
      <c r="B875" s="24">
        <v>43821</v>
      </c>
      <c r="C875" s="20" t="s">
        <v>38</v>
      </c>
      <c r="D875" s="20" t="s">
        <v>29</v>
      </c>
      <c r="E875" s="2">
        <v>-344.82758620689651</v>
      </c>
      <c r="F875" s="2">
        <v>270</v>
      </c>
      <c r="G875" s="9">
        <f t="shared" si="372"/>
        <v>45065.291666664554</v>
      </c>
      <c r="H875" s="2" t="str">
        <f t="shared" si="373"/>
        <v>Atlanta Falcons</v>
      </c>
      <c r="I875" s="2" t="str">
        <f t="shared" si="374"/>
        <v>Jacksonville Jaguars</v>
      </c>
      <c r="J875" s="17">
        <f t="shared" si="375"/>
        <v>-344.82758620689651</v>
      </c>
      <c r="K875" s="18">
        <f t="shared" si="376"/>
        <v>270</v>
      </c>
      <c r="L875" s="4">
        <f t="shared" si="351"/>
        <v>1.29</v>
      </c>
      <c r="M875" s="4">
        <f t="shared" si="352"/>
        <v>3.7</v>
      </c>
      <c r="N875" s="1">
        <f t="shared" si="353"/>
        <v>0.77519379844961234</v>
      </c>
      <c r="O875" s="1">
        <f t="shared" si="354"/>
        <v>0.27027027027027023</v>
      </c>
      <c r="P875" s="1">
        <f t="shared" si="355"/>
        <v>4.3486973947895691E-2</v>
      </c>
      <c r="Q875" s="1">
        <f t="shared" si="356"/>
        <v>0.25246176408967103</v>
      </c>
      <c r="R875" s="1">
        <f t="shared" si="357"/>
        <v>0.76346176408967104</v>
      </c>
      <c r="S875" s="1"/>
      <c r="T875" s="17">
        <f t="shared" si="358"/>
        <v>309.82329048576543</v>
      </c>
      <c r="U875" s="18">
        <f t="shared" si="359"/>
        <v>2773.304285017382</v>
      </c>
      <c r="V875" s="2">
        <f t="shared" si="360"/>
        <v>294.33212596147712</v>
      </c>
      <c r="W875" s="18">
        <f t="shared" si="361"/>
        <v>2634.6390707665128</v>
      </c>
      <c r="X875" s="2">
        <f t="shared" si="362"/>
        <v>-339.75224305989701</v>
      </c>
      <c r="Y875" s="2">
        <f t="shared" si="363"/>
        <v>263.46390707665125</v>
      </c>
      <c r="Z875" s="2">
        <f t="shared" si="364"/>
        <v>294.33212596147712</v>
      </c>
      <c r="AA875" s="2">
        <f t="shared" si="365"/>
        <v>-1000</v>
      </c>
      <c r="AB875" s="5">
        <f t="shared" si="366"/>
        <v>0.29000000000000004</v>
      </c>
      <c r="AC875" s="5">
        <f t="shared" si="367"/>
        <v>-1</v>
      </c>
      <c r="AD875" s="3">
        <f t="shared" si="368"/>
        <v>201912</v>
      </c>
      <c r="AE875" s="21">
        <v>1.3</v>
      </c>
      <c r="AF875" s="21">
        <v>3.65</v>
      </c>
      <c r="AG875" s="21">
        <v>1.29</v>
      </c>
      <c r="AH875" s="21">
        <v>3.7</v>
      </c>
      <c r="AI875">
        <v>24</v>
      </c>
      <c r="AJ875">
        <v>12</v>
      </c>
      <c r="AK875">
        <f t="shared" si="369"/>
        <v>-400</v>
      </c>
      <c r="AL875">
        <f t="shared" si="370"/>
        <v>24</v>
      </c>
      <c r="AM875">
        <f t="shared" si="371"/>
        <v>12</v>
      </c>
    </row>
    <row r="876" spans="2:39" x14ac:dyDescent="0.25">
      <c r="B876" s="24">
        <v>43821</v>
      </c>
      <c r="C876" s="20" t="s">
        <v>49</v>
      </c>
      <c r="D876" s="20" t="s">
        <v>31</v>
      </c>
      <c r="E876" s="2">
        <v>350</v>
      </c>
      <c r="F876" s="2">
        <v>-454.54545454545462</v>
      </c>
      <c r="G876" s="9">
        <f t="shared" si="372"/>
        <v>45065.333333331218</v>
      </c>
      <c r="H876" s="2" t="str">
        <f t="shared" si="373"/>
        <v>Baltimore Ravens</v>
      </c>
      <c r="I876" s="2" t="str">
        <f t="shared" si="374"/>
        <v>Cleveland Browns</v>
      </c>
      <c r="J876" s="17">
        <f t="shared" si="375"/>
        <v>-454.54545454545462</v>
      </c>
      <c r="K876" s="18">
        <f t="shared" si="376"/>
        <v>350</v>
      </c>
      <c r="L876" s="4">
        <f t="shared" si="351"/>
        <v>1.22</v>
      </c>
      <c r="M876" s="4">
        <f t="shared" si="352"/>
        <v>4.5</v>
      </c>
      <c r="N876" s="1">
        <f t="shared" si="353"/>
        <v>0.81967213114754101</v>
      </c>
      <c r="O876" s="1">
        <f t="shared" si="354"/>
        <v>0.22222222222222221</v>
      </c>
      <c r="P876" s="1">
        <f t="shared" si="355"/>
        <v>4.0209790209790097E-2</v>
      </c>
      <c r="Q876" s="1">
        <f t="shared" si="356"/>
        <v>0.2987249544626594</v>
      </c>
      <c r="R876" s="1">
        <f t="shared" si="357"/>
        <v>0.80972495446265946</v>
      </c>
      <c r="S876" s="1"/>
      <c r="T876" s="17">
        <f t="shared" si="358"/>
        <v>234.98725646118768</v>
      </c>
      <c r="U876" s="18">
        <f t="shared" si="359"/>
        <v>3526.591123964678</v>
      </c>
      <c r="V876" s="2">
        <f t="shared" si="360"/>
        <v>223.2378936381283</v>
      </c>
      <c r="W876" s="18">
        <f t="shared" si="361"/>
        <v>3350.2615677664439</v>
      </c>
      <c r="X876" s="2">
        <f t="shared" si="362"/>
        <v>-447.95262296329213</v>
      </c>
      <c r="Y876" s="2">
        <f t="shared" si="363"/>
        <v>335.02615677664437</v>
      </c>
      <c r="Z876" s="2">
        <f t="shared" si="364"/>
        <v>223.2378936381283</v>
      </c>
      <c r="AA876" s="2">
        <f t="shared" si="365"/>
        <v>-1000</v>
      </c>
      <c r="AB876" s="5">
        <f t="shared" si="366"/>
        <v>0.21999999999999997</v>
      </c>
      <c r="AC876" s="5">
        <f t="shared" si="367"/>
        <v>-1</v>
      </c>
      <c r="AD876" s="3">
        <f t="shared" si="368"/>
        <v>201912</v>
      </c>
      <c r="AE876" s="21">
        <v>4.75</v>
      </c>
      <c r="AF876" s="21">
        <v>1.2</v>
      </c>
      <c r="AG876" s="21">
        <v>4.5</v>
      </c>
      <c r="AH876" s="21">
        <v>1.22</v>
      </c>
      <c r="AI876">
        <v>15</v>
      </c>
      <c r="AJ876">
        <v>31</v>
      </c>
      <c r="AK876">
        <f t="shared" si="369"/>
        <v>-500</v>
      </c>
      <c r="AL876">
        <f t="shared" si="370"/>
        <v>31</v>
      </c>
      <c r="AM876">
        <f t="shared" si="371"/>
        <v>15</v>
      </c>
    </row>
    <row r="877" spans="2:39" x14ac:dyDescent="0.25">
      <c r="B877" s="24">
        <v>43821</v>
      </c>
      <c r="C877" s="20" t="s">
        <v>42</v>
      </c>
      <c r="D877" s="20" t="s">
        <v>47</v>
      </c>
      <c r="E877" s="2">
        <v>-303.03030303030295</v>
      </c>
      <c r="F877" s="2">
        <v>240</v>
      </c>
      <c r="G877" s="9">
        <f t="shared" si="372"/>
        <v>45065.374999997883</v>
      </c>
      <c r="H877" s="2" t="str">
        <f t="shared" si="373"/>
        <v>Indianapolis Colts</v>
      </c>
      <c r="I877" s="2" t="str">
        <f t="shared" si="374"/>
        <v>Carolina Panthers</v>
      </c>
      <c r="J877" s="17">
        <f t="shared" si="375"/>
        <v>-303.03030303030295</v>
      </c>
      <c r="K877" s="18">
        <f t="shared" si="376"/>
        <v>240</v>
      </c>
      <c r="L877" s="4">
        <f t="shared" si="351"/>
        <v>1.33</v>
      </c>
      <c r="M877" s="4">
        <f t="shared" si="352"/>
        <v>3.4</v>
      </c>
      <c r="N877" s="1">
        <f t="shared" si="353"/>
        <v>0.75187969924812026</v>
      </c>
      <c r="O877" s="1">
        <f t="shared" si="354"/>
        <v>0.29411764705882354</v>
      </c>
      <c r="P877" s="1">
        <f t="shared" si="355"/>
        <v>4.3974630021141659E-2</v>
      </c>
      <c r="Q877" s="1">
        <f t="shared" si="356"/>
        <v>0.22888102609464836</v>
      </c>
      <c r="R877" s="1">
        <f t="shared" si="357"/>
        <v>0.73988102609464834</v>
      </c>
      <c r="S877" s="1"/>
      <c r="T877" s="17">
        <f t="shared" si="358"/>
        <v>351.56865054149432</v>
      </c>
      <c r="U877" s="18">
        <f t="shared" si="359"/>
        <v>2476.6314971810075</v>
      </c>
      <c r="V877" s="2">
        <f t="shared" si="360"/>
        <v>333.99021801441961</v>
      </c>
      <c r="W877" s="18">
        <f t="shared" si="361"/>
        <v>2352.7999223219572</v>
      </c>
      <c r="X877" s="2">
        <f t="shared" si="362"/>
        <v>-299.40996653884821</v>
      </c>
      <c r="Y877" s="2">
        <f t="shared" si="363"/>
        <v>235.27999223219572</v>
      </c>
      <c r="Z877" s="2">
        <f t="shared" si="364"/>
        <v>333.99021801441961</v>
      </c>
      <c r="AA877" s="2">
        <f t="shared" si="365"/>
        <v>-1000</v>
      </c>
      <c r="AB877" s="5">
        <f t="shared" si="366"/>
        <v>0.33000000000000007</v>
      </c>
      <c r="AC877" s="5">
        <f t="shared" si="367"/>
        <v>-1</v>
      </c>
      <c r="AD877" s="3">
        <f t="shared" si="368"/>
        <v>201912</v>
      </c>
      <c r="AE877" s="21">
        <v>1.37</v>
      </c>
      <c r="AF877" s="21">
        <v>3.2</v>
      </c>
      <c r="AG877" s="21">
        <v>1.33</v>
      </c>
      <c r="AH877" s="21">
        <v>3.4</v>
      </c>
      <c r="AI877">
        <v>38</v>
      </c>
      <c r="AJ877">
        <v>6</v>
      </c>
      <c r="AK877">
        <f t="shared" si="369"/>
        <v>-400</v>
      </c>
      <c r="AL877">
        <f t="shared" si="370"/>
        <v>38</v>
      </c>
      <c r="AM877">
        <f t="shared" si="371"/>
        <v>6</v>
      </c>
    </row>
    <row r="878" spans="2:39" x14ac:dyDescent="0.25">
      <c r="B878" s="24">
        <v>43821</v>
      </c>
      <c r="C878" s="20" t="s">
        <v>33</v>
      </c>
      <c r="D878" s="20" t="s">
        <v>24</v>
      </c>
      <c r="E878" s="2">
        <v>104.99999999999999</v>
      </c>
      <c r="F878" s="2">
        <v>-125</v>
      </c>
      <c r="G878" s="9">
        <f t="shared" si="372"/>
        <v>45065.416666664547</v>
      </c>
      <c r="H878" s="2" t="str">
        <f t="shared" si="373"/>
        <v>Cincinnati Bengals</v>
      </c>
      <c r="I878" s="2" t="str">
        <f t="shared" si="374"/>
        <v>Miami Dolphins</v>
      </c>
      <c r="J878" s="17">
        <f t="shared" si="375"/>
        <v>-125</v>
      </c>
      <c r="K878" s="18">
        <f t="shared" si="376"/>
        <v>104.99999999999999</v>
      </c>
      <c r="L878" s="4">
        <f t="shared" si="351"/>
        <v>1.8</v>
      </c>
      <c r="M878" s="4">
        <f t="shared" si="352"/>
        <v>2.0499999999999998</v>
      </c>
      <c r="N878" s="1">
        <f t="shared" si="353"/>
        <v>0.55555555555555558</v>
      </c>
      <c r="O878" s="1">
        <f t="shared" si="354"/>
        <v>0.48780487804878053</v>
      </c>
      <c r="P878" s="1">
        <f t="shared" si="355"/>
        <v>4.1558441558441461E-2</v>
      </c>
      <c r="Q878" s="1">
        <f t="shared" si="356"/>
        <v>3.3875338753387524E-2</v>
      </c>
      <c r="R878" s="1">
        <f t="shared" si="357"/>
        <v>0.54487533875338756</v>
      </c>
      <c r="S878" s="1"/>
      <c r="T878" s="17">
        <f t="shared" si="358"/>
        <v>835.28218085238643</v>
      </c>
      <c r="U878" s="18">
        <f t="shared" si="359"/>
        <v>1090.9993667390718</v>
      </c>
      <c r="V878" s="2">
        <f t="shared" si="360"/>
        <v>793.51807180976709</v>
      </c>
      <c r="W878" s="18">
        <f t="shared" si="361"/>
        <v>1036.449398402118</v>
      </c>
      <c r="X878" s="2">
        <f t="shared" si="362"/>
        <v>-126.02107444375048</v>
      </c>
      <c r="Y878" s="2">
        <f t="shared" si="363"/>
        <v>103.6449398402118</v>
      </c>
      <c r="Z878" s="2">
        <f t="shared" si="364"/>
        <v>-1000</v>
      </c>
      <c r="AA878" s="2">
        <f t="shared" si="365"/>
        <v>1036.449398402118</v>
      </c>
      <c r="AB878" s="5">
        <f t="shared" si="366"/>
        <v>-1</v>
      </c>
      <c r="AC878" s="5">
        <f t="shared" si="367"/>
        <v>1.0499999999999998</v>
      </c>
      <c r="AD878" s="3">
        <f t="shared" si="368"/>
        <v>201912</v>
      </c>
      <c r="AE878" s="21">
        <v>1.86</v>
      </c>
      <c r="AF878" s="21">
        <v>1.95</v>
      </c>
      <c r="AG878" s="21">
        <v>2.0499999999999998</v>
      </c>
      <c r="AH878" s="21">
        <v>1.8</v>
      </c>
      <c r="AI878">
        <v>38</v>
      </c>
      <c r="AJ878">
        <v>35</v>
      </c>
      <c r="AK878">
        <f t="shared" si="369"/>
        <v>-130</v>
      </c>
      <c r="AL878">
        <f t="shared" si="370"/>
        <v>35</v>
      </c>
      <c r="AM878">
        <f t="shared" si="371"/>
        <v>38</v>
      </c>
    </row>
    <row r="879" spans="2:39" x14ac:dyDescent="0.25">
      <c r="B879" s="24">
        <v>43821</v>
      </c>
      <c r="C879" s="20" t="s">
        <v>45</v>
      </c>
      <c r="D879" s="20" t="s">
        <v>48</v>
      </c>
      <c r="E879" s="2">
        <v>160</v>
      </c>
      <c r="F879" s="2">
        <v>-181.81818181818181</v>
      </c>
      <c r="G879" s="9">
        <f t="shared" si="372"/>
        <v>45065.458333331211</v>
      </c>
      <c r="H879" s="2" t="str">
        <f t="shared" si="373"/>
        <v>Pittsburgh Steelers</v>
      </c>
      <c r="I879" s="2" t="str">
        <f t="shared" si="374"/>
        <v>New York Jets</v>
      </c>
      <c r="J879" s="17">
        <f t="shared" si="375"/>
        <v>-181.81818181818181</v>
      </c>
      <c r="K879" s="18">
        <f t="shared" si="376"/>
        <v>160</v>
      </c>
      <c r="L879" s="4">
        <f t="shared" si="351"/>
        <v>1.55</v>
      </c>
      <c r="M879" s="4">
        <f t="shared" si="352"/>
        <v>2.6</v>
      </c>
      <c r="N879" s="1">
        <f t="shared" si="353"/>
        <v>0.64516129032258063</v>
      </c>
      <c r="O879" s="1">
        <f t="shared" si="354"/>
        <v>0.38461538461538458</v>
      </c>
      <c r="P879" s="1">
        <f t="shared" si="355"/>
        <v>2.8915662650602414E-2</v>
      </c>
      <c r="Q879" s="1">
        <f t="shared" si="356"/>
        <v>0.13027295285359802</v>
      </c>
      <c r="R879" s="1">
        <f t="shared" si="357"/>
        <v>0.64127295285359809</v>
      </c>
      <c r="S879" s="1"/>
      <c r="T879" s="17">
        <f t="shared" si="358"/>
        <v>559.39837404665798</v>
      </c>
      <c r="U879" s="18">
        <f t="shared" si="359"/>
        <v>1609.5378726032154</v>
      </c>
      <c r="V879" s="2">
        <f t="shared" si="360"/>
        <v>531.42845534432502</v>
      </c>
      <c r="W879" s="18">
        <f t="shared" si="361"/>
        <v>1529.0609789730545</v>
      </c>
      <c r="X879" s="2">
        <f t="shared" si="362"/>
        <v>-188.17208411470486</v>
      </c>
      <c r="Y879" s="2">
        <f t="shared" si="363"/>
        <v>152.90609789730544</v>
      </c>
      <c r="Z879" s="2">
        <f t="shared" si="364"/>
        <v>-1000</v>
      </c>
      <c r="AA879" s="2">
        <f t="shared" si="365"/>
        <v>1529.0609789730545</v>
      </c>
      <c r="AB879" s="5">
        <f t="shared" si="366"/>
        <v>-1</v>
      </c>
      <c r="AC879" s="5">
        <f t="shared" si="367"/>
        <v>1.6</v>
      </c>
      <c r="AD879" s="3">
        <f t="shared" si="368"/>
        <v>201912</v>
      </c>
      <c r="AE879" s="21">
        <v>2.4</v>
      </c>
      <c r="AF879" s="21">
        <v>1.62</v>
      </c>
      <c r="AG879" s="21">
        <v>2.6</v>
      </c>
      <c r="AH879" s="21">
        <v>1.55</v>
      </c>
      <c r="AI879">
        <v>16</v>
      </c>
      <c r="AJ879">
        <v>10</v>
      </c>
      <c r="AK879">
        <f t="shared" si="369"/>
        <v>-190</v>
      </c>
      <c r="AL879">
        <f t="shared" si="370"/>
        <v>10</v>
      </c>
      <c r="AM879">
        <f t="shared" si="371"/>
        <v>16</v>
      </c>
    </row>
    <row r="880" spans="2:39" x14ac:dyDescent="0.25">
      <c r="B880" s="24">
        <v>43821</v>
      </c>
      <c r="C880" s="20" t="s">
        <v>44</v>
      </c>
      <c r="D880" s="20" t="s">
        <v>46</v>
      </c>
      <c r="E880" s="2">
        <v>165</v>
      </c>
      <c r="F880" s="2">
        <v>-185.18518518518516</v>
      </c>
      <c r="G880" s="9">
        <f t="shared" si="372"/>
        <v>45065.499999997875</v>
      </c>
      <c r="H880" s="2" t="str">
        <f t="shared" si="373"/>
        <v>New Orleans Saints</v>
      </c>
      <c r="I880" s="2" t="str">
        <f t="shared" si="374"/>
        <v>Tennessee Titans</v>
      </c>
      <c r="J880" s="17">
        <f t="shared" si="375"/>
        <v>-185.18518518518516</v>
      </c>
      <c r="K880" s="18">
        <f t="shared" si="376"/>
        <v>165</v>
      </c>
      <c r="L880" s="4">
        <f t="shared" si="351"/>
        <v>1.54</v>
      </c>
      <c r="M880" s="4">
        <f t="shared" si="352"/>
        <v>2.65</v>
      </c>
      <c r="N880" s="1">
        <f t="shared" si="353"/>
        <v>0.64935064935064934</v>
      </c>
      <c r="O880" s="1">
        <f t="shared" si="354"/>
        <v>0.37735849056603776</v>
      </c>
      <c r="P880" s="1">
        <f t="shared" si="355"/>
        <v>2.6014319809069208E-2</v>
      </c>
      <c r="Q880" s="1">
        <f t="shared" si="356"/>
        <v>0.13599607939230579</v>
      </c>
      <c r="R880" s="1">
        <f t="shared" si="357"/>
        <v>0.64699607939230575</v>
      </c>
      <c r="S880" s="1"/>
      <c r="T880" s="17">
        <f t="shared" si="358"/>
        <v>545.60441995143913</v>
      </c>
      <c r="U880" s="18">
        <f t="shared" si="359"/>
        <v>1648.1806912014345</v>
      </c>
      <c r="V880" s="2">
        <f t="shared" si="360"/>
        <v>518.32419895386715</v>
      </c>
      <c r="W880" s="18">
        <f t="shared" si="361"/>
        <v>1565.7716566413626</v>
      </c>
      <c r="X880" s="2">
        <f t="shared" si="362"/>
        <v>-192.92944493394256</v>
      </c>
      <c r="Y880" s="2">
        <f t="shared" si="363"/>
        <v>156.57716566413626</v>
      </c>
      <c r="Z880" s="2">
        <f t="shared" si="364"/>
        <v>518.32419895386715</v>
      </c>
      <c r="AA880" s="2">
        <f t="shared" si="365"/>
        <v>-1000</v>
      </c>
      <c r="AB880" s="5">
        <f t="shared" si="366"/>
        <v>0.54</v>
      </c>
      <c r="AC880" s="5">
        <f t="shared" si="367"/>
        <v>-1</v>
      </c>
      <c r="AD880" s="3">
        <f t="shared" si="368"/>
        <v>201912</v>
      </c>
      <c r="AE880" s="21">
        <v>2.0499999999999998</v>
      </c>
      <c r="AF880" s="21">
        <v>1.8</v>
      </c>
      <c r="AG880" s="21">
        <v>2.65</v>
      </c>
      <c r="AH880" s="21">
        <v>1.54</v>
      </c>
      <c r="AI880">
        <v>28</v>
      </c>
      <c r="AJ880">
        <v>38</v>
      </c>
      <c r="AK880">
        <f t="shared" si="369"/>
        <v>-190</v>
      </c>
      <c r="AL880">
        <f t="shared" si="370"/>
        <v>38</v>
      </c>
      <c r="AM880">
        <f t="shared" si="371"/>
        <v>28</v>
      </c>
    </row>
    <row r="881" spans="2:39" x14ac:dyDescent="0.25">
      <c r="B881" s="24">
        <v>43821</v>
      </c>
      <c r="C881" s="20" t="s">
        <v>56</v>
      </c>
      <c r="D881" s="20" t="s">
        <v>28</v>
      </c>
      <c r="E881" s="2">
        <v>100</v>
      </c>
      <c r="F881" s="2">
        <v>-120.48192771084337</v>
      </c>
      <c r="G881" s="9">
        <f t="shared" si="372"/>
        <v>45065.54166666454</v>
      </c>
      <c r="H881" s="2" t="str">
        <f t="shared" si="373"/>
        <v>New York Giants</v>
      </c>
      <c r="I881" s="2" t="str">
        <f t="shared" si="374"/>
        <v>Washington Redskins</v>
      </c>
      <c r="J881" s="17">
        <f t="shared" si="375"/>
        <v>-120.48192771084337</v>
      </c>
      <c r="K881" s="18">
        <f t="shared" si="376"/>
        <v>100</v>
      </c>
      <c r="L881" s="4">
        <f t="shared" si="351"/>
        <v>1.83</v>
      </c>
      <c r="M881" s="4">
        <f t="shared" si="352"/>
        <v>2</v>
      </c>
      <c r="N881" s="1">
        <f t="shared" si="353"/>
        <v>0.54644808743169393</v>
      </c>
      <c r="O881" s="1">
        <f t="shared" si="354"/>
        <v>0.5</v>
      </c>
      <c r="P881" s="1">
        <f t="shared" si="355"/>
        <v>4.4386422976501305E-2</v>
      </c>
      <c r="Q881" s="1">
        <f t="shared" si="356"/>
        <v>2.3224043715846965E-2</v>
      </c>
      <c r="R881" s="1">
        <f t="shared" si="357"/>
        <v>0.53422404371584697</v>
      </c>
      <c r="S881" s="1"/>
      <c r="T881" s="17">
        <f t="shared" si="358"/>
        <v>871.87381729284084</v>
      </c>
      <c r="U881" s="18">
        <f t="shared" si="359"/>
        <v>1045.6626202421151</v>
      </c>
      <c r="V881" s="2">
        <f t="shared" si="360"/>
        <v>828.28012642819874</v>
      </c>
      <c r="W881" s="18">
        <f t="shared" si="361"/>
        <v>993.3794892300092</v>
      </c>
      <c r="X881" s="2">
        <f t="shared" si="362"/>
        <v>-120.73210114461043</v>
      </c>
      <c r="Y881" s="2">
        <f t="shared" si="363"/>
        <v>-100.66646340515068</v>
      </c>
      <c r="Z881" s="2">
        <f t="shared" si="364"/>
        <v>828.28012642819874</v>
      </c>
      <c r="AA881" s="2">
        <f t="shared" si="365"/>
        <v>-1000</v>
      </c>
      <c r="AB881" s="5">
        <f t="shared" si="366"/>
        <v>0.83000000000000007</v>
      </c>
      <c r="AC881" s="5">
        <f t="shared" si="367"/>
        <v>-1</v>
      </c>
      <c r="AD881" s="3">
        <f t="shared" si="368"/>
        <v>201912</v>
      </c>
      <c r="AE881" s="21">
        <v>1.74</v>
      </c>
      <c r="AF881" s="21">
        <v>2.15</v>
      </c>
      <c r="AG881" s="21">
        <v>2</v>
      </c>
      <c r="AH881" s="21">
        <v>1.83</v>
      </c>
      <c r="AI881">
        <v>35</v>
      </c>
      <c r="AJ881">
        <v>41</v>
      </c>
      <c r="AK881">
        <f t="shared" si="369"/>
        <v>-130</v>
      </c>
      <c r="AL881">
        <f t="shared" si="370"/>
        <v>41</v>
      </c>
      <c r="AM881">
        <f t="shared" si="371"/>
        <v>35</v>
      </c>
    </row>
    <row r="882" spans="2:39" x14ac:dyDescent="0.25">
      <c r="B882" s="24">
        <v>43820</v>
      </c>
      <c r="C882" s="20" t="s">
        <v>25</v>
      </c>
      <c r="D882" s="20" t="s">
        <v>50</v>
      </c>
      <c r="E882" s="2">
        <v>-322.58064516129025</v>
      </c>
      <c r="F882" s="2">
        <v>260</v>
      </c>
      <c r="G882" s="9">
        <f t="shared" si="372"/>
        <v>45065.583333331204</v>
      </c>
      <c r="H882" s="2" t="str">
        <f t="shared" si="373"/>
        <v>San Francisco 49ers</v>
      </c>
      <c r="I882" s="2" t="str">
        <f t="shared" si="374"/>
        <v>Los Angeles Rams</v>
      </c>
      <c r="J882" s="17">
        <f t="shared" si="375"/>
        <v>-322.58064516129025</v>
      </c>
      <c r="K882" s="18">
        <f t="shared" si="376"/>
        <v>260</v>
      </c>
      <c r="L882" s="4">
        <f t="shared" si="351"/>
        <v>1.31</v>
      </c>
      <c r="M882" s="4">
        <f t="shared" si="352"/>
        <v>3.6</v>
      </c>
      <c r="N882" s="1">
        <f t="shared" si="353"/>
        <v>0.76335877862595414</v>
      </c>
      <c r="O882" s="1">
        <f t="shared" si="354"/>
        <v>0.27777777777777779</v>
      </c>
      <c r="P882" s="1">
        <f t="shared" si="355"/>
        <v>3.9511201629327863E-2</v>
      </c>
      <c r="Q882" s="1">
        <f t="shared" si="356"/>
        <v>0.24279050042408817</v>
      </c>
      <c r="R882" s="1">
        <f t="shared" si="357"/>
        <v>0.75379050042408813</v>
      </c>
      <c r="S882" s="1"/>
      <c r="T882" s="17">
        <f t="shared" si="358"/>
        <v>326.62855188197847</v>
      </c>
      <c r="U882" s="18">
        <f t="shared" si="359"/>
        <v>2645.8589098869329</v>
      </c>
      <c r="V882" s="2">
        <f t="shared" si="360"/>
        <v>310.29712428787951</v>
      </c>
      <c r="W882" s="18">
        <f t="shared" si="361"/>
        <v>2513.565964392586</v>
      </c>
      <c r="X882" s="2">
        <f t="shared" si="362"/>
        <v>-322.27175881663845</v>
      </c>
      <c r="Y882" s="2">
        <f t="shared" si="363"/>
        <v>251.3565964392586</v>
      </c>
      <c r="Z882" s="2">
        <f t="shared" si="364"/>
        <v>310.29712428787951</v>
      </c>
      <c r="AA882" s="2">
        <f t="shared" si="365"/>
        <v>-1000</v>
      </c>
      <c r="AB882" s="5">
        <f t="shared" si="366"/>
        <v>0.31000000000000005</v>
      </c>
      <c r="AC882" s="5">
        <f t="shared" si="367"/>
        <v>-1</v>
      </c>
      <c r="AD882" s="3">
        <f t="shared" si="368"/>
        <v>201912</v>
      </c>
      <c r="AE882" s="21">
        <v>1.37</v>
      </c>
      <c r="AF882" s="21">
        <v>3.2</v>
      </c>
      <c r="AG882" s="21">
        <v>1.31</v>
      </c>
      <c r="AH882" s="21">
        <v>3.6</v>
      </c>
      <c r="AI882">
        <v>34</v>
      </c>
      <c r="AJ882">
        <v>31</v>
      </c>
      <c r="AK882">
        <f t="shared" si="369"/>
        <v>-400</v>
      </c>
      <c r="AL882">
        <f t="shared" si="370"/>
        <v>34</v>
      </c>
      <c r="AM882">
        <f t="shared" si="371"/>
        <v>31</v>
      </c>
    </row>
    <row r="883" spans="2:39" x14ac:dyDescent="0.25">
      <c r="B883" s="24">
        <v>43820</v>
      </c>
      <c r="C883" s="20" t="s">
        <v>39</v>
      </c>
      <c r="D883" s="20" t="s">
        <v>27</v>
      </c>
      <c r="E883" s="2">
        <v>-294.11764705882348</v>
      </c>
      <c r="F883" s="2">
        <v>235</v>
      </c>
      <c r="G883" s="9">
        <f t="shared" si="372"/>
        <v>45065.624999997868</v>
      </c>
      <c r="H883" s="2" t="str">
        <f t="shared" si="373"/>
        <v>New England Patriots</v>
      </c>
      <c r="I883" s="2" t="str">
        <f t="shared" si="374"/>
        <v>Buffalo Bills</v>
      </c>
      <c r="J883" s="17">
        <f t="shared" si="375"/>
        <v>-294.11764705882348</v>
      </c>
      <c r="K883" s="18">
        <f t="shared" si="376"/>
        <v>235</v>
      </c>
      <c r="L883" s="4">
        <f t="shared" si="351"/>
        <v>1.34</v>
      </c>
      <c r="M883" s="4">
        <f t="shared" si="352"/>
        <v>3.35</v>
      </c>
      <c r="N883" s="1">
        <f t="shared" si="353"/>
        <v>0.74626865671641784</v>
      </c>
      <c r="O883" s="1">
        <f t="shared" si="354"/>
        <v>0.29850746268656714</v>
      </c>
      <c r="P883" s="1">
        <f t="shared" si="355"/>
        <v>4.2857142857142816E-2</v>
      </c>
      <c r="Q883" s="1">
        <f t="shared" si="356"/>
        <v>0.22388059701492535</v>
      </c>
      <c r="R883" s="1">
        <f t="shared" si="357"/>
        <v>0.73488059701492536</v>
      </c>
      <c r="S883" s="1"/>
      <c r="T883" s="17">
        <f t="shared" si="358"/>
        <v>360.7652781444848</v>
      </c>
      <c r="U883" s="18">
        <f t="shared" si="359"/>
        <v>2419.4789829550677</v>
      </c>
      <c r="V883" s="2">
        <f t="shared" si="360"/>
        <v>342.72701423726056</v>
      </c>
      <c r="W883" s="18">
        <f t="shared" si="361"/>
        <v>2298.5050338073142</v>
      </c>
      <c r="X883" s="2">
        <f t="shared" si="362"/>
        <v>-291.77740839177835</v>
      </c>
      <c r="Y883" s="2">
        <f t="shared" si="363"/>
        <v>229.85050338073142</v>
      </c>
      <c r="Z883" s="2">
        <f t="shared" si="364"/>
        <v>342.72701423726056</v>
      </c>
      <c r="AA883" s="2">
        <f t="shared" si="365"/>
        <v>-1000</v>
      </c>
      <c r="AB883" s="5">
        <f t="shared" si="366"/>
        <v>0.34000000000000008</v>
      </c>
      <c r="AC883" s="5">
        <f t="shared" si="367"/>
        <v>-1</v>
      </c>
      <c r="AD883" s="3">
        <f t="shared" si="368"/>
        <v>201912</v>
      </c>
      <c r="AE883" s="21">
        <v>1.36</v>
      </c>
      <c r="AF883" s="21">
        <v>3.25</v>
      </c>
      <c r="AG883" s="21">
        <v>1.34</v>
      </c>
      <c r="AH883" s="21">
        <v>3.35</v>
      </c>
      <c r="AI883">
        <v>24</v>
      </c>
      <c r="AJ883">
        <v>17</v>
      </c>
      <c r="AK883">
        <f t="shared" si="369"/>
        <v>-300</v>
      </c>
      <c r="AL883">
        <f t="shared" si="370"/>
        <v>24</v>
      </c>
      <c r="AM883">
        <f t="shared" si="371"/>
        <v>17</v>
      </c>
    </row>
    <row r="884" spans="2:39" x14ac:dyDescent="0.25">
      <c r="B884" s="24">
        <v>43820</v>
      </c>
      <c r="C884" s="20" t="s">
        <v>30</v>
      </c>
      <c r="D884" s="20" t="s">
        <v>43</v>
      </c>
      <c r="E884" s="2">
        <v>140</v>
      </c>
      <c r="F884" s="2">
        <v>-161.29032258064512</v>
      </c>
      <c r="G884" s="9">
        <f t="shared" si="372"/>
        <v>45065.666666664532</v>
      </c>
      <c r="H884" s="2" t="str">
        <f t="shared" si="373"/>
        <v>Houston Texans</v>
      </c>
      <c r="I884" s="2" t="str">
        <f t="shared" si="374"/>
        <v>Tampa Bay Buccaneers</v>
      </c>
      <c r="J884" s="17">
        <f t="shared" si="375"/>
        <v>-161.29032258064512</v>
      </c>
      <c r="K884" s="18">
        <f t="shared" si="376"/>
        <v>140</v>
      </c>
      <c r="L884" s="4">
        <f t="shared" si="351"/>
        <v>1.62</v>
      </c>
      <c r="M884" s="4">
        <f t="shared" si="352"/>
        <v>2.4</v>
      </c>
      <c r="N884" s="1">
        <f t="shared" si="353"/>
        <v>0.61728395061728392</v>
      </c>
      <c r="O884" s="1">
        <f t="shared" si="354"/>
        <v>0.41666666666666669</v>
      </c>
      <c r="P884" s="1">
        <f t="shared" si="355"/>
        <v>3.2835820895522283E-2</v>
      </c>
      <c r="Q884" s="1">
        <f t="shared" si="356"/>
        <v>0.10030864197530862</v>
      </c>
      <c r="R884" s="1">
        <f t="shared" si="357"/>
        <v>0.61130864197530865</v>
      </c>
      <c r="S884" s="1"/>
      <c r="T884" s="17">
        <f t="shared" si="358"/>
        <v>635.83488165441463</v>
      </c>
      <c r="U884" s="18">
        <f t="shared" si="359"/>
        <v>1423.7849094482656</v>
      </c>
      <c r="V884" s="2">
        <f t="shared" si="360"/>
        <v>604.04313757169382</v>
      </c>
      <c r="W884" s="18">
        <f t="shared" si="361"/>
        <v>1352.5956639758522</v>
      </c>
      <c r="X884" s="2">
        <f t="shared" si="362"/>
        <v>-165.55109027810289</v>
      </c>
      <c r="Y884" s="2">
        <f t="shared" si="363"/>
        <v>135.25956639758522</v>
      </c>
      <c r="Z884" s="2">
        <f t="shared" si="364"/>
        <v>604.04313757169382</v>
      </c>
      <c r="AA884" s="2">
        <f t="shared" si="365"/>
        <v>-1000</v>
      </c>
      <c r="AB884" s="5">
        <f t="shared" si="366"/>
        <v>0.62000000000000011</v>
      </c>
      <c r="AC884" s="5">
        <f t="shared" si="367"/>
        <v>-1</v>
      </c>
      <c r="AD884" s="3">
        <f t="shared" si="368"/>
        <v>201912</v>
      </c>
      <c r="AE884" s="21">
        <v>2</v>
      </c>
      <c r="AF884" s="21">
        <v>1.83</v>
      </c>
      <c r="AG884" s="21">
        <v>2.4</v>
      </c>
      <c r="AH884" s="21">
        <v>1.62</v>
      </c>
      <c r="AI884">
        <v>20</v>
      </c>
      <c r="AJ884">
        <v>23</v>
      </c>
      <c r="AK884">
        <f t="shared" si="369"/>
        <v>-170</v>
      </c>
      <c r="AL884">
        <f t="shared" si="370"/>
        <v>23</v>
      </c>
      <c r="AM884">
        <f t="shared" si="371"/>
        <v>20</v>
      </c>
    </row>
    <row r="885" spans="2:39" x14ac:dyDescent="0.25">
      <c r="B885" s="24">
        <v>43815</v>
      </c>
      <c r="C885" s="20" t="s">
        <v>46</v>
      </c>
      <c r="D885" s="20" t="s">
        <v>42</v>
      </c>
      <c r="E885" s="2">
        <v>-384.61538461538458</v>
      </c>
      <c r="F885" s="2">
        <v>300</v>
      </c>
      <c r="G885" s="9">
        <f t="shared" si="372"/>
        <v>45065.708333331197</v>
      </c>
      <c r="H885" s="2" t="str">
        <f t="shared" si="373"/>
        <v>New Orleans Saints</v>
      </c>
      <c r="I885" s="2" t="str">
        <f t="shared" si="374"/>
        <v>Indianapolis Colts</v>
      </c>
      <c r="J885" s="17">
        <f t="shared" si="375"/>
        <v>-384.61538461538458</v>
      </c>
      <c r="K885" s="18">
        <f t="shared" si="376"/>
        <v>300</v>
      </c>
      <c r="L885" s="4">
        <f t="shared" si="351"/>
        <v>1.26</v>
      </c>
      <c r="M885" s="4">
        <f t="shared" si="352"/>
        <v>4</v>
      </c>
      <c r="N885" s="1">
        <f t="shared" si="353"/>
        <v>0.79365079365079361</v>
      </c>
      <c r="O885" s="1">
        <f t="shared" si="354"/>
        <v>0.25</v>
      </c>
      <c r="P885" s="1">
        <f t="shared" si="355"/>
        <v>4.1825095057034134E-2</v>
      </c>
      <c r="Q885" s="1">
        <f t="shared" si="356"/>
        <v>0.2718253968253968</v>
      </c>
      <c r="R885" s="1">
        <f t="shared" si="357"/>
        <v>0.78282539682539687</v>
      </c>
      <c r="S885" s="1"/>
      <c r="T885" s="17">
        <f t="shared" si="358"/>
        <v>277.42406423618138</v>
      </c>
      <c r="U885" s="18">
        <f t="shared" si="359"/>
        <v>3056.5054734484152</v>
      </c>
      <c r="V885" s="2">
        <f t="shared" si="360"/>
        <v>263.55286102437231</v>
      </c>
      <c r="W885" s="18">
        <f t="shared" si="361"/>
        <v>2903.6801997759944</v>
      </c>
      <c r="X885" s="2">
        <f t="shared" si="362"/>
        <v>-379.4305233922405</v>
      </c>
      <c r="Y885" s="2">
        <f t="shared" si="363"/>
        <v>290.36801997759943</v>
      </c>
      <c r="Z885" s="2">
        <f t="shared" si="364"/>
        <v>263.55286102437231</v>
      </c>
      <c r="AA885" s="2">
        <f t="shared" si="365"/>
        <v>-1000</v>
      </c>
      <c r="AB885" s="5">
        <f t="shared" si="366"/>
        <v>0.26</v>
      </c>
      <c r="AC885" s="5">
        <f t="shared" si="367"/>
        <v>-1</v>
      </c>
      <c r="AD885" s="3">
        <f t="shared" si="368"/>
        <v>201912</v>
      </c>
      <c r="AE885" s="21">
        <v>1.27</v>
      </c>
      <c r="AF885" s="21">
        <v>3.8</v>
      </c>
      <c r="AG885" s="21">
        <v>1.26</v>
      </c>
      <c r="AH885" s="21">
        <v>4</v>
      </c>
      <c r="AI885">
        <v>34</v>
      </c>
      <c r="AJ885">
        <v>7</v>
      </c>
      <c r="AK885">
        <f t="shared" si="369"/>
        <v>-400</v>
      </c>
      <c r="AL885">
        <f t="shared" si="370"/>
        <v>34</v>
      </c>
      <c r="AM885">
        <f t="shared" si="371"/>
        <v>7</v>
      </c>
    </row>
    <row r="886" spans="2:39" x14ac:dyDescent="0.25">
      <c r="B886" s="24">
        <v>43814</v>
      </c>
      <c r="C886" s="20" t="s">
        <v>48</v>
      </c>
      <c r="D886" s="20" t="s">
        <v>27</v>
      </c>
      <c r="E886" s="2">
        <v>-116.27906976744185</v>
      </c>
      <c r="F886" s="2">
        <v>-105.26315789473685</v>
      </c>
      <c r="G886" s="9">
        <f t="shared" si="372"/>
        <v>45065.749999997861</v>
      </c>
      <c r="H886" s="2" t="str">
        <f t="shared" si="373"/>
        <v>Pittsburgh Steelers</v>
      </c>
      <c r="I886" s="2" t="str">
        <f t="shared" si="374"/>
        <v>Buffalo Bills</v>
      </c>
      <c r="J886" s="17">
        <f t="shared" si="375"/>
        <v>-116.27906976744185</v>
      </c>
      <c r="K886" s="18">
        <f t="shared" si="376"/>
        <v>-105.26315789473685</v>
      </c>
      <c r="L886" s="4">
        <f t="shared" si="351"/>
        <v>1.86</v>
      </c>
      <c r="M886" s="4">
        <f t="shared" si="352"/>
        <v>1.95</v>
      </c>
      <c r="N886" s="1">
        <f t="shared" si="353"/>
        <v>0.5376344086021505</v>
      </c>
      <c r="O886" s="1">
        <f t="shared" si="354"/>
        <v>0.51282051282051289</v>
      </c>
      <c r="P886" s="1">
        <f t="shared" si="355"/>
        <v>4.8031496062992063E-2</v>
      </c>
      <c r="Q886" s="1">
        <f t="shared" si="356"/>
        <v>1.2406947890818809E-2</v>
      </c>
      <c r="R886" s="1">
        <f t="shared" si="357"/>
        <v>0.52340694789081876</v>
      </c>
      <c r="S886" s="1"/>
      <c r="T886" s="17">
        <f t="shared" si="358"/>
        <v>910.55927711643062</v>
      </c>
      <c r="U886" s="18">
        <f t="shared" si="359"/>
        <v>1001.5075521192962</v>
      </c>
      <c r="V886" s="2">
        <f t="shared" si="360"/>
        <v>865.03131326060907</v>
      </c>
      <c r="W886" s="18">
        <f t="shared" si="361"/>
        <v>951.43217451333135</v>
      </c>
      <c r="X886" s="2">
        <f t="shared" si="362"/>
        <v>-115.60275156174939</v>
      </c>
      <c r="Y886" s="2">
        <f t="shared" si="363"/>
        <v>-105.10470707084419</v>
      </c>
      <c r="Z886" s="2">
        <f t="shared" si="364"/>
        <v>-1000</v>
      </c>
      <c r="AA886" s="2">
        <f t="shared" si="365"/>
        <v>951.43217451333135</v>
      </c>
      <c r="AB886" s="5">
        <f t="shared" si="366"/>
        <v>-1</v>
      </c>
      <c r="AC886" s="5">
        <f t="shared" si="367"/>
        <v>0.95</v>
      </c>
      <c r="AD886" s="3">
        <f t="shared" si="368"/>
        <v>201912</v>
      </c>
      <c r="AE886" s="21">
        <v>1.8</v>
      </c>
      <c r="AF886" s="21">
        <v>2.0499999999999998</v>
      </c>
      <c r="AG886" s="21">
        <v>1.86</v>
      </c>
      <c r="AH886" s="21">
        <v>1.95</v>
      </c>
      <c r="AI886">
        <v>10</v>
      </c>
      <c r="AJ886">
        <v>17</v>
      </c>
      <c r="AK886">
        <f t="shared" si="369"/>
        <v>-120</v>
      </c>
      <c r="AL886">
        <f t="shared" si="370"/>
        <v>10</v>
      </c>
      <c r="AM886">
        <f t="shared" si="371"/>
        <v>17</v>
      </c>
    </row>
    <row r="887" spans="2:39" x14ac:dyDescent="0.25">
      <c r="B887" s="24">
        <v>43814</v>
      </c>
      <c r="C887" s="20" t="s">
        <v>26</v>
      </c>
      <c r="D887" s="20" t="s">
        <v>50</v>
      </c>
      <c r="E887" s="2">
        <v>-105.26315789473685</v>
      </c>
      <c r="F887" s="2">
        <v>-116.27906976744185</v>
      </c>
      <c r="G887" s="9">
        <f t="shared" si="372"/>
        <v>45065.791666664525</v>
      </c>
      <c r="H887" s="2" t="str">
        <f t="shared" si="373"/>
        <v>Los Angeles Rams</v>
      </c>
      <c r="I887" s="2" t="str">
        <f t="shared" si="374"/>
        <v>Dallas Cowboys</v>
      </c>
      <c r="J887" s="17">
        <f t="shared" si="375"/>
        <v>-116.27906976744185</v>
      </c>
      <c r="K887" s="18">
        <f t="shared" si="376"/>
        <v>-105.26315789473685</v>
      </c>
      <c r="L887" s="4">
        <f t="shared" si="351"/>
        <v>1.86</v>
      </c>
      <c r="M887" s="4">
        <f t="shared" si="352"/>
        <v>1.95</v>
      </c>
      <c r="N887" s="1">
        <f t="shared" si="353"/>
        <v>0.5376344086021505</v>
      </c>
      <c r="O887" s="1">
        <f t="shared" si="354"/>
        <v>0.51282051282051289</v>
      </c>
      <c r="P887" s="1">
        <f t="shared" si="355"/>
        <v>4.8031496062992063E-2</v>
      </c>
      <c r="Q887" s="1">
        <f t="shared" si="356"/>
        <v>1.2406947890818809E-2</v>
      </c>
      <c r="R887" s="1">
        <f t="shared" si="357"/>
        <v>0.52340694789081876</v>
      </c>
      <c r="S887" s="1"/>
      <c r="T887" s="17">
        <f t="shared" si="358"/>
        <v>910.55927711643062</v>
      </c>
      <c r="U887" s="18">
        <f t="shared" si="359"/>
        <v>1001.5075521192962</v>
      </c>
      <c r="V887" s="2">
        <f t="shared" si="360"/>
        <v>865.03131326060907</v>
      </c>
      <c r="W887" s="18">
        <f t="shared" si="361"/>
        <v>951.43217451333135</v>
      </c>
      <c r="X887" s="2">
        <f t="shared" si="362"/>
        <v>-115.60275156174939</v>
      </c>
      <c r="Y887" s="2">
        <f t="shared" si="363"/>
        <v>-105.10470707084419</v>
      </c>
      <c r="Z887" s="2">
        <f t="shared" si="364"/>
        <v>-1000</v>
      </c>
      <c r="AA887" s="2">
        <f t="shared" si="365"/>
        <v>951.43217451333135</v>
      </c>
      <c r="AB887" s="5">
        <f t="shared" si="366"/>
        <v>-1</v>
      </c>
      <c r="AC887" s="5">
        <f t="shared" si="367"/>
        <v>0.95</v>
      </c>
      <c r="AD887" s="3">
        <f t="shared" si="368"/>
        <v>201912</v>
      </c>
      <c r="AE887" s="21">
        <v>1.71</v>
      </c>
      <c r="AF887" s="21">
        <v>2.2000000000000002</v>
      </c>
      <c r="AG887" s="21">
        <v>1.95</v>
      </c>
      <c r="AH887" s="21">
        <v>1.86</v>
      </c>
      <c r="AI887">
        <v>44</v>
      </c>
      <c r="AJ887">
        <v>21</v>
      </c>
      <c r="AK887">
        <f t="shared" si="369"/>
        <v>-120</v>
      </c>
      <c r="AL887">
        <f t="shared" si="370"/>
        <v>21</v>
      </c>
      <c r="AM887">
        <f t="shared" si="371"/>
        <v>44</v>
      </c>
    </row>
    <row r="888" spans="2:39" x14ac:dyDescent="0.25">
      <c r="B888" s="24">
        <v>43814</v>
      </c>
      <c r="C888" s="20" t="s">
        <v>25</v>
      </c>
      <c r="D888" s="20" t="s">
        <v>38</v>
      </c>
      <c r="E888" s="2">
        <v>-500.00000000000011</v>
      </c>
      <c r="F888" s="2">
        <v>375</v>
      </c>
      <c r="G888" s="9">
        <f t="shared" si="372"/>
        <v>45065.833333331189</v>
      </c>
      <c r="H888" s="2" t="str">
        <f t="shared" si="373"/>
        <v>San Francisco 49ers</v>
      </c>
      <c r="I888" s="2" t="str">
        <f t="shared" si="374"/>
        <v>Atlanta Falcons</v>
      </c>
      <c r="J888" s="17">
        <f t="shared" si="375"/>
        <v>-500.00000000000011</v>
      </c>
      <c r="K888" s="18">
        <f t="shared" si="376"/>
        <v>375</v>
      </c>
      <c r="L888" s="4">
        <f t="shared" si="351"/>
        <v>1.2</v>
      </c>
      <c r="M888" s="4">
        <f t="shared" si="352"/>
        <v>4.75</v>
      </c>
      <c r="N888" s="1">
        <f t="shared" si="353"/>
        <v>0.83333333333333337</v>
      </c>
      <c r="O888" s="1">
        <f t="shared" si="354"/>
        <v>0.21052631578947367</v>
      </c>
      <c r="P888" s="1">
        <f t="shared" si="355"/>
        <v>4.2016806722689037E-2</v>
      </c>
      <c r="Q888" s="1">
        <f t="shared" si="356"/>
        <v>0.31140350877192985</v>
      </c>
      <c r="R888" s="1">
        <f t="shared" si="357"/>
        <v>0.82240350877192991</v>
      </c>
      <c r="S888" s="1"/>
      <c r="T888" s="17">
        <f t="shared" si="358"/>
        <v>215.94811954689931</v>
      </c>
      <c r="U888" s="18">
        <f t="shared" si="359"/>
        <v>3787.1793685900598</v>
      </c>
      <c r="V888" s="2">
        <f t="shared" si="360"/>
        <v>205.15071356955434</v>
      </c>
      <c r="W888" s="18">
        <f t="shared" si="361"/>
        <v>3597.8204001605568</v>
      </c>
      <c r="X888" s="2">
        <f t="shared" si="362"/>
        <v>-487.44651315139578</v>
      </c>
      <c r="Y888" s="2">
        <f t="shared" si="363"/>
        <v>359.7820400160557</v>
      </c>
      <c r="Z888" s="2">
        <f t="shared" si="364"/>
        <v>-1000</v>
      </c>
      <c r="AA888" s="2">
        <f t="shared" si="365"/>
        <v>3597.8204001605568</v>
      </c>
      <c r="AB888" s="5">
        <f t="shared" si="366"/>
        <v>-1</v>
      </c>
      <c r="AC888" s="5">
        <f t="shared" si="367"/>
        <v>3.75</v>
      </c>
      <c r="AD888" s="3">
        <f t="shared" si="368"/>
        <v>201912</v>
      </c>
      <c r="AE888" s="21">
        <v>1.2</v>
      </c>
      <c r="AF888" s="21">
        <v>4.75</v>
      </c>
      <c r="AG888" s="21">
        <v>1.2</v>
      </c>
      <c r="AH888" s="21">
        <v>4.75</v>
      </c>
      <c r="AI888">
        <v>22</v>
      </c>
      <c r="AJ888">
        <v>29</v>
      </c>
      <c r="AK888">
        <f t="shared" si="369"/>
        <v>-500</v>
      </c>
      <c r="AL888">
        <f t="shared" si="370"/>
        <v>22</v>
      </c>
      <c r="AM888">
        <f t="shared" si="371"/>
        <v>29</v>
      </c>
    </row>
    <row r="889" spans="2:39" x14ac:dyDescent="0.25">
      <c r="B889" s="24">
        <v>43814</v>
      </c>
      <c r="C889" s="20" t="s">
        <v>51</v>
      </c>
      <c r="D889" s="20" t="s">
        <v>49</v>
      </c>
      <c r="E889" s="2">
        <v>140</v>
      </c>
      <c r="F889" s="2">
        <v>-161.29032258064512</v>
      </c>
      <c r="G889" s="9">
        <f t="shared" si="372"/>
        <v>45065.874999997854</v>
      </c>
      <c r="H889" s="2" t="str">
        <f t="shared" si="373"/>
        <v>Cleveland Browns</v>
      </c>
      <c r="I889" s="2" t="str">
        <f t="shared" si="374"/>
        <v>Arizona Cardinals</v>
      </c>
      <c r="J889" s="17">
        <f t="shared" si="375"/>
        <v>-161.29032258064512</v>
      </c>
      <c r="K889" s="18">
        <f t="shared" si="376"/>
        <v>140</v>
      </c>
      <c r="L889" s="4">
        <f t="shared" si="351"/>
        <v>1.62</v>
      </c>
      <c r="M889" s="4">
        <f t="shared" si="352"/>
        <v>2.4</v>
      </c>
      <c r="N889" s="1">
        <f t="shared" si="353"/>
        <v>0.61728395061728392</v>
      </c>
      <c r="O889" s="1">
        <f t="shared" si="354"/>
        <v>0.41666666666666669</v>
      </c>
      <c r="P889" s="1">
        <f t="shared" si="355"/>
        <v>3.2835820895522283E-2</v>
      </c>
      <c r="Q889" s="1">
        <f t="shared" si="356"/>
        <v>0.10030864197530862</v>
      </c>
      <c r="R889" s="1">
        <f t="shared" si="357"/>
        <v>0.61130864197530865</v>
      </c>
      <c r="S889" s="1"/>
      <c r="T889" s="17">
        <f t="shared" si="358"/>
        <v>635.83488165441463</v>
      </c>
      <c r="U889" s="18">
        <f t="shared" si="359"/>
        <v>1423.7849094482656</v>
      </c>
      <c r="V889" s="2">
        <f t="shared" si="360"/>
        <v>604.04313757169382</v>
      </c>
      <c r="W889" s="18">
        <f t="shared" si="361"/>
        <v>1352.5956639758522</v>
      </c>
      <c r="X889" s="2">
        <f t="shared" si="362"/>
        <v>-165.55109027810289</v>
      </c>
      <c r="Y889" s="2">
        <f t="shared" si="363"/>
        <v>135.25956639758522</v>
      </c>
      <c r="Z889" s="2">
        <f t="shared" si="364"/>
        <v>-1000</v>
      </c>
      <c r="AA889" s="2">
        <f t="shared" si="365"/>
        <v>1352.5956639758522</v>
      </c>
      <c r="AB889" s="5">
        <f t="shared" si="366"/>
        <v>-1</v>
      </c>
      <c r="AC889" s="5">
        <f t="shared" si="367"/>
        <v>1.4</v>
      </c>
      <c r="AD889" s="3">
        <f t="shared" si="368"/>
        <v>201912</v>
      </c>
      <c r="AE889" s="21">
        <v>2.15</v>
      </c>
      <c r="AF889" s="21">
        <v>1.74</v>
      </c>
      <c r="AG889" s="21">
        <v>2.4</v>
      </c>
      <c r="AH889" s="21">
        <v>1.62</v>
      </c>
      <c r="AI889">
        <v>38</v>
      </c>
      <c r="AJ889">
        <v>24</v>
      </c>
      <c r="AK889">
        <f t="shared" si="369"/>
        <v>-170</v>
      </c>
      <c r="AL889">
        <f t="shared" si="370"/>
        <v>24</v>
      </c>
      <c r="AM889">
        <f t="shared" si="371"/>
        <v>38</v>
      </c>
    </row>
    <row r="890" spans="2:39" x14ac:dyDescent="0.25">
      <c r="B890" s="24">
        <v>43814</v>
      </c>
      <c r="C890" s="20" t="s">
        <v>34</v>
      </c>
      <c r="D890" s="20" t="s">
        <v>32</v>
      </c>
      <c r="E890" s="2">
        <v>100</v>
      </c>
      <c r="F890" s="2">
        <v>-120.48192771084337</v>
      </c>
      <c r="G890" s="9">
        <f t="shared" si="372"/>
        <v>45065.916666664518</v>
      </c>
      <c r="H890" s="2" t="str">
        <f t="shared" si="373"/>
        <v>Minnesota Vikings</v>
      </c>
      <c r="I890" s="2" t="str">
        <f t="shared" si="374"/>
        <v>Los Angeles Chargers</v>
      </c>
      <c r="J890" s="17">
        <f t="shared" si="375"/>
        <v>-120.48192771084337</v>
      </c>
      <c r="K890" s="18">
        <f t="shared" si="376"/>
        <v>100</v>
      </c>
      <c r="L890" s="4">
        <f t="shared" si="351"/>
        <v>1.83</v>
      </c>
      <c r="M890" s="4">
        <f t="shared" si="352"/>
        <v>2</v>
      </c>
      <c r="N890" s="1">
        <f t="shared" si="353"/>
        <v>0.54644808743169393</v>
      </c>
      <c r="O890" s="1">
        <f t="shared" si="354"/>
        <v>0.5</v>
      </c>
      <c r="P890" s="1">
        <f t="shared" si="355"/>
        <v>4.4386422976501305E-2</v>
      </c>
      <c r="Q890" s="1">
        <f t="shared" si="356"/>
        <v>2.3224043715846965E-2</v>
      </c>
      <c r="R890" s="1">
        <f t="shared" si="357"/>
        <v>0.53422404371584697</v>
      </c>
      <c r="S890" s="1"/>
      <c r="T890" s="17">
        <f t="shared" si="358"/>
        <v>871.87381729284084</v>
      </c>
      <c r="U890" s="18">
        <f t="shared" si="359"/>
        <v>1045.6626202421151</v>
      </c>
      <c r="V890" s="2">
        <f t="shared" si="360"/>
        <v>828.28012642819874</v>
      </c>
      <c r="W890" s="18">
        <f t="shared" si="361"/>
        <v>993.3794892300092</v>
      </c>
      <c r="X890" s="2">
        <f t="shared" si="362"/>
        <v>-120.73210114461043</v>
      </c>
      <c r="Y890" s="2">
        <f t="shared" si="363"/>
        <v>-100.66646340515068</v>
      </c>
      <c r="Z890" s="2">
        <f t="shared" si="364"/>
        <v>828.28012642819874</v>
      </c>
      <c r="AA890" s="2">
        <f t="shared" si="365"/>
        <v>-1000</v>
      </c>
      <c r="AB890" s="5">
        <f t="shared" si="366"/>
        <v>0.83000000000000007</v>
      </c>
      <c r="AC890" s="5">
        <f t="shared" si="367"/>
        <v>-1</v>
      </c>
      <c r="AD890" s="3">
        <f t="shared" si="368"/>
        <v>201912</v>
      </c>
      <c r="AE890" s="21">
        <v>2.35</v>
      </c>
      <c r="AF890" s="21">
        <v>1.64</v>
      </c>
      <c r="AG890" s="21">
        <v>2</v>
      </c>
      <c r="AH890" s="21">
        <v>1.83</v>
      </c>
      <c r="AI890">
        <v>10</v>
      </c>
      <c r="AJ890">
        <v>39</v>
      </c>
      <c r="AK890">
        <f t="shared" si="369"/>
        <v>-130</v>
      </c>
      <c r="AL890">
        <f t="shared" si="370"/>
        <v>39</v>
      </c>
      <c r="AM890">
        <f t="shared" si="371"/>
        <v>10</v>
      </c>
    </row>
    <row r="891" spans="2:39" x14ac:dyDescent="0.25">
      <c r="B891" s="24">
        <v>43814</v>
      </c>
      <c r="C891" s="20" t="s">
        <v>55</v>
      </c>
      <c r="D891" s="20" t="s">
        <v>29</v>
      </c>
      <c r="E891" s="2">
        <v>-312.49999999999994</v>
      </c>
      <c r="F891" s="2">
        <v>250</v>
      </c>
      <c r="G891" s="9">
        <f t="shared" si="372"/>
        <v>45065.958333331182</v>
      </c>
      <c r="H891" s="2" t="str">
        <f t="shared" si="373"/>
        <v>Oakland Raiders</v>
      </c>
      <c r="I891" s="2" t="str">
        <f t="shared" si="374"/>
        <v>Jacksonville Jaguars</v>
      </c>
      <c r="J891" s="17">
        <f t="shared" si="375"/>
        <v>-312.49999999999994</v>
      </c>
      <c r="K891" s="18">
        <f t="shared" si="376"/>
        <v>250</v>
      </c>
      <c r="L891" s="4">
        <f t="shared" si="351"/>
        <v>1.32</v>
      </c>
      <c r="M891" s="4">
        <f t="shared" si="352"/>
        <v>3.5</v>
      </c>
      <c r="N891" s="1">
        <f t="shared" si="353"/>
        <v>0.75757575757575757</v>
      </c>
      <c r="O891" s="1">
        <f t="shared" si="354"/>
        <v>0.2857142857142857</v>
      </c>
      <c r="P891" s="1">
        <f t="shared" si="355"/>
        <v>4.1493775933610033E-2</v>
      </c>
      <c r="Q891" s="1">
        <f t="shared" si="356"/>
        <v>0.23593073593073594</v>
      </c>
      <c r="R891" s="1">
        <f t="shared" si="357"/>
        <v>0.746930735930736</v>
      </c>
      <c r="S891" s="1"/>
      <c r="T891" s="17">
        <f t="shared" si="358"/>
        <v>338.81222434088107</v>
      </c>
      <c r="U891" s="18">
        <f t="shared" si="359"/>
        <v>2560.4407248682487</v>
      </c>
      <c r="V891" s="2">
        <f t="shared" si="360"/>
        <v>321.87161312383699</v>
      </c>
      <c r="W891" s="18">
        <f t="shared" si="361"/>
        <v>2432.4186886248362</v>
      </c>
      <c r="X891" s="2">
        <f t="shared" si="362"/>
        <v>-310.68288075943485</v>
      </c>
      <c r="Y891" s="2">
        <f t="shared" si="363"/>
        <v>243.24186886248361</v>
      </c>
      <c r="Z891" s="2">
        <f t="shared" si="364"/>
        <v>-1000</v>
      </c>
      <c r="AA891" s="2">
        <f t="shared" si="365"/>
        <v>2432.4186886248362</v>
      </c>
      <c r="AB891" s="5">
        <f t="shared" si="366"/>
        <v>-1</v>
      </c>
      <c r="AC891" s="5">
        <f t="shared" si="367"/>
        <v>2.5</v>
      </c>
      <c r="AD891" s="3">
        <f t="shared" si="368"/>
        <v>201912</v>
      </c>
      <c r="AE891" s="21">
        <v>1.4</v>
      </c>
      <c r="AF891" s="21">
        <v>3.1</v>
      </c>
      <c r="AG891" s="21">
        <v>1.32</v>
      </c>
      <c r="AH891" s="21">
        <v>3.5</v>
      </c>
      <c r="AI891">
        <v>16</v>
      </c>
      <c r="AJ891">
        <v>20</v>
      </c>
      <c r="AK891">
        <f t="shared" si="369"/>
        <v>-400</v>
      </c>
      <c r="AL891">
        <f t="shared" si="370"/>
        <v>16</v>
      </c>
      <c r="AM891">
        <f t="shared" si="371"/>
        <v>20</v>
      </c>
    </row>
    <row r="892" spans="2:39" x14ac:dyDescent="0.25">
      <c r="B892" s="24">
        <v>43814</v>
      </c>
      <c r="C892" s="20" t="s">
        <v>47</v>
      </c>
      <c r="D892" s="20" t="s">
        <v>35</v>
      </c>
      <c r="E892" s="2">
        <v>215</v>
      </c>
      <c r="F892" s="2">
        <v>-263.1578947368422</v>
      </c>
      <c r="G892" s="9">
        <f t="shared" si="372"/>
        <v>45065.999999997846</v>
      </c>
      <c r="H892" s="2" t="str">
        <f t="shared" si="373"/>
        <v>Seattle Seahawks</v>
      </c>
      <c r="I892" s="2" t="str">
        <f t="shared" si="374"/>
        <v>Carolina Panthers</v>
      </c>
      <c r="J892" s="17">
        <f t="shared" si="375"/>
        <v>-263.1578947368422</v>
      </c>
      <c r="K892" s="18">
        <f t="shared" si="376"/>
        <v>215</v>
      </c>
      <c r="L892" s="4">
        <f t="shared" si="351"/>
        <v>1.38</v>
      </c>
      <c r="M892" s="4">
        <f t="shared" si="352"/>
        <v>3.15</v>
      </c>
      <c r="N892" s="1">
        <f t="shared" si="353"/>
        <v>0.7246376811594204</v>
      </c>
      <c r="O892" s="1">
        <f t="shared" si="354"/>
        <v>0.31746031746031744</v>
      </c>
      <c r="P892" s="1">
        <f t="shared" si="355"/>
        <v>4.039735099337749E-2</v>
      </c>
      <c r="Q892" s="1">
        <f t="shared" si="356"/>
        <v>0.20358868184955148</v>
      </c>
      <c r="R892" s="1">
        <f t="shared" si="357"/>
        <v>0.71458868184955149</v>
      </c>
      <c r="S892" s="1"/>
      <c r="T892" s="17">
        <f t="shared" si="358"/>
        <v>399.40643533805462</v>
      </c>
      <c r="U892" s="18">
        <f t="shared" si="359"/>
        <v>2205.1924375584526</v>
      </c>
      <c r="V892" s="2">
        <f t="shared" si="360"/>
        <v>379.43611357115185</v>
      </c>
      <c r="W892" s="18">
        <f t="shared" si="361"/>
        <v>2094.93281568053</v>
      </c>
      <c r="X892" s="2">
        <f t="shared" si="362"/>
        <v>-263.54897813712716</v>
      </c>
      <c r="Y892" s="2">
        <f t="shared" si="363"/>
        <v>209.49328156805299</v>
      </c>
      <c r="Z892" s="2">
        <f t="shared" si="364"/>
        <v>379.43611357115185</v>
      </c>
      <c r="AA892" s="2">
        <f t="shared" si="365"/>
        <v>-1000</v>
      </c>
      <c r="AB892" s="5">
        <f t="shared" si="366"/>
        <v>0.37999999999999989</v>
      </c>
      <c r="AC892" s="5">
        <f t="shared" si="367"/>
        <v>-1</v>
      </c>
      <c r="AD892" s="3">
        <f t="shared" si="368"/>
        <v>201912</v>
      </c>
      <c r="AE892" s="21">
        <v>3.05</v>
      </c>
      <c r="AF892" s="21">
        <v>1.4</v>
      </c>
      <c r="AG892" s="21">
        <v>3.15</v>
      </c>
      <c r="AH892" s="21">
        <v>1.38</v>
      </c>
      <c r="AI892">
        <v>24</v>
      </c>
      <c r="AJ892">
        <v>30</v>
      </c>
      <c r="AK892">
        <f t="shared" si="369"/>
        <v>-300</v>
      </c>
      <c r="AL892">
        <f t="shared" si="370"/>
        <v>30</v>
      </c>
      <c r="AM892">
        <f t="shared" si="371"/>
        <v>24</v>
      </c>
    </row>
    <row r="893" spans="2:39" x14ac:dyDescent="0.25">
      <c r="B893" s="24">
        <v>43814</v>
      </c>
      <c r="C893" s="20" t="s">
        <v>24</v>
      </c>
      <c r="D893" s="20" t="s">
        <v>39</v>
      </c>
      <c r="E893" s="2">
        <v>425</v>
      </c>
      <c r="F893" s="2">
        <v>-555.55555555555577</v>
      </c>
      <c r="G893" s="9">
        <f t="shared" si="372"/>
        <v>45066.041666664511</v>
      </c>
      <c r="H893" s="2" t="str">
        <f t="shared" si="373"/>
        <v>New England Patriots</v>
      </c>
      <c r="I893" s="2" t="str">
        <f t="shared" si="374"/>
        <v>Cincinnati Bengals</v>
      </c>
      <c r="J893" s="17">
        <f t="shared" si="375"/>
        <v>-555.55555555555577</v>
      </c>
      <c r="K893" s="18">
        <f t="shared" si="376"/>
        <v>425</v>
      </c>
      <c r="L893" s="4">
        <f t="shared" si="351"/>
        <v>1.18</v>
      </c>
      <c r="M893" s="4">
        <f t="shared" si="352"/>
        <v>5.25</v>
      </c>
      <c r="N893" s="1">
        <f t="shared" si="353"/>
        <v>0.84745762711864414</v>
      </c>
      <c r="O893" s="1">
        <f t="shared" si="354"/>
        <v>0.19047619047619047</v>
      </c>
      <c r="P893" s="1">
        <f t="shared" si="355"/>
        <v>3.6547433903577065E-2</v>
      </c>
      <c r="Q893" s="1">
        <f t="shared" si="356"/>
        <v>0.32849071832122684</v>
      </c>
      <c r="R893" s="1">
        <f t="shared" si="357"/>
        <v>0.83949071832122679</v>
      </c>
      <c r="S893" s="1"/>
      <c r="T893" s="17">
        <f t="shared" si="358"/>
        <v>191.19839942930162</v>
      </c>
      <c r="U893" s="18">
        <f t="shared" si="359"/>
        <v>4188.72894319429</v>
      </c>
      <c r="V893" s="2">
        <f t="shared" si="360"/>
        <v>181.63847945783652</v>
      </c>
      <c r="W893" s="18">
        <f t="shared" si="361"/>
        <v>3979.2924960345754</v>
      </c>
      <c r="X893" s="2">
        <f t="shared" si="362"/>
        <v>-550.54413744535259</v>
      </c>
      <c r="Y893" s="2">
        <f t="shared" si="363"/>
        <v>397.92924960345755</v>
      </c>
      <c r="Z893" s="2">
        <f t="shared" si="364"/>
        <v>181.63847945783652</v>
      </c>
      <c r="AA893" s="2">
        <f t="shared" si="365"/>
        <v>-1000</v>
      </c>
      <c r="AB893" s="5">
        <f t="shared" si="366"/>
        <v>0.17999999999999994</v>
      </c>
      <c r="AC893" s="5">
        <f t="shared" si="367"/>
        <v>-1</v>
      </c>
      <c r="AD893" s="3">
        <f t="shared" si="368"/>
        <v>201912</v>
      </c>
      <c r="AE893" s="21">
        <v>4.5</v>
      </c>
      <c r="AF893" s="21">
        <v>1.22</v>
      </c>
      <c r="AG893" s="21">
        <v>5.25</v>
      </c>
      <c r="AH893" s="21">
        <v>1.18</v>
      </c>
      <c r="AI893">
        <v>13</v>
      </c>
      <c r="AJ893">
        <v>34</v>
      </c>
      <c r="AK893">
        <f t="shared" si="369"/>
        <v>-600</v>
      </c>
      <c r="AL893">
        <f t="shared" si="370"/>
        <v>34</v>
      </c>
      <c r="AM893">
        <f t="shared" si="371"/>
        <v>13</v>
      </c>
    </row>
    <row r="894" spans="2:39" x14ac:dyDescent="0.25">
      <c r="B894" s="24">
        <v>43814</v>
      </c>
      <c r="C894" s="20" t="s">
        <v>37</v>
      </c>
      <c r="D894" s="20" t="s">
        <v>30</v>
      </c>
      <c r="E894" s="2">
        <v>215</v>
      </c>
      <c r="F894" s="2">
        <v>-263.1578947368422</v>
      </c>
      <c r="G894" s="9">
        <f t="shared" si="372"/>
        <v>45066.083333331175</v>
      </c>
      <c r="H894" s="2" t="str">
        <f t="shared" si="373"/>
        <v>Tampa Bay Buccaneers</v>
      </c>
      <c r="I894" s="2" t="str">
        <f t="shared" si="374"/>
        <v>Detroit Lions</v>
      </c>
      <c r="J894" s="17">
        <f t="shared" si="375"/>
        <v>-263.1578947368422</v>
      </c>
      <c r="K894" s="18">
        <f t="shared" si="376"/>
        <v>215</v>
      </c>
      <c r="L894" s="4">
        <f t="shared" si="351"/>
        <v>1.38</v>
      </c>
      <c r="M894" s="4">
        <f t="shared" si="352"/>
        <v>3.15</v>
      </c>
      <c r="N894" s="1">
        <f t="shared" si="353"/>
        <v>0.7246376811594204</v>
      </c>
      <c r="O894" s="1">
        <f t="shared" si="354"/>
        <v>0.31746031746031744</v>
      </c>
      <c r="P894" s="1">
        <f t="shared" si="355"/>
        <v>4.039735099337749E-2</v>
      </c>
      <c r="Q894" s="1">
        <f t="shared" si="356"/>
        <v>0.20358868184955148</v>
      </c>
      <c r="R894" s="1">
        <f t="shared" si="357"/>
        <v>0.71458868184955149</v>
      </c>
      <c r="S894" s="1"/>
      <c r="T894" s="17">
        <f t="shared" si="358"/>
        <v>399.40643533805462</v>
      </c>
      <c r="U894" s="18">
        <f t="shared" si="359"/>
        <v>2205.1924375584526</v>
      </c>
      <c r="V894" s="2">
        <f t="shared" si="360"/>
        <v>379.43611357115185</v>
      </c>
      <c r="W894" s="18">
        <f t="shared" si="361"/>
        <v>2094.93281568053</v>
      </c>
      <c r="X894" s="2">
        <f t="shared" si="362"/>
        <v>-263.54897813712716</v>
      </c>
      <c r="Y894" s="2">
        <f t="shared" si="363"/>
        <v>209.49328156805299</v>
      </c>
      <c r="Z894" s="2">
        <f t="shared" si="364"/>
        <v>379.43611357115185</v>
      </c>
      <c r="AA894" s="2">
        <f t="shared" si="365"/>
        <v>-1000</v>
      </c>
      <c r="AB894" s="5">
        <f t="shared" si="366"/>
        <v>0.37999999999999989</v>
      </c>
      <c r="AC894" s="5">
        <f t="shared" si="367"/>
        <v>-1</v>
      </c>
      <c r="AD894" s="3">
        <f t="shared" si="368"/>
        <v>201912</v>
      </c>
      <c r="AE894" s="21">
        <v>2.7</v>
      </c>
      <c r="AF894" s="21">
        <v>1.5</v>
      </c>
      <c r="AG894" s="21">
        <v>3.15</v>
      </c>
      <c r="AH894" s="21">
        <v>1.38</v>
      </c>
      <c r="AI894">
        <v>17</v>
      </c>
      <c r="AJ894">
        <v>38</v>
      </c>
      <c r="AK894">
        <f t="shared" si="369"/>
        <v>-300</v>
      </c>
      <c r="AL894">
        <f t="shared" si="370"/>
        <v>38</v>
      </c>
      <c r="AM894">
        <f t="shared" si="371"/>
        <v>17</v>
      </c>
    </row>
    <row r="895" spans="2:39" x14ac:dyDescent="0.25">
      <c r="B895" s="24">
        <v>43814</v>
      </c>
      <c r="C895" s="20" t="s">
        <v>36</v>
      </c>
      <c r="D895" s="20" t="s">
        <v>40</v>
      </c>
      <c r="E895" s="2">
        <v>-222.22222222222226</v>
      </c>
      <c r="F895" s="2">
        <v>179.99999999999997</v>
      </c>
      <c r="G895" s="9">
        <f t="shared" si="372"/>
        <v>45066.124999997839</v>
      </c>
      <c r="H895" s="2" t="str">
        <f t="shared" si="373"/>
        <v>Green Bay Packers</v>
      </c>
      <c r="I895" s="2" t="str">
        <f t="shared" si="374"/>
        <v>Chicago Bears</v>
      </c>
      <c r="J895" s="17">
        <f t="shared" si="375"/>
        <v>-222.22222222222226</v>
      </c>
      <c r="K895" s="18">
        <f t="shared" si="376"/>
        <v>179.99999999999997</v>
      </c>
      <c r="L895" s="4">
        <f t="shared" si="351"/>
        <v>1.45</v>
      </c>
      <c r="M895" s="4">
        <f t="shared" si="352"/>
        <v>2.8</v>
      </c>
      <c r="N895" s="1">
        <f t="shared" si="353"/>
        <v>0.68965517241379315</v>
      </c>
      <c r="O895" s="1">
        <f t="shared" si="354"/>
        <v>0.35714285714285715</v>
      </c>
      <c r="P895" s="1">
        <f t="shared" si="355"/>
        <v>4.4705882352941262E-2</v>
      </c>
      <c r="Q895" s="1">
        <f t="shared" si="356"/>
        <v>0.166256157635468</v>
      </c>
      <c r="R895" s="1">
        <f t="shared" si="357"/>
        <v>0.67725615763546798</v>
      </c>
      <c r="S895" s="1"/>
      <c r="T895" s="17">
        <f t="shared" si="358"/>
        <v>476.54619116545314</v>
      </c>
      <c r="U895" s="18">
        <f t="shared" si="359"/>
        <v>1872.3757127156628</v>
      </c>
      <c r="V895" s="2">
        <f t="shared" si="360"/>
        <v>452.71888160718044</v>
      </c>
      <c r="W895" s="18">
        <f t="shared" si="361"/>
        <v>1778.7569270798795</v>
      </c>
      <c r="X895" s="2">
        <f t="shared" si="362"/>
        <v>-220.88762820095712</v>
      </c>
      <c r="Y895" s="2">
        <f t="shared" si="363"/>
        <v>177.87569270798795</v>
      </c>
      <c r="Z895" s="2">
        <f t="shared" si="364"/>
        <v>452.71888160718044</v>
      </c>
      <c r="AA895" s="2">
        <f t="shared" si="365"/>
        <v>-1000</v>
      </c>
      <c r="AB895" s="5">
        <f t="shared" si="366"/>
        <v>0.44999999999999996</v>
      </c>
      <c r="AC895" s="5">
        <f t="shared" si="367"/>
        <v>-1</v>
      </c>
      <c r="AD895" s="3">
        <f t="shared" si="368"/>
        <v>201912</v>
      </c>
      <c r="AE895" s="21">
        <v>1.45</v>
      </c>
      <c r="AF895" s="21">
        <v>2.8</v>
      </c>
      <c r="AG895" s="21">
        <v>1.45</v>
      </c>
      <c r="AH895" s="21">
        <v>2.8</v>
      </c>
      <c r="AI895">
        <v>21</v>
      </c>
      <c r="AJ895">
        <v>13</v>
      </c>
      <c r="AK895">
        <f t="shared" si="369"/>
        <v>-300</v>
      </c>
      <c r="AL895">
        <f t="shared" si="370"/>
        <v>21</v>
      </c>
      <c r="AM895">
        <f t="shared" si="371"/>
        <v>13</v>
      </c>
    </row>
    <row r="896" spans="2:39" x14ac:dyDescent="0.25">
      <c r="B896" s="24">
        <v>43814</v>
      </c>
      <c r="C896" s="20" t="s">
        <v>23</v>
      </c>
      <c r="D896" s="20" t="s">
        <v>41</v>
      </c>
      <c r="E896" s="2">
        <v>-500.00000000000011</v>
      </c>
      <c r="F896" s="2">
        <v>375</v>
      </c>
      <c r="G896" s="9">
        <f t="shared" si="372"/>
        <v>45066.166666664503</v>
      </c>
      <c r="H896" s="2" t="str">
        <f t="shared" si="373"/>
        <v>Kansas City Chiefs</v>
      </c>
      <c r="I896" s="2" t="str">
        <f t="shared" si="374"/>
        <v>Denver Broncos</v>
      </c>
      <c r="J896" s="17">
        <f t="shared" si="375"/>
        <v>-500.00000000000011</v>
      </c>
      <c r="K896" s="18">
        <f t="shared" si="376"/>
        <v>375</v>
      </c>
      <c r="L896" s="4">
        <f t="shared" si="351"/>
        <v>1.2</v>
      </c>
      <c r="M896" s="4">
        <f t="shared" si="352"/>
        <v>4.75</v>
      </c>
      <c r="N896" s="1">
        <f t="shared" si="353"/>
        <v>0.83333333333333337</v>
      </c>
      <c r="O896" s="1">
        <f t="shared" si="354"/>
        <v>0.21052631578947367</v>
      </c>
      <c r="P896" s="1">
        <f t="shared" si="355"/>
        <v>4.2016806722689037E-2</v>
      </c>
      <c r="Q896" s="1">
        <f t="shared" si="356"/>
        <v>0.31140350877192985</v>
      </c>
      <c r="R896" s="1">
        <f t="shared" si="357"/>
        <v>0.82240350877192991</v>
      </c>
      <c r="S896" s="1"/>
      <c r="T896" s="17">
        <f t="shared" si="358"/>
        <v>215.94811954689931</v>
      </c>
      <c r="U896" s="18">
        <f t="shared" si="359"/>
        <v>3787.1793685900598</v>
      </c>
      <c r="V896" s="2">
        <f t="shared" si="360"/>
        <v>205.15071356955434</v>
      </c>
      <c r="W896" s="18">
        <f t="shared" si="361"/>
        <v>3597.8204001605568</v>
      </c>
      <c r="X896" s="2">
        <f t="shared" si="362"/>
        <v>-487.44651315139578</v>
      </c>
      <c r="Y896" s="2">
        <f t="shared" si="363"/>
        <v>359.7820400160557</v>
      </c>
      <c r="Z896" s="2">
        <f t="shared" si="364"/>
        <v>205.15071356955434</v>
      </c>
      <c r="AA896" s="2">
        <f t="shared" si="365"/>
        <v>-1000</v>
      </c>
      <c r="AB896" s="5">
        <f t="shared" si="366"/>
        <v>0.19999999999999996</v>
      </c>
      <c r="AC896" s="5">
        <f t="shared" si="367"/>
        <v>-1</v>
      </c>
      <c r="AD896" s="3">
        <f t="shared" si="368"/>
        <v>201912</v>
      </c>
      <c r="AE896" s="21">
        <v>1.19</v>
      </c>
      <c r="AF896" s="21">
        <v>5</v>
      </c>
      <c r="AG896" s="21">
        <v>1.2</v>
      </c>
      <c r="AH896" s="21">
        <v>4.75</v>
      </c>
      <c r="AI896">
        <v>23</v>
      </c>
      <c r="AJ896">
        <v>3</v>
      </c>
      <c r="AK896">
        <f t="shared" si="369"/>
        <v>-500</v>
      </c>
      <c r="AL896">
        <f t="shared" si="370"/>
        <v>23</v>
      </c>
      <c r="AM896">
        <f t="shared" si="371"/>
        <v>3</v>
      </c>
    </row>
    <row r="897" spans="2:39" x14ac:dyDescent="0.25">
      <c r="B897" s="24">
        <v>43814</v>
      </c>
      <c r="C897" s="20" t="s">
        <v>28</v>
      </c>
      <c r="D897" s="20" t="s">
        <v>33</v>
      </c>
      <c r="E897" s="2">
        <v>-185.18518518518516</v>
      </c>
      <c r="F897" s="2">
        <v>165</v>
      </c>
      <c r="G897" s="9">
        <f t="shared" si="372"/>
        <v>45066.208333331168</v>
      </c>
      <c r="H897" s="2" t="str">
        <f t="shared" si="373"/>
        <v>New York Giants</v>
      </c>
      <c r="I897" s="2" t="str">
        <f t="shared" si="374"/>
        <v>Miami Dolphins</v>
      </c>
      <c r="J897" s="17">
        <f t="shared" si="375"/>
        <v>-185.18518518518516</v>
      </c>
      <c r="K897" s="18">
        <f t="shared" si="376"/>
        <v>165</v>
      </c>
      <c r="L897" s="4">
        <f t="shared" si="351"/>
        <v>1.54</v>
      </c>
      <c r="M897" s="4">
        <f t="shared" si="352"/>
        <v>2.65</v>
      </c>
      <c r="N897" s="1">
        <f t="shared" si="353"/>
        <v>0.64935064935064934</v>
      </c>
      <c r="O897" s="1">
        <f t="shared" si="354"/>
        <v>0.37735849056603776</v>
      </c>
      <c r="P897" s="1">
        <f t="shared" si="355"/>
        <v>2.6014319809069208E-2</v>
      </c>
      <c r="Q897" s="1">
        <f t="shared" si="356"/>
        <v>0.13599607939230579</v>
      </c>
      <c r="R897" s="1">
        <f t="shared" si="357"/>
        <v>0.64699607939230575</v>
      </c>
      <c r="S897" s="1"/>
      <c r="T897" s="17">
        <f t="shared" si="358"/>
        <v>545.60441995143913</v>
      </c>
      <c r="U897" s="18">
        <f t="shared" si="359"/>
        <v>1648.1806912014345</v>
      </c>
      <c r="V897" s="2">
        <f t="shared" si="360"/>
        <v>518.32419895386715</v>
      </c>
      <c r="W897" s="18">
        <f t="shared" si="361"/>
        <v>1565.7716566413626</v>
      </c>
      <c r="X897" s="2">
        <f t="shared" si="362"/>
        <v>-192.92944493394256</v>
      </c>
      <c r="Y897" s="2">
        <f t="shared" si="363"/>
        <v>156.57716566413626</v>
      </c>
      <c r="Z897" s="2">
        <f t="shared" si="364"/>
        <v>518.32419895386715</v>
      </c>
      <c r="AA897" s="2">
        <f t="shared" si="365"/>
        <v>-1000</v>
      </c>
      <c r="AB897" s="5">
        <f t="shared" si="366"/>
        <v>0.54</v>
      </c>
      <c r="AC897" s="5">
        <f t="shared" si="367"/>
        <v>-1</v>
      </c>
      <c r="AD897" s="3">
        <f t="shared" si="368"/>
        <v>201912</v>
      </c>
      <c r="AE897" s="21">
        <v>1.54</v>
      </c>
      <c r="AF897" s="21">
        <v>2.65</v>
      </c>
      <c r="AG897" s="21">
        <v>1.54</v>
      </c>
      <c r="AH897" s="21">
        <v>2.65</v>
      </c>
      <c r="AI897">
        <v>36</v>
      </c>
      <c r="AJ897">
        <v>20</v>
      </c>
      <c r="AK897">
        <f t="shared" si="369"/>
        <v>-190</v>
      </c>
      <c r="AL897">
        <f t="shared" si="370"/>
        <v>36</v>
      </c>
      <c r="AM897">
        <f t="shared" si="371"/>
        <v>20</v>
      </c>
    </row>
    <row r="898" spans="2:39" x14ac:dyDescent="0.25">
      <c r="B898" s="24">
        <v>43814</v>
      </c>
      <c r="C898" s="20" t="s">
        <v>44</v>
      </c>
      <c r="D898" s="20" t="s">
        <v>43</v>
      </c>
      <c r="E898" s="2">
        <v>-172.41379310344826</v>
      </c>
      <c r="F898" s="2">
        <v>150</v>
      </c>
      <c r="G898" s="9">
        <f t="shared" si="372"/>
        <v>45066.249999997832</v>
      </c>
      <c r="H898" s="2" t="str">
        <f t="shared" si="373"/>
        <v>Tennessee Titans</v>
      </c>
      <c r="I898" s="2" t="str">
        <f t="shared" si="374"/>
        <v>Houston Texans</v>
      </c>
      <c r="J898" s="17">
        <f t="shared" si="375"/>
        <v>-172.41379310344826</v>
      </c>
      <c r="K898" s="18">
        <f t="shared" si="376"/>
        <v>150</v>
      </c>
      <c r="L898" s="4">
        <f t="shared" si="351"/>
        <v>1.58</v>
      </c>
      <c r="M898" s="4">
        <f t="shared" si="352"/>
        <v>2.5</v>
      </c>
      <c r="N898" s="1">
        <f t="shared" si="353"/>
        <v>0.63291139240506322</v>
      </c>
      <c r="O898" s="1">
        <f t="shared" si="354"/>
        <v>0.4</v>
      </c>
      <c r="P898" s="1">
        <f t="shared" si="355"/>
        <v>3.1862745098039214E-2</v>
      </c>
      <c r="Q898" s="1">
        <f t="shared" si="356"/>
        <v>0.1164556962025316</v>
      </c>
      <c r="R898" s="1">
        <f t="shared" si="357"/>
        <v>0.62745569620253161</v>
      </c>
      <c r="S898" s="1"/>
      <c r="T898" s="17">
        <f t="shared" si="358"/>
        <v>593.73802174746322</v>
      </c>
      <c r="U898" s="18">
        <f t="shared" si="359"/>
        <v>1520.5870888415161</v>
      </c>
      <c r="V898" s="2">
        <f t="shared" si="360"/>
        <v>564.05112066009008</v>
      </c>
      <c r="W898" s="18">
        <f t="shared" si="361"/>
        <v>1444.5577343994403</v>
      </c>
      <c r="X898" s="2">
        <f t="shared" si="362"/>
        <v>-177.28889516782337</v>
      </c>
      <c r="Y898" s="2">
        <f t="shared" si="363"/>
        <v>144.45577343994404</v>
      </c>
      <c r="Z898" s="2">
        <f t="shared" si="364"/>
        <v>-1000</v>
      </c>
      <c r="AA898" s="2">
        <f t="shared" si="365"/>
        <v>1444.5577343994403</v>
      </c>
      <c r="AB898" s="5">
        <f t="shared" si="366"/>
        <v>-1</v>
      </c>
      <c r="AC898" s="5">
        <f t="shared" si="367"/>
        <v>1.5</v>
      </c>
      <c r="AD898" s="3">
        <f t="shared" si="368"/>
        <v>201912</v>
      </c>
      <c r="AE898" s="21">
        <v>1.6</v>
      </c>
      <c r="AF898" s="21">
        <v>2.4500000000000002</v>
      </c>
      <c r="AG898" s="21">
        <v>1.58</v>
      </c>
      <c r="AH898" s="21">
        <v>2.5</v>
      </c>
      <c r="AI898">
        <v>21</v>
      </c>
      <c r="AJ898">
        <v>24</v>
      </c>
      <c r="AK898">
        <f t="shared" si="369"/>
        <v>-180</v>
      </c>
      <c r="AL898">
        <f t="shared" si="370"/>
        <v>21</v>
      </c>
      <c r="AM898">
        <f t="shared" si="371"/>
        <v>24</v>
      </c>
    </row>
    <row r="899" spans="2:39" x14ac:dyDescent="0.25">
      <c r="B899" s="24">
        <v>43814</v>
      </c>
      <c r="C899" s="20" t="s">
        <v>56</v>
      </c>
      <c r="D899" s="20" t="s">
        <v>22</v>
      </c>
      <c r="E899" s="2">
        <v>240</v>
      </c>
      <c r="F899" s="2">
        <v>-303.03030303030295</v>
      </c>
      <c r="G899" s="9">
        <f t="shared" si="372"/>
        <v>45066.291666664496</v>
      </c>
      <c r="H899" s="2" t="str">
        <f t="shared" si="373"/>
        <v>Philadelphia Eagles</v>
      </c>
      <c r="I899" s="2" t="str">
        <f t="shared" si="374"/>
        <v>Washington Redskins</v>
      </c>
      <c r="J899" s="17">
        <f t="shared" si="375"/>
        <v>-303.03030303030295</v>
      </c>
      <c r="K899" s="18">
        <f t="shared" si="376"/>
        <v>240</v>
      </c>
      <c r="L899" s="4">
        <f t="shared" si="351"/>
        <v>1.33</v>
      </c>
      <c r="M899" s="4">
        <f t="shared" si="352"/>
        <v>3.4</v>
      </c>
      <c r="N899" s="1">
        <f t="shared" si="353"/>
        <v>0.75187969924812026</v>
      </c>
      <c r="O899" s="1">
        <f t="shared" si="354"/>
        <v>0.29411764705882354</v>
      </c>
      <c r="P899" s="1">
        <f t="shared" si="355"/>
        <v>4.3974630021141659E-2</v>
      </c>
      <c r="Q899" s="1">
        <f t="shared" si="356"/>
        <v>0.22888102609464836</v>
      </c>
      <c r="R899" s="1">
        <f t="shared" si="357"/>
        <v>0.73988102609464834</v>
      </c>
      <c r="S899" s="1"/>
      <c r="T899" s="17">
        <f t="shared" si="358"/>
        <v>351.56865054149432</v>
      </c>
      <c r="U899" s="18">
        <f t="shared" si="359"/>
        <v>2476.6314971810075</v>
      </c>
      <c r="V899" s="2">
        <f t="shared" si="360"/>
        <v>333.99021801441961</v>
      </c>
      <c r="W899" s="18">
        <f t="shared" si="361"/>
        <v>2352.7999223219572</v>
      </c>
      <c r="X899" s="2">
        <f t="shared" si="362"/>
        <v>-299.40996653884821</v>
      </c>
      <c r="Y899" s="2">
        <f t="shared" si="363"/>
        <v>235.27999223219572</v>
      </c>
      <c r="Z899" s="2">
        <f t="shared" si="364"/>
        <v>333.99021801441961</v>
      </c>
      <c r="AA899" s="2">
        <f t="shared" si="365"/>
        <v>-1000</v>
      </c>
      <c r="AB899" s="5">
        <f t="shared" si="366"/>
        <v>0.33000000000000007</v>
      </c>
      <c r="AC899" s="5">
        <f t="shared" si="367"/>
        <v>-1</v>
      </c>
      <c r="AD899" s="3">
        <f t="shared" si="368"/>
        <v>201912</v>
      </c>
      <c r="AE899" s="21">
        <v>3.3</v>
      </c>
      <c r="AF899" s="21">
        <v>1.35</v>
      </c>
      <c r="AG899" s="21">
        <v>3.4</v>
      </c>
      <c r="AH899" s="21">
        <v>1.33</v>
      </c>
      <c r="AI899">
        <v>27</v>
      </c>
      <c r="AJ899">
        <v>37</v>
      </c>
      <c r="AK899">
        <f t="shared" si="369"/>
        <v>-400</v>
      </c>
      <c r="AL899">
        <f t="shared" si="370"/>
        <v>37</v>
      </c>
      <c r="AM899">
        <f t="shared" si="371"/>
        <v>27</v>
      </c>
    </row>
    <row r="900" spans="2:39" x14ac:dyDescent="0.25">
      <c r="B900" s="24">
        <v>43811</v>
      </c>
      <c r="C900" s="20" t="s">
        <v>31</v>
      </c>
      <c r="D900" s="20" t="s">
        <v>45</v>
      </c>
      <c r="E900" s="2">
        <v>-1249.9999999999989</v>
      </c>
      <c r="F900" s="2">
        <v>750</v>
      </c>
      <c r="G900" s="9">
        <f t="shared" si="372"/>
        <v>45066.33333333116</v>
      </c>
      <c r="H900" s="2" t="str">
        <f t="shared" si="373"/>
        <v>Baltimore Ravens</v>
      </c>
      <c r="I900" s="2" t="str">
        <f t="shared" si="374"/>
        <v>New York Jets</v>
      </c>
      <c r="J900" s="17">
        <f t="shared" si="375"/>
        <v>-1249.9999999999989</v>
      </c>
      <c r="K900" s="18">
        <f t="shared" si="376"/>
        <v>750</v>
      </c>
      <c r="L900" s="4">
        <f t="shared" ref="L900:L963" si="377">IF(J900&lt;0,-(100-J900)/J900,J900/100+1)</f>
        <v>1.08</v>
      </c>
      <c r="M900" s="4">
        <f t="shared" ref="M900:M963" si="378">IF(K900&lt;0,-(100-K900)/K900,K900/100+1)</f>
        <v>8.5</v>
      </c>
      <c r="N900" s="1">
        <f t="shared" si="353"/>
        <v>0.92592592592592582</v>
      </c>
      <c r="O900" s="1">
        <f t="shared" si="354"/>
        <v>0.11764705882352941</v>
      </c>
      <c r="P900" s="1">
        <f t="shared" si="355"/>
        <v>4.1753653444676408E-2</v>
      </c>
      <c r="Q900" s="1">
        <f t="shared" si="356"/>
        <v>0.40413943355119819</v>
      </c>
      <c r="R900" s="1">
        <f t="shared" si="357"/>
        <v>0.9151394335511982</v>
      </c>
      <c r="S900" s="1"/>
      <c r="T900" s="17">
        <f t="shared" si="358"/>
        <v>92.729657730407752</v>
      </c>
      <c r="U900" s="18">
        <f t="shared" si="359"/>
        <v>7215.6003418479522</v>
      </c>
      <c r="V900" s="2">
        <f t="shared" si="360"/>
        <v>88.093174843887354</v>
      </c>
      <c r="W900" s="18">
        <f t="shared" si="361"/>
        <v>6854.8203247555539</v>
      </c>
      <c r="X900" s="2">
        <f t="shared" si="362"/>
        <v>-1135.1617214070568</v>
      </c>
      <c r="Y900" s="2">
        <f t="shared" si="363"/>
        <v>685.48203247555534</v>
      </c>
      <c r="Z900" s="2">
        <f t="shared" si="364"/>
        <v>88.093174843887354</v>
      </c>
      <c r="AA900" s="2">
        <f t="shared" si="365"/>
        <v>-1000</v>
      </c>
      <c r="AB900" s="5">
        <f t="shared" si="366"/>
        <v>8.0000000000000071E-2</v>
      </c>
      <c r="AC900" s="5">
        <f t="shared" si="367"/>
        <v>-1</v>
      </c>
      <c r="AD900" s="3">
        <f t="shared" si="368"/>
        <v>201912</v>
      </c>
      <c r="AE900" s="21">
        <v>1.1100000000000001</v>
      </c>
      <c r="AF900" s="21">
        <v>6.75</v>
      </c>
      <c r="AG900" s="21">
        <v>1.08</v>
      </c>
      <c r="AH900" s="21">
        <v>8.5</v>
      </c>
      <c r="AI900">
        <v>42</v>
      </c>
      <c r="AJ900">
        <v>21</v>
      </c>
      <c r="AK900">
        <f t="shared" si="369"/>
        <v>-1300</v>
      </c>
      <c r="AL900">
        <f t="shared" si="370"/>
        <v>42</v>
      </c>
      <c r="AM900">
        <f t="shared" si="371"/>
        <v>21</v>
      </c>
    </row>
    <row r="901" spans="2:39" x14ac:dyDescent="0.25">
      <c r="B901" s="24">
        <v>43808</v>
      </c>
      <c r="C901" s="20" t="s">
        <v>22</v>
      </c>
      <c r="D901" s="20" t="s">
        <v>28</v>
      </c>
      <c r="E901" s="2">
        <v>-434.78260869565219</v>
      </c>
      <c r="F901" s="2">
        <v>325</v>
      </c>
      <c r="G901" s="9">
        <f t="shared" si="372"/>
        <v>45066.374999997824</v>
      </c>
      <c r="H901" s="2" t="str">
        <f t="shared" si="373"/>
        <v>Philadelphia Eagles</v>
      </c>
      <c r="I901" s="2" t="str">
        <f t="shared" si="374"/>
        <v>New York Giants</v>
      </c>
      <c r="J901" s="17">
        <f t="shared" si="375"/>
        <v>-434.78260869565219</v>
      </c>
      <c r="K901" s="18">
        <f t="shared" si="376"/>
        <v>325</v>
      </c>
      <c r="L901" s="4">
        <f t="shared" si="377"/>
        <v>1.2300000000000002</v>
      </c>
      <c r="M901" s="4">
        <f t="shared" si="378"/>
        <v>4.25</v>
      </c>
      <c r="N901" s="1">
        <f t="shared" ref="N901:N964" si="379">1/L901</f>
        <v>0.81300813008130068</v>
      </c>
      <c r="O901" s="1">
        <f t="shared" ref="O901:O964" si="380">1/M901</f>
        <v>0.23529411764705882</v>
      </c>
      <c r="P901" s="1">
        <f t="shared" ref="P901:P964" si="381">1-L901*M901/(L901+M901)</f>
        <v>4.607664233576636E-2</v>
      </c>
      <c r="Q901" s="1">
        <f t="shared" ref="Q901:Q964" si="382">ABS(N901-O901)/2</f>
        <v>0.28885700621712096</v>
      </c>
      <c r="R901" s="1">
        <f t="shared" ref="R901:R964" si="383">R$1+IF(L901&lt;=M901,Q901,-Q901)</f>
        <v>0.79985700621712097</v>
      </c>
      <c r="S901" s="1"/>
      <c r="T901" s="17">
        <f t="shared" ref="T901:T964" si="384">(1/R901-1)*1000</f>
        <v>250.2234677288684</v>
      </c>
      <c r="U901" s="18">
        <f t="shared" ref="U901:U964" si="385">1000000/(T901+S$1)-T$1</f>
        <v>3342.2645955042926</v>
      </c>
      <c r="V901" s="2">
        <f t="shared" ref="V901:V964" si="386">T901*0.95</f>
        <v>237.71229434242497</v>
      </c>
      <c r="W901" s="18">
        <f t="shared" ref="W901:W964" si="387">U901*0.95</f>
        <v>3175.151365729078</v>
      </c>
      <c r="X901" s="2">
        <f t="shared" ref="X901:X964" si="388">IF(V901&lt;1000,-100000/V901,V901/10)</f>
        <v>-420.67660100049278</v>
      </c>
      <c r="Y901" s="2">
        <f t="shared" ref="Y901:Y964" si="389">IF(W901&lt;1000,-100000/W901,W901/10)</f>
        <v>317.51513657290781</v>
      </c>
      <c r="Z901" s="2">
        <f t="shared" ref="Z901:Z964" si="390">IF(AL901&gt;AM901,V901,-1000)</f>
        <v>237.71229434242497</v>
      </c>
      <c r="AA901" s="2">
        <f t="shared" ref="AA901:AA964" si="391">IF(AM901&gt;AL901,W901,-1000)</f>
        <v>-1000</v>
      </c>
      <c r="AB901" s="5">
        <f t="shared" ref="AB901:AB964" si="392">IF(AL901&gt;AM901,L901-1,-1)</f>
        <v>0.2300000000000002</v>
      </c>
      <c r="AC901" s="5">
        <f t="shared" ref="AC901:AC964" si="393">IF(AM901&gt;AL901,M901-1,-1)</f>
        <v>-1</v>
      </c>
      <c r="AD901" s="3">
        <f t="shared" ref="AD901:AD964" si="394">YEAR(B901)*100+MONTH(B901)</f>
        <v>201912</v>
      </c>
      <c r="AE901" s="21">
        <v>1.27</v>
      </c>
      <c r="AF901" s="21">
        <v>3.8</v>
      </c>
      <c r="AG901" s="21">
        <v>1.23</v>
      </c>
      <c r="AH901" s="21">
        <v>4.25</v>
      </c>
      <c r="AI901">
        <v>23</v>
      </c>
      <c r="AJ901">
        <v>17</v>
      </c>
      <c r="AK901">
        <f t="shared" ref="AK901:AK964" si="395">IF(J901&lt;-200,INT(J901/100)*100,INT(J901/10)*10)</f>
        <v>-500</v>
      </c>
      <c r="AL901">
        <f t="shared" ref="AL901:AL964" si="396">IF(E901&lt;F901,AI901,AJ901)</f>
        <v>23</v>
      </c>
      <c r="AM901">
        <f t="shared" ref="AM901:AM964" si="397">IF(E901&lt;F901,AJ901,AI901)</f>
        <v>17</v>
      </c>
    </row>
    <row r="902" spans="2:39" x14ac:dyDescent="0.25">
      <c r="B902" s="24">
        <v>43807</v>
      </c>
      <c r="C902" s="20" t="s">
        <v>50</v>
      </c>
      <c r="D902" s="20" t="s">
        <v>35</v>
      </c>
      <c r="E902" s="2">
        <v>-120.48192771084337</v>
      </c>
      <c r="F902" s="2">
        <v>100</v>
      </c>
      <c r="G902" s="9">
        <f t="shared" ref="G902:G965" si="398">G901+1/24</f>
        <v>45066.416666664489</v>
      </c>
      <c r="H902" s="2" t="str">
        <f t="shared" si="373"/>
        <v>Los Angeles Rams</v>
      </c>
      <c r="I902" s="2" t="str">
        <f t="shared" si="374"/>
        <v>Seattle Seahawks</v>
      </c>
      <c r="J902" s="17">
        <f t="shared" si="375"/>
        <v>-120.48192771084337</v>
      </c>
      <c r="K902" s="18">
        <f t="shared" si="376"/>
        <v>100</v>
      </c>
      <c r="L902" s="4">
        <f t="shared" si="377"/>
        <v>1.83</v>
      </c>
      <c r="M902" s="4">
        <f t="shared" si="378"/>
        <v>2</v>
      </c>
      <c r="N902" s="1">
        <f t="shared" si="379"/>
        <v>0.54644808743169393</v>
      </c>
      <c r="O902" s="1">
        <f t="shared" si="380"/>
        <v>0.5</v>
      </c>
      <c r="P902" s="1">
        <f t="shared" si="381"/>
        <v>4.4386422976501305E-2</v>
      </c>
      <c r="Q902" s="1">
        <f t="shared" si="382"/>
        <v>2.3224043715846965E-2</v>
      </c>
      <c r="R902" s="1">
        <f t="shared" si="383"/>
        <v>0.53422404371584697</v>
      </c>
      <c r="S902" s="1"/>
      <c r="T902" s="17">
        <f t="shared" si="384"/>
        <v>871.87381729284084</v>
      </c>
      <c r="U902" s="18">
        <f t="shared" si="385"/>
        <v>1045.6626202421151</v>
      </c>
      <c r="V902" s="2">
        <f t="shared" si="386"/>
        <v>828.28012642819874</v>
      </c>
      <c r="W902" s="18">
        <f t="shared" si="387"/>
        <v>993.3794892300092</v>
      </c>
      <c r="X902" s="2">
        <f t="shared" si="388"/>
        <v>-120.73210114461043</v>
      </c>
      <c r="Y902" s="2">
        <f t="shared" si="389"/>
        <v>-100.66646340515068</v>
      </c>
      <c r="Z902" s="2">
        <f t="shared" si="390"/>
        <v>828.28012642819874</v>
      </c>
      <c r="AA902" s="2">
        <f t="shared" si="391"/>
        <v>-1000</v>
      </c>
      <c r="AB902" s="5">
        <f t="shared" si="392"/>
        <v>0.83000000000000007</v>
      </c>
      <c r="AC902" s="5">
        <f t="shared" si="393"/>
        <v>-1</v>
      </c>
      <c r="AD902" s="3">
        <f t="shared" si="394"/>
        <v>201912</v>
      </c>
      <c r="AE902" s="21">
        <v>2.2000000000000002</v>
      </c>
      <c r="AF902" s="21">
        <v>1.71</v>
      </c>
      <c r="AG902" s="21">
        <v>1.83</v>
      </c>
      <c r="AH902" s="21">
        <v>2</v>
      </c>
      <c r="AI902">
        <v>28</v>
      </c>
      <c r="AJ902">
        <v>12</v>
      </c>
      <c r="AK902">
        <f t="shared" si="395"/>
        <v>-130</v>
      </c>
      <c r="AL902">
        <f t="shared" si="396"/>
        <v>28</v>
      </c>
      <c r="AM902">
        <f t="shared" si="397"/>
        <v>12</v>
      </c>
    </row>
    <row r="903" spans="2:39" x14ac:dyDescent="0.25">
      <c r="B903" s="24">
        <v>43807</v>
      </c>
      <c r="C903" s="20" t="s">
        <v>51</v>
      </c>
      <c r="D903" s="20" t="s">
        <v>48</v>
      </c>
      <c r="E903" s="2">
        <v>110.00000000000001</v>
      </c>
      <c r="F903" s="2">
        <v>-131.57894736842104</v>
      </c>
      <c r="G903" s="9">
        <f t="shared" si="398"/>
        <v>45066.458333331153</v>
      </c>
      <c r="H903" s="2" t="str">
        <f t="shared" ref="H903:H966" si="399">IF(E903&lt;=F903,C903,D903)</f>
        <v>Pittsburgh Steelers</v>
      </c>
      <c r="I903" s="2" t="str">
        <f t="shared" ref="I903:I966" si="400">IF(E903&gt;F903,C903,D903)</f>
        <v>Arizona Cardinals</v>
      </c>
      <c r="J903" s="17">
        <f t="shared" ref="J903:J966" si="401">IF(E903&lt;=F903,E903,F903)</f>
        <v>-131.57894736842104</v>
      </c>
      <c r="K903" s="18">
        <f t="shared" ref="K903:K966" si="402">IF(E903&gt;F903,E903,F903)</f>
        <v>110.00000000000001</v>
      </c>
      <c r="L903" s="4">
        <f t="shared" si="377"/>
        <v>1.76</v>
      </c>
      <c r="M903" s="4">
        <f t="shared" si="378"/>
        <v>2.1</v>
      </c>
      <c r="N903" s="1">
        <f t="shared" si="379"/>
        <v>0.56818181818181823</v>
      </c>
      <c r="O903" s="1">
        <f t="shared" si="380"/>
        <v>0.47619047619047616</v>
      </c>
      <c r="P903" s="1">
        <f t="shared" si="381"/>
        <v>4.2487046632124437E-2</v>
      </c>
      <c r="Q903" s="1">
        <f t="shared" si="382"/>
        <v>4.5995670995671034E-2</v>
      </c>
      <c r="R903" s="1">
        <f t="shared" si="383"/>
        <v>0.55699567099567104</v>
      </c>
      <c r="S903" s="1"/>
      <c r="T903" s="17">
        <f t="shared" si="384"/>
        <v>795.34608987611307</v>
      </c>
      <c r="U903" s="18">
        <f t="shared" si="385"/>
        <v>1144.9859022934511</v>
      </c>
      <c r="V903" s="2">
        <f t="shared" si="386"/>
        <v>755.57878538230739</v>
      </c>
      <c r="W903" s="18">
        <f t="shared" si="387"/>
        <v>1087.7366071787785</v>
      </c>
      <c r="X903" s="2">
        <f t="shared" si="388"/>
        <v>-132.3488720628942</v>
      </c>
      <c r="Y903" s="2">
        <f t="shared" si="389"/>
        <v>108.77366071787785</v>
      </c>
      <c r="Z903" s="2">
        <f t="shared" si="390"/>
        <v>755.57878538230739</v>
      </c>
      <c r="AA903" s="2">
        <f t="shared" si="391"/>
        <v>-1000</v>
      </c>
      <c r="AB903" s="5">
        <f t="shared" si="392"/>
        <v>0.76</v>
      </c>
      <c r="AC903" s="5">
        <f t="shared" si="393"/>
        <v>-1</v>
      </c>
      <c r="AD903" s="3">
        <f t="shared" si="394"/>
        <v>201912</v>
      </c>
      <c r="AE903" s="21">
        <v>2.1</v>
      </c>
      <c r="AF903" s="21">
        <v>1.76</v>
      </c>
      <c r="AG903" s="21">
        <v>2.1</v>
      </c>
      <c r="AH903" s="21">
        <v>1.76</v>
      </c>
      <c r="AI903">
        <v>17</v>
      </c>
      <c r="AJ903">
        <v>23</v>
      </c>
      <c r="AK903">
        <f t="shared" si="395"/>
        <v>-140</v>
      </c>
      <c r="AL903">
        <f t="shared" si="396"/>
        <v>23</v>
      </c>
      <c r="AM903">
        <f t="shared" si="397"/>
        <v>17</v>
      </c>
    </row>
    <row r="904" spans="2:39" x14ac:dyDescent="0.25">
      <c r="B904" s="24">
        <v>43807</v>
      </c>
      <c r="C904" s="20" t="s">
        <v>39</v>
      </c>
      <c r="D904" s="20" t="s">
        <v>23</v>
      </c>
      <c r="E904" s="2">
        <v>-161.29032258064512</v>
      </c>
      <c r="F904" s="2">
        <v>140</v>
      </c>
      <c r="G904" s="9">
        <f t="shared" si="398"/>
        <v>45066.499999997817</v>
      </c>
      <c r="H904" s="2" t="str">
        <f t="shared" si="399"/>
        <v>New England Patriots</v>
      </c>
      <c r="I904" s="2" t="str">
        <f t="shared" si="400"/>
        <v>Kansas City Chiefs</v>
      </c>
      <c r="J904" s="17">
        <f t="shared" si="401"/>
        <v>-161.29032258064512</v>
      </c>
      <c r="K904" s="18">
        <f t="shared" si="402"/>
        <v>140</v>
      </c>
      <c r="L904" s="4">
        <f t="shared" si="377"/>
        <v>1.62</v>
      </c>
      <c r="M904" s="4">
        <f t="shared" si="378"/>
        <v>2.4</v>
      </c>
      <c r="N904" s="1">
        <f t="shared" si="379"/>
        <v>0.61728395061728392</v>
      </c>
      <c r="O904" s="1">
        <f t="shared" si="380"/>
        <v>0.41666666666666669</v>
      </c>
      <c r="P904" s="1">
        <f t="shared" si="381"/>
        <v>3.2835820895522283E-2</v>
      </c>
      <c r="Q904" s="1">
        <f t="shared" si="382"/>
        <v>0.10030864197530862</v>
      </c>
      <c r="R904" s="1">
        <f t="shared" si="383"/>
        <v>0.61130864197530865</v>
      </c>
      <c r="S904" s="1"/>
      <c r="T904" s="17">
        <f t="shared" si="384"/>
        <v>635.83488165441463</v>
      </c>
      <c r="U904" s="18">
        <f t="shared" si="385"/>
        <v>1423.7849094482656</v>
      </c>
      <c r="V904" s="2">
        <f t="shared" si="386"/>
        <v>604.04313757169382</v>
      </c>
      <c r="W904" s="18">
        <f t="shared" si="387"/>
        <v>1352.5956639758522</v>
      </c>
      <c r="X904" s="2">
        <f t="shared" si="388"/>
        <v>-165.55109027810289</v>
      </c>
      <c r="Y904" s="2">
        <f t="shared" si="389"/>
        <v>135.25956639758522</v>
      </c>
      <c r="Z904" s="2">
        <f t="shared" si="390"/>
        <v>-1000</v>
      </c>
      <c r="AA904" s="2">
        <f t="shared" si="391"/>
        <v>1352.5956639758522</v>
      </c>
      <c r="AB904" s="5">
        <f t="shared" si="392"/>
        <v>-1</v>
      </c>
      <c r="AC904" s="5">
        <f t="shared" si="393"/>
        <v>1.4</v>
      </c>
      <c r="AD904" s="3">
        <f t="shared" si="394"/>
        <v>201912</v>
      </c>
      <c r="AE904" s="21">
        <v>1.66</v>
      </c>
      <c r="AF904" s="21">
        <v>2.2999999999999998</v>
      </c>
      <c r="AG904" s="21">
        <v>1.62</v>
      </c>
      <c r="AH904" s="21">
        <v>2.4</v>
      </c>
      <c r="AI904">
        <v>16</v>
      </c>
      <c r="AJ904">
        <v>23</v>
      </c>
      <c r="AK904">
        <f t="shared" si="395"/>
        <v>-170</v>
      </c>
      <c r="AL904">
        <f t="shared" si="396"/>
        <v>16</v>
      </c>
      <c r="AM904">
        <f t="shared" si="397"/>
        <v>23</v>
      </c>
    </row>
    <row r="905" spans="2:39" x14ac:dyDescent="0.25">
      <c r="B905" s="24">
        <v>43807</v>
      </c>
      <c r="C905" s="20" t="s">
        <v>55</v>
      </c>
      <c r="D905" s="20" t="s">
        <v>44</v>
      </c>
      <c r="E905" s="2">
        <v>129.99999999999997</v>
      </c>
      <c r="F905" s="2">
        <v>-151.51515151515153</v>
      </c>
      <c r="G905" s="9">
        <f t="shared" si="398"/>
        <v>45066.541666664481</v>
      </c>
      <c r="H905" s="2" t="str">
        <f t="shared" si="399"/>
        <v>Tennessee Titans</v>
      </c>
      <c r="I905" s="2" t="str">
        <f t="shared" si="400"/>
        <v>Oakland Raiders</v>
      </c>
      <c r="J905" s="17">
        <f t="shared" si="401"/>
        <v>-151.51515151515153</v>
      </c>
      <c r="K905" s="18">
        <f t="shared" si="402"/>
        <v>129.99999999999997</v>
      </c>
      <c r="L905" s="4">
        <f t="shared" si="377"/>
        <v>1.66</v>
      </c>
      <c r="M905" s="4">
        <f t="shared" si="378"/>
        <v>2.2999999999999998</v>
      </c>
      <c r="N905" s="1">
        <f t="shared" si="379"/>
        <v>0.60240963855421692</v>
      </c>
      <c r="O905" s="1">
        <f t="shared" si="380"/>
        <v>0.43478260869565222</v>
      </c>
      <c r="P905" s="1">
        <f t="shared" si="381"/>
        <v>3.5858585858585923E-2</v>
      </c>
      <c r="Q905" s="1">
        <f t="shared" si="382"/>
        <v>8.3813514929282351E-2</v>
      </c>
      <c r="R905" s="1">
        <f t="shared" si="383"/>
        <v>0.59481351492928236</v>
      </c>
      <c r="S905" s="1"/>
      <c r="T905" s="17">
        <f t="shared" si="384"/>
        <v>681.19919084032654</v>
      </c>
      <c r="U905" s="18">
        <f t="shared" si="385"/>
        <v>1332.032655245516</v>
      </c>
      <c r="V905" s="2">
        <f t="shared" si="386"/>
        <v>647.13923129831016</v>
      </c>
      <c r="W905" s="18">
        <f t="shared" si="387"/>
        <v>1265.4310224832402</v>
      </c>
      <c r="X905" s="2">
        <f t="shared" si="388"/>
        <v>-154.5262521009227</v>
      </c>
      <c r="Y905" s="2">
        <f t="shared" si="389"/>
        <v>126.54310224832402</v>
      </c>
      <c r="Z905" s="2">
        <f t="shared" si="390"/>
        <v>647.13923129831016</v>
      </c>
      <c r="AA905" s="2">
        <f t="shared" si="391"/>
        <v>-1000</v>
      </c>
      <c r="AB905" s="5">
        <f t="shared" si="392"/>
        <v>0.65999999999999992</v>
      </c>
      <c r="AC905" s="5">
        <f t="shared" si="393"/>
        <v>-1</v>
      </c>
      <c r="AD905" s="3">
        <f t="shared" si="394"/>
        <v>201912</v>
      </c>
      <c r="AE905" s="21">
        <v>2.35</v>
      </c>
      <c r="AF905" s="21">
        <v>1.64</v>
      </c>
      <c r="AG905" s="21">
        <v>2.2999999999999998</v>
      </c>
      <c r="AH905" s="21">
        <v>1.66</v>
      </c>
      <c r="AI905">
        <v>21</v>
      </c>
      <c r="AJ905">
        <v>42</v>
      </c>
      <c r="AK905">
        <f t="shared" si="395"/>
        <v>-160</v>
      </c>
      <c r="AL905">
        <f t="shared" si="396"/>
        <v>42</v>
      </c>
      <c r="AM905">
        <f t="shared" si="397"/>
        <v>21</v>
      </c>
    </row>
    <row r="906" spans="2:39" x14ac:dyDescent="0.25">
      <c r="B906" s="24">
        <v>43807</v>
      </c>
      <c r="C906" s="20" t="s">
        <v>29</v>
      </c>
      <c r="D906" s="20" t="s">
        <v>34</v>
      </c>
      <c r="E906" s="2">
        <v>154.99999999999997</v>
      </c>
      <c r="F906" s="2">
        <v>-175.43859649122805</v>
      </c>
      <c r="G906" s="9">
        <f t="shared" si="398"/>
        <v>45066.583333331146</v>
      </c>
      <c r="H906" s="2" t="str">
        <f t="shared" si="399"/>
        <v>Los Angeles Chargers</v>
      </c>
      <c r="I906" s="2" t="str">
        <f t="shared" si="400"/>
        <v>Jacksonville Jaguars</v>
      </c>
      <c r="J906" s="17">
        <f t="shared" si="401"/>
        <v>-175.43859649122805</v>
      </c>
      <c r="K906" s="18">
        <f t="shared" si="402"/>
        <v>154.99999999999997</v>
      </c>
      <c r="L906" s="4">
        <f t="shared" si="377"/>
        <v>1.57</v>
      </c>
      <c r="M906" s="4">
        <f t="shared" si="378"/>
        <v>2.5499999999999998</v>
      </c>
      <c r="N906" s="1">
        <f t="shared" si="379"/>
        <v>0.63694267515923564</v>
      </c>
      <c r="O906" s="1">
        <f t="shared" si="380"/>
        <v>0.39215686274509809</v>
      </c>
      <c r="P906" s="1">
        <f t="shared" si="381"/>
        <v>2.8276699029126329E-2</v>
      </c>
      <c r="Q906" s="1">
        <f t="shared" si="382"/>
        <v>0.12239290620706877</v>
      </c>
      <c r="R906" s="1">
        <f t="shared" si="383"/>
        <v>0.63339290620706878</v>
      </c>
      <c r="S906" s="1"/>
      <c r="T906" s="17">
        <f t="shared" si="384"/>
        <v>578.79886276004493</v>
      </c>
      <c r="U906" s="18">
        <f t="shared" si="385"/>
        <v>1558.0808321378222</v>
      </c>
      <c r="V906" s="2">
        <f t="shared" si="386"/>
        <v>549.85891962204266</v>
      </c>
      <c r="W906" s="18">
        <f t="shared" si="387"/>
        <v>1480.1767905309309</v>
      </c>
      <c r="X906" s="2">
        <f t="shared" si="388"/>
        <v>-181.86483192586408</v>
      </c>
      <c r="Y906" s="2">
        <f t="shared" si="389"/>
        <v>148.0176790530931</v>
      </c>
      <c r="Z906" s="2">
        <f t="shared" si="390"/>
        <v>549.85891962204266</v>
      </c>
      <c r="AA906" s="2">
        <f t="shared" si="391"/>
        <v>-1000</v>
      </c>
      <c r="AB906" s="5">
        <f t="shared" si="392"/>
        <v>0.57000000000000006</v>
      </c>
      <c r="AC906" s="5">
        <f t="shared" si="393"/>
        <v>-1</v>
      </c>
      <c r="AD906" s="3">
        <f t="shared" si="394"/>
        <v>201912</v>
      </c>
      <c r="AE906" s="21">
        <v>2.2999999999999998</v>
      </c>
      <c r="AF906" s="21">
        <v>1.66</v>
      </c>
      <c r="AG906" s="21">
        <v>2.5499999999999998</v>
      </c>
      <c r="AH906" s="21">
        <v>1.57</v>
      </c>
      <c r="AI906">
        <v>10</v>
      </c>
      <c r="AJ906">
        <v>45</v>
      </c>
      <c r="AK906">
        <f t="shared" si="395"/>
        <v>-180</v>
      </c>
      <c r="AL906">
        <f t="shared" si="396"/>
        <v>45</v>
      </c>
      <c r="AM906">
        <f t="shared" si="397"/>
        <v>10</v>
      </c>
    </row>
    <row r="907" spans="2:39" x14ac:dyDescent="0.25">
      <c r="B907" s="24">
        <v>43807</v>
      </c>
      <c r="C907" s="20" t="s">
        <v>38</v>
      </c>
      <c r="D907" s="20" t="s">
        <v>47</v>
      </c>
      <c r="E907" s="2">
        <v>-192.30769230769229</v>
      </c>
      <c r="F907" s="2">
        <v>167</v>
      </c>
      <c r="G907" s="9">
        <f t="shared" si="398"/>
        <v>45066.62499999781</v>
      </c>
      <c r="H907" s="2" t="str">
        <f t="shared" si="399"/>
        <v>Atlanta Falcons</v>
      </c>
      <c r="I907" s="2" t="str">
        <f t="shared" si="400"/>
        <v>Carolina Panthers</v>
      </c>
      <c r="J907" s="17">
        <f t="shared" si="401"/>
        <v>-192.30769230769229</v>
      </c>
      <c r="K907" s="18">
        <f t="shared" si="402"/>
        <v>167</v>
      </c>
      <c r="L907" s="4">
        <f t="shared" si="377"/>
        <v>1.5199999999999998</v>
      </c>
      <c r="M907" s="4">
        <f t="shared" si="378"/>
        <v>2.67</v>
      </c>
      <c r="N907" s="1">
        <f t="shared" si="379"/>
        <v>0.65789473684210531</v>
      </c>
      <c r="O907" s="1">
        <f t="shared" si="380"/>
        <v>0.37453183520599254</v>
      </c>
      <c r="P907" s="1">
        <f t="shared" si="381"/>
        <v>3.1408114558472477E-2</v>
      </c>
      <c r="Q907" s="1">
        <f t="shared" si="382"/>
        <v>0.14168145081805639</v>
      </c>
      <c r="R907" s="1">
        <f t="shared" si="383"/>
        <v>0.6526814508180564</v>
      </c>
      <c r="S907" s="1"/>
      <c r="T907" s="17">
        <f t="shared" si="384"/>
        <v>532.14098354813416</v>
      </c>
      <c r="U907" s="18">
        <f t="shared" si="385"/>
        <v>1687.6788921698521</v>
      </c>
      <c r="V907" s="2">
        <f t="shared" si="386"/>
        <v>505.53393437072742</v>
      </c>
      <c r="W907" s="18">
        <f t="shared" si="387"/>
        <v>1603.2949475613595</v>
      </c>
      <c r="X907" s="2">
        <f t="shared" si="388"/>
        <v>-197.81065760595641</v>
      </c>
      <c r="Y907" s="2">
        <f t="shared" si="389"/>
        <v>160.32949475613594</v>
      </c>
      <c r="Z907" s="2">
        <f t="shared" si="390"/>
        <v>505.53393437072742</v>
      </c>
      <c r="AA907" s="2">
        <f t="shared" si="391"/>
        <v>-1000</v>
      </c>
      <c r="AB907" s="5">
        <f t="shared" si="392"/>
        <v>0.5199999999999998</v>
      </c>
      <c r="AC907" s="5">
        <f t="shared" si="393"/>
        <v>-1</v>
      </c>
      <c r="AD907" s="3">
        <f t="shared" si="394"/>
        <v>201912</v>
      </c>
      <c r="AE907" s="21">
        <v>1.76</v>
      </c>
      <c r="AF907" s="21">
        <v>2.1</v>
      </c>
      <c r="AG907" s="21">
        <v>1.52</v>
      </c>
      <c r="AH907" s="21">
        <v>2.67</v>
      </c>
      <c r="AI907">
        <v>40</v>
      </c>
      <c r="AJ907">
        <v>20</v>
      </c>
      <c r="AK907">
        <f t="shared" si="395"/>
        <v>-200</v>
      </c>
      <c r="AL907">
        <f t="shared" si="396"/>
        <v>40</v>
      </c>
      <c r="AM907">
        <f t="shared" si="397"/>
        <v>20</v>
      </c>
    </row>
    <row r="908" spans="2:39" x14ac:dyDescent="0.25">
      <c r="B908" s="24">
        <v>43807</v>
      </c>
      <c r="C908" s="20" t="s">
        <v>27</v>
      </c>
      <c r="D908" s="20" t="s">
        <v>31</v>
      </c>
      <c r="E908" s="2">
        <v>225</v>
      </c>
      <c r="F908" s="2">
        <v>-277.77777777777771</v>
      </c>
      <c r="G908" s="9">
        <f t="shared" si="398"/>
        <v>45066.666666664474</v>
      </c>
      <c r="H908" s="2" t="str">
        <f t="shared" si="399"/>
        <v>Baltimore Ravens</v>
      </c>
      <c r="I908" s="2" t="str">
        <f t="shared" si="400"/>
        <v>Buffalo Bills</v>
      </c>
      <c r="J908" s="17">
        <f t="shared" si="401"/>
        <v>-277.77777777777771</v>
      </c>
      <c r="K908" s="18">
        <f t="shared" si="402"/>
        <v>225</v>
      </c>
      <c r="L908" s="4">
        <f t="shared" si="377"/>
        <v>1.36</v>
      </c>
      <c r="M908" s="4">
        <f t="shared" si="378"/>
        <v>3.25</v>
      </c>
      <c r="N908" s="1">
        <f t="shared" si="379"/>
        <v>0.73529411764705876</v>
      </c>
      <c r="O908" s="1">
        <f t="shared" si="380"/>
        <v>0.30769230769230771</v>
      </c>
      <c r="P908" s="1">
        <f t="shared" si="381"/>
        <v>4.1214750542299394E-2</v>
      </c>
      <c r="Q908" s="1">
        <f t="shared" si="382"/>
        <v>0.21380090497737553</v>
      </c>
      <c r="R908" s="1">
        <f t="shared" si="383"/>
        <v>0.72480090497737559</v>
      </c>
      <c r="S908" s="1"/>
      <c r="T908" s="17">
        <f t="shared" si="384"/>
        <v>379.68922656245121</v>
      </c>
      <c r="U908" s="18">
        <f t="shared" si="385"/>
        <v>2309.6629804910967</v>
      </c>
      <c r="V908" s="2">
        <f t="shared" si="386"/>
        <v>360.70476523432865</v>
      </c>
      <c r="W908" s="18">
        <f t="shared" si="387"/>
        <v>2194.1798314665416</v>
      </c>
      <c r="X908" s="2">
        <f t="shared" si="388"/>
        <v>-277.23503995029256</v>
      </c>
      <c r="Y908" s="2">
        <f t="shared" si="389"/>
        <v>219.41798314665417</v>
      </c>
      <c r="Z908" s="2">
        <f t="shared" si="390"/>
        <v>360.70476523432865</v>
      </c>
      <c r="AA908" s="2">
        <f t="shared" si="391"/>
        <v>-1000</v>
      </c>
      <c r="AB908" s="5">
        <f t="shared" si="392"/>
        <v>0.3600000000000001</v>
      </c>
      <c r="AC908" s="5">
        <f t="shared" si="393"/>
        <v>-1</v>
      </c>
      <c r="AD908" s="3">
        <f t="shared" si="394"/>
        <v>201912</v>
      </c>
      <c r="AE908" s="21">
        <v>2.95</v>
      </c>
      <c r="AF908" s="21">
        <v>1.42</v>
      </c>
      <c r="AG908" s="21">
        <v>3.25</v>
      </c>
      <c r="AH908" s="21">
        <v>1.36</v>
      </c>
      <c r="AI908">
        <v>17</v>
      </c>
      <c r="AJ908">
        <v>24</v>
      </c>
      <c r="AK908">
        <f t="shared" si="395"/>
        <v>-300</v>
      </c>
      <c r="AL908">
        <f t="shared" si="396"/>
        <v>24</v>
      </c>
      <c r="AM908">
        <f t="shared" si="397"/>
        <v>17</v>
      </c>
    </row>
    <row r="909" spans="2:39" x14ac:dyDescent="0.25">
      <c r="B909" s="24">
        <v>43807</v>
      </c>
      <c r="C909" s="20" t="s">
        <v>49</v>
      </c>
      <c r="D909" s="20" t="s">
        <v>24</v>
      </c>
      <c r="E909" s="2">
        <v>-312.49999999999994</v>
      </c>
      <c r="F909" s="2">
        <v>250</v>
      </c>
      <c r="G909" s="9">
        <f t="shared" si="398"/>
        <v>45066.708333331138</v>
      </c>
      <c r="H909" s="2" t="str">
        <f t="shared" si="399"/>
        <v>Cleveland Browns</v>
      </c>
      <c r="I909" s="2" t="str">
        <f t="shared" si="400"/>
        <v>Cincinnati Bengals</v>
      </c>
      <c r="J909" s="17">
        <f t="shared" si="401"/>
        <v>-312.49999999999994</v>
      </c>
      <c r="K909" s="18">
        <f t="shared" si="402"/>
        <v>250</v>
      </c>
      <c r="L909" s="4">
        <f t="shared" si="377"/>
        <v>1.32</v>
      </c>
      <c r="M909" s="4">
        <f t="shared" si="378"/>
        <v>3.5</v>
      </c>
      <c r="N909" s="1">
        <f t="shared" si="379"/>
        <v>0.75757575757575757</v>
      </c>
      <c r="O909" s="1">
        <f t="shared" si="380"/>
        <v>0.2857142857142857</v>
      </c>
      <c r="P909" s="1">
        <f t="shared" si="381"/>
        <v>4.1493775933610033E-2</v>
      </c>
      <c r="Q909" s="1">
        <f t="shared" si="382"/>
        <v>0.23593073593073594</v>
      </c>
      <c r="R909" s="1">
        <f t="shared" si="383"/>
        <v>0.746930735930736</v>
      </c>
      <c r="S909" s="1"/>
      <c r="T909" s="17">
        <f t="shared" si="384"/>
        <v>338.81222434088107</v>
      </c>
      <c r="U909" s="18">
        <f t="shared" si="385"/>
        <v>2560.4407248682487</v>
      </c>
      <c r="V909" s="2">
        <f t="shared" si="386"/>
        <v>321.87161312383699</v>
      </c>
      <c r="W909" s="18">
        <f t="shared" si="387"/>
        <v>2432.4186886248362</v>
      </c>
      <c r="X909" s="2">
        <f t="shared" si="388"/>
        <v>-310.68288075943485</v>
      </c>
      <c r="Y909" s="2">
        <f t="shared" si="389"/>
        <v>243.24186886248361</v>
      </c>
      <c r="Z909" s="2">
        <f t="shared" si="390"/>
        <v>321.87161312383699</v>
      </c>
      <c r="AA909" s="2">
        <f t="shared" si="391"/>
        <v>-1000</v>
      </c>
      <c r="AB909" s="5">
        <f t="shared" si="392"/>
        <v>0.32000000000000006</v>
      </c>
      <c r="AC909" s="5">
        <f t="shared" si="393"/>
        <v>-1</v>
      </c>
      <c r="AD909" s="3">
        <f t="shared" si="394"/>
        <v>201912</v>
      </c>
      <c r="AE909" s="21">
        <v>1.26</v>
      </c>
      <c r="AF909" s="21">
        <v>4</v>
      </c>
      <c r="AG909" s="21">
        <v>1.32</v>
      </c>
      <c r="AH909" s="21">
        <v>3.5</v>
      </c>
      <c r="AI909">
        <v>27</v>
      </c>
      <c r="AJ909">
        <v>19</v>
      </c>
      <c r="AK909">
        <f t="shared" si="395"/>
        <v>-400</v>
      </c>
      <c r="AL909">
        <f t="shared" si="396"/>
        <v>27</v>
      </c>
      <c r="AM909">
        <f t="shared" si="397"/>
        <v>19</v>
      </c>
    </row>
    <row r="910" spans="2:39" x14ac:dyDescent="0.25">
      <c r="B910" s="24">
        <v>43807</v>
      </c>
      <c r="C910" s="20" t="s">
        <v>36</v>
      </c>
      <c r="D910" s="20" t="s">
        <v>56</v>
      </c>
      <c r="E910" s="2">
        <v>-909.09090909090833</v>
      </c>
      <c r="F910" s="2">
        <v>575</v>
      </c>
      <c r="G910" s="9">
        <f t="shared" si="398"/>
        <v>45066.749999997803</v>
      </c>
      <c r="H910" s="2" t="str">
        <f t="shared" si="399"/>
        <v>Green Bay Packers</v>
      </c>
      <c r="I910" s="2" t="str">
        <f t="shared" si="400"/>
        <v>Washington Redskins</v>
      </c>
      <c r="J910" s="17">
        <f t="shared" si="401"/>
        <v>-909.09090909090833</v>
      </c>
      <c r="K910" s="18">
        <f t="shared" si="402"/>
        <v>575</v>
      </c>
      <c r="L910" s="4">
        <f t="shared" si="377"/>
        <v>1.1100000000000001</v>
      </c>
      <c r="M910" s="4">
        <f t="shared" si="378"/>
        <v>6.75</v>
      </c>
      <c r="N910" s="1">
        <f t="shared" si="379"/>
        <v>0.9009009009009008</v>
      </c>
      <c r="O910" s="1">
        <f t="shared" si="380"/>
        <v>0.14814814814814814</v>
      </c>
      <c r="P910" s="1">
        <f t="shared" si="381"/>
        <v>4.6755725190839703E-2</v>
      </c>
      <c r="Q910" s="1">
        <f t="shared" si="382"/>
        <v>0.37637637637637633</v>
      </c>
      <c r="R910" s="1">
        <f t="shared" si="383"/>
        <v>0.88737637637637634</v>
      </c>
      <c r="S910" s="1"/>
      <c r="T910" s="17">
        <f t="shared" si="384"/>
        <v>126.9175364838142</v>
      </c>
      <c r="U910" s="18">
        <f t="shared" si="385"/>
        <v>5771.7422617421498</v>
      </c>
      <c r="V910" s="2">
        <f t="shared" si="386"/>
        <v>120.57165965962349</v>
      </c>
      <c r="W910" s="18">
        <f t="shared" si="387"/>
        <v>5483.1551486550425</v>
      </c>
      <c r="X910" s="2">
        <f t="shared" si="388"/>
        <v>-829.38229665497056</v>
      </c>
      <c r="Y910" s="2">
        <f t="shared" si="389"/>
        <v>548.31551486550427</v>
      </c>
      <c r="Z910" s="2">
        <f t="shared" si="390"/>
        <v>120.57165965962349</v>
      </c>
      <c r="AA910" s="2">
        <f t="shared" si="391"/>
        <v>-1000</v>
      </c>
      <c r="AB910" s="5">
        <f t="shared" si="392"/>
        <v>0.1100000000000001</v>
      </c>
      <c r="AC910" s="5">
        <f t="shared" si="393"/>
        <v>-1</v>
      </c>
      <c r="AD910" s="3">
        <f t="shared" si="394"/>
        <v>201912</v>
      </c>
      <c r="AE910" s="21">
        <v>1.1200000000000001</v>
      </c>
      <c r="AF910" s="21">
        <v>6.5</v>
      </c>
      <c r="AG910" s="21">
        <v>1.1100000000000001</v>
      </c>
      <c r="AH910" s="21">
        <v>6.75</v>
      </c>
      <c r="AI910">
        <v>20</v>
      </c>
      <c r="AJ910">
        <v>15</v>
      </c>
      <c r="AK910">
        <f t="shared" si="395"/>
        <v>-1000</v>
      </c>
      <c r="AL910">
        <f t="shared" si="396"/>
        <v>20</v>
      </c>
      <c r="AM910">
        <f t="shared" si="397"/>
        <v>15</v>
      </c>
    </row>
    <row r="911" spans="2:39" x14ac:dyDescent="0.25">
      <c r="B911" s="24">
        <v>43807</v>
      </c>
      <c r="C911" s="20" t="s">
        <v>43</v>
      </c>
      <c r="D911" s="20" t="s">
        <v>41</v>
      </c>
      <c r="E911" s="2">
        <v>-400</v>
      </c>
      <c r="F911" s="2">
        <v>320</v>
      </c>
      <c r="G911" s="9">
        <f t="shared" si="398"/>
        <v>45066.791666664467</v>
      </c>
      <c r="H911" s="2" t="str">
        <f t="shared" si="399"/>
        <v>Houston Texans</v>
      </c>
      <c r="I911" s="2" t="str">
        <f t="shared" si="400"/>
        <v>Denver Broncos</v>
      </c>
      <c r="J911" s="17">
        <f t="shared" si="401"/>
        <v>-400</v>
      </c>
      <c r="K911" s="18">
        <f t="shared" si="402"/>
        <v>320</v>
      </c>
      <c r="L911" s="4">
        <f t="shared" si="377"/>
        <v>1.25</v>
      </c>
      <c r="M911" s="4">
        <f t="shared" si="378"/>
        <v>4.2</v>
      </c>
      <c r="N911" s="1">
        <f t="shared" si="379"/>
        <v>0.8</v>
      </c>
      <c r="O911" s="1">
        <f t="shared" si="380"/>
        <v>0.23809523809523808</v>
      </c>
      <c r="P911" s="1">
        <f t="shared" si="381"/>
        <v>3.669724770642202E-2</v>
      </c>
      <c r="Q911" s="1">
        <f t="shared" si="382"/>
        <v>0.28095238095238095</v>
      </c>
      <c r="R911" s="1">
        <f t="shared" si="383"/>
        <v>0.79195238095238096</v>
      </c>
      <c r="S911" s="1"/>
      <c r="T911" s="17">
        <f t="shared" si="384"/>
        <v>262.7021826709157</v>
      </c>
      <c r="U911" s="18">
        <f t="shared" si="385"/>
        <v>3204.8956988858595</v>
      </c>
      <c r="V911" s="2">
        <f t="shared" si="386"/>
        <v>249.56707353736991</v>
      </c>
      <c r="W911" s="18">
        <f t="shared" si="387"/>
        <v>3044.6509139415662</v>
      </c>
      <c r="X911" s="2">
        <f t="shared" si="388"/>
        <v>-400.69388394309198</v>
      </c>
      <c r="Y911" s="2">
        <f t="shared" si="389"/>
        <v>304.46509139415662</v>
      </c>
      <c r="Z911" s="2">
        <f t="shared" si="390"/>
        <v>-1000</v>
      </c>
      <c r="AA911" s="2">
        <f t="shared" si="391"/>
        <v>3044.6509139415662</v>
      </c>
      <c r="AB911" s="5">
        <f t="shared" si="392"/>
        <v>-1</v>
      </c>
      <c r="AC911" s="5">
        <f t="shared" si="393"/>
        <v>3.2</v>
      </c>
      <c r="AD911" s="3">
        <f t="shared" si="394"/>
        <v>201912</v>
      </c>
      <c r="AE911" s="21">
        <v>1.27</v>
      </c>
      <c r="AF911" s="21">
        <v>3.8</v>
      </c>
      <c r="AG911" s="21">
        <v>1.25</v>
      </c>
      <c r="AH911" s="21">
        <v>4.2</v>
      </c>
      <c r="AI911">
        <v>24</v>
      </c>
      <c r="AJ911">
        <v>38</v>
      </c>
      <c r="AK911">
        <f t="shared" si="395"/>
        <v>-400</v>
      </c>
      <c r="AL911">
        <f t="shared" si="396"/>
        <v>24</v>
      </c>
      <c r="AM911">
        <f t="shared" si="397"/>
        <v>38</v>
      </c>
    </row>
    <row r="912" spans="2:39" x14ac:dyDescent="0.25">
      <c r="B912" s="24">
        <v>43807</v>
      </c>
      <c r="C912" s="20" t="s">
        <v>32</v>
      </c>
      <c r="D912" s="20" t="s">
        <v>37</v>
      </c>
      <c r="E912" s="2">
        <v>-666.66666666666708</v>
      </c>
      <c r="F912" s="2">
        <v>475</v>
      </c>
      <c r="G912" s="9">
        <f t="shared" si="398"/>
        <v>45066.833333331131</v>
      </c>
      <c r="H912" s="2" t="str">
        <f t="shared" si="399"/>
        <v>Minnesota Vikings</v>
      </c>
      <c r="I912" s="2" t="str">
        <f t="shared" si="400"/>
        <v>Detroit Lions</v>
      </c>
      <c r="J912" s="17">
        <f t="shared" si="401"/>
        <v>-666.66666666666708</v>
      </c>
      <c r="K912" s="18">
        <f t="shared" si="402"/>
        <v>475</v>
      </c>
      <c r="L912" s="4">
        <f t="shared" si="377"/>
        <v>1.1499999999999999</v>
      </c>
      <c r="M912" s="4">
        <f t="shared" si="378"/>
        <v>5.75</v>
      </c>
      <c r="N912" s="1">
        <f t="shared" si="379"/>
        <v>0.86956521739130443</v>
      </c>
      <c r="O912" s="1">
        <f t="shared" si="380"/>
        <v>0.17391304347826086</v>
      </c>
      <c r="P912" s="1">
        <f t="shared" si="381"/>
        <v>4.1666666666666741E-2</v>
      </c>
      <c r="Q912" s="1">
        <f t="shared" si="382"/>
        <v>0.34782608695652178</v>
      </c>
      <c r="R912" s="1">
        <f t="shared" si="383"/>
        <v>0.85882608695652185</v>
      </c>
      <c r="S912" s="1"/>
      <c r="T912" s="17">
        <f t="shared" si="384"/>
        <v>164.38009416291189</v>
      </c>
      <c r="U912" s="18">
        <f t="shared" si="385"/>
        <v>4731.0032012495531</v>
      </c>
      <c r="V912" s="2">
        <f t="shared" si="386"/>
        <v>156.16108945476628</v>
      </c>
      <c r="W912" s="18">
        <f t="shared" si="387"/>
        <v>4494.4530411870755</v>
      </c>
      <c r="X912" s="2">
        <f t="shared" si="388"/>
        <v>-640.36438493832395</v>
      </c>
      <c r="Y912" s="2">
        <f t="shared" si="389"/>
        <v>449.44530411870755</v>
      </c>
      <c r="Z912" s="2">
        <f t="shared" si="390"/>
        <v>156.16108945476628</v>
      </c>
      <c r="AA912" s="2">
        <f t="shared" si="391"/>
        <v>-1000</v>
      </c>
      <c r="AB912" s="5">
        <f t="shared" si="392"/>
        <v>0.14999999999999991</v>
      </c>
      <c r="AC912" s="5">
        <f t="shared" si="393"/>
        <v>-1</v>
      </c>
      <c r="AD912" s="3">
        <f t="shared" si="394"/>
        <v>201912</v>
      </c>
      <c r="AE912" s="21">
        <v>1.1000000000000001</v>
      </c>
      <c r="AF912" s="21">
        <v>7.5</v>
      </c>
      <c r="AG912" s="21">
        <v>1.1499999999999999</v>
      </c>
      <c r="AH912" s="21">
        <v>5.75</v>
      </c>
      <c r="AI912">
        <v>20</v>
      </c>
      <c r="AJ912">
        <v>7</v>
      </c>
      <c r="AK912">
        <f t="shared" si="395"/>
        <v>-700</v>
      </c>
      <c r="AL912">
        <f t="shared" si="396"/>
        <v>20</v>
      </c>
      <c r="AM912">
        <f t="shared" si="397"/>
        <v>7</v>
      </c>
    </row>
    <row r="913" spans="2:39" x14ac:dyDescent="0.25">
      <c r="B913" s="24">
        <v>43807</v>
      </c>
      <c r="C913" s="20" t="s">
        <v>46</v>
      </c>
      <c r="D913" s="20" t="s">
        <v>25</v>
      </c>
      <c r="E913" s="2">
        <v>-125</v>
      </c>
      <c r="F913" s="2">
        <v>104.99999999999999</v>
      </c>
      <c r="G913" s="9">
        <f t="shared" si="398"/>
        <v>45066.874999997795</v>
      </c>
      <c r="H913" s="2" t="str">
        <f t="shared" si="399"/>
        <v>New Orleans Saints</v>
      </c>
      <c r="I913" s="2" t="str">
        <f t="shared" si="400"/>
        <v>San Francisco 49ers</v>
      </c>
      <c r="J913" s="17">
        <f t="shared" si="401"/>
        <v>-125</v>
      </c>
      <c r="K913" s="18">
        <f t="shared" si="402"/>
        <v>104.99999999999999</v>
      </c>
      <c r="L913" s="4">
        <f t="shared" si="377"/>
        <v>1.8</v>
      </c>
      <c r="M913" s="4">
        <f t="shared" si="378"/>
        <v>2.0499999999999998</v>
      </c>
      <c r="N913" s="1">
        <f t="shared" si="379"/>
        <v>0.55555555555555558</v>
      </c>
      <c r="O913" s="1">
        <f t="shared" si="380"/>
        <v>0.48780487804878053</v>
      </c>
      <c r="P913" s="1">
        <f t="shared" si="381"/>
        <v>4.1558441558441461E-2</v>
      </c>
      <c r="Q913" s="1">
        <f t="shared" si="382"/>
        <v>3.3875338753387524E-2</v>
      </c>
      <c r="R913" s="1">
        <f t="shared" si="383"/>
        <v>0.54487533875338756</v>
      </c>
      <c r="S913" s="1"/>
      <c r="T913" s="17">
        <f t="shared" si="384"/>
        <v>835.28218085238643</v>
      </c>
      <c r="U913" s="18">
        <f t="shared" si="385"/>
        <v>1090.9993667390718</v>
      </c>
      <c r="V913" s="2">
        <f t="shared" si="386"/>
        <v>793.51807180976709</v>
      </c>
      <c r="W913" s="18">
        <f t="shared" si="387"/>
        <v>1036.449398402118</v>
      </c>
      <c r="X913" s="2">
        <f t="shared" si="388"/>
        <v>-126.02107444375048</v>
      </c>
      <c r="Y913" s="2">
        <f t="shared" si="389"/>
        <v>103.6449398402118</v>
      </c>
      <c r="Z913" s="2">
        <f t="shared" si="390"/>
        <v>-1000</v>
      </c>
      <c r="AA913" s="2">
        <f t="shared" si="391"/>
        <v>1036.449398402118</v>
      </c>
      <c r="AB913" s="5">
        <f t="shared" si="392"/>
        <v>-1</v>
      </c>
      <c r="AC913" s="5">
        <f t="shared" si="393"/>
        <v>1.0499999999999998</v>
      </c>
      <c r="AD913" s="3">
        <f t="shared" si="394"/>
        <v>201912</v>
      </c>
      <c r="AE913" s="21">
        <v>1.58</v>
      </c>
      <c r="AF913" s="21">
        <v>2.5</v>
      </c>
      <c r="AG913" s="21">
        <v>1.8</v>
      </c>
      <c r="AH913" s="21">
        <v>2.0499999999999998</v>
      </c>
      <c r="AI913">
        <v>46</v>
      </c>
      <c r="AJ913">
        <v>48</v>
      </c>
      <c r="AK913">
        <f t="shared" si="395"/>
        <v>-130</v>
      </c>
      <c r="AL913">
        <f t="shared" si="396"/>
        <v>46</v>
      </c>
      <c r="AM913">
        <f t="shared" si="397"/>
        <v>48</v>
      </c>
    </row>
    <row r="914" spans="2:39" x14ac:dyDescent="0.25">
      <c r="B914" s="24">
        <v>43807</v>
      </c>
      <c r="C914" s="20" t="s">
        <v>45</v>
      </c>
      <c r="D914" s="20" t="s">
        <v>33</v>
      </c>
      <c r="E914" s="2">
        <v>-227.27272727272731</v>
      </c>
      <c r="F914" s="2">
        <v>185</v>
      </c>
      <c r="G914" s="9">
        <f t="shared" si="398"/>
        <v>45066.91666666446</v>
      </c>
      <c r="H914" s="2" t="str">
        <f t="shared" si="399"/>
        <v>New York Jets</v>
      </c>
      <c r="I914" s="2" t="str">
        <f t="shared" si="400"/>
        <v>Miami Dolphins</v>
      </c>
      <c r="J914" s="17">
        <f t="shared" si="401"/>
        <v>-227.27272727272731</v>
      </c>
      <c r="K914" s="18">
        <f t="shared" si="402"/>
        <v>185</v>
      </c>
      <c r="L914" s="4">
        <f t="shared" si="377"/>
        <v>1.44</v>
      </c>
      <c r="M914" s="4">
        <f t="shared" si="378"/>
        <v>2.85</v>
      </c>
      <c r="N914" s="1">
        <f t="shared" si="379"/>
        <v>0.69444444444444442</v>
      </c>
      <c r="O914" s="1">
        <f t="shared" si="380"/>
        <v>0.35087719298245612</v>
      </c>
      <c r="P914" s="1">
        <f t="shared" si="381"/>
        <v>4.3356643356643354E-2</v>
      </c>
      <c r="Q914" s="1">
        <f t="shared" si="382"/>
        <v>0.17178362573099415</v>
      </c>
      <c r="R914" s="1">
        <f t="shared" si="383"/>
        <v>0.68278362573099416</v>
      </c>
      <c r="S914" s="1"/>
      <c r="T914" s="17">
        <f t="shared" si="384"/>
        <v>464.59282606461329</v>
      </c>
      <c r="U914" s="18">
        <f t="shared" si="385"/>
        <v>1917.3510160506185</v>
      </c>
      <c r="V914" s="2">
        <f t="shared" si="386"/>
        <v>441.36318476138263</v>
      </c>
      <c r="W914" s="18">
        <f t="shared" si="387"/>
        <v>1821.4834652480874</v>
      </c>
      <c r="X914" s="2">
        <f t="shared" si="388"/>
        <v>-226.57077765573882</v>
      </c>
      <c r="Y914" s="2">
        <f t="shared" si="389"/>
        <v>182.14834652480874</v>
      </c>
      <c r="Z914" s="2">
        <f t="shared" si="390"/>
        <v>441.36318476138263</v>
      </c>
      <c r="AA914" s="2">
        <f t="shared" si="391"/>
        <v>-1000</v>
      </c>
      <c r="AB914" s="5">
        <f t="shared" si="392"/>
        <v>0.43999999999999995</v>
      </c>
      <c r="AC914" s="5">
        <f t="shared" si="393"/>
        <v>-1</v>
      </c>
      <c r="AD914" s="3">
        <f t="shared" si="394"/>
        <v>201912</v>
      </c>
      <c r="AE914" s="21">
        <v>1.38</v>
      </c>
      <c r="AF914" s="21">
        <v>3.15</v>
      </c>
      <c r="AG914" s="21">
        <v>1.44</v>
      </c>
      <c r="AH914" s="21">
        <v>2.85</v>
      </c>
      <c r="AI914">
        <v>22</v>
      </c>
      <c r="AJ914">
        <v>21</v>
      </c>
      <c r="AK914">
        <f t="shared" si="395"/>
        <v>-300</v>
      </c>
      <c r="AL914">
        <f t="shared" si="396"/>
        <v>22</v>
      </c>
      <c r="AM914">
        <f t="shared" si="397"/>
        <v>21</v>
      </c>
    </row>
    <row r="915" spans="2:39" x14ac:dyDescent="0.25">
      <c r="B915" s="24">
        <v>43807</v>
      </c>
      <c r="C915" s="20" t="s">
        <v>30</v>
      </c>
      <c r="D915" s="20" t="s">
        <v>42</v>
      </c>
      <c r="E915" s="2">
        <v>-172.41379310344826</v>
      </c>
      <c r="F915" s="2">
        <v>150</v>
      </c>
      <c r="G915" s="9">
        <f t="shared" si="398"/>
        <v>45066.958333331124</v>
      </c>
      <c r="H915" s="2" t="str">
        <f t="shared" si="399"/>
        <v>Tampa Bay Buccaneers</v>
      </c>
      <c r="I915" s="2" t="str">
        <f t="shared" si="400"/>
        <v>Indianapolis Colts</v>
      </c>
      <c r="J915" s="17">
        <f t="shared" si="401"/>
        <v>-172.41379310344826</v>
      </c>
      <c r="K915" s="18">
        <f t="shared" si="402"/>
        <v>150</v>
      </c>
      <c r="L915" s="4">
        <f t="shared" si="377"/>
        <v>1.58</v>
      </c>
      <c r="M915" s="4">
        <f t="shared" si="378"/>
        <v>2.5</v>
      </c>
      <c r="N915" s="1">
        <f t="shared" si="379"/>
        <v>0.63291139240506322</v>
      </c>
      <c r="O915" s="1">
        <f t="shared" si="380"/>
        <v>0.4</v>
      </c>
      <c r="P915" s="1">
        <f t="shared" si="381"/>
        <v>3.1862745098039214E-2</v>
      </c>
      <c r="Q915" s="1">
        <f t="shared" si="382"/>
        <v>0.1164556962025316</v>
      </c>
      <c r="R915" s="1">
        <f t="shared" si="383"/>
        <v>0.62745569620253161</v>
      </c>
      <c r="S915" s="1"/>
      <c r="T915" s="17">
        <f t="shared" si="384"/>
        <v>593.73802174746322</v>
      </c>
      <c r="U915" s="18">
        <f t="shared" si="385"/>
        <v>1520.5870888415161</v>
      </c>
      <c r="V915" s="2">
        <f t="shared" si="386"/>
        <v>564.05112066009008</v>
      </c>
      <c r="W915" s="18">
        <f t="shared" si="387"/>
        <v>1444.5577343994403</v>
      </c>
      <c r="X915" s="2">
        <f t="shared" si="388"/>
        <v>-177.28889516782337</v>
      </c>
      <c r="Y915" s="2">
        <f t="shared" si="389"/>
        <v>144.45577343994404</v>
      </c>
      <c r="Z915" s="2">
        <f t="shared" si="390"/>
        <v>564.05112066009008</v>
      </c>
      <c r="AA915" s="2">
        <f t="shared" si="391"/>
        <v>-1000</v>
      </c>
      <c r="AB915" s="5">
        <f t="shared" si="392"/>
        <v>0.58000000000000007</v>
      </c>
      <c r="AC915" s="5">
        <f t="shared" si="393"/>
        <v>-1</v>
      </c>
      <c r="AD915" s="3">
        <f t="shared" si="394"/>
        <v>201912</v>
      </c>
      <c r="AE915" s="21">
        <v>1.6</v>
      </c>
      <c r="AF915" s="21">
        <v>2.4500000000000002</v>
      </c>
      <c r="AG915" s="21">
        <v>1.58</v>
      </c>
      <c r="AH915" s="21">
        <v>2.5</v>
      </c>
      <c r="AI915">
        <v>38</v>
      </c>
      <c r="AJ915">
        <v>35</v>
      </c>
      <c r="AK915">
        <f t="shared" si="395"/>
        <v>-180</v>
      </c>
      <c r="AL915">
        <f t="shared" si="396"/>
        <v>38</v>
      </c>
      <c r="AM915">
        <f t="shared" si="397"/>
        <v>35</v>
      </c>
    </row>
    <row r="916" spans="2:39" x14ac:dyDescent="0.25">
      <c r="B916" s="24">
        <v>43804</v>
      </c>
      <c r="C916" s="20" t="s">
        <v>40</v>
      </c>
      <c r="D916" s="20" t="s">
        <v>26</v>
      </c>
      <c r="E916" s="2">
        <v>150</v>
      </c>
      <c r="F916" s="2">
        <v>-172.41379310344826</v>
      </c>
      <c r="G916" s="9">
        <f t="shared" si="398"/>
        <v>45066.999999997788</v>
      </c>
      <c r="H916" s="2" t="str">
        <f t="shared" si="399"/>
        <v>Dallas Cowboys</v>
      </c>
      <c r="I916" s="2" t="str">
        <f t="shared" si="400"/>
        <v>Chicago Bears</v>
      </c>
      <c r="J916" s="17">
        <f t="shared" si="401"/>
        <v>-172.41379310344826</v>
      </c>
      <c r="K916" s="18">
        <f t="shared" si="402"/>
        <v>150</v>
      </c>
      <c r="L916" s="4">
        <f t="shared" si="377"/>
        <v>1.58</v>
      </c>
      <c r="M916" s="4">
        <f t="shared" si="378"/>
        <v>2.5</v>
      </c>
      <c r="N916" s="1">
        <f t="shared" si="379"/>
        <v>0.63291139240506322</v>
      </c>
      <c r="O916" s="1">
        <f t="shared" si="380"/>
        <v>0.4</v>
      </c>
      <c r="P916" s="1">
        <f t="shared" si="381"/>
        <v>3.1862745098039214E-2</v>
      </c>
      <c r="Q916" s="1">
        <f t="shared" si="382"/>
        <v>0.1164556962025316</v>
      </c>
      <c r="R916" s="1">
        <f t="shared" si="383"/>
        <v>0.62745569620253161</v>
      </c>
      <c r="S916" s="1"/>
      <c r="T916" s="17">
        <f t="shared" si="384"/>
        <v>593.73802174746322</v>
      </c>
      <c r="U916" s="18">
        <f t="shared" si="385"/>
        <v>1520.5870888415161</v>
      </c>
      <c r="V916" s="2">
        <f t="shared" si="386"/>
        <v>564.05112066009008</v>
      </c>
      <c r="W916" s="18">
        <f t="shared" si="387"/>
        <v>1444.5577343994403</v>
      </c>
      <c r="X916" s="2">
        <f t="shared" si="388"/>
        <v>-177.28889516782337</v>
      </c>
      <c r="Y916" s="2">
        <f t="shared" si="389"/>
        <v>144.45577343994404</v>
      </c>
      <c r="Z916" s="2">
        <f t="shared" si="390"/>
        <v>-1000</v>
      </c>
      <c r="AA916" s="2">
        <f t="shared" si="391"/>
        <v>1444.5577343994403</v>
      </c>
      <c r="AB916" s="5">
        <f t="shared" si="392"/>
        <v>-1</v>
      </c>
      <c r="AC916" s="5">
        <f t="shared" si="393"/>
        <v>1.5</v>
      </c>
      <c r="AD916" s="3">
        <f t="shared" si="394"/>
        <v>201912</v>
      </c>
      <c r="AE916" s="21">
        <v>2.4</v>
      </c>
      <c r="AF916" s="21">
        <v>1.62</v>
      </c>
      <c r="AG916" s="21">
        <v>2.5</v>
      </c>
      <c r="AH916" s="21">
        <v>1.58</v>
      </c>
      <c r="AI916">
        <v>31</v>
      </c>
      <c r="AJ916">
        <v>24</v>
      </c>
      <c r="AK916">
        <f t="shared" si="395"/>
        <v>-180</v>
      </c>
      <c r="AL916">
        <f t="shared" si="396"/>
        <v>24</v>
      </c>
      <c r="AM916">
        <f t="shared" si="397"/>
        <v>31</v>
      </c>
    </row>
    <row r="917" spans="2:39" x14ac:dyDescent="0.25">
      <c r="B917" s="24">
        <v>43801</v>
      </c>
      <c r="C917" s="20" t="s">
        <v>35</v>
      </c>
      <c r="D917" s="20" t="s">
        <v>32</v>
      </c>
      <c r="E917" s="2">
        <v>-151.51515151515153</v>
      </c>
      <c r="F917" s="2">
        <v>129.99999999999997</v>
      </c>
      <c r="G917" s="9">
        <f t="shared" si="398"/>
        <v>45067.041666664452</v>
      </c>
      <c r="H917" s="2" t="str">
        <f t="shared" si="399"/>
        <v>Seattle Seahawks</v>
      </c>
      <c r="I917" s="2" t="str">
        <f t="shared" si="400"/>
        <v>Minnesota Vikings</v>
      </c>
      <c r="J917" s="17">
        <f t="shared" si="401"/>
        <v>-151.51515151515153</v>
      </c>
      <c r="K917" s="18">
        <f t="shared" si="402"/>
        <v>129.99999999999997</v>
      </c>
      <c r="L917" s="4">
        <f t="shared" si="377"/>
        <v>1.66</v>
      </c>
      <c r="M917" s="4">
        <f t="shared" si="378"/>
        <v>2.2999999999999998</v>
      </c>
      <c r="N917" s="1">
        <f t="shared" si="379"/>
        <v>0.60240963855421692</v>
      </c>
      <c r="O917" s="1">
        <f t="shared" si="380"/>
        <v>0.43478260869565222</v>
      </c>
      <c r="P917" s="1">
        <f t="shared" si="381"/>
        <v>3.5858585858585923E-2</v>
      </c>
      <c r="Q917" s="1">
        <f t="shared" si="382"/>
        <v>8.3813514929282351E-2</v>
      </c>
      <c r="R917" s="1">
        <f t="shared" si="383"/>
        <v>0.59481351492928236</v>
      </c>
      <c r="S917" s="1"/>
      <c r="T917" s="17">
        <f t="shared" si="384"/>
        <v>681.19919084032654</v>
      </c>
      <c r="U917" s="18">
        <f t="shared" si="385"/>
        <v>1332.032655245516</v>
      </c>
      <c r="V917" s="2">
        <f t="shared" si="386"/>
        <v>647.13923129831016</v>
      </c>
      <c r="W917" s="18">
        <f t="shared" si="387"/>
        <v>1265.4310224832402</v>
      </c>
      <c r="X917" s="2">
        <f t="shared" si="388"/>
        <v>-154.5262521009227</v>
      </c>
      <c r="Y917" s="2">
        <f t="shared" si="389"/>
        <v>126.54310224832402</v>
      </c>
      <c r="Z917" s="2">
        <f t="shared" si="390"/>
        <v>647.13923129831016</v>
      </c>
      <c r="AA917" s="2">
        <f t="shared" si="391"/>
        <v>-1000</v>
      </c>
      <c r="AB917" s="5">
        <f t="shared" si="392"/>
        <v>0.65999999999999992</v>
      </c>
      <c r="AC917" s="5">
        <f t="shared" si="393"/>
        <v>-1</v>
      </c>
      <c r="AD917" s="3">
        <f t="shared" si="394"/>
        <v>201912</v>
      </c>
      <c r="AE917" s="21">
        <v>1.66</v>
      </c>
      <c r="AF917" s="21">
        <v>2.2999999999999998</v>
      </c>
      <c r="AG917" s="21">
        <v>1.66</v>
      </c>
      <c r="AH917" s="21">
        <v>2.2999999999999998</v>
      </c>
      <c r="AI917">
        <v>37</v>
      </c>
      <c r="AJ917">
        <v>30</v>
      </c>
      <c r="AK917">
        <f t="shared" si="395"/>
        <v>-160</v>
      </c>
      <c r="AL917">
        <f t="shared" si="396"/>
        <v>37</v>
      </c>
      <c r="AM917">
        <f t="shared" si="397"/>
        <v>30</v>
      </c>
    </row>
    <row r="918" spans="2:39" x14ac:dyDescent="0.25">
      <c r="B918" s="24">
        <v>43800</v>
      </c>
      <c r="C918" s="20" t="s">
        <v>43</v>
      </c>
      <c r="D918" s="20" t="s">
        <v>39</v>
      </c>
      <c r="E918" s="2">
        <v>160</v>
      </c>
      <c r="F918" s="2">
        <v>-181.81818181818181</v>
      </c>
      <c r="G918" s="9">
        <f t="shared" si="398"/>
        <v>45067.083333331117</v>
      </c>
      <c r="H918" s="2" t="str">
        <f t="shared" si="399"/>
        <v>New England Patriots</v>
      </c>
      <c r="I918" s="2" t="str">
        <f t="shared" si="400"/>
        <v>Houston Texans</v>
      </c>
      <c r="J918" s="17">
        <f t="shared" si="401"/>
        <v>-181.81818181818181</v>
      </c>
      <c r="K918" s="18">
        <f t="shared" si="402"/>
        <v>160</v>
      </c>
      <c r="L918" s="4">
        <f t="shared" si="377"/>
        <v>1.55</v>
      </c>
      <c r="M918" s="4">
        <f t="shared" si="378"/>
        <v>2.6</v>
      </c>
      <c r="N918" s="1">
        <f t="shared" si="379"/>
        <v>0.64516129032258063</v>
      </c>
      <c r="O918" s="1">
        <f t="shared" si="380"/>
        <v>0.38461538461538458</v>
      </c>
      <c r="P918" s="1">
        <f t="shared" si="381"/>
        <v>2.8915662650602414E-2</v>
      </c>
      <c r="Q918" s="1">
        <f t="shared" si="382"/>
        <v>0.13027295285359802</v>
      </c>
      <c r="R918" s="1">
        <f t="shared" si="383"/>
        <v>0.64127295285359809</v>
      </c>
      <c r="S918" s="1"/>
      <c r="T918" s="17">
        <f t="shared" si="384"/>
        <v>559.39837404665798</v>
      </c>
      <c r="U918" s="18">
        <f t="shared" si="385"/>
        <v>1609.5378726032154</v>
      </c>
      <c r="V918" s="2">
        <f t="shared" si="386"/>
        <v>531.42845534432502</v>
      </c>
      <c r="W918" s="18">
        <f t="shared" si="387"/>
        <v>1529.0609789730545</v>
      </c>
      <c r="X918" s="2">
        <f t="shared" si="388"/>
        <v>-188.17208411470486</v>
      </c>
      <c r="Y918" s="2">
        <f t="shared" si="389"/>
        <v>152.90609789730544</v>
      </c>
      <c r="Z918" s="2">
        <f t="shared" si="390"/>
        <v>-1000</v>
      </c>
      <c r="AA918" s="2">
        <f t="shared" si="391"/>
        <v>1529.0609789730545</v>
      </c>
      <c r="AB918" s="5">
        <f t="shared" si="392"/>
        <v>-1</v>
      </c>
      <c r="AC918" s="5">
        <f t="shared" si="393"/>
        <v>1.6</v>
      </c>
      <c r="AD918" s="3">
        <f t="shared" si="394"/>
        <v>201912</v>
      </c>
      <c r="AE918" s="21">
        <v>2.4500000000000002</v>
      </c>
      <c r="AF918" s="21">
        <v>1.6</v>
      </c>
      <c r="AG918" s="21">
        <v>2.6</v>
      </c>
      <c r="AH918" s="21">
        <v>1.55</v>
      </c>
      <c r="AI918">
        <v>28</v>
      </c>
      <c r="AJ918">
        <v>22</v>
      </c>
      <c r="AK918">
        <f t="shared" si="395"/>
        <v>-190</v>
      </c>
      <c r="AL918">
        <f t="shared" si="396"/>
        <v>22</v>
      </c>
      <c r="AM918">
        <f t="shared" si="397"/>
        <v>28</v>
      </c>
    </row>
    <row r="919" spans="2:39" x14ac:dyDescent="0.25">
      <c r="B919" s="24">
        <v>43800</v>
      </c>
      <c r="C919" s="20" t="s">
        <v>41</v>
      </c>
      <c r="D919" s="20" t="s">
        <v>34</v>
      </c>
      <c r="E919" s="2">
        <v>175</v>
      </c>
      <c r="F919" s="2">
        <v>-212.76595744680853</v>
      </c>
      <c r="G919" s="9">
        <f t="shared" si="398"/>
        <v>45067.124999997781</v>
      </c>
      <c r="H919" s="2" t="str">
        <f t="shared" si="399"/>
        <v>Los Angeles Chargers</v>
      </c>
      <c r="I919" s="2" t="str">
        <f t="shared" si="400"/>
        <v>Denver Broncos</v>
      </c>
      <c r="J919" s="17">
        <f t="shared" si="401"/>
        <v>-212.76595744680853</v>
      </c>
      <c r="K919" s="18">
        <f t="shared" si="402"/>
        <v>175</v>
      </c>
      <c r="L919" s="4">
        <f t="shared" si="377"/>
        <v>1.4700000000000002</v>
      </c>
      <c r="M919" s="4">
        <f t="shared" si="378"/>
        <v>2.75</v>
      </c>
      <c r="N919" s="1">
        <f t="shared" si="379"/>
        <v>0.68027210884353728</v>
      </c>
      <c r="O919" s="1">
        <f t="shared" si="380"/>
        <v>0.36363636363636365</v>
      </c>
      <c r="P919" s="1">
        <f t="shared" si="381"/>
        <v>4.206161137440767E-2</v>
      </c>
      <c r="Q919" s="1">
        <f t="shared" si="382"/>
        <v>0.15831787260358682</v>
      </c>
      <c r="R919" s="1">
        <f t="shared" si="383"/>
        <v>0.66931787260358688</v>
      </c>
      <c r="S919" s="1"/>
      <c r="T919" s="17">
        <f t="shared" si="384"/>
        <v>494.0584151893168</v>
      </c>
      <c r="U919" s="18">
        <f t="shared" si="385"/>
        <v>1810.0865209085014</v>
      </c>
      <c r="V919" s="2">
        <f t="shared" si="386"/>
        <v>469.35549442985092</v>
      </c>
      <c r="W919" s="18">
        <f t="shared" si="387"/>
        <v>1719.5821948630762</v>
      </c>
      <c r="X919" s="2">
        <f t="shared" si="388"/>
        <v>-213.05812158750777</v>
      </c>
      <c r="Y919" s="2">
        <f t="shared" si="389"/>
        <v>171.95821948630763</v>
      </c>
      <c r="Z919" s="2">
        <f t="shared" si="390"/>
        <v>-1000</v>
      </c>
      <c r="AA919" s="2">
        <f t="shared" si="391"/>
        <v>1719.5821948630762</v>
      </c>
      <c r="AB919" s="5">
        <f t="shared" si="392"/>
        <v>-1</v>
      </c>
      <c r="AC919" s="5">
        <f t="shared" si="393"/>
        <v>1.75</v>
      </c>
      <c r="AD919" s="3">
        <f t="shared" si="394"/>
        <v>201912</v>
      </c>
      <c r="AE919" s="21">
        <v>2.0499999999999998</v>
      </c>
      <c r="AF919" s="21">
        <v>1.8</v>
      </c>
      <c r="AG919" s="21">
        <v>2.75</v>
      </c>
      <c r="AH919" s="21">
        <v>1.47</v>
      </c>
      <c r="AI919">
        <v>23</v>
      </c>
      <c r="AJ919">
        <v>20</v>
      </c>
      <c r="AK919">
        <f t="shared" si="395"/>
        <v>-300</v>
      </c>
      <c r="AL919">
        <f t="shared" si="396"/>
        <v>20</v>
      </c>
      <c r="AM919">
        <f t="shared" si="397"/>
        <v>23</v>
      </c>
    </row>
    <row r="920" spans="2:39" x14ac:dyDescent="0.25">
      <c r="B920" s="24">
        <v>43800</v>
      </c>
      <c r="C920" s="20" t="s">
        <v>23</v>
      </c>
      <c r="D920" s="20" t="s">
        <v>55</v>
      </c>
      <c r="E920" s="2">
        <v>-555.55555555555577</v>
      </c>
      <c r="F920" s="2">
        <v>425</v>
      </c>
      <c r="G920" s="9">
        <f t="shared" si="398"/>
        <v>45067.166666664445</v>
      </c>
      <c r="H920" s="2" t="str">
        <f t="shared" si="399"/>
        <v>Kansas City Chiefs</v>
      </c>
      <c r="I920" s="2" t="str">
        <f t="shared" si="400"/>
        <v>Oakland Raiders</v>
      </c>
      <c r="J920" s="17">
        <f t="shared" si="401"/>
        <v>-555.55555555555577</v>
      </c>
      <c r="K920" s="18">
        <f t="shared" si="402"/>
        <v>425</v>
      </c>
      <c r="L920" s="4">
        <f t="shared" si="377"/>
        <v>1.18</v>
      </c>
      <c r="M920" s="4">
        <f t="shared" si="378"/>
        <v>5.25</v>
      </c>
      <c r="N920" s="1">
        <f t="shared" si="379"/>
        <v>0.84745762711864414</v>
      </c>
      <c r="O920" s="1">
        <f t="shared" si="380"/>
        <v>0.19047619047619047</v>
      </c>
      <c r="P920" s="1">
        <f t="shared" si="381"/>
        <v>3.6547433903577065E-2</v>
      </c>
      <c r="Q920" s="1">
        <f t="shared" si="382"/>
        <v>0.32849071832122684</v>
      </c>
      <c r="R920" s="1">
        <f t="shared" si="383"/>
        <v>0.83949071832122679</v>
      </c>
      <c r="S920" s="1"/>
      <c r="T920" s="17">
        <f t="shared" si="384"/>
        <v>191.19839942930162</v>
      </c>
      <c r="U920" s="18">
        <f t="shared" si="385"/>
        <v>4188.72894319429</v>
      </c>
      <c r="V920" s="2">
        <f t="shared" si="386"/>
        <v>181.63847945783652</v>
      </c>
      <c r="W920" s="18">
        <f t="shared" si="387"/>
        <v>3979.2924960345754</v>
      </c>
      <c r="X920" s="2">
        <f t="shared" si="388"/>
        <v>-550.54413744535259</v>
      </c>
      <c r="Y920" s="2">
        <f t="shared" si="389"/>
        <v>397.92924960345755</v>
      </c>
      <c r="Z920" s="2">
        <f t="shared" si="390"/>
        <v>181.63847945783652</v>
      </c>
      <c r="AA920" s="2">
        <f t="shared" si="391"/>
        <v>-1000</v>
      </c>
      <c r="AB920" s="5">
        <f t="shared" si="392"/>
        <v>0.17999999999999994</v>
      </c>
      <c r="AC920" s="5">
        <f t="shared" si="393"/>
        <v>-1</v>
      </c>
      <c r="AD920" s="3">
        <f t="shared" si="394"/>
        <v>201912</v>
      </c>
      <c r="AE920" s="21">
        <v>1.22</v>
      </c>
      <c r="AF920" s="21">
        <v>4.5</v>
      </c>
      <c r="AG920" s="21">
        <v>1.18</v>
      </c>
      <c r="AH920" s="21">
        <v>5.25</v>
      </c>
      <c r="AI920">
        <v>40</v>
      </c>
      <c r="AJ920">
        <v>9</v>
      </c>
      <c r="AK920">
        <f t="shared" si="395"/>
        <v>-600</v>
      </c>
      <c r="AL920">
        <f t="shared" si="396"/>
        <v>40</v>
      </c>
      <c r="AM920">
        <f t="shared" si="397"/>
        <v>9</v>
      </c>
    </row>
    <row r="921" spans="2:39" x14ac:dyDescent="0.25">
      <c r="B921" s="24">
        <v>43800</v>
      </c>
      <c r="C921" s="20" t="s">
        <v>51</v>
      </c>
      <c r="D921" s="20" t="s">
        <v>50</v>
      </c>
      <c r="E921" s="2">
        <v>120.00000000000001</v>
      </c>
      <c r="F921" s="2">
        <v>-140.84507042253523</v>
      </c>
      <c r="G921" s="9">
        <f t="shared" si="398"/>
        <v>45067.208333331109</v>
      </c>
      <c r="H921" s="2" t="str">
        <f t="shared" si="399"/>
        <v>Los Angeles Rams</v>
      </c>
      <c r="I921" s="2" t="str">
        <f t="shared" si="400"/>
        <v>Arizona Cardinals</v>
      </c>
      <c r="J921" s="17">
        <f t="shared" si="401"/>
        <v>-140.84507042253523</v>
      </c>
      <c r="K921" s="18">
        <f t="shared" si="402"/>
        <v>120.00000000000001</v>
      </c>
      <c r="L921" s="4">
        <f t="shared" si="377"/>
        <v>1.71</v>
      </c>
      <c r="M921" s="4">
        <f t="shared" si="378"/>
        <v>2.2000000000000002</v>
      </c>
      <c r="N921" s="1">
        <f t="shared" si="379"/>
        <v>0.58479532163742687</v>
      </c>
      <c r="O921" s="1">
        <f t="shared" si="380"/>
        <v>0.45454545454545453</v>
      </c>
      <c r="P921" s="1">
        <f t="shared" si="381"/>
        <v>3.7851662404092101E-2</v>
      </c>
      <c r="Q921" s="1">
        <f t="shared" si="382"/>
        <v>6.5124933545986169E-2</v>
      </c>
      <c r="R921" s="1">
        <f t="shared" si="383"/>
        <v>0.57612493354598615</v>
      </c>
      <c r="S921" s="1"/>
      <c r="T921" s="17">
        <f t="shared" si="384"/>
        <v>735.73463284275692</v>
      </c>
      <c r="U921" s="18">
        <f t="shared" si="385"/>
        <v>1235.8449349286186</v>
      </c>
      <c r="V921" s="2">
        <f t="shared" si="386"/>
        <v>698.94790120061907</v>
      </c>
      <c r="W921" s="18">
        <f t="shared" si="387"/>
        <v>1174.0526881821877</v>
      </c>
      <c r="X921" s="2">
        <f t="shared" si="388"/>
        <v>-143.07218009843768</v>
      </c>
      <c r="Y921" s="2">
        <f t="shared" si="389"/>
        <v>117.40526881821877</v>
      </c>
      <c r="Z921" s="2">
        <f t="shared" si="390"/>
        <v>698.94790120061907</v>
      </c>
      <c r="AA921" s="2">
        <f t="shared" si="391"/>
        <v>-1000</v>
      </c>
      <c r="AB921" s="5">
        <f t="shared" si="392"/>
        <v>0.71</v>
      </c>
      <c r="AC921" s="5">
        <f t="shared" si="393"/>
        <v>-1</v>
      </c>
      <c r="AD921" s="3">
        <f t="shared" si="394"/>
        <v>201912</v>
      </c>
      <c r="AE921" s="21">
        <v>2.75</v>
      </c>
      <c r="AF921" s="21">
        <v>1.47</v>
      </c>
      <c r="AG921" s="21">
        <v>2.2000000000000002</v>
      </c>
      <c r="AH921" s="21">
        <v>1.71</v>
      </c>
      <c r="AI921">
        <v>7</v>
      </c>
      <c r="AJ921">
        <v>34</v>
      </c>
      <c r="AK921">
        <f t="shared" si="395"/>
        <v>-150</v>
      </c>
      <c r="AL921">
        <f t="shared" si="396"/>
        <v>34</v>
      </c>
      <c r="AM921">
        <f t="shared" si="397"/>
        <v>7</v>
      </c>
    </row>
    <row r="922" spans="2:39" x14ac:dyDescent="0.25">
      <c r="B922" s="24">
        <v>43800</v>
      </c>
      <c r="C922" s="20" t="s">
        <v>31</v>
      </c>
      <c r="D922" s="20" t="s">
        <v>25</v>
      </c>
      <c r="E922" s="2">
        <v>-250.00000000000006</v>
      </c>
      <c r="F922" s="2">
        <v>210</v>
      </c>
      <c r="G922" s="9">
        <f t="shared" si="398"/>
        <v>45067.249999997774</v>
      </c>
      <c r="H922" s="2" t="str">
        <f t="shared" si="399"/>
        <v>Baltimore Ravens</v>
      </c>
      <c r="I922" s="2" t="str">
        <f t="shared" si="400"/>
        <v>San Francisco 49ers</v>
      </c>
      <c r="J922" s="17">
        <f t="shared" si="401"/>
        <v>-250.00000000000006</v>
      </c>
      <c r="K922" s="18">
        <f t="shared" si="402"/>
        <v>210</v>
      </c>
      <c r="L922" s="4">
        <f t="shared" si="377"/>
        <v>1.4</v>
      </c>
      <c r="M922" s="4">
        <f t="shared" si="378"/>
        <v>3.1</v>
      </c>
      <c r="N922" s="1">
        <f t="shared" si="379"/>
        <v>0.7142857142857143</v>
      </c>
      <c r="O922" s="1">
        <f t="shared" si="380"/>
        <v>0.32258064516129031</v>
      </c>
      <c r="P922" s="1">
        <f t="shared" si="381"/>
        <v>3.5555555555555562E-2</v>
      </c>
      <c r="Q922" s="1">
        <f t="shared" si="382"/>
        <v>0.19585253456221199</v>
      </c>
      <c r="R922" s="1">
        <f t="shared" si="383"/>
        <v>0.70685253456221198</v>
      </c>
      <c r="S922" s="1"/>
      <c r="T922" s="17">
        <f t="shared" si="384"/>
        <v>414.72223852086552</v>
      </c>
      <c r="U922" s="18">
        <f t="shared" si="385"/>
        <v>2130.2265089838866</v>
      </c>
      <c r="V922" s="2">
        <f t="shared" si="386"/>
        <v>393.98612659482222</v>
      </c>
      <c r="W922" s="18">
        <f t="shared" si="387"/>
        <v>2023.7151835346922</v>
      </c>
      <c r="X922" s="2">
        <f t="shared" si="388"/>
        <v>-253.81604389039978</v>
      </c>
      <c r="Y922" s="2">
        <f t="shared" si="389"/>
        <v>202.37151835346921</v>
      </c>
      <c r="Z922" s="2">
        <f t="shared" si="390"/>
        <v>393.98612659482222</v>
      </c>
      <c r="AA922" s="2">
        <f t="shared" si="391"/>
        <v>-1000</v>
      </c>
      <c r="AB922" s="5">
        <f t="shared" si="392"/>
        <v>0.39999999999999991</v>
      </c>
      <c r="AC922" s="5">
        <f t="shared" si="393"/>
        <v>-1</v>
      </c>
      <c r="AD922" s="3">
        <f t="shared" si="394"/>
        <v>201912</v>
      </c>
      <c r="AE922" s="21">
        <v>1.42</v>
      </c>
      <c r="AF922" s="21">
        <v>2.95</v>
      </c>
      <c r="AG922" s="21">
        <v>1.4</v>
      </c>
      <c r="AH922" s="21">
        <v>3.1</v>
      </c>
      <c r="AI922">
        <v>20</v>
      </c>
      <c r="AJ922">
        <v>17</v>
      </c>
      <c r="AK922">
        <f t="shared" si="395"/>
        <v>-300</v>
      </c>
      <c r="AL922">
        <f t="shared" si="396"/>
        <v>20</v>
      </c>
      <c r="AM922">
        <f t="shared" si="397"/>
        <v>17</v>
      </c>
    </row>
    <row r="923" spans="2:39" x14ac:dyDescent="0.25">
      <c r="B923" s="24">
        <v>43800</v>
      </c>
      <c r="C923" s="20" t="s">
        <v>47</v>
      </c>
      <c r="D923" s="20" t="s">
        <v>56</v>
      </c>
      <c r="E923" s="2">
        <v>-526.31578947368439</v>
      </c>
      <c r="F923" s="2">
        <v>400</v>
      </c>
      <c r="G923" s="9">
        <f t="shared" si="398"/>
        <v>45067.291666664438</v>
      </c>
      <c r="H923" s="2" t="str">
        <f t="shared" si="399"/>
        <v>Carolina Panthers</v>
      </c>
      <c r="I923" s="2" t="str">
        <f t="shared" si="400"/>
        <v>Washington Redskins</v>
      </c>
      <c r="J923" s="17">
        <f t="shared" si="401"/>
        <v>-526.31578947368439</v>
      </c>
      <c r="K923" s="18">
        <f t="shared" si="402"/>
        <v>400</v>
      </c>
      <c r="L923" s="4">
        <f t="shared" si="377"/>
        <v>1.19</v>
      </c>
      <c r="M923" s="4">
        <f t="shared" si="378"/>
        <v>5</v>
      </c>
      <c r="N923" s="1">
        <f t="shared" si="379"/>
        <v>0.84033613445378152</v>
      </c>
      <c r="O923" s="1">
        <f t="shared" si="380"/>
        <v>0.2</v>
      </c>
      <c r="P923" s="1">
        <f t="shared" si="381"/>
        <v>3.8772213247172949E-2</v>
      </c>
      <c r="Q923" s="1">
        <f t="shared" si="382"/>
        <v>0.32016806722689073</v>
      </c>
      <c r="R923" s="1">
        <f t="shared" si="383"/>
        <v>0.83116806722689074</v>
      </c>
      <c r="S923" s="1"/>
      <c r="T923" s="17">
        <f t="shared" si="384"/>
        <v>203.12610581443556</v>
      </c>
      <c r="U923" s="18">
        <f t="shared" si="385"/>
        <v>3985.2087388896653</v>
      </c>
      <c r="V923" s="2">
        <f t="shared" si="386"/>
        <v>192.96980052371379</v>
      </c>
      <c r="W923" s="18">
        <f t="shared" si="387"/>
        <v>3785.9483019451818</v>
      </c>
      <c r="X923" s="2">
        <f t="shared" si="388"/>
        <v>-518.21580231001553</v>
      </c>
      <c r="Y923" s="2">
        <f t="shared" si="389"/>
        <v>378.59483019451818</v>
      </c>
      <c r="Z923" s="2">
        <f t="shared" si="390"/>
        <v>-1000</v>
      </c>
      <c r="AA923" s="2">
        <f t="shared" si="391"/>
        <v>3785.9483019451818</v>
      </c>
      <c r="AB923" s="5">
        <f t="shared" si="392"/>
        <v>-1</v>
      </c>
      <c r="AC923" s="5">
        <f t="shared" si="393"/>
        <v>4</v>
      </c>
      <c r="AD923" s="3">
        <f t="shared" si="394"/>
        <v>201912</v>
      </c>
      <c r="AE923" s="21">
        <v>1.22</v>
      </c>
      <c r="AF923" s="21">
        <v>4.5</v>
      </c>
      <c r="AG923" s="21">
        <v>1.19</v>
      </c>
      <c r="AH923" s="21">
        <v>5</v>
      </c>
      <c r="AI923">
        <v>21</v>
      </c>
      <c r="AJ923">
        <v>29</v>
      </c>
      <c r="AK923">
        <f t="shared" si="395"/>
        <v>-600</v>
      </c>
      <c r="AL923">
        <f t="shared" si="396"/>
        <v>21</v>
      </c>
      <c r="AM923">
        <f t="shared" si="397"/>
        <v>29</v>
      </c>
    </row>
    <row r="924" spans="2:39" x14ac:dyDescent="0.25">
      <c r="B924" s="24">
        <v>43800</v>
      </c>
      <c r="C924" s="20" t="s">
        <v>24</v>
      </c>
      <c r="D924" s="20" t="s">
        <v>45</v>
      </c>
      <c r="E924" s="2">
        <v>125</v>
      </c>
      <c r="F924" s="2">
        <v>-147.05882352941177</v>
      </c>
      <c r="G924" s="9">
        <f t="shared" si="398"/>
        <v>45067.333333331102</v>
      </c>
      <c r="H924" s="2" t="str">
        <f t="shared" si="399"/>
        <v>New York Jets</v>
      </c>
      <c r="I924" s="2" t="str">
        <f t="shared" si="400"/>
        <v>Cincinnati Bengals</v>
      </c>
      <c r="J924" s="17">
        <f t="shared" si="401"/>
        <v>-147.05882352941177</v>
      </c>
      <c r="K924" s="18">
        <f t="shared" si="402"/>
        <v>125</v>
      </c>
      <c r="L924" s="4">
        <f t="shared" si="377"/>
        <v>1.68</v>
      </c>
      <c r="M924" s="4">
        <f t="shared" si="378"/>
        <v>2.25</v>
      </c>
      <c r="N924" s="1">
        <f t="shared" si="379"/>
        <v>0.59523809523809523</v>
      </c>
      <c r="O924" s="1">
        <f t="shared" si="380"/>
        <v>0.44444444444444442</v>
      </c>
      <c r="P924" s="1">
        <f t="shared" si="381"/>
        <v>3.8167938931297662E-2</v>
      </c>
      <c r="Q924" s="1">
        <f t="shared" si="382"/>
        <v>7.5396825396825407E-2</v>
      </c>
      <c r="R924" s="1">
        <f t="shared" si="383"/>
        <v>0.58639682539682547</v>
      </c>
      <c r="S924" s="1"/>
      <c r="T924" s="17">
        <f t="shared" si="384"/>
        <v>705.32983244457648</v>
      </c>
      <c r="U924" s="18">
        <f t="shared" si="385"/>
        <v>1287.7472223008879</v>
      </c>
      <c r="V924" s="2">
        <f t="shared" si="386"/>
        <v>670.06334082234764</v>
      </c>
      <c r="W924" s="18">
        <f t="shared" si="387"/>
        <v>1223.3598611858433</v>
      </c>
      <c r="X924" s="2">
        <f t="shared" si="388"/>
        <v>-149.23962244714528</v>
      </c>
      <c r="Y924" s="2">
        <f t="shared" si="389"/>
        <v>122.33598611858433</v>
      </c>
      <c r="Z924" s="2">
        <f t="shared" si="390"/>
        <v>-1000</v>
      </c>
      <c r="AA924" s="2">
        <f t="shared" si="391"/>
        <v>1223.3598611858433</v>
      </c>
      <c r="AB924" s="5">
        <f t="shared" si="392"/>
        <v>-1</v>
      </c>
      <c r="AC924" s="5">
        <f t="shared" si="393"/>
        <v>1.25</v>
      </c>
      <c r="AD924" s="3">
        <f t="shared" si="394"/>
        <v>201912</v>
      </c>
      <c r="AE924" s="21">
        <v>2.6</v>
      </c>
      <c r="AF924" s="21">
        <v>1.55</v>
      </c>
      <c r="AG924" s="21">
        <v>2.25</v>
      </c>
      <c r="AH924" s="21">
        <v>1.68</v>
      </c>
      <c r="AI924">
        <v>22</v>
      </c>
      <c r="AJ924">
        <v>6</v>
      </c>
      <c r="AK924">
        <f t="shared" si="395"/>
        <v>-150</v>
      </c>
      <c r="AL924">
        <f t="shared" si="396"/>
        <v>6</v>
      </c>
      <c r="AM924">
        <f t="shared" si="397"/>
        <v>22</v>
      </c>
    </row>
    <row r="925" spans="2:39" x14ac:dyDescent="0.25">
      <c r="B925" s="24">
        <v>43800</v>
      </c>
      <c r="C925" s="20" t="s">
        <v>42</v>
      </c>
      <c r="D925" s="20" t="s">
        <v>44</v>
      </c>
      <c r="E925" s="2">
        <v>-105.26315789473685</v>
      </c>
      <c r="F925" s="2">
        <v>-116.27906976744185</v>
      </c>
      <c r="G925" s="9">
        <f t="shared" si="398"/>
        <v>45067.374999997766</v>
      </c>
      <c r="H925" s="2" t="str">
        <f t="shared" si="399"/>
        <v>Tennessee Titans</v>
      </c>
      <c r="I925" s="2" t="str">
        <f t="shared" si="400"/>
        <v>Indianapolis Colts</v>
      </c>
      <c r="J925" s="17">
        <f t="shared" si="401"/>
        <v>-116.27906976744185</v>
      </c>
      <c r="K925" s="18">
        <f t="shared" si="402"/>
        <v>-105.26315789473685</v>
      </c>
      <c r="L925" s="4">
        <f t="shared" si="377"/>
        <v>1.86</v>
      </c>
      <c r="M925" s="4">
        <f t="shared" si="378"/>
        <v>1.95</v>
      </c>
      <c r="N925" s="1">
        <f t="shared" si="379"/>
        <v>0.5376344086021505</v>
      </c>
      <c r="O925" s="1">
        <f t="shared" si="380"/>
        <v>0.51282051282051289</v>
      </c>
      <c r="P925" s="1">
        <f t="shared" si="381"/>
        <v>4.8031496062992063E-2</v>
      </c>
      <c r="Q925" s="1">
        <f t="shared" si="382"/>
        <v>1.2406947890818809E-2</v>
      </c>
      <c r="R925" s="1">
        <f t="shared" si="383"/>
        <v>0.52340694789081876</v>
      </c>
      <c r="S925" s="1"/>
      <c r="T925" s="17">
        <f t="shared" si="384"/>
        <v>910.55927711643062</v>
      </c>
      <c r="U925" s="18">
        <f t="shared" si="385"/>
        <v>1001.5075521192962</v>
      </c>
      <c r="V925" s="2">
        <f t="shared" si="386"/>
        <v>865.03131326060907</v>
      </c>
      <c r="W925" s="18">
        <f t="shared" si="387"/>
        <v>951.43217451333135</v>
      </c>
      <c r="X925" s="2">
        <f t="shared" si="388"/>
        <v>-115.60275156174939</v>
      </c>
      <c r="Y925" s="2">
        <f t="shared" si="389"/>
        <v>-105.10470707084419</v>
      </c>
      <c r="Z925" s="2">
        <f t="shared" si="390"/>
        <v>865.03131326060907</v>
      </c>
      <c r="AA925" s="2">
        <f t="shared" si="391"/>
        <v>-1000</v>
      </c>
      <c r="AB925" s="5">
        <f t="shared" si="392"/>
        <v>0.8600000000000001</v>
      </c>
      <c r="AC925" s="5">
        <f t="shared" si="393"/>
        <v>-1</v>
      </c>
      <c r="AD925" s="3">
        <f t="shared" si="394"/>
        <v>201912</v>
      </c>
      <c r="AE925" s="21">
        <v>1.64</v>
      </c>
      <c r="AF925" s="21">
        <v>2.35</v>
      </c>
      <c r="AG925" s="21">
        <v>1.95</v>
      </c>
      <c r="AH925" s="21">
        <v>1.86</v>
      </c>
      <c r="AI925">
        <v>17</v>
      </c>
      <c r="AJ925">
        <v>31</v>
      </c>
      <c r="AK925">
        <f t="shared" si="395"/>
        <v>-120</v>
      </c>
      <c r="AL925">
        <f t="shared" si="396"/>
        <v>31</v>
      </c>
      <c r="AM925">
        <f t="shared" si="397"/>
        <v>17</v>
      </c>
    </row>
    <row r="926" spans="2:39" x14ac:dyDescent="0.25">
      <c r="B926" s="24">
        <v>43800</v>
      </c>
      <c r="C926" s="20" t="s">
        <v>29</v>
      </c>
      <c r="D926" s="20" t="s">
        <v>30</v>
      </c>
      <c r="E926" s="2">
        <v>135</v>
      </c>
      <c r="F926" s="2">
        <v>-156.25000000000003</v>
      </c>
      <c r="G926" s="9">
        <f t="shared" si="398"/>
        <v>45067.416666664431</v>
      </c>
      <c r="H926" s="2" t="str">
        <f t="shared" si="399"/>
        <v>Tampa Bay Buccaneers</v>
      </c>
      <c r="I926" s="2" t="str">
        <f t="shared" si="400"/>
        <v>Jacksonville Jaguars</v>
      </c>
      <c r="J926" s="17">
        <f t="shared" si="401"/>
        <v>-156.25000000000003</v>
      </c>
      <c r="K926" s="18">
        <f t="shared" si="402"/>
        <v>135</v>
      </c>
      <c r="L926" s="4">
        <f t="shared" si="377"/>
        <v>1.6399999999999997</v>
      </c>
      <c r="M926" s="4">
        <f t="shared" si="378"/>
        <v>2.35</v>
      </c>
      <c r="N926" s="1">
        <f t="shared" si="379"/>
        <v>0.60975609756097571</v>
      </c>
      <c r="O926" s="1">
        <f t="shared" si="380"/>
        <v>0.42553191489361702</v>
      </c>
      <c r="P926" s="1">
        <f t="shared" si="381"/>
        <v>3.4085213032581607E-2</v>
      </c>
      <c r="Q926" s="1">
        <f t="shared" si="382"/>
        <v>9.2112091333679341E-2</v>
      </c>
      <c r="R926" s="1">
        <f t="shared" si="383"/>
        <v>0.60311209133367938</v>
      </c>
      <c r="S926" s="1"/>
      <c r="T926" s="17">
        <f t="shared" si="384"/>
        <v>658.06657563218596</v>
      </c>
      <c r="U926" s="18">
        <f t="shared" si="385"/>
        <v>1377.3404079490144</v>
      </c>
      <c r="V926" s="2">
        <f t="shared" si="386"/>
        <v>625.16324685057668</v>
      </c>
      <c r="W926" s="18">
        <f t="shared" si="387"/>
        <v>1308.4733875515637</v>
      </c>
      <c r="X926" s="2">
        <f t="shared" si="388"/>
        <v>-159.95821971905121</v>
      </c>
      <c r="Y926" s="2">
        <f t="shared" si="389"/>
        <v>130.84733875515639</v>
      </c>
      <c r="Z926" s="2">
        <f t="shared" si="390"/>
        <v>625.16324685057668</v>
      </c>
      <c r="AA926" s="2">
        <f t="shared" si="391"/>
        <v>-1000</v>
      </c>
      <c r="AB926" s="5">
        <f t="shared" si="392"/>
        <v>0.63999999999999968</v>
      </c>
      <c r="AC926" s="5">
        <f t="shared" si="393"/>
        <v>-1</v>
      </c>
      <c r="AD926" s="3">
        <f t="shared" si="394"/>
        <v>201912</v>
      </c>
      <c r="AE926" s="21">
        <v>1.86</v>
      </c>
      <c r="AF926" s="21">
        <v>1.95</v>
      </c>
      <c r="AG926" s="21">
        <v>2.35</v>
      </c>
      <c r="AH926" s="21">
        <v>1.64</v>
      </c>
      <c r="AI926">
        <v>11</v>
      </c>
      <c r="AJ926">
        <v>28</v>
      </c>
      <c r="AK926">
        <f t="shared" si="395"/>
        <v>-160</v>
      </c>
      <c r="AL926">
        <f t="shared" si="396"/>
        <v>28</v>
      </c>
      <c r="AM926">
        <f t="shared" si="397"/>
        <v>11</v>
      </c>
    </row>
    <row r="927" spans="2:39" x14ac:dyDescent="0.25">
      <c r="B927" s="24">
        <v>43800</v>
      </c>
      <c r="C927" s="20" t="s">
        <v>33</v>
      </c>
      <c r="D927" s="20" t="s">
        <v>22</v>
      </c>
      <c r="E927" s="2">
        <v>375</v>
      </c>
      <c r="F927" s="2">
        <v>-500.00000000000011</v>
      </c>
      <c r="G927" s="9">
        <f t="shared" si="398"/>
        <v>45067.458333331095</v>
      </c>
      <c r="H927" s="2" t="str">
        <f t="shared" si="399"/>
        <v>Philadelphia Eagles</v>
      </c>
      <c r="I927" s="2" t="str">
        <f t="shared" si="400"/>
        <v>Miami Dolphins</v>
      </c>
      <c r="J927" s="17">
        <f t="shared" si="401"/>
        <v>-500.00000000000011</v>
      </c>
      <c r="K927" s="18">
        <f t="shared" si="402"/>
        <v>375</v>
      </c>
      <c r="L927" s="4">
        <f t="shared" si="377"/>
        <v>1.2</v>
      </c>
      <c r="M927" s="4">
        <f t="shared" si="378"/>
        <v>4.75</v>
      </c>
      <c r="N927" s="1">
        <f t="shared" si="379"/>
        <v>0.83333333333333337</v>
      </c>
      <c r="O927" s="1">
        <f t="shared" si="380"/>
        <v>0.21052631578947367</v>
      </c>
      <c r="P927" s="1">
        <f t="shared" si="381"/>
        <v>4.2016806722689037E-2</v>
      </c>
      <c r="Q927" s="1">
        <f t="shared" si="382"/>
        <v>0.31140350877192985</v>
      </c>
      <c r="R927" s="1">
        <f t="shared" si="383"/>
        <v>0.82240350877192991</v>
      </c>
      <c r="S927" s="1"/>
      <c r="T927" s="17">
        <f t="shared" si="384"/>
        <v>215.94811954689931</v>
      </c>
      <c r="U927" s="18">
        <f t="shared" si="385"/>
        <v>3787.1793685900598</v>
      </c>
      <c r="V927" s="2">
        <f t="shared" si="386"/>
        <v>205.15071356955434</v>
      </c>
      <c r="W927" s="18">
        <f t="shared" si="387"/>
        <v>3597.8204001605568</v>
      </c>
      <c r="X927" s="2">
        <f t="shared" si="388"/>
        <v>-487.44651315139578</v>
      </c>
      <c r="Y927" s="2">
        <f t="shared" si="389"/>
        <v>359.7820400160557</v>
      </c>
      <c r="Z927" s="2">
        <f t="shared" si="390"/>
        <v>-1000</v>
      </c>
      <c r="AA927" s="2">
        <f t="shared" si="391"/>
        <v>3597.8204001605568</v>
      </c>
      <c r="AB927" s="5">
        <f t="shared" si="392"/>
        <v>-1</v>
      </c>
      <c r="AC927" s="5">
        <f t="shared" si="393"/>
        <v>3.75</v>
      </c>
      <c r="AD927" s="3">
        <f t="shared" si="394"/>
        <v>201912</v>
      </c>
      <c r="AE927" s="21">
        <v>3.9</v>
      </c>
      <c r="AF927" s="21">
        <v>1.27</v>
      </c>
      <c r="AG927" s="21">
        <v>4.75</v>
      </c>
      <c r="AH927" s="21">
        <v>1.2</v>
      </c>
      <c r="AI927">
        <v>37</v>
      </c>
      <c r="AJ927">
        <v>31</v>
      </c>
      <c r="AK927">
        <f t="shared" si="395"/>
        <v>-500</v>
      </c>
      <c r="AL927">
        <f t="shared" si="396"/>
        <v>31</v>
      </c>
      <c r="AM927">
        <f t="shared" si="397"/>
        <v>37</v>
      </c>
    </row>
    <row r="928" spans="2:39" x14ac:dyDescent="0.25">
      <c r="B928" s="24">
        <v>43800</v>
      </c>
      <c r="C928" s="20" t="s">
        <v>28</v>
      </c>
      <c r="D928" s="20" t="s">
        <v>36</v>
      </c>
      <c r="E928" s="2">
        <v>260</v>
      </c>
      <c r="F928" s="2">
        <v>-322.58064516129025</v>
      </c>
      <c r="G928" s="9">
        <f t="shared" si="398"/>
        <v>45067.499999997759</v>
      </c>
      <c r="H928" s="2" t="str">
        <f t="shared" si="399"/>
        <v>Green Bay Packers</v>
      </c>
      <c r="I928" s="2" t="str">
        <f t="shared" si="400"/>
        <v>New York Giants</v>
      </c>
      <c r="J928" s="17">
        <f t="shared" si="401"/>
        <v>-322.58064516129025</v>
      </c>
      <c r="K928" s="18">
        <f t="shared" si="402"/>
        <v>260</v>
      </c>
      <c r="L928" s="4">
        <f t="shared" si="377"/>
        <v>1.31</v>
      </c>
      <c r="M928" s="4">
        <f t="shared" si="378"/>
        <v>3.6</v>
      </c>
      <c r="N928" s="1">
        <f t="shared" si="379"/>
        <v>0.76335877862595414</v>
      </c>
      <c r="O928" s="1">
        <f t="shared" si="380"/>
        <v>0.27777777777777779</v>
      </c>
      <c r="P928" s="1">
        <f t="shared" si="381"/>
        <v>3.9511201629327863E-2</v>
      </c>
      <c r="Q928" s="1">
        <f t="shared" si="382"/>
        <v>0.24279050042408817</v>
      </c>
      <c r="R928" s="1">
        <f t="shared" si="383"/>
        <v>0.75379050042408813</v>
      </c>
      <c r="S928" s="1"/>
      <c r="T928" s="17">
        <f t="shared" si="384"/>
        <v>326.62855188197847</v>
      </c>
      <c r="U928" s="18">
        <f t="shared" si="385"/>
        <v>2645.8589098869329</v>
      </c>
      <c r="V928" s="2">
        <f t="shared" si="386"/>
        <v>310.29712428787951</v>
      </c>
      <c r="W928" s="18">
        <f t="shared" si="387"/>
        <v>2513.565964392586</v>
      </c>
      <c r="X928" s="2">
        <f t="shared" si="388"/>
        <v>-322.27175881663845</v>
      </c>
      <c r="Y928" s="2">
        <f t="shared" si="389"/>
        <v>251.3565964392586</v>
      </c>
      <c r="Z928" s="2">
        <f t="shared" si="390"/>
        <v>310.29712428787951</v>
      </c>
      <c r="AA928" s="2">
        <f t="shared" si="391"/>
        <v>-1000</v>
      </c>
      <c r="AB928" s="5">
        <f t="shared" si="392"/>
        <v>0.31000000000000005</v>
      </c>
      <c r="AC928" s="5">
        <f t="shared" si="393"/>
        <v>-1</v>
      </c>
      <c r="AD928" s="3">
        <f t="shared" si="394"/>
        <v>201912</v>
      </c>
      <c r="AE928" s="21">
        <v>3.45</v>
      </c>
      <c r="AF928" s="21">
        <v>1.32</v>
      </c>
      <c r="AG928" s="21">
        <v>3.6</v>
      </c>
      <c r="AH928" s="21">
        <v>1.31</v>
      </c>
      <c r="AI928">
        <v>13</v>
      </c>
      <c r="AJ928">
        <v>31</v>
      </c>
      <c r="AK928">
        <f t="shared" si="395"/>
        <v>-400</v>
      </c>
      <c r="AL928">
        <f t="shared" si="396"/>
        <v>31</v>
      </c>
      <c r="AM928">
        <f t="shared" si="397"/>
        <v>13</v>
      </c>
    </row>
    <row r="929" spans="2:39" x14ac:dyDescent="0.25">
      <c r="B929" s="24">
        <v>43800</v>
      </c>
      <c r="C929" s="20" t="s">
        <v>48</v>
      </c>
      <c r="D929" s="20" t="s">
        <v>49</v>
      </c>
      <c r="E929" s="2">
        <v>100</v>
      </c>
      <c r="F929" s="2">
        <v>-120.48192771084337</v>
      </c>
      <c r="G929" s="9">
        <f t="shared" si="398"/>
        <v>45067.541666664423</v>
      </c>
      <c r="H929" s="2" t="str">
        <f t="shared" si="399"/>
        <v>Cleveland Browns</v>
      </c>
      <c r="I929" s="2" t="str">
        <f t="shared" si="400"/>
        <v>Pittsburgh Steelers</v>
      </c>
      <c r="J929" s="17">
        <f t="shared" si="401"/>
        <v>-120.48192771084337</v>
      </c>
      <c r="K929" s="18">
        <f t="shared" si="402"/>
        <v>100</v>
      </c>
      <c r="L929" s="4">
        <f t="shared" si="377"/>
        <v>1.83</v>
      </c>
      <c r="M929" s="4">
        <f t="shared" si="378"/>
        <v>2</v>
      </c>
      <c r="N929" s="1">
        <f t="shared" si="379"/>
        <v>0.54644808743169393</v>
      </c>
      <c r="O929" s="1">
        <f t="shared" si="380"/>
        <v>0.5</v>
      </c>
      <c r="P929" s="1">
        <f t="shared" si="381"/>
        <v>4.4386422976501305E-2</v>
      </c>
      <c r="Q929" s="1">
        <f t="shared" si="382"/>
        <v>2.3224043715846965E-2</v>
      </c>
      <c r="R929" s="1">
        <f t="shared" si="383"/>
        <v>0.53422404371584697</v>
      </c>
      <c r="S929" s="1"/>
      <c r="T929" s="17">
        <f t="shared" si="384"/>
        <v>871.87381729284084</v>
      </c>
      <c r="U929" s="18">
        <f t="shared" si="385"/>
        <v>1045.6626202421151</v>
      </c>
      <c r="V929" s="2">
        <f t="shared" si="386"/>
        <v>828.28012642819874</v>
      </c>
      <c r="W929" s="18">
        <f t="shared" si="387"/>
        <v>993.3794892300092</v>
      </c>
      <c r="X929" s="2">
        <f t="shared" si="388"/>
        <v>-120.73210114461043</v>
      </c>
      <c r="Y929" s="2">
        <f t="shared" si="389"/>
        <v>-100.66646340515068</v>
      </c>
      <c r="Z929" s="2">
        <f t="shared" si="390"/>
        <v>-1000</v>
      </c>
      <c r="AA929" s="2">
        <f t="shared" si="391"/>
        <v>993.3794892300092</v>
      </c>
      <c r="AB929" s="5">
        <f t="shared" si="392"/>
        <v>-1</v>
      </c>
      <c r="AC929" s="5">
        <f t="shared" si="393"/>
        <v>1</v>
      </c>
      <c r="AD929" s="3">
        <f t="shared" si="394"/>
        <v>201912</v>
      </c>
      <c r="AE929" s="21">
        <v>1.95</v>
      </c>
      <c r="AF929" s="21">
        <v>1.86</v>
      </c>
      <c r="AG929" s="21">
        <v>2</v>
      </c>
      <c r="AH929" s="21">
        <v>1.83</v>
      </c>
      <c r="AI929">
        <v>20</v>
      </c>
      <c r="AJ929">
        <v>13</v>
      </c>
      <c r="AK929">
        <f t="shared" si="395"/>
        <v>-130</v>
      </c>
      <c r="AL929">
        <f t="shared" si="396"/>
        <v>13</v>
      </c>
      <c r="AM929">
        <f t="shared" si="397"/>
        <v>20</v>
      </c>
    </row>
    <row r="930" spans="2:39" x14ac:dyDescent="0.25">
      <c r="B930" s="24">
        <v>43797</v>
      </c>
      <c r="C930" s="20" t="s">
        <v>38</v>
      </c>
      <c r="D930" s="20" t="s">
        <v>46</v>
      </c>
      <c r="E930" s="2">
        <v>270</v>
      </c>
      <c r="F930" s="2">
        <v>-344.82758620689651</v>
      </c>
      <c r="G930" s="9">
        <f t="shared" si="398"/>
        <v>45067.583333331087</v>
      </c>
      <c r="H930" s="2" t="str">
        <f t="shared" si="399"/>
        <v>New Orleans Saints</v>
      </c>
      <c r="I930" s="2" t="str">
        <f t="shared" si="400"/>
        <v>Atlanta Falcons</v>
      </c>
      <c r="J930" s="17">
        <f t="shared" si="401"/>
        <v>-344.82758620689651</v>
      </c>
      <c r="K930" s="18">
        <f t="shared" si="402"/>
        <v>270</v>
      </c>
      <c r="L930" s="4">
        <f t="shared" si="377"/>
        <v>1.29</v>
      </c>
      <c r="M930" s="4">
        <f t="shared" si="378"/>
        <v>3.7</v>
      </c>
      <c r="N930" s="1">
        <f t="shared" si="379"/>
        <v>0.77519379844961234</v>
      </c>
      <c r="O930" s="1">
        <f t="shared" si="380"/>
        <v>0.27027027027027023</v>
      </c>
      <c r="P930" s="1">
        <f t="shared" si="381"/>
        <v>4.3486973947895691E-2</v>
      </c>
      <c r="Q930" s="1">
        <f t="shared" si="382"/>
        <v>0.25246176408967103</v>
      </c>
      <c r="R930" s="1">
        <f t="shared" si="383"/>
        <v>0.76346176408967104</v>
      </c>
      <c r="S930" s="1"/>
      <c r="T930" s="17">
        <f t="shared" si="384"/>
        <v>309.82329048576543</v>
      </c>
      <c r="U930" s="18">
        <f t="shared" si="385"/>
        <v>2773.304285017382</v>
      </c>
      <c r="V930" s="2">
        <f t="shared" si="386"/>
        <v>294.33212596147712</v>
      </c>
      <c r="W930" s="18">
        <f t="shared" si="387"/>
        <v>2634.6390707665128</v>
      </c>
      <c r="X930" s="2">
        <f t="shared" si="388"/>
        <v>-339.75224305989701</v>
      </c>
      <c r="Y930" s="2">
        <f t="shared" si="389"/>
        <v>263.46390707665125</v>
      </c>
      <c r="Z930" s="2">
        <f t="shared" si="390"/>
        <v>294.33212596147712</v>
      </c>
      <c r="AA930" s="2">
        <f t="shared" si="391"/>
        <v>-1000</v>
      </c>
      <c r="AB930" s="5">
        <f t="shared" si="392"/>
        <v>0.29000000000000004</v>
      </c>
      <c r="AC930" s="5">
        <f t="shared" si="393"/>
        <v>-1</v>
      </c>
      <c r="AD930" s="3">
        <f t="shared" si="394"/>
        <v>201911</v>
      </c>
      <c r="AE930" s="21">
        <v>3.45</v>
      </c>
      <c r="AF930" s="21">
        <v>1.32</v>
      </c>
      <c r="AG930" s="21">
        <v>3.7</v>
      </c>
      <c r="AH930" s="21">
        <v>1.29</v>
      </c>
      <c r="AI930">
        <v>18</v>
      </c>
      <c r="AJ930">
        <v>26</v>
      </c>
      <c r="AK930">
        <f t="shared" si="395"/>
        <v>-400</v>
      </c>
      <c r="AL930">
        <f t="shared" si="396"/>
        <v>26</v>
      </c>
      <c r="AM930">
        <f t="shared" si="397"/>
        <v>18</v>
      </c>
    </row>
    <row r="931" spans="2:39" x14ac:dyDescent="0.25">
      <c r="B931" s="24">
        <v>43797</v>
      </c>
      <c r="C931" s="20" t="s">
        <v>26</v>
      </c>
      <c r="D931" s="20" t="s">
        <v>27</v>
      </c>
      <c r="E931" s="2">
        <v>-312.49999999999994</v>
      </c>
      <c r="F931" s="2">
        <v>245.00000000000003</v>
      </c>
      <c r="G931" s="9">
        <f t="shared" si="398"/>
        <v>45067.624999997752</v>
      </c>
      <c r="H931" s="2" t="str">
        <f t="shared" si="399"/>
        <v>Dallas Cowboys</v>
      </c>
      <c r="I931" s="2" t="str">
        <f t="shared" si="400"/>
        <v>Buffalo Bills</v>
      </c>
      <c r="J931" s="17">
        <f t="shared" si="401"/>
        <v>-312.49999999999994</v>
      </c>
      <c r="K931" s="18">
        <f t="shared" si="402"/>
        <v>245.00000000000003</v>
      </c>
      <c r="L931" s="4">
        <f t="shared" si="377"/>
        <v>1.32</v>
      </c>
      <c r="M931" s="4">
        <f t="shared" si="378"/>
        <v>3.45</v>
      </c>
      <c r="N931" s="1">
        <f t="shared" si="379"/>
        <v>0.75757575757575757</v>
      </c>
      <c r="O931" s="1">
        <f t="shared" si="380"/>
        <v>0.28985507246376813</v>
      </c>
      <c r="P931" s="1">
        <f t="shared" si="381"/>
        <v>4.5283018867924518E-2</v>
      </c>
      <c r="Q931" s="1">
        <f t="shared" si="382"/>
        <v>0.23386034255599472</v>
      </c>
      <c r="R931" s="1">
        <f t="shared" si="383"/>
        <v>0.74486034255599476</v>
      </c>
      <c r="S931" s="1"/>
      <c r="T931" s="17">
        <f t="shared" si="384"/>
        <v>342.5335500726099</v>
      </c>
      <c r="U931" s="18">
        <f t="shared" si="385"/>
        <v>2535.4217462272254</v>
      </c>
      <c r="V931" s="2">
        <f t="shared" si="386"/>
        <v>325.4068725689794</v>
      </c>
      <c r="W931" s="18">
        <f t="shared" si="387"/>
        <v>2408.6506589158639</v>
      </c>
      <c r="X931" s="2">
        <f t="shared" si="388"/>
        <v>-307.30758453419605</v>
      </c>
      <c r="Y931" s="2">
        <f t="shared" si="389"/>
        <v>240.8650658915864</v>
      </c>
      <c r="Z931" s="2">
        <f t="shared" si="390"/>
        <v>-1000</v>
      </c>
      <c r="AA931" s="2">
        <f t="shared" si="391"/>
        <v>2408.6506589158639</v>
      </c>
      <c r="AB931" s="5">
        <f t="shared" si="392"/>
        <v>-1</v>
      </c>
      <c r="AC931" s="5">
        <f t="shared" si="393"/>
        <v>2.4500000000000002</v>
      </c>
      <c r="AD931" s="3">
        <f t="shared" si="394"/>
        <v>201911</v>
      </c>
      <c r="AE931" s="21">
        <v>1.32</v>
      </c>
      <c r="AF931" s="21">
        <v>3.5</v>
      </c>
      <c r="AG931" s="21">
        <v>1.32</v>
      </c>
      <c r="AH931" s="21">
        <v>3.45</v>
      </c>
      <c r="AI931">
        <v>15</v>
      </c>
      <c r="AJ931">
        <v>26</v>
      </c>
      <c r="AK931">
        <f t="shared" si="395"/>
        <v>-400</v>
      </c>
      <c r="AL931">
        <f t="shared" si="396"/>
        <v>15</v>
      </c>
      <c r="AM931">
        <f t="shared" si="397"/>
        <v>26</v>
      </c>
    </row>
    <row r="932" spans="2:39" x14ac:dyDescent="0.25">
      <c r="B932" s="24">
        <v>43797</v>
      </c>
      <c r="C932" s="20" t="s">
        <v>37</v>
      </c>
      <c r="D932" s="20" t="s">
        <v>40</v>
      </c>
      <c r="E932" s="2">
        <v>210</v>
      </c>
      <c r="F932" s="2">
        <v>-250.00000000000006</v>
      </c>
      <c r="G932" s="9">
        <f t="shared" si="398"/>
        <v>45067.666666664416</v>
      </c>
      <c r="H932" s="2" t="str">
        <f t="shared" si="399"/>
        <v>Chicago Bears</v>
      </c>
      <c r="I932" s="2" t="str">
        <f t="shared" si="400"/>
        <v>Detroit Lions</v>
      </c>
      <c r="J932" s="17">
        <f t="shared" si="401"/>
        <v>-250.00000000000006</v>
      </c>
      <c r="K932" s="18">
        <f t="shared" si="402"/>
        <v>210</v>
      </c>
      <c r="L932" s="4">
        <f t="shared" si="377"/>
        <v>1.4</v>
      </c>
      <c r="M932" s="4">
        <f t="shared" si="378"/>
        <v>3.1</v>
      </c>
      <c r="N932" s="1">
        <f t="shared" si="379"/>
        <v>0.7142857142857143</v>
      </c>
      <c r="O932" s="1">
        <f t="shared" si="380"/>
        <v>0.32258064516129031</v>
      </c>
      <c r="P932" s="1">
        <f t="shared" si="381"/>
        <v>3.5555555555555562E-2</v>
      </c>
      <c r="Q932" s="1">
        <f t="shared" si="382"/>
        <v>0.19585253456221199</v>
      </c>
      <c r="R932" s="1">
        <f t="shared" si="383"/>
        <v>0.70685253456221198</v>
      </c>
      <c r="S932" s="1"/>
      <c r="T932" s="17">
        <f t="shared" si="384"/>
        <v>414.72223852086552</v>
      </c>
      <c r="U932" s="18">
        <f t="shared" si="385"/>
        <v>2130.2265089838866</v>
      </c>
      <c r="V932" s="2">
        <f t="shared" si="386"/>
        <v>393.98612659482222</v>
      </c>
      <c r="W932" s="18">
        <f t="shared" si="387"/>
        <v>2023.7151835346922</v>
      </c>
      <c r="X932" s="2">
        <f t="shared" si="388"/>
        <v>-253.81604389039978</v>
      </c>
      <c r="Y932" s="2">
        <f t="shared" si="389"/>
        <v>202.37151835346921</v>
      </c>
      <c r="Z932" s="2">
        <f t="shared" si="390"/>
        <v>393.98612659482222</v>
      </c>
      <c r="AA932" s="2">
        <f t="shared" si="391"/>
        <v>-1000</v>
      </c>
      <c r="AB932" s="5">
        <f t="shared" si="392"/>
        <v>0.39999999999999991</v>
      </c>
      <c r="AC932" s="5">
        <f t="shared" si="393"/>
        <v>-1</v>
      </c>
      <c r="AD932" s="3">
        <f t="shared" si="394"/>
        <v>201911</v>
      </c>
      <c r="AE932" s="21">
        <v>1.9</v>
      </c>
      <c r="AF932" s="21">
        <v>1.9</v>
      </c>
      <c r="AG932" s="21">
        <v>3.1</v>
      </c>
      <c r="AH932" s="21">
        <v>1.4</v>
      </c>
      <c r="AI932">
        <v>20</v>
      </c>
      <c r="AJ932">
        <v>24</v>
      </c>
      <c r="AK932">
        <f t="shared" si="395"/>
        <v>-300</v>
      </c>
      <c r="AL932">
        <f t="shared" si="396"/>
        <v>24</v>
      </c>
      <c r="AM932">
        <f t="shared" si="397"/>
        <v>20</v>
      </c>
    </row>
    <row r="933" spans="2:39" x14ac:dyDescent="0.25">
      <c r="B933" s="24">
        <v>43794</v>
      </c>
      <c r="C933" s="20" t="s">
        <v>50</v>
      </c>
      <c r="D933" s="20" t="s">
        <v>31</v>
      </c>
      <c r="E933" s="2">
        <v>150</v>
      </c>
      <c r="F933" s="2">
        <v>-172.41379310344826</v>
      </c>
      <c r="G933" s="9">
        <f t="shared" si="398"/>
        <v>45067.70833333108</v>
      </c>
      <c r="H933" s="2" t="str">
        <f t="shared" si="399"/>
        <v>Baltimore Ravens</v>
      </c>
      <c r="I933" s="2" t="str">
        <f t="shared" si="400"/>
        <v>Los Angeles Rams</v>
      </c>
      <c r="J933" s="17">
        <f t="shared" si="401"/>
        <v>-172.41379310344826</v>
      </c>
      <c r="K933" s="18">
        <f t="shared" si="402"/>
        <v>150</v>
      </c>
      <c r="L933" s="4">
        <f t="shared" si="377"/>
        <v>1.58</v>
      </c>
      <c r="M933" s="4">
        <f t="shared" si="378"/>
        <v>2.5</v>
      </c>
      <c r="N933" s="1">
        <f t="shared" si="379"/>
        <v>0.63291139240506322</v>
      </c>
      <c r="O933" s="1">
        <f t="shared" si="380"/>
        <v>0.4</v>
      </c>
      <c r="P933" s="1">
        <f t="shared" si="381"/>
        <v>3.1862745098039214E-2</v>
      </c>
      <c r="Q933" s="1">
        <f t="shared" si="382"/>
        <v>0.1164556962025316</v>
      </c>
      <c r="R933" s="1">
        <f t="shared" si="383"/>
        <v>0.62745569620253161</v>
      </c>
      <c r="S933" s="1"/>
      <c r="T933" s="17">
        <f t="shared" si="384"/>
        <v>593.73802174746322</v>
      </c>
      <c r="U933" s="18">
        <f t="shared" si="385"/>
        <v>1520.5870888415161</v>
      </c>
      <c r="V933" s="2">
        <f t="shared" si="386"/>
        <v>564.05112066009008</v>
      </c>
      <c r="W933" s="18">
        <f t="shared" si="387"/>
        <v>1444.5577343994403</v>
      </c>
      <c r="X933" s="2">
        <f t="shared" si="388"/>
        <v>-177.28889516782337</v>
      </c>
      <c r="Y933" s="2">
        <f t="shared" si="389"/>
        <v>144.45577343994404</v>
      </c>
      <c r="Z933" s="2">
        <f t="shared" si="390"/>
        <v>564.05112066009008</v>
      </c>
      <c r="AA933" s="2">
        <f t="shared" si="391"/>
        <v>-1000</v>
      </c>
      <c r="AB933" s="5">
        <f t="shared" si="392"/>
        <v>0.58000000000000007</v>
      </c>
      <c r="AC933" s="5">
        <f t="shared" si="393"/>
        <v>-1</v>
      </c>
      <c r="AD933" s="3">
        <f t="shared" si="394"/>
        <v>201911</v>
      </c>
      <c r="AE933" s="21">
        <v>2.2999999999999998</v>
      </c>
      <c r="AF933" s="21">
        <v>1.66</v>
      </c>
      <c r="AG933" s="21">
        <v>2.5</v>
      </c>
      <c r="AH933" s="21">
        <v>1.58</v>
      </c>
      <c r="AI933">
        <v>6</v>
      </c>
      <c r="AJ933">
        <v>45</v>
      </c>
      <c r="AK933">
        <f t="shared" si="395"/>
        <v>-180</v>
      </c>
      <c r="AL933">
        <f t="shared" si="396"/>
        <v>45</v>
      </c>
      <c r="AM933">
        <f t="shared" si="397"/>
        <v>6</v>
      </c>
    </row>
    <row r="934" spans="2:39" x14ac:dyDescent="0.25">
      <c r="B934" s="24">
        <v>43793</v>
      </c>
      <c r="C934" s="20" t="s">
        <v>25</v>
      </c>
      <c r="D934" s="20" t="s">
        <v>36</v>
      </c>
      <c r="E934" s="2">
        <v>-175.43859649122805</v>
      </c>
      <c r="F934" s="2">
        <v>154.99999999999997</v>
      </c>
      <c r="G934" s="9">
        <f t="shared" si="398"/>
        <v>45067.749999997744</v>
      </c>
      <c r="H934" s="2" t="str">
        <f t="shared" si="399"/>
        <v>San Francisco 49ers</v>
      </c>
      <c r="I934" s="2" t="str">
        <f t="shared" si="400"/>
        <v>Green Bay Packers</v>
      </c>
      <c r="J934" s="17">
        <f t="shared" si="401"/>
        <v>-175.43859649122805</v>
      </c>
      <c r="K934" s="18">
        <f t="shared" si="402"/>
        <v>154.99999999999997</v>
      </c>
      <c r="L934" s="4">
        <f t="shared" si="377"/>
        <v>1.57</v>
      </c>
      <c r="M934" s="4">
        <f t="shared" si="378"/>
        <v>2.5499999999999998</v>
      </c>
      <c r="N934" s="1">
        <f t="shared" si="379"/>
        <v>0.63694267515923564</v>
      </c>
      <c r="O934" s="1">
        <f t="shared" si="380"/>
        <v>0.39215686274509809</v>
      </c>
      <c r="P934" s="1">
        <f t="shared" si="381"/>
        <v>2.8276699029126329E-2</v>
      </c>
      <c r="Q934" s="1">
        <f t="shared" si="382"/>
        <v>0.12239290620706877</v>
      </c>
      <c r="R934" s="1">
        <f t="shared" si="383"/>
        <v>0.63339290620706878</v>
      </c>
      <c r="S934" s="1"/>
      <c r="T934" s="17">
        <f t="shared" si="384"/>
        <v>578.79886276004493</v>
      </c>
      <c r="U934" s="18">
        <f t="shared" si="385"/>
        <v>1558.0808321378222</v>
      </c>
      <c r="V934" s="2">
        <f t="shared" si="386"/>
        <v>549.85891962204266</v>
      </c>
      <c r="W934" s="18">
        <f t="shared" si="387"/>
        <v>1480.1767905309309</v>
      </c>
      <c r="X934" s="2">
        <f t="shared" si="388"/>
        <v>-181.86483192586408</v>
      </c>
      <c r="Y934" s="2">
        <f t="shared" si="389"/>
        <v>148.0176790530931</v>
      </c>
      <c r="Z934" s="2">
        <f t="shared" si="390"/>
        <v>549.85891962204266</v>
      </c>
      <c r="AA934" s="2">
        <f t="shared" si="391"/>
        <v>-1000</v>
      </c>
      <c r="AB934" s="5">
        <f t="shared" si="392"/>
        <v>0.57000000000000006</v>
      </c>
      <c r="AC934" s="5">
        <f t="shared" si="393"/>
        <v>-1</v>
      </c>
      <c r="AD934" s="3">
        <f t="shared" si="394"/>
        <v>201911</v>
      </c>
      <c r="AE934" s="21">
        <v>1.6</v>
      </c>
      <c r="AF934" s="21">
        <v>2.4500000000000002</v>
      </c>
      <c r="AG934" s="21">
        <v>1.57</v>
      </c>
      <c r="AH934" s="21">
        <v>2.5499999999999998</v>
      </c>
      <c r="AI934">
        <v>37</v>
      </c>
      <c r="AJ934">
        <v>8</v>
      </c>
      <c r="AK934">
        <f t="shared" si="395"/>
        <v>-180</v>
      </c>
      <c r="AL934">
        <f t="shared" si="396"/>
        <v>37</v>
      </c>
      <c r="AM934">
        <f t="shared" si="397"/>
        <v>8</v>
      </c>
    </row>
    <row r="935" spans="2:39" x14ac:dyDescent="0.25">
      <c r="B935" s="24">
        <v>43793</v>
      </c>
      <c r="C935" s="20" t="s">
        <v>39</v>
      </c>
      <c r="D935" s="20" t="s">
        <v>26</v>
      </c>
      <c r="E935" s="2">
        <v>-250.00000000000006</v>
      </c>
      <c r="F935" s="2">
        <v>210</v>
      </c>
      <c r="G935" s="9">
        <f t="shared" si="398"/>
        <v>45067.791666664409</v>
      </c>
      <c r="H935" s="2" t="str">
        <f t="shared" si="399"/>
        <v>New England Patriots</v>
      </c>
      <c r="I935" s="2" t="str">
        <f t="shared" si="400"/>
        <v>Dallas Cowboys</v>
      </c>
      <c r="J935" s="17">
        <f t="shared" si="401"/>
        <v>-250.00000000000006</v>
      </c>
      <c r="K935" s="18">
        <f t="shared" si="402"/>
        <v>210</v>
      </c>
      <c r="L935" s="4">
        <f t="shared" si="377"/>
        <v>1.4</v>
      </c>
      <c r="M935" s="4">
        <f t="shared" si="378"/>
        <v>3.1</v>
      </c>
      <c r="N935" s="1">
        <f t="shared" si="379"/>
        <v>0.7142857142857143</v>
      </c>
      <c r="O935" s="1">
        <f t="shared" si="380"/>
        <v>0.32258064516129031</v>
      </c>
      <c r="P935" s="1">
        <f t="shared" si="381"/>
        <v>3.5555555555555562E-2</v>
      </c>
      <c r="Q935" s="1">
        <f t="shared" si="382"/>
        <v>0.19585253456221199</v>
      </c>
      <c r="R935" s="1">
        <f t="shared" si="383"/>
        <v>0.70685253456221198</v>
      </c>
      <c r="S935" s="1"/>
      <c r="T935" s="17">
        <f t="shared" si="384"/>
        <v>414.72223852086552</v>
      </c>
      <c r="U935" s="18">
        <f t="shared" si="385"/>
        <v>2130.2265089838866</v>
      </c>
      <c r="V935" s="2">
        <f t="shared" si="386"/>
        <v>393.98612659482222</v>
      </c>
      <c r="W935" s="18">
        <f t="shared" si="387"/>
        <v>2023.7151835346922</v>
      </c>
      <c r="X935" s="2">
        <f t="shared" si="388"/>
        <v>-253.81604389039978</v>
      </c>
      <c r="Y935" s="2">
        <f t="shared" si="389"/>
        <v>202.37151835346921</v>
      </c>
      <c r="Z935" s="2">
        <f t="shared" si="390"/>
        <v>393.98612659482222</v>
      </c>
      <c r="AA935" s="2">
        <f t="shared" si="391"/>
        <v>-1000</v>
      </c>
      <c r="AB935" s="5">
        <f t="shared" si="392"/>
        <v>0.39999999999999991</v>
      </c>
      <c r="AC935" s="5">
        <f t="shared" si="393"/>
        <v>-1</v>
      </c>
      <c r="AD935" s="3">
        <f t="shared" si="394"/>
        <v>201911</v>
      </c>
      <c r="AE935" s="21">
        <v>1.36</v>
      </c>
      <c r="AF935" s="21">
        <v>3.25</v>
      </c>
      <c r="AG935" s="21">
        <v>1.4</v>
      </c>
      <c r="AH935" s="21">
        <v>3.1</v>
      </c>
      <c r="AI935">
        <v>13</v>
      </c>
      <c r="AJ935">
        <v>9</v>
      </c>
      <c r="AK935">
        <f t="shared" si="395"/>
        <v>-300</v>
      </c>
      <c r="AL935">
        <f t="shared" si="396"/>
        <v>13</v>
      </c>
      <c r="AM935">
        <f t="shared" si="397"/>
        <v>9</v>
      </c>
    </row>
    <row r="936" spans="2:39" x14ac:dyDescent="0.25">
      <c r="B936" s="24">
        <v>43793</v>
      </c>
      <c r="C936" s="20" t="s">
        <v>44</v>
      </c>
      <c r="D936" s="20" t="s">
        <v>29</v>
      </c>
      <c r="E936" s="2">
        <v>-212.76595744680853</v>
      </c>
      <c r="F936" s="2">
        <v>175</v>
      </c>
      <c r="G936" s="9">
        <f t="shared" si="398"/>
        <v>45067.833333331073</v>
      </c>
      <c r="H936" s="2" t="str">
        <f t="shared" si="399"/>
        <v>Tennessee Titans</v>
      </c>
      <c r="I936" s="2" t="str">
        <f t="shared" si="400"/>
        <v>Jacksonville Jaguars</v>
      </c>
      <c r="J936" s="17">
        <f t="shared" si="401"/>
        <v>-212.76595744680853</v>
      </c>
      <c r="K936" s="18">
        <f t="shared" si="402"/>
        <v>175</v>
      </c>
      <c r="L936" s="4">
        <f t="shared" si="377"/>
        <v>1.4700000000000002</v>
      </c>
      <c r="M936" s="4">
        <f t="shared" si="378"/>
        <v>2.75</v>
      </c>
      <c r="N936" s="1">
        <f t="shared" si="379"/>
        <v>0.68027210884353728</v>
      </c>
      <c r="O936" s="1">
        <f t="shared" si="380"/>
        <v>0.36363636363636365</v>
      </c>
      <c r="P936" s="1">
        <f t="shared" si="381"/>
        <v>4.206161137440767E-2</v>
      </c>
      <c r="Q936" s="1">
        <f t="shared" si="382"/>
        <v>0.15831787260358682</v>
      </c>
      <c r="R936" s="1">
        <f t="shared" si="383"/>
        <v>0.66931787260358688</v>
      </c>
      <c r="S936" s="1"/>
      <c r="T936" s="17">
        <f t="shared" si="384"/>
        <v>494.0584151893168</v>
      </c>
      <c r="U936" s="18">
        <f t="shared" si="385"/>
        <v>1810.0865209085014</v>
      </c>
      <c r="V936" s="2">
        <f t="shared" si="386"/>
        <v>469.35549442985092</v>
      </c>
      <c r="W936" s="18">
        <f t="shared" si="387"/>
        <v>1719.5821948630762</v>
      </c>
      <c r="X936" s="2">
        <f t="shared" si="388"/>
        <v>-213.05812158750777</v>
      </c>
      <c r="Y936" s="2">
        <f t="shared" si="389"/>
        <v>171.95821948630763</v>
      </c>
      <c r="Z936" s="2">
        <f t="shared" si="390"/>
        <v>469.35549442985092</v>
      </c>
      <c r="AA936" s="2">
        <f t="shared" si="391"/>
        <v>-1000</v>
      </c>
      <c r="AB936" s="5">
        <f t="shared" si="392"/>
        <v>0.4700000000000002</v>
      </c>
      <c r="AC936" s="5">
        <f t="shared" si="393"/>
        <v>-1</v>
      </c>
      <c r="AD936" s="3">
        <f t="shared" si="394"/>
        <v>201911</v>
      </c>
      <c r="AE936" s="21">
        <v>1.58</v>
      </c>
      <c r="AF936" s="21">
        <v>2.5</v>
      </c>
      <c r="AG936" s="21">
        <v>1.47</v>
      </c>
      <c r="AH936" s="21">
        <v>2.75</v>
      </c>
      <c r="AI936">
        <v>42</v>
      </c>
      <c r="AJ936">
        <v>20</v>
      </c>
      <c r="AK936">
        <f t="shared" si="395"/>
        <v>-300</v>
      </c>
      <c r="AL936">
        <f t="shared" si="396"/>
        <v>42</v>
      </c>
      <c r="AM936">
        <f t="shared" si="397"/>
        <v>20</v>
      </c>
    </row>
    <row r="937" spans="2:39" x14ac:dyDescent="0.25">
      <c r="B937" s="24">
        <v>43793</v>
      </c>
      <c r="C937" s="20" t="s">
        <v>38</v>
      </c>
      <c r="D937" s="20" t="s">
        <v>30</v>
      </c>
      <c r="E937" s="2">
        <v>-185.18518518518516</v>
      </c>
      <c r="F937" s="2">
        <v>165</v>
      </c>
      <c r="G937" s="9">
        <f t="shared" si="398"/>
        <v>45067.874999997737</v>
      </c>
      <c r="H937" s="2" t="str">
        <f t="shared" si="399"/>
        <v>Atlanta Falcons</v>
      </c>
      <c r="I937" s="2" t="str">
        <f t="shared" si="400"/>
        <v>Tampa Bay Buccaneers</v>
      </c>
      <c r="J937" s="17">
        <f t="shared" si="401"/>
        <v>-185.18518518518516</v>
      </c>
      <c r="K937" s="18">
        <f t="shared" si="402"/>
        <v>165</v>
      </c>
      <c r="L937" s="4">
        <f t="shared" si="377"/>
        <v>1.54</v>
      </c>
      <c r="M937" s="4">
        <f t="shared" si="378"/>
        <v>2.65</v>
      </c>
      <c r="N937" s="1">
        <f t="shared" si="379"/>
        <v>0.64935064935064934</v>
      </c>
      <c r="O937" s="1">
        <f t="shared" si="380"/>
        <v>0.37735849056603776</v>
      </c>
      <c r="P937" s="1">
        <f t="shared" si="381"/>
        <v>2.6014319809069208E-2</v>
      </c>
      <c r="Q937" s="1">
        <f t="shared" si="382"/>
        <v>0.13599607939230579</v>
      </c>
      <c r="R937" s="1">
        <f t="shared" si="383"/>
        <v>0.64699607939230575</v>
      </c>
      <c r="S937" s="1"/>
      <c r="T937" s="17">
        <f t="shared" si="384"/>
        <v>545.60441995143913</v>
      </c>
      <c r="U937" s="18">
        <f t="shared" si="385"/>
        <v>1648.1806912014345</v>
      </c>
      <c r="V937" s="2">
        <f t="shared" si="386"/>
        <v>518.32419895386715</v>
      </c>
      <c r="W937" s="18">
        <f t="shared" si="387"/>
        <v>1565.7716566413626</v>
      </c>
      <c r="X937" s="2">
        <f t="shared" si="388"/>
        <v>-192.92944493394256</v>
      </c>
      <c r="Y937" s="2">
        <f t="shared" si="389"/>
        <v>156.57716566413626</v>
      </c>
      <c r="Z937" s="2">
        <f t="shared" si="390"/>
        <v>-1000</v>
      </c>
      <c r="AA937" s="2">
        <f t="shared" si="391"/>
        <v>1565.7716566413626</v>
      </c>
      <c r="AB937" s="5">
        <f t="shared" si="392"/>
        <v>-1</v>
      </c>
      <c r="AC937" s="5">
        <f t="shared" si="393"/>
        <v>1.65</v>
      </c>
      <c r="AD937" s="3">
        <f t="shared" si="394"/>
        <v>201911</v>
      </c>
      <c r="AE937" s="21">
        <v>1.45</v>
      </c>
      <c r="AF937" s="21">
        <v>2.8</v>
      </c>
      <c r="AG937" s="21">
        <v>1.54</v>
      </c>
      <c r="AH937" s="21">
        <v>2.65</v>
      </c>
      <c r="AI937">
        <v>22</v>
      </c>
      <c r="AJ937">
        <v>35</v>
      </c>
      <c r="AK937">
        <f t="shared" si="395"/>
        <v>-190</v>
      </c>
      <c r="AL937">
        <f t="shared" si="396"/>
        <v>22</v>
      </c>
      <c r="AM937">
        <f t="shared" si="397"/>
        <v>35</v>
      </c>
    </row>
    <row r="938" spans="2:39" x14ac:dyDescent="0.25">
      <c r="B938" s="24">
        <v>43793</v>
      </c>
      <c r="C938" s="20" t="s">
        <v>27</v>
      </c>
      <c r="D938" s="20" t="s">
        <v>41</v>
      </c>
      <c r="E938" s="2">
        <v>-212.76595744680853</v>
      </c>
      <c r="F938" s="2">
        <v>175</v>
      </c>
      <c r="G938" s="9">
        <f t="shared" si="398"/>
        <v>45067.916666664401</v>
      </c>
      <c r="H938" s="2" t="str">
        <f t="shared" si="399"/>
        <v>Buffalo Bills</v>
      </c>
      <c r="I938" s="2" t="str">
        <f t="shared" si="400"/>
        <v>Denver Broncos</v>
      </c>
      <c r="J938" s="17">
        <f t="shared" si="401"/>
        <v>-212.76595744680853</v>
      </c>
      <c r="K938" s="18">
        <f t="shared" si="402"/>
        <v>175</v>
      </c>
      <c r="L938" s="4">
        <f t="shared" si="377"/>
        <v>1.4700000000000002</v>
      </c>
      <c r="M938" s="4">
        <f t="shared" si="378"/>
        <v>2.75</v>
      </c>
      <c r="N938" s="1">
        <f t="shared" si="379"/>
        <v>0.68027210884353728</v>
      </c>
      <c r="O938" s="1">
        <f t="shared" si="380"/>
        <v>0.36363636363636365</v>
      </c>
      <c r="P938" s="1">
        <f t="shared" si="381"/>
        <v>4.206161137440767E-2</v>
      </c>
      <c r="Q938" s="1">
        <f t="shared" si="382"/>
        <v>0.15831787260358682</v>
      </c>
      <c r="R938" s="1">
        <f t="shared" si="383"/>
        <v>0.66931787260358688</v>
      </c>
      <c r="S938" s="1"/>
      <c r="T938" s="17">
        <f t="shared" si="384"/>
        <v>494.0584151893168</v>
      </c>
      <c r="U938" s="18">
        <f t="shared" si="385"/>
        <v>1810.0865209085014</v>
      </c>
      <c r="V938" s="2">
        <f t="shared" si="386"/>
        <v>469.35549442985092</v>
      </c>
      <c r="W938" s="18">
        <f t="shared" si="387"/>
        <v>1719.5821948630762</v>
      </c>
      <c r="X938" s="2">
        <f t="shared" si="388"/>
        <v>-213.05812158750777</v>
      </c>
      <c r="Y938" s="2">
        <f t="shared" si="389"/>
        <v>171.95821948630763</v>
      </c>
      <c r="Z938" s="2">
        <f t="shared" si="390"/>
        <v>469.35549442985092</v>
      </c>
      <c r="AA938" s="2">
        <f t="shared" si="391"/>
        <v>-1000</v>
      </c>
      <c r="AB938" s="5">
        <f t="shared" si="392"/>
        <v>0.4700000000000002</v>
      </c>
      <c r="AC938" s="5">
        <f t="shared" si="393"/>
        <v>-1</v>
      </c>
      <c r="AD938" s="3">
        <f t="shared" si="394"/>
        <v>201911</v>
      </c>
      <c r="AE938" s="21">
        <v>1.41</v>
      </c>
      <c r="AF938" s="21">
        <v>3</v>
      </c>
      <c r="AG938" s="21">
        <v>1.47</v>
      </c>
      <c r="AH938" s="21">
        <v>2.75</v>
      </c>
      <c r="AI938">
        <v>20</v>
      </c>
      <c r="AJ938">
        <v>3</v>
      </c>
      <c r="AK938">
        <f t="shared" si="395"/>
        <v>-300</v>
      </c>
      <c r="AL938">
        <f t="shared" si="396"/>
        <v>20</v>
      </c>
      <c r="AM938">
        <f t="shared" si="397"/>
        <v>3</v>
      </c>
    </row>
    <row r="939" spans="2:39" x14ac:dyDescent="0.25">
      <c r="B939" s="24">
        <v>43793</v>
      </c>
      <c r="C939" s="20" t="s">
        <v>40</v>
      </c>
      <c r="D939" s="20" t="s">
        <v>28</v>
      </c>
      <c r="E939" s="2">
        <v>-277.77777777777771</v>
      </c>
      <c r="F939" s="2">
        <v>225</v>
      </c>
      <c r="G939" s="9">
        <f t="shared" si="398"/>
        <v>45067.958333331066</v>
      </c>
      <c r="H939" s="2" t="str">
        <f t="shared" si="399"/>
        <v>Chicago Bears</v>
      </c>
      <c r="I939" s="2" t="str">
        <f t="shared" si="400"/>
        <v>New York Giants</v>
      </c>
      <c r="J939" s="17">
        <f t="shared" si="401"/>
        <v>-277.77777777777771</v>
      </c>
      <c r="K939" s="18">
        <f t="shared" si="402"/>
        <v>225</v>
      </c>
      <c r="L939" s="4">
        <f t="shared" si="377"/>
        <v>1.36</v>
      </c>
      <c r="M939" s="4">
        <f t="shared" si="378"/>
        <v>3.25</v>
      </c>
      <c r="N939" s="1">
        <f t="shared" si="379"/>
        <v>0.73529411764705876</v>
      </c>
      <c r="O939" s="1">
        <f t="shared" si="380"/>
        <v>0.30769230769230771</v>
      </c>
      <c r="P939" s="1">
        <f t="shared" si="381"/>
        <v>4.1214750542299394E-2</v>
      </c>
      <c r="Q939" s="1">
        <f t="shared" si="382"/>
        <v>0.21380090497737553</v>
      </c>
      <c r="R939" s="1">
        <f t="shared" si="383"/>
        <v>0.72480090497737559</v>
      </c>
      <c r="S939" s="1"/>
      <c r="T939" s="17">
        <f t="shared" si="384"/>
        <v>379.68922656245121</v>
      </c>
      <c r="U939" s="18">
        <f t="shared" si="385"/>
        <v>2309.6629804910967</v>
      </c>
      <c r="V939" s="2">
        <f t="shared" si="386"/>
        <v>360.70476523432865</v>
      </c>
      <c r="W939" s="18">
        <f t="shared" si="387"/>
        <v>2194.1798314665416</v>
      </c>
      <c r="X939" s="2">
        <f t="shared" si="388"/>
        <v>-277.23503995029256</v>
      </c>
      <c r="Y939" s="2">
        <f t="shared" si="389"/>
        <v>219.41798314665417</v>
      </c>
      <c r="Z939" s="2">
        <f t="shared" si="390"/>
        <v>360.70476523432865</v>
      </c>
      <c r="AA939" s="2">
        <f t="shared" si="391"/>
        <v>-1000</v>
      </c>
      <c r="AB939" s="5">
        <f t="shared" si="392"/>
        <v>0.3600000000000001</v>
      </c>
      <c r="AC939" s="5">
        <f t="shared" si="393"/>
        <v>-1</v>
      </c>
      <c r="AD939" s="3">
        <f t="shared" si="394"/>
        <v>201911</v>
      </c>
      <c r="AE939" s="21">
        <v>1.36</v>
      </c>
      <c r="AF939" s="21">
        <v>3.25</v>
      </c>
      <c r="AG939" s="21">
        <v>1.36</v>
      </c>
      <c r="AH939" s="21">
        <v>3.25</v>
      </c>
      <c r="AI939">
        <v>19</v>
      </c>
      <c r="AJ939">
        <v>14</v>
      </c>
      <c r="AK939">
        <f t="shared" si="395"/>
        <v>-300</v>
      </c>
      <c r="AL939">
        <f t="shared" si="396"/>
        <v>19</v>
      </c>
      <c r="AM939">
        <f t="shared" si="397"/>
        <v>14</v>
      </c>
    </row>
    <row r="940" spans="2:39" x14ac:dyDescent="0.25">
      <c r="B940" s="24">
        <v>43793</v>
      </c>
      <c r="C940" s="20" t="s">
        <v>24</v>
      </c>
      <c r="D940" s="20" t="s">
        <v>48</v>
      </c>
      <c r="E940" s="2">
        <v>229.99999999999997</v>
      </c>
      <c r="F940" s="2">
        <v>-285.71428571428567</v>
      </c>
      <c r="G940" s="9">
        <f t="shared" si="398"/>
        <v>45067.99999999773</v>
      </c>
      <c r="H940" s="2" t="str">
        <f t="shared" si="399"/>
        <v>Pittsburgh Steelers</v>
      </c>
      <c r="I940" s="2" t="str">
        <f t="shared" si="400"/>
        <v>Cincinnati Bengals</v>
      </c>
      <c r="J940" s="17">
        <f t="shared" si="401"/>
        <v>-285.71428571428567</v>
      </c>
      <c r="K940" s="18">
        <f t="shared" si="402"/>
        <v>229.99999999999997</v>
      </c>
      <c r="L940" s="4">
        <f t="shared" si="377"/>
        <v>1.35</v>
      </c>
      <c r="M940" s="4">
        <f t="shared" si="378"/>
        <v>3.3</v>
      </c>
      <c r="N940" s="1">
        <f t="shared" si="379"/>
        <v>0.7407407407407407</v>
      </c>
      <c r="O940" s="1">
        <f t="shared" si="380"/>
        <v>0.30303030303030304</v>
      </c>
      <c r="P940" s="1">
        <f t="shared" si="381"/>
        <v>4.1935483870967794E-2</v>
      </c>
      <c r="Q940" s="1">
        <f t="shared" si="382"/>
        <v>0.21885521885521883</v>
      </c>
      <c r="R940" s="1">
        <f t="shared" si="383"/>
        <v>0.72985521885521887</v>
      </c>
      <c r="S940" s="1"/>
      <c r="T940" s="17">
        <f t="shared" si="384"/>
        <v>370.13475298361828</v>
      </c>
      <c r="U940" s="18">
        <f t="shared" si="385"/>
        <v>2363.8563841328437</v>
      </c>
      <c r="V940" s="2">
        <f t="shared" si="386"/>
        <v>351.62801533443735</v>
      </c>
      <c r="W940" s="18">
        <f t="shared" si="387"/>
        <v>2245.6635649262016</v>
      </c>
      <c r="X940" s="2">
        <f t="shared" si="388"/>
        <v>-284.39144675343596</v>
      </c>
      <c r="Y940" s="2">
        <f t="shared" si="389"/>
        <v>224.56635649262017</v>
      </c>
      <c r="Z940" s="2">
        <f t="shared" si="390"/>
        <v>351.62801533443735</v>
      </c>
      <c r="AA940" s="2">
        <f t="shared" si="391"/>
        <v>-1000</v>
      </c>
      <c r="AB940" s="5">
        <f t="shared" si="392"/>
        <v>0.35000000000000009</v>
      </c>
      <c r="AC940" s="5">
        <f t="shared" si="393"/>
        <v>-1</v>
      </c>
      <c r="AD940" s="3">
        <f t="shared" si="394"/>
        <v>201911</v>
      </c>
      <c r="AE940" s="21">
        <v>3.45</v>
      </c>
      <c r="AF940" s="21">
        <v>1.32</v>
      </c>
      <c r="AG940" s="21">
        <v>3.3</v>
      </c>
      <c r="AH940" s="21">
        <v>1.35</v>
      </c>
      <c r="AI940">
        <v>10</v>
      </c>
      <c r="AJ940">
        <v>16</v>
      </c>
      <c r="AK940">
        <f t="shared" si="395"/>
        <v>-300</v>
      </c>
      <c r="AL940">
        <f t="shared" si="396"/>
        <v>16</v>
      </c>
      <c r="AM940">
        <f t="shared" si="397"/>
        <v>10</v>
      </c>
    </row>
    <row r="941" spans="2:39" x14ac:dyDescent="0.25">
      <c r="B941" s="24">
        <v>43793</v>
      </c>
      <c r="C941" s="20" t="s">
        <v>49</v>
      </c>
      <c r="D941" s="20" t="s">
        <v>33</v>
      </c>
      <c r="E941" s="2">
        <v>-555.55555555555577</v>
      </c>
      <c r="F941" s="2">
        <v>425</v>
      </c>
      <c r="G941" s="9">
        <f t="shared" si="398"/>
        <v>45068.041666664394</v>
      </c>
      <c r="H941" s="2" t="str">
        <f t="shared" si="399"/>
        <v>Cleveland Browns</v>
      </c>
      <c r="I941" s="2" t="str">
        <f t="shared" si="400"/>
        <v>Miami Dolphins</v>
      </c>
      <c r="J941" s="17">
        <f t="shared" si="401"/>
        <v>-555.55555555555577</v>
      </c>
      <c r="K941" s="18">
        <f t="shared" si="402"/>
        <v>425</v>
      </c>
      <c r="L941" s="4">
        <f t="shared" si="377"/>
        <v>1.18</v>
      </c>
      <c r="M941" s="4">
        <f t="shared" si="378"/>
        <v>5.25</v>
      </c>
      <c r="N941" s="1">
        <f t="shared" si="379"/>
        <v>0.84745762711864414</v>
      </c>
      <c r="O941" s="1">
        <f t="shared" si="380"/>
        <v>0.19047619047619047</v>
      </c>
      <c r="P941" s="1">
        <f t="shared" si="381"/>
        <v>3.6547433903577065E-2</v>
      </c>
      <c r="Q941" s="1">
        <f t="shared" si="382"/>
        <v>0.32849071832122684</v>
      </c>
      <c r="R941" s="1">
        <f t="shared" si="383"/>
        <v>0.83949071832122679</v>
      </c>
      <c r="S941" s="1"/>
      <c r="T941" s="17">
        <f t="shared" si="384"/>
        <v>191.19839942930162</v>
      </c>
      <c r="U941" s="18">
        <f t="shared" si="385"/>
        <v>4188.72894319429</v>
      </c>
      <c r="V941" s="2">
        <f t="shared" si="386"/>
        <v>181.63847945783652</v>
      </c>
      <c r="W941" s="18">
        <f t="shared" si="387"/>
        <v>3979.2924960345754</v>
      </c>
      <c r="X941" s="2">
        <f t="shared" si="388"/>
        <v>-550.54413744535259</v>
      </c>
      <c r="Y941" s="2">
        <f t="shared" si="389"/>
        <v>397.92924960345755</v>
      </c>
      <c r="Z941" s="2">
        <f t="shared" si="390"/>
        <v>181.63847945783652</v>
      </c>
      <c r="AA941" s="2">
        <f t="shared" si="391"/>
        <v>-1000</v>
      </c>
      <c r="AB941" s="5">
        <f t="shared" si="392"/>
        <v>0.17999999999999994</v>
      </c>
      <c r="AC941" s="5">
        <f t="shared" si="393"/>
        <v>-1</v>
      </c>
      <c r="AD941" s="3">
        <f t="shared" si="394"/>
        <v>201911</v>
      </c>
      <c r="AE941" s="21">
        <v>1.19</v>
      </c>
      <c r="AF941" s="21">
        <v>5</v>
      </c>
      <c r="AG941" s="21">
        <v>1.18</v>
      </c>
      <c r="AH941" s="21">
        <v>5.25</v>
      </c>
      <c r="AI941">
        <v>41</v>
      </c>
      <c r="AJ941">
        <v>24</v>
      </c>
      <c r="AK941">
        <f t="shared" si="395"/>
        <v>-600</v>
      </c>
      <c r="AL941">
        <f t="shared" si="396"/>
        <v>41</v>
      </c>
      <c r="AM941">
        <f t="shared" si="397"/>
        <v>24</v>
      </c>
    </row>
    <row r="942" spans="2:39" x14ac:dyDescent="0.25">
      <c r="B942" s="24">
        <v>43793</v>
      </c>
      <c r="C942" s="20" t="s">
        <v>46</v>
      </c>
      <c r="D942" s="20" t="s">
        <v>47</v>
      </c>
      <c r="E942" s="2">
        <v>-526.31578947368439</v>
      </c>
      <c r="F942" s="2">
        <v>400</v>
      </c>
      <c r="G942" s="9">
        <f t="shared" si="398"/>
        <v>45068.083333331058</v>
      </c>
      <c r="H942" s="2" t="str">
        <f t="shared" si="399"/>
        <v>New Orleans Saints</v>
      </c>
      <c r="I942" s="2" t="str">
        <f t="shared" si="400"/>
        <v>Carolina Panthers</v>
      </c>
      <c r="J942" s="17">
        <f t="shared" si="401"/>
        <v>-526.31578947368439</v>
      </c>
      <c r="K942" s="18">
        <f t="shared" si="402"/>
        <v>400</v>
      </c>
      <c r="L942" s="4">
        <f t="shared" si="377"/>
        <v>1.19</v>
      </c>
      <c r="M942" s="4">
        <f t="shared" si="378"/>
        <v>5</v>
      </c>
      <c r="N942" s="1">
        <f t="shared" si="379"/>
        <v>0.84033613445378152</v>
      </c>
      <c r="O942" s="1">
        <f t="shared" si="380"/>
        <v>0.2</v>
      </c>
      <c r="P942" s="1">
        <f t="shared" si="381"/>
        <v>3.8772213247172949E-2</v>
      </c>
      <c r="Q942" s="1">
        <f t="shared" si="382"/>
        <v>0.32016806722689073</v>
      </c>
      <c r="R942" s="1">
        <f t="shared" si="383"/>
        <v>0.83116806722689074</v>
      </c>
      <c r="S942" s="1"/>
      <c r="T942" s="17">
        <f t="shared" si="384"/>
        <v>203.12610581443556</v>
      </c>
      <c r="U942" s="18">
        <f t="shared" si="385"/>
        <v>3985.2087388896653</v>
      </c>
      <c r="V942" s="2">
        <f t="shared" si="386"/>
        <v>192.96980052371379</v>
      </c>
      <c r="W942" s="18">
        <f t="shared" si="387"/>
        <v>3785.9483019451818</v>
      </c>
      <c r="X942" s="2">
        <f t="shared" si="388"/>
        <v>-518.21580231001553</v>
      </c>
      <c r="Y942" s="2">
        <f t="shared" si="389"/>
        <v>378.59483019451818</v>
      </c>
      <c r="Z942" s="2">
        <f t="shared" si="390"/>
        <v>192.96980052371379</v>
      </c>
      <c r="AA942" s="2">
        <f t="shared" si="391"/>
        <v>-1000</v>
      </c>
      <c r="AB942" s="5">
        <f t="shared" si="392"/>
        <v>0.18999999999999995</v>
      </c>
      <c r="AC942" s="5">
        <f t="shared" si="393"/>
        <v>-1</v>
      </c>
      <c r="AD942" s="3">
        <f t="shared" si="394"/>
        <v>201911</v>
      </c>
      <c r="AE942" s="21">
        <v>1.23</v>
      </c>
      <c r="AF942" s="21">
        <v>4.25</v>
      </c>
      <c r="AG942" s="21">
        <v>1.19</v>
      </c>
      <c r="AH942" s="21">
        <v>5</v>
      </c>
      <c r="AI942">
        <v>34</v>
      </c>
      <c r="AJ942">
        <v>31</v>
      </c>
      <c r="AK942">
        <f t="shared" si="395"/>
        <v>-600</v>
      </c>
      <c r="AL942">
        <f t="shared" si="396"/>
        <v>34</v>
      </c>
      <c r="AM942">
        <f t="shared" si="397"/>
        <v>31</v>
      </c>
    </row>
    <row r="943" spans="2:39" x14ac:dyDescent="0.25">
      <c r="B943" s="24">
        <v>43793</v>
      </c>
      <c r="C943" s="20" t="s">
        <v>45</v>
      </c>
      <c r="D943" s="20" t="s">
        <v>55</v>
      </c>
      <c r="E943" s="2">
        <v>160</v>
      </c>
      <c r="F943" s="2">
        <v>-181.81818181818181</v>
      </c>
      <c r="G943" s="9">
        <f t="shared" si="398"/>
        <v>45068.124999997723</v>
      </c>
      <c r="H943" s="2" t="str">
        <f t="shared" si="399"/>
        <v>Oakland Raiders</v>
      </c>
      <c r="I943" s="2" t="str">
        <f t="shared" si="400"/>
        <v>New York Jets</v>
      </c>
      <c r="J943" s="17">
        <f t="shared" si="401"/>
        <v>-181.81818181818181</v>
      </c>
      <c r="K943" s="18">
        <f t="shared" si="402"/>
        <v>160</v>
      </c>
      <c r="L943" s="4">
        <f t="shared" si="377"/>
        <v>1.55</v>
      </c>
      <c r="M943" s="4">
        <f t="shared" si="378"/>
        <v>2.6</v>
      </c>
      <c r="N943" s="1">
        <f t="shared" si="379"/>
        <v>0.64516129032258063</v>
      </c>
      <c r="O943" s="1">
        <f t="shared" si="380"/>
        <v>0.38461538461538458</v>
      </c>
      <c r="P943" s="1">
        <f t="shared" si="381"/>
        <v>2.8915662650602414E-2</v>
      </c>
      <c r="Q943" s="1">
        <f t="shared" si="382"/>
        <v>0.13027295285359802</v>
      </c>
      <c r="R943" s="1">
        <f t="shared" si="383"/>
        <v>0.64127295285359809</v>
      </c>
      <c r="S943" s="1"/>
      <c r="T943" s="17">
        <f t="shared" si="384"/>
        <v>559.39837404665798</v>
      </c>
      <c r="U943" s="18">
        <f t="shared" si="385"/>
        <v>1609.5378726032154</v>
      </c>
      <c r="V943" s="2">
        <f t="shared" si="386"/>
        <v>531.42845534432502</v>
      </c>
      <c r="W943" s="18">
        <f t="shared" si="387"/>
        <v>1529.0609789730545</v>
      </c>
      <c r="X943" s="2">
        <f t="shared" si="388"/>
        <v>-188.17208411470486</v>
      </c>
      <c r="Y943" s="2">
        <f t="shared" si="389"/>
        <v>152.90609789730544</v>
      </c>
      <c r="Z943" s="2">
        <f t="shared" si="390"/>
        <v>-1000</v>
      </c>
      <c r="AA943" s="2">
        <f t="shared" si="391"/>
        <v>1529.0609789730545</v>
      </c>
      <c r="AB943" s="5">
        <f t="shared" si="392"/>
        <v>-1</v>
      </c>
      <c r="AC943" s="5">
        <f t="shared" si="393"/>
        <v>1.6</v>
      </c>
      <c r="AD943" s="3">
        <f t="shared" si="394"/>
        <v>201911</v>
      </c>
      <c r="AE943" s="21">
        <v>2.6</v>
      </c>
      <c r="AF943" s="21">
        <v>1.55</v>
      </c>
      <c r="AG943" s="21">
        <v>2.6</v>
      </c>
      <c r="AH943" s="21">
        <v>1.55</v>
      </c>
      <c r="AI943">
        <v>34</v>
      </c>
      <c r="AJ943">
        <v>3</v>
      </c>
      <c r="AK943">
        <f t="shared" si="395"/>
        <v>-190</v>
      </c>
      <c r="AL943">
        <f t="shared" si="396"/>
        <v>3</v>
      </c>
      <c r="AM943">
        <f t="shared" si="397"/>
        <v>34</v>
      </c>
    </row>
    <row r="944" spans="2:39" x14ac:dyDescent="0.25">
      <c r="B944" s="24">
        <v>43793</v>
      </c>
      <c r="C944" s="20" t="s">
        <v>22</v>
      </c>
      <c r="D944" s="20" t="s">
        <v>35</v>
      </c>
      <c r="E944" s="2">
        <v>110.00000000000001</v>
      </c>
      <c r="F944" s="2">
        <v>-131.57894736842104</v>
      </c>
      <c r="G944" s="9">
        <f t="shared" si="398"/>
        <v>45068.166666664387</v>
      </c>
      <c r="H944" s="2" t="str">
        <f t="shared" si="399"/>
        <v>Seattle Seahawks</v>
      </c>
      <c r="I944" s="2" t="str">
        <f t="shared" si="400"/>
        <v>Philadelphia Eagles</v>
      </c>
      <c r="J944" s="17">
        <f t="shared" si="401"/>
        <v>-131.57894736842104</v>
      </c>
      <c r="K944" s="18">
        <f t="shared" si="402"/>
        <v>110.00000000000001</v>
      </c>
      <c r="L944" s="4">
        <f t="shared" si="377"/>
        <v>1.76</v>
      </c>
      <c r="M944" s="4">
        <f t="shared" si="378"/>
        <v>2.1</v>
      </c>
      <c r="N944" s="1">
        <f t="shared" si="379"/>
        <v>0.56818181818181823</v>
      </c>
      <c r="O944" s="1">
        <f t="shared" si="380"/>
        <v>0.47619047619047616</v>
      </c>
      <c r="P944" s="1">
        <f t="shared" si="381"/>
        <v>4.2487046632124437E-2</v>
      </c>
      <c r="Q944" s="1">
        <f t="shared" si="382"/>
        <v>4.5995670995671034E-2</v>
      </c>
      <c r="R944" s="1">
        <f t="shared" si="383"/>
        <v>0.55699567099567104</v>
      </c>
      <c r="S944" s="1"/>
      <c r="T944" s="17">
        <f t="shared" si="384"/>
        <v>795.34608987611307</v>
      </c>
      <c r="U944" s="18">
        <f t="shared" si="385"/>
        <v>1144.9859022934511</v>
      </c>
      <c r="V944" s="2">
        <f t="shared" si="386"/>
        <v>755.57878538230739</v>
      </c>
      <c r="W944" s="18">
        <f t="shared" si="387"/>
        <v>1087.7366071787785</v>
      </c>
      <c r="X944" s="2">
        <f t="shared" si="388"/>
        <v>-132.3488720628942</v>
      </c>
      <c r="Y944" s="2">
        <f t="shared" si="389"/>
        <v>108.77366071787785</v>
      </c>
      <c r="Z944" s="2">
        <f t="shared" si="390"/>
        <v>755.57878538230739</v>
      </c>
      <c r="AA944" s="2">
        <f t="shared" si="391"/>
        <v>-1000</v>
      </c>
      <c r="AB944" s="5">
        <f t="shared" si="392"/>
        <v>0.76</v>
      </c>
      <c r="AC944" s="5">
        <f t="shared" si="393"/>
        <v>-1</v>
      </c>
      <c r="AD944" s="3">
        <f t="shared" si="394"/>
        <v>201911</v>
      </c>
      <c r="AE944" s="21">
        <v>1.68</v>
      </c>
      <c r="AF944" s="21">
        <v>2.25</v>
      </c>
      <c r="AG944" s="21">
        <v>2.1</v>
      </c>
      <c r="AH944" s="21">
        <v>1.76</v>
      </c>
      <c r="AI944">
        <v>9</v>
      </c>
      <c r="AJ944">
        <v>17</v>
      </c>
      <c r="AK944">
        <f t="shared" si="395"/>
        <v>-140</v>
      </c>
      <c r="AL944">
        <f t="shared" si="396"/>
        <v>17</v>
      </c>
      <c r="AM944">
        <f t="shared" si="397"/>
        <v>9</v>
      </c>
    </row>
    <row r="945" spans="2:39" x14ac:dyDescent="0.25">
      <c r="B945" s="24">
        <v>43793</v>
      </c>
      <c r="C945" s="20" t="s">
        <v>56</v>
      </c>
      <c r="D945" s="20" t="s">
        <v>37</v>
      </c>
      <c r="E945" s="2">
        <v>170.00000000000003</v>
      </c>
      <c r="F945" s="2">
        <v>-200</v>
      </c>
      <c r="G945" s="9">
        <f t="shared" si="398"/>
        <v>45068.208333331051</v>
      </c>
      <c r="H945" s="2" t="str">
        <f t="shared" si="399"/>
        <v>Detroit Lions</v>
      </c>
      <c r="I945" s="2" t="str">
        <f t="shared" si="400"/>
        <v>Washington Redskins</v>
      </c>
      <c r="J945" s="17">
        <f t="shared" si="401"/>
        <v>-200</v>
      </c>
      <c r="K945" s="18">
        <f t="shared" si="402"/>
        <v>170.00000000000003</v>
      </c>
      <c r="L945" s="4">
        <f t="shared" si="377"/>
        <v>1.5</v>
      </c>
      <c r="M945" s="4">
        <f t="shared" si="378"/>
        <v>2.7</v>
      </c>
      <c r="N945" s="1">
        <f t="shared" si="379"/>
        <v>0.66666666666666663</v>
      </c>
      <c r="O945" s="1">
        <f t="shared" si="380"/>
        <v>0.37037037037037035</v>
      </c>
      <c r="P945" s="1">
        <f t="shared" si="381"/>
        <v>3.5714285714285587E-2</v>
      </c>
      <c r="Q945" s="1">
        <f t="shared" si="382"/>
        <v>0.14814814814814814</v>
      </c>
      <c r="R945" s="1">
        <f t="shared" si="383"/>
        <v>0.65914814814814815</v>
      </c>
      <c r="S945" s="1"/>
      <c r="T945" s="17">
        <f t="shared" si="384"/>
        <v>517.10962521773342</v>
      </c>
      <c r="U945" s="18">
        <f t="shared" si="385"/>
        <v>1734.0124117028765</v>
      </c>
      <c r="V945" s="2">
        <f t="shared" si="386"/>
        <v>491.25414395684675</v>
      </c>
      <c r="W945" s="18">
        <f t="shared" si="387"/>
        <v>1647.3117911177326</v>
      </c>
      <c r="X945" s="2">
        <f t="shared" si="388"/>
        <v>-203.56062382403903</v>
      </c>
      <c r="Y945" s="2">
        <f t="shared" si="389"/>
        <v>164.73117911177326</v>
      </c>
      <c r="Z945" s="2">
        <f t="shared" si="390"/>
        <v>-1000</v>
      </c>
      <c r="AA945" s="2">
        <f t="shared" si="391"/>
        <v>1647.3117911177326</v>
      </c>
      <c r="AB945" s="5">
        <f t="shared" si="392"/>
        <v>-1</v>
      </c>
      <c r="AC945" s="5">
        <f t="shared" si="393"/>
        <v>1.7000000000000002</v>
      </c>
      <c r="AD945" s="3">
        <f t="shared" si="394"/>
        <v>201911</v>
      </c>
      <c r="AE945" s="21">
        <v>2.2999999999999998</v>
      </c>
      <c r="AF945" s="21">
        <v>1.66</v>
      </c>
      <c r="AG945" s="21">
        <v>2.7</v>
      </c>
      <c r="AH945" s="21">
        <v>1.5</v>
      </c>
      <c r="AI945">
        <v>19</v>
      </c>
      <c r="AJ945">
        <v>16</v>
      </c>
      <c r="AK945">
        <f t="shared" si="395"/>
        <v>-200</v>
      </c>
      <c r="AL945">
        <f t="shared" si="396"/>
        <v>16</v>
      </c>
      <c r="AM945">
        <f t="shared" si="397"/>
        <v>19</v>
      </c>
    </row>
    <row r="946" spans="2:39" x14ac:dyDescent="0.25">
      <c r="B946" s="24">
        <v>43790</v>
      </c>
      <c r="C946" s="20" t="s">
        <v>43</v>
      </c>
      <c r="D946" s="20" t="s">
        <v>42</v>
      </c>
      <c r="E946" s="2">
        <v>-200</v>
      </c>
      <c r="F946" s="2">
        <v>170.00000000000003</v>
      </c>
      <c r="G946" s="9">
        <f t="shared" si="398"/>
        <v>45068.249999997715</v>
      </c>
      <c r="H946" s="2" t="str">
        <f t="shared" si="399"/>
        <v>Houston Texans</v>
      </c>
      <c r="I946" s="2" t="str">
        <f t="shared" si="400"/>
        <v>Indianapolis Colts</v>
      </c>
      <c r="J946" s="17">
        <f t="shared" si="401"/>
        <v>-200</v>
      </c>
      <c r="K946" s="18">
        <f t="shared" si="402"/>
        <v>170.00000000000003</v>
      </c>
      <c r="L946" s="4">
        <f t="shared" si="377"/>
        <v>1.5</v>
      </c>
      <c r="M946" s="4">
        <f t="shared" si="378"/>
        <v>2.7</v>
      </c>
      <c r="N946" s="1">
        <f t="shared" si="379"/>
        <v>0.66666666666666663</v>
      </c>
      <c r="O946" s="1">
        <f t="shared" si="380"/>
        <v>0.37037037037037035</v>
      </c>
      <c r="P946" s="1">
        <f t="shared" si="381"/>
        <v>3.5714285714285587E-2</v>
      </c>
      <c r="Q946" s="1">
        <f t="shared" si="382"/>
        <v>0.14814814814814814</v>
      </c>
      <c r="R946" s="1">
        <f t="shared" si="383"/>
        <v>0.65914814814814815</v>
      </c>
      <c r="S946" s="1"/>
      <c r="T946" s="17">
        <f t="shared" si="384"/>
        <v>517.10962521773342</v>
      </c>
      <c r="U946" s="18">
        <f t="shared" si="385"/>
        <v>1734.0124117028765</v>
      </c>
      <c r="V946" s="2">
        <f t="shared" si="386"/>
        <v>491.25414395684675</v>
      </c>
      <c r="W946" s="18">
        <f t="shared" si="387"/>
        <v>1647.3117911177326</v>
      </c>
      <c r="X946" s="2">
        <f t="shared" si="388"/>
        <v>-203.56062382403903</v>
      </c>
      <c r="Y946" s="2">
        <f t="shared" si="389"/>
        <v>164.73117911177326</v>
      </c>
      <c r="Z946" s="2">
        <f t="shared" si="390"/>
        <v>491.25414395684675</v>
      </c>
      <c r="AA946" s="2">
        <f t="shared" si="391"/>
        <v>-1000</v>
      </c>
      <c r="AB946" s="5">
        <f t="shared" si="392"/>
        <v>0.5</v>
      </c>
      <c r="AC946" s="5">
        <f t="shared" si="393"/>
        <v>-1</v>
      </c>
      <c r="AD946" s="3">
        <f t="shared" si="394"/>
        <v>201911</v>
      </c>
      <c r="AE946" s="21">
        <v>1.52</v>
      </c>
      <c r="AF946" s="21">
        <v>2.67</v>
      </c>
      <c r="AG946" s="21">
        <v>1.5</v>
      </c>
      <c r="AH946" s="21">
        <v>2.7</v>
      </c>
      <c r="AI946">
        <v>20</v>
      </c>
      <c r="AJ946">
        <v>17</v>
      </c>
      <c r="AK946">
        <f t="shared" si="395"/>
        <v>-200</v>
      </c>
      <c r="AL946">
        <f t="shared" si="396"/>
        <v>20</v>
      </c>
      <c r="AM946">
        <f t="shared" si="397"/>
        <v>17</v>
      </c>
    </row>
    <row r="947" spans="2:39" x14ac:dyDescent="0.25">
      <c r="B947" s="24">
        <v>43787</v>
      </c>
      <c r="C947" s="20" t="s">
        <v>34</v>
      </c>
      <c r="D947" s="20" t="s">
        <v>23</v>
      </c>
      <c r="E947" s="2">
        <v>210</v>
      </c>
      <c r="F947" s="2">
        <v>-250.00000000000006</v>
      </c>
      <c r="G947" s="9">
        <f t="shared" si="398"/>
        <v>45068.29166666438</v>
      </c>
      <c r="H947" s="2" t="str">
        <f t="shared" si="399"/>
        <v>Kansas City Chiefs</v>
      </c>
      <c r="I947" s="2" t="str">
        <f t="shared" si="400"/>
        <v>Los Angeles Chargers</v>
      </c>
      <c r="J947" s="17">
        <f t="shared" si="401"/>
        <v>-250.00000000000006</v>
      </c>
      <c r="K947" s="18">
        <f t="shared" si="402"/>
        <v>210</v>
      </c>
      <c r="L947" s="4">
        <f t="shared" si="377"/>
        <v>1.4</v>
      </c>
      <c r="M947" s="4">
        <f t="shared" si="378"/>
        <v>3.1</v>
      </c>
      <c r="N947" s="1">
        <f t="shared" si="379"/>
        <v>0.7142857142857143</v>
      </c>
      <c r="O947" s="1">
        <f t="shared" si="380"/>
        <v>0.32258064516129031</v>
      </c>
      <c r="P947" s="1">
        <f t="shared" si="381"/>
        <v>3.5555555555555562E-2</v>
      </c>
      <c r="Q947" s="1">
        <f t="shared" si="382"/>
        <v>0.19585253456221199</v>
      </c>
      <c r="R947" s="1">
        <f t="shared" si="383"/>
        <v>0.70685253456221198</v>
      </c>
      <c r="S947" s="1"/>
      <c r="T947" s="17">
        <f t="shared" si="384"/>
        <v>414.72223852086552</v>
      </c>
      <c r="U947" s="18">
        <f t="shared" si="385"/>
        <v>2130.2265089838866</v>
      </c>
      <c r="V947" s="2">
        <f t="shared" si="386"/>
        <v>393.98612659482222</v>
      </c>
      <c r="W947" s="18">
        <f t="shared" si="387"/>
        <v>2023.7151835346922</v>
      </c>
      <c r="X947" s="2">
        <f t="shared" si="388"/>
        <v>-253.81604389039978</v>
      </c>
      <c r="Y947" s="2">
        <f t="shared" si="389"/>
        <v>202.37151835346921</v>
      </c>
      <c r="Z947" s="2">
        <f t="shared" si="390"/>
        <v>393.98612659482222</v>
      </c>
      <c r="AA947" s="2">
        <f t="shared" si="391"/>
        <v>-1000</v>
      </c>
      <c r="AB947" s="5">
        <f t="shared" si="392"/>
        <v>0.39999999999999991</v>
      </c>
      <c r="AC947" s="5">
        <f t="shared" si="393"/>
        <v>-1</v>
      </c>
      <c r="AD947" s="3">
        <f t="shared" si="394"/>
        <v>201911</v>
      </c>
      <c r="AE947" s="21">
        <v>2.75</v>
      </c>
      <c r="AF947" s="21">
        <v>1.47</v>
      </c>
      <c r="AG947" s="21">
        <v>3.1</v>
      </c>
      <c r="AH947" s="21">
        <v>1.4</v>
      </c>
      <c r="AI947">
        <v>17</v>
      </c>
      <c r="AJ947">
        <v>24</v>
      </c>
      <c r="AK947">
        <f t="shared" si="395"/>
        <v>-300</v>
      </c>
      <c r="AL947">
        <f t="shared" si="396"/>
        <v>24</v>
      </c>
      <c r="AM947">
        <f t="shared" si="397"/>
        <v>17</v>
      </c>
    </row>
    <row r="948" spans="2:39" x14ac:dyDescent="0.25">
      <c r="B948" s="24">
        <v>43786</v>
      </c>
      <c r="C948" s="20" t="s">
        <v>50</v>
      </c>
      <c r="D948" s="20" t="s">
        <v>40</v>
      </c>
      <c r="E948" s="2">
        <v>-250.00000000000006</v>
      </c>
      <c r="F948" s="2">
        <v>204.99999999999997</v>
      </c>
      <c r="G948" s="9">
        <f t="shared" si="398"/>
        <v>45068.333333331044</v>
      </c>
      <c r="H948" s="2" t="str">
        <f t="shared" si="399"/>
        <v>Los Angeles Rams</v>
      </c>
      <c r="I948" s="2" t="str">
        <f t="shared" si="400"/>
        <v>Chicago Bears</v>
      </c>
      <c r="J948" s="17">
        <f t="shared" si="401"/>
        <v>-250.00000000000006</v>
      </c>
      <c r="K948" s="18">
        <f t="shared" si="402"/>
        <v>204.99999999999997</v>
      </c>
      <c r="L948" s="4">
        <f t="shared" si="377"/>
        <v>1.4</v>
      </c>
      <c r="M948" s="4">
        <f t="shared" si="378"/>
        <v>3.05</v>
      </c>
      <c r="N948" s="1">
        <f t="shared" si="379"/>
        <v>0.7142857142857143</v>
      </c>
      <c r="O948" s="1">
        <f t="shared" si="380"/>
        <v>0.32786885245901642</v>
      </c>
      <c r="P948" s="1">
        <f t="shared" si="381"/>
        <v>4.0449438202247112E-2</v>
      </c>
      <c r="Q948" s="1">
        <f t="shared" si="382"/>
        <v>0.19320843091334894</v>
      </c>
      <c r="R948" s="1">
        <f t="shared" si="383"/>
        <v>0.70420843091334895</v>
      </c>
      <c r="S948" s="1"/>
      <c r="T948" s="17">
        <f t="shared" si="384"/>
        <v>420.03412072617954</v>
      </c>
      <c r="U948" s="18">
        <f t="shared" si="385"/>
        <v>2105.3798440390528</v>
      </c>
      <c r="V948" s="2">
        <f t="shared" si="386"/>
        <v>399.03241468987056</v>
      </c>
      <c r="W948" s="18">
        <f t="shared" si="387"/>
        <v>2000.1108518371002</v>
      </c>
      <c r="X948" s="2">
        <f t="shared" si="388"/>
        <v>-250.60620721181351</v>
      </c>
      <c r="Y948" s="2">
        <f t="shared" si="389"/>
        <v>200.01108518371001</v>
      </c>
      <c r="Z948" s="2">
        <f t="shared" si="390"/>
        <v>399.03241468987056</v>
      </c>
      <c r="AA948" s="2">
        <f t="shared" si="391"/>
        <v>-1000</v>
      </c>
      <c r="AB948" s="5">
        <f t="shared" si="392"/>
        <v>0.39999999999999991</v>
      </c>
      <c r="AC948" s="5">
        <f t="shared" si="393"/>
        <v>-1</v>
      </c>
      <c r="AD948" s="3">
        <f t="shared" si="394"/>
        <v>201911</v>
      </c>
      <c r="AE948" s="21">
        <v>1.34</v>
      </c>
      <c r="AF948" s="21">
        <v>3.35</v>
      </c>
      <c r="AG948" s="21">
        <v>1.4</v>
      </c>
      <c r="AH948" s="21">
        <v>3.05</v>
      </c>
      <c r="AI948">
        <v>17</v>
      </c>
      <c r="AJ948">
        <v>7</v>
      </c>
      <c r="AK948">
        <f t="shared" si="395"/>
        <v>-300</v>
      </c>
      <c r="AL948">
        <f t="shared" si="396"/>
        <v>17</v>
      </c>
      <c r="AM948">
        <f t="shared" si="397"/>
        <v>7</v>
      </c>
    </row>
    <row r="949" spans="2:39" x14ac:dyDescent="0.25">
      <c r="B949" s="24">
        <v>43786</v>
      </c>
      <c r="C949" s="20" t="s">
        <v>55</v>
      </c>
      <c r="D949" s="20" t="s">
        <v>24</v>
      </c>
      <c r="E949" s="2">
        <v>-714.28571428571479</v>
      </c>
      <c r="F949" s="2">
        <v>500</v>
      </c>
      <c r="G949" s="9">
        <f t="shared" si="398"/>
        <v>45068.374999997708</v>
      </c>
      <c r="H949" s="2" t="str">
        <f t="shared" si="399"/>
        <v>Oakland Raiders</v>
      </c>
      <c r="I949" s="2" t="str">
        <f t="shared" si="400"/>
        <v>Cincinnati Bengals</v>
      </c>
      <c r="J949" s="17">
        <f t="shared" si="401"/>
        <v>-714.28571428571479</v>
      </c>
      <c r="K949" s="18">
        <f t="shared" si="402"/>
        <v>500</v>
      </c>
      <c r="L949" s="4">
        <f t="shared" si="377"/>
        <v>1.1399999999999999</v>
      </c>
      <c r="M949" s="4">
        <f t="shared" si="378"/>
        <v>6</v>
      </c>
      <c r="N949" s="1">
        <f t="shared" si="379"/>
        <v>0.87719298245614041</v>
      </c>
      <c r="O949" s="1">
        <f t="shared" si="380"/>
        <v>0.16666666666666666</v>
      </c>
      <c r="P949" s="1">
        <f t="shared" si="381"/>
        <v>4.2016806722689037E-2</v>
      </c>
      <c r="Q949" s="1">
        <f t="shared" si="382"/>
        <v>0.35526315789473689</v>
      </c>
      <c r="R949" s="1">
        <f t="shared" si="383"/>
        <v>0.86626315789473685</v>
      </c>
      <c r="S949" s="1"/>
      <c r="T949" s="17">
        <f t="shared" si="384"/>
        <v>154.38361990400384</v>
      </c>
      <c r="U949" s="18">
        <f t="shared" si="385"/>
        <v>4970.4571397663694</v>
      </c>
      <c r="V949" s="2">
        <f t="shared" si="386"/>
        <v>146.66443890880365</v>
      </c>
      <c r="W949" s="18">
        <f t="shared" si="387"/>
        <v>4721.9342827780511</v>
      </c>
      <c r="X949" s="2">
        <f t="shared" si="388"/>
        <v>-681.8285382878687</v>
      </c>
      <c r="Y949" s="2">
        <f t="shared" si="389"/>
        <v>472.19342827780508</v>
      </c>
      <c r="Z949" s="2">
        <f t="shared" si="390"/>
        <v>146.66443890880365</v>
      </c>
      <c r="AA949" s="2">
        <f t="shared" si="391"/>
        <v>-1000</v>
      </c>
      <c r="AB949" s="5">
        <f t="shared" si="392"/>
        <v>0.1399999999999999</v>
      </c>
      <c r="AC949" s="5">
        <f t="shared" si="393"/>
        <v>-1</v>
      </c>
      <c r="AD949" s="3">
        <f t="shared" si="394"/>
        <v>201911</v>
      </c>
      <c r="AE949" s="21">
        <v>1.22</v>
      </c>
      <c r="AF949" s="21">
        <v>4.5</v>
      </c>
      <c r="AG949" s="21">
        <v>1.1399999999999999</v>
      </c>
      <c r="AH949" s="21">
        <v>6</v>
      </c>
      <c r="AI949">
        <v>17</v>
      </c>
      <c r="AJ949">
        <v>10</v>
      </c>
      <c r="AK949">
        <f t="shared" si="395"/>
        <v>-800</v>
      </c>
      <c r="AL949">
        <f t="shared" si="396"/>
        <v>17</v>
      </c>
      <c r="AM949">
        <f t="shared" si="397"/>
        <v>10</v>
      </c>
    </row>
    <row r="950" spans="2:39" x14ac:dyDescent="0.25">
      <c r="B950" s="24">
        <v>43786</v>
      </c>
      <c r="C950" s="20" t="s">
        <v>22</v>
      </c>
      <c r="D950" s="20" t="s">
        <v>39</v>
      </c>
      <c r="E950" s="2">
        <v>179.99999999999997</v>
      </c>
      <c r="F950" s="2">
        <v>-222.22222222222226</v>
      </c>
      <c r="G950" s="9">
        <f t="shared" si="398"/>
        <v>45068.416666664372</v>
      </c>
      <c r="H950" s="2" t="str">
        <f t="shared" si="399"/>
        <v>New England Patriots</v>
      </c>
      <c r="I950" s="2" t="str">
        <f t="shared" si="400"/>
        <v>Philadelphia Eagles</v>
      </c>
      <c r="J950" s="17">
        <f t="shared" si="401"/>
        <v>-222.22222222222226</v>
      </c>
      <c r="K950" s="18">
        <f t="shared" si="402"/>
        <v>179.99999999999997</v>
      </c>
      <c r="L950" s="4">
        <f t="shared" si="377"/>
        <v>1.45</v>
      </c>
      <c r="M950" s="4">
        <f t="shared" si="378"/>
        <v>2.8</v>
      </c>
      <c r="N950" s="1">
        <f t="shared" si="379"/>
        <v>0.68965517241379315</v>
      </c>
      <c r="O950" s="1">
        <f t="shared" si="380"/>
        <v>0.35714285714285715</v>
      </c>
      <c r="P950" s="1">
        <f t="shared" si="381"/>
        <v>4.4705882352941262E-2</v>
      </c>
      <c r="Q950" s="1">
        <f t="shared" si="382"/>
        <v>0.166256157635468</v>
      </c>
      <c r="R950" s="1">
        <f t="shared" si="383"/>
        <v>0.67725615763546798</v>
      </c>
      <c r="S950" s="1"/>
      <c r="T950" s="17">
        <f t="shared" si="384"/>
        <v>476.54619116545314</v>
      </c>
      <c r="U950" s="18">
        <f t="shared" si="385"/>
        <v>1872.3757127156628</v>
      </c>
      <c r="V950" s="2">
        <f t="shared" si="386"/>
        <v>452.71888160718044</v>
      </c>
      <c r="W950" s="18">
        <f t="shared" si="387"/>
        <v>1778.7569270798795</v>
      </c>
      <c r="X950" s="2">
        <f t="shared" si="388"/>
        <v>-220.88762820095712</v>
      </c>
      <c r="Y950" s="2">
        <f t="shared" si="389"/>
        <v>177.87569270798795</v>
      </c>
      <c r="Z950" s="2">
        <f t="shared" si="390"/>
        <v>452.71888160718044</v>
      </c>
      <c r="AA950" s="2">
        <f t="shared" si="391"/>
        <v>-1000</v>
      </c>
      <c r="AB950" s="5">
        <f t="shared" si="392"/>
        <v>0.44999999999999996</v>
      </c>
      <c r="AC950" s="5">
        <f t="shared" si="393"/>
        <v>-1</v>
      </c>
      <c r="AD950" s="3">
        <f t="shared" si="394"/>
        <v>201911</v>
      </c>
      <c r="AE950" s="21">
        <v>2.6</v>
      </c>
      <c r="AF950" s="21">
        <v>1.55</v>
      </c>
      <c r="AG950" s="21">
        <v>2.8</v>
      </c>
      <c r="AH950" s="21">
        <v>1.45</v>
      </c>
      <c r="AI950">
        <v>10</v>
      </c>
      <c r="AJ950">
        <v>17</v>
      </c>
      <c r="AK950">
        <f t="shared" si="395"/>
        <v>-300</v>
      </c>
      <c r="AL950">
        <f t="shared" si="396"/>
        <v>17</v>
      </c>
      <c r="AM950">
        <f t="shared" si="397"/>
        <v>10</v>
      </c>
    </row>
    <row r="951" spans="2:39" x14ac:dyDescent="0.25">
      <c r="B951" s="24">
        <v>43786</v>
      </c>
      <c r="C951" s="20" t="s">
        <v>25</v>
      </c>
      <c r="D951" s="20" t="s">
        <v>51</v>
      </c>
      <c r="E951" s="2">
        <v>-454.54545454545462</v>
      </c>
      <c r="F951" s="2">
        <v>350</v>
      </c>
      <c r="G951" s="9">
        <f t="shared" si="398"/>
        <v>45068.458333331037</v>
      </c>
      <c r="H951" s="2" t="str">
        <f t="shared" si="399"/>
        <v>San Francisco 49ers</v>
      </c>
      <c r="I951" s="2" t="str">
        <f t="shared" si="400"/>
        <v>Arizona Cardinals</v>
      </c>
      <c r="J951" s="17">
        <f t="shared" si="401"/>
        <v>-454.54545454545462</v>
      </c>
      <c r="K951" s="18">
        <f t="shared" si="402"/>
        <v>350</v>
      </c>
      <c r="L951" s="4">
        <f t="shared" si="377"/>
        <v>1.22</v>
      </c>
      <c r="M951" s="4">
        <f t="shared" si="378"/>
        <v>4.5</v>
      </c>
      <c r="N951" s="1">
        <f t="shared" si="379"/>
        <v>0.81967213114754101</v>
      </c>
      <c r="O951" s="1">
        <f t="shared" si="380"/>
        <v>0.22222222222222221</v>
      </c>
      <c r="P951" s="1">
        <f t="shared" si="381"/>
        <v>4.0209790209790097E-2</v>
      </c>
      <c r="Q951" s="1">
        <f t="shared" si="382"/>
        <v>0.2987249544626594</v>
      </c>
      <c r="R951" s="1">
        <f t="shared" si="383"/>
        <v>0.80972495446265946</v>
      </c>
      <c r="S951" s="1"/>
      <c r="T951" s="17">
        <f t="shared" si="384"/>
        <v>234.98725646118768</v>
      </c>
      <c r="U951" s="18">
        <f t="shared" si="385"/>
        <v>3526.591123964678</v>
      </c>
      <c r="V951" s="2">
        <f t="shared" si="386"/>
        <v>223.2378936381283</v>
      </c>
      <c r="W951" s="18">
        <f t="shared" si="387"/>
        <v>3350.2615677664439</v>
      </c>
      <c r="X951" s="2">
        <f t="shared" si="388"/>
        <v>-447.95262296329213</v>
      </c>
      <c r="Y951" s="2">
        <f t="shared" si="389"/>
        <v>335.02615677664437</v>
      </c>
      <c r="Z951" s="2">
        <f t="shared" si="390"/>
        <v>223.2378936381283</v>
      </c>
      <c r="AA951" s="2">
        <f t="shared" si="391"/>
        <v>-1000</v>
      </c>
      <c r="AB951" s="5">
        <f t="shared" si="392"/>
        <v>0.21999999999999997</v>
      </c>
      <c r="AC951" s="5">
        <f t="shared" si="393"/>
        <v>-1</v>
      </c>
      <c r="AD951" s="3">
        <f t="shared" si="394"/>
        <v>201911</v>
      </c>
      <c r="AE951" s="21">
        <v>1.0900000000000001</v>
      </c>
      <c r="AF951" s="21">
        <v>8</v>
      </c>
      <c r="AG951" s="21">
        <v>1.22</v>
      </c>
      <c r="AH951" s="21">
        <v>4.5</v>
      </c>
      <c r="AI951">
        <v>36</v>
      </c>
      <c r="AJ951">
        <v>26</v>
      </c>
      <c r="AK951">
        <f t="shared" si="395"/>
        <v>-500</v>
      </c>
      <c r="AL951">
        <f t="shared" si="396"/>
        <v>36</v>
      </c>
      <c r="AM951">
        <f t="shared" si="397"/>
        <v>26</v>
      </c>
    </row>
    <row r="952" spans="2:39" x14ac:dyDescent="0.25">
      <c r="B952" s="24">
        <v>43786</v>
      </c>
      <c r="C952" s="20" t="s">
        <v>31</v>
      </c>
      <c r="D952" s="20" t="s">
        <v>43</v>
      </c>
      <c r="E952" s="2">
        <v>-238.09523809523813</v>
      </c>
      <c r="F952" s="2">
        <v>195.00000000000003</v>
      </c>
      <c r="G952" s="9">
        <f t="shared" si="398"/>
        <v>45068.499999997701</v>
      </c>
      <c r="H952" s="2" t="str">
        <f t="shared" si="399"/>
        <v>Baltimore Ravens</v>
      </c>
      <c r="I952" s="2" t="str">
        <f t="shared" si="400"/>
        <v>Houston Texans</v>
      </c>
      <c r="J952" s="17">
        <f t="shared" si="401"/>
        <v>-238.09523809523813</v>
      </c>
      <c r="K952" s="18">
        <f t="shared" si="402"/>
        <v>195.00000000000003</v>
      </c>
      <c r="L952" s="4">
        <f t="shared" si="377"/>
        <v>1.42</v>
      </c>
      <c r="M952" s="4">
        <f t="shared" si="378"/>
        <v>2.95</v>
      </c>
      <c r="N952" s="1">
        <f t="shared" si="379"/>
        <v>0.70422535211267612</v>
      </c>
      <c r="O952" s="1">
        <f t="shared" si="380"/>
        <v>0.33898305084745761</v>
      </c>
      <c r="P952" s="1">
        <f t="shared" si="381"/>
        <v>4.1418764302059485E-2</v>
      </c>
      <c r="Q952" s="1">
        <f t="shared" si="382"/>
        <v>0.18262115063260925</v>
      </c>
      <c r="R952" s="1">
        <f t="shared" si="383"/>
        <v>0.69362115063260932</v>
      </c>
      <c r="S952" s="1"/>
      <c r="T952" s="17">
        <f t="shared" si="384"/>
        <v>441.70920838841397</v>
      </c>
      <c r="U952" s="18">
        <f t="shared" si="385"/>
        <v>2009.6149174189422</v>
      </c>
      <c r="V952" s="2">
        <f t="shared" si="386"/>
        <v>419.62374796899326</v>
      </c>
      <c r="W952" s="18">
        <f t="shared" si="387"/>
        <v>1909.134171547995</v>
      </c>
      <c r="X952" s="2">
        <f t="shared" si="388"/>
        <v>-238.30872414634925</v>
      </c>
      <c r="Y952" s="2">
        <f t="shared" si="389"/>
        <v>190.9134171547995</v>
      </c>
      <c r="Z952" s="2">
        <f t="shared" si="390"/>
        <v>419.62374796899326</v>
      </c>
      <c r="AA952" s="2">
        <f t="shared" si="391"/>
        <v>-1000</v>
      </c>
      <c r="AB952" s="5">
        <f t="shared" si="392"/>
        <v>0.41999999999999993</v>
      </c>
      <c r="AC952" s="5">
        <f t="shared" si="393"/>
        <v>-1</v>
      </c>
      <c r="AD952" s="3">
        <f t="shared" si="394"/>
        <v>201911</v>
      </c>
      <c r="AE952" s="21">
        <v>1.5</v>
      </c>
      <c r="AF952" s="21">
        <v>2.7</v>
      </c>
      <c r="AG952" s="21">
        <v>1.42</v>
      </c>
      <c r="AH952" s="21">
        <v>2.95</v>
      </c>
      <c r="AI952">
        <v>41</v>
      </c>
      <c r="AJ952">
        <v>7</v>
      </c>
      <c r="AK952">
        <f t="shared" si="395"/>
        <v>-300</v>
      </c>
      <c r="AL952">
        <f t="shared" si="396"/>
        <v>41</v>
      </c>
      <c r="AM952">
        <f t="shared" si="397"/>
        <v>7</v>
      </c>
    </row>
    <row r="953" spans="2:39" x14ac:dyDescent="0.25">
      <c r="B953" s="24">
        <v>43786</v>
      </c>
      <c r="C953" s="20" t="s">
        <v>47</v>
      </c>
      <c r="D953" s="20" t="s">
        <v>38</v>
      </c>
      <c r="E953" s="2">
        <v>-212.76595744680853</v>
      </c>
      <c r="F953" s="2">
        <v>175</v>
      </c>
      <c r="G953" s="9">
        <f t="shared" si="398"/>
        <v>45068.541666664365</v>
      </c>
      <c r="H953" s="2" t="str">
        <f t="shared" si="399"/>
        <v>Carolina Panthers</v>
      </c>
      <c r="I953" s="2" t="str">
        <f t="shared" si="400"/>
        <v>Atlanta Falcons</v>
      </c>
      <c r="J953" s="17">
        <f t="shared" si="401"/>
        <v>-212.76595744680853</v>
      </c>
      <c r="K953" s="18">
        <f t="shared" si="402"/>
        <v>175</v>
      </c>
      <c r="L953" s="4">
        <f t="shared" si="377"/>
        <v>1.4700000000000002</v>
      </c>
      <c r="M953" s="4">
        <f t="shared" si="378"/>
        <v>2.75</v>
      </c>
      <c r="N953" s="1">
        <f t="shared" si="379"/>
        <v>0.68027210884353728</v>
      </c>
      <c r="O953" s="1">
        <f t="shared" si="380"/>
        <v>0.36363636363636365</v>
      </c>
      <c r="P953" s="1">
        <f t="shared" si="381"/>
        <v>4.206161137440767E-2</v>
      </c>
      <c r="Q953" s="1">
        <f t="shared" si="382"/>
        <v>0.15831787260358682</v>
      </c>
      <c r="R953" s="1">
        <f t="shared" si="383"/>
        <v>0.66931787260358688</v>
      </c>
      <c r="S953" s="1"/>
      <c r="T953" s="17">
        <f t="shared" si="384"/>
        <v>494.0584151893168</v>
      </c>
      <c r="U953" s="18">
        <f t="shared" si="385"/>
        <v>1810.0865209085014</v>
      </c>
      <c r="V953" s="2">
        <f t="shared" si="386"/>
        <v>469.35549442985092</v>
      </c>
      <c r="W953" s="18">
        <f t="shared" si="387"/>
        <v>1719.5821948630762</v>
      </c>
      <c r="X953" s="2">
        <f t="shared" si="388"/>
        <v>-213.05812158750777</v>
      </c>
      <c r="Y953" s="2">
        <f t="shared" si="389"/>
        <v>171.95821948630763</v>
      </c>
      <c r="Z953" s="2">
        <f t="shared" si="390"/>
        <v>-1000</v>
      </c>
      <c r="AA953" s="2">
        <f t="shared" si="391"/>
        <v>1719.5821948630762</v>
      </c>
      <c r="AB953" s="5">
        <f t="shared" si="392"/>
        <v>-1</v>
      </c>
      <c r="AC953" s="5">
        <f t="shared" si="393"/>
        <v>1.75</v>
      </c>
      <c r="AD953" s="3">
        <f t="shared" si="394"/>
        <v>201911</v>
      </c>
      <c r="AE953" s="21">
        <v>1.38</v>
      </c>
      <c r="AF953" s="21">
        <v>3.15</v>
      </c>
      <c r="AG953" s="21">
        <v>1.47</v>
      </c>
      <c r="AH953" s="21">
        <v>2.75</v>
      </c>
      <c r="AI953">
        <v>3</v>
      </c>
      <c r="AJ953">
        <v>29</v>
      </c>
      <c r="AK953">
        <f t="shared" si="395"/>
        <v>-300</v>
      </c>
      <c r="AL953">
        <f t="shared" si="396"/>
        <v>3</v>
      </c>
      <c r="AM953">
        <f t="shared" si="397"/>
        <v>29</v>
      </c>
    </row>
    <row r="954" spans="2:39" x14ac:dyDescent="0.25">
      <c r="B954" s="24">
        <v>43786</v>
      </c>
      <c r="C954" s="20" t="s">
        <v>37</v>
      </c>
      <c r="D954" s="20" t="s">
        <v>26</v>
      </c>
      <c r="E954" s="2">
        <v>280</v>
      </c>
      <c r="F954" s="2">
        <v>-370.37037037037032</v>
      </c>
      <c r="G954" s="9">
        <f t="shared" si="398"/>
        <v>45068.583333331029</v>
      </c>
      <c r="H954" s="2" t="str">
        <f t="shared" si="399"/>
        <v>Dallas Cowboys</v>
      </c>
      <c r="I954" s="2" t="str">
        <f t="shared" si="400"/>
        <v>Detroit Lions</v>
      </c>
      <c r="J954" s="17">
        <f t="shared" si="401"/>
        <v>-370.37037037037032</v>
      </c>
      <c r="K954" s="18">
        <f t="shared" si="402"/>
        <v>280</v>
      </c>
      <c r="L954" s="4">
        <f t="shared" si="377"/>
        <v>1.27</v>
      </c>
      <c r="M954" s="4">
        <f t="shared" si="378"/>
        <v>3.8</v>
      </c>
      <c r="N954" s="1">
        <f t="shared" si="379"/>
        <v>0.78740157480314954</v>
      </c>
      <c r="O954" s="1">
        <f t="shared" si="380"/>
        <v>0.26315789473684209</v>
      </c>
      <c r="P954" s="1">
        <f t="shared" si="381"/>
        <v>4.8126232741617536E-2</v>
      </c>
      <c r="Q954" s="1">
        <f t="shared" si="382"/>
        <v>0.26212184003315375</v>
      </c>
      <c r="R954" s="1">
        <f t="shared" si="383"/>
        <v>0.77312184003315376</v>
      </c>
      <c r="S954" s="1"/>
      <c r="T954" s="17">
        <f t="shared" si="384"/>
        <v>293.45718645992071</v>
      </c>
      <c r="U954" s="18">
        <f t="shared" si="385"/>
        <v>2909.583445130711</v>
      </c>
      <c r="V954" s="2">
        <f t="shared" si="386"/>
        <v>278.78432713692467</v>
      </c>
      <c r="W954" s="18">
        <f t="shared" si="387"/>
        <v>2764.1042728741754</v>
      </c>
      <c r="X954" s="2">
        <f t="shared" si="388"/>
        <v>-358.70022187755586</v>
      </c>
      <c r="Y954" s="2">
        <f t="shared" si="389"/>
        <v>276.41042728741752</v>
      </c>
      <c r="Z954" s="2">
        <f t="shared" si="390"/>
        <v>278.78432713692467</v>
      </c>
      <c r="AA954" s="2">
        <f t="shared" si="391"/>
        <v>-1000</v>
      </c>
      <c r="AB954" s="5">
        <f t="shared" si="392"/>
        <v>0.27</v>
      </c>
      <c r="AC954" s="5">
        <f t="shared" si="393"/>
        <v>-1</v>
      </c>
      <c r="AD954" s="3">
        <f t="shared" si="394"/>
        <v>201911</v>
      </c>
      <c r="AE954" s="21">
        <v>3.45</v>
      </c>
      <c r="AF954" s="21">
        <v>1.32</v>
      </c>
      <c r="AG954" s="21">
        <v>3.8</v>
      </c>
      <c r="AH954" s="21">
        <v>1.27</v>
      </c>
      <c r="AI954">
        <v>27</v>
      </c>
      <c r="AJ954">
        <v>35</v>
      </c>
      <c r="AK954">
        <f t="shared" si="395"/>
        <v>-400</v>
      </c>
      <c r="AL954">
        <f t="shared" si="396"/>
        <v>35</v>
      </c>
      <c r="AM954">
        <f t="shared" si="397"/>
        <v>27</v>
      </c>
    </row>
    <row r="955" spans="2:39" x14ac:dyDescent="0.25">
      <c r="B955" s="24">
        <v>43786</v>
      </c>
      <c r="C955" s="20" t="s">
        <v>42</v>
      </c>
      <c r="D955" s="20" t="s">
        <v>29</v>
      </c>
      <c r="E955" s="2">
        <v>-140.84507042253523</v>
      </c>
      <c r="F955" s="2">
        <v>120.00000000000001</v>
      </c>
      <c r="G955" s="9">
        <f t="shared" si="398"/>
        <v>45068.624999997694</v>
      </c>
      <c r="H955" s="2" t="str">
        <f t="shared" si="399"/>
        <v>Indianapolis Colts</v>
      </c>
      <c r="I955" s="2" t="str">
        <f t="shared" si="400"/>
        <v>Jacksonville Jaguars</v>
      </c>
      <c r="J955" s="17">
        <f t="shared" si="401"/>
        <v>-140.84507042253523</v>
      </c>
      <c r="K955" s="18">
        <f t="shared" si="402"/>
        <v>120.00000000000001</v>
      </c>
      <c r="L955" s="4">
        <f t="shared" si="377"/>
        <v>1.71</v>
      </c>
      <c r="M955" s="4">
        <f t="shared" si="378"/>
        <v>2.2000000000000002</v>
      </c>
      <c r="N955" s="1">
        <f t="shared" si="379"/>
        <v>0.58479532163742687</v>
      </c>
      <c r="O955" s="1">
        <f t="shared" si="380"/>
        <v>0.45454545454545453</v>
      </c>
      <c r="P955" s="1">
        <f t="shared" si="381"/>
        <v>3.7851662404092101E-2</v>
      </c>
      <c r="Q955" s="1">
        <f t="shared" si="382"/>
        <v>6.5124933545986169E-2</v>
      </c>
      <c r="R955" s="1">
        <f t="shared" si="383"/>
        <v>0.57612493354598615</v>
      </c>
      <c r="S955" s="1"/>
      <c r="T955" s="17">
        <f t="shared" si="384"/>
        <v>735.73463284275692</v>
      </c>
      <c r="U955" s="18">
        <f t="shared" si="385"/>
        <v>1235.8449349286186</v>
      </c>
      <c r="V955" s="2">
        <f t="shared" si="386"/>
        <v>698.94790120061907</v>
      </c>
      <c r="W955" s="18">
        <f t="shared" si="387"/>
        <v>1174.0526881821877</v>
      </c>
      <c r="X955" s="2">
        <f t="shared" si="388"/>
        <v>-143.07218009843768</v>
      </c>
      <c r="Y955" s="2">
        <f t="shared" si="389"/>
        <v>117.40526881821877</v>
      </c>
      <c r="Z955" s="2">
        <f t="shared" si="390"/>
        <v>698.94790120061907</v>
      </c>
      <c r="AA955" s="2">
        <f t="shared" si="391"/>
        <v>-1000</v>
      </c>
      <c r="AB955" s="5">
        <f t="shared" si="392"/>
        <v>0.71</v>
      </c>
      <c r="AC955" s="5">
        <f t="shared" si="393"/>
        <v>-1</v>
      </c>
      <c r="AD955" s="3">
        <f t="shared" si="394"/>
        <v>201911</v>
      </c>
      <c r="AE955" s="21">
        <v>1.62</v>
      </c>
      <c r="AF955" s="21">
        <v>2.4</v>
      </c>
      <c r="AG955" s="21">
        <v>1.71</v>
      </c>
      <c r="AH955" s="21">
        <v>2.2000000000000002</v>
      </c>
      <c r="AI955">
        <v>33</v>
      </c>
      <c r="AJ955">
        <v>13</v>
      </c>
      <c r="AK955">
        <f t="shared" si="395"/>
        <v>-150</v>
      </c>
      <c r="AL955">
        <f t="shared" si="396"/>
        <v>33</v>
      </c>
      <c r="AM955">
        <f t="shared" si="397"/>
        <v>13</v>
      </c>
    </row>
    <row r="956" spans="2:39" x14ac:dyDescent="0.25">
      <c r="B956" s="24">
        <v>43786</v>
      </c>
      <c r="C956" s="20" t="s">
        <v>33</v>
      </c>
      <c r="D956" s="20" t="s">
        <v>27</v>
      </c>
      <c r="E956" s="2">
        <v>265</v>
      </c>
      <c r="F956" s="2">
        <v>-333.33333333333326</v>
      </c>
      <c r="G956" s="9">
        <f t="shared" si="398"/>
        <v>45068.666666664358</v>
      </c>
      <c r="H956" s="2" t="str">
        <f t="shared" si="399"/>
        <v>Buffalo Bills</v>
      </c>
      <c r="I956" s="2" t="str">
        <f t="shared" si="400"/>
        <v>Miami Dolphins</v>
      </c>
      <c r="J956" s="17">
        <f t="shared" si="401"/>
        <v>-333.33333333333326</v>
      </c>
      <c r="K956" s="18">
        <f t="shared" si="402"/>
        <v>265</v>
      </c>
      <c r="L956" s="4">
        <f t="shared" si="377"/>
        <v>1.3</v>
      </c>
      <c r="M956" s="4">
        <f t="shared" si="378"/>
        <v>3.65</v>
      </c>
      <c r="N956" s="1">
        <f t="shared" si="379"/>
        <v>0.76923076923076916</v>
      </c>
      <c r="O956" s="1">
        <f t="shared" si="380"/>
        <v>0.27397260273972601</v>
      </c>
      <c r="P956" s="1">
        <f t="shared" si="381"/>
        <v>4.1414141414141459E-2</v>
      </c>
      <c r="Q956" s="1">
        <f t="shared" si="382"/>
        <v>0.24762908324552158</v>
      </c>
      <c r="R956" s="1">
        <f t="shared" si="383"/>
        <v>0.75862908324552158</v>
      </c>
      <c r="S956" s="1"/>
      <c r="T956" s="17">
        <f t="shared" si="384"/>
        <v>318.16723361284784</v>
      </c>
      <c r="U956" s="18">
        <f t="shared" si="385"/>
        <v>2708.5523787535408</v>
      </c>
      <c r="V956" s="2">
        <f t="shared" si="386"/>
        <v>302.25887193220541</v>
      </c>
      <c r="W956" s="18">
        <f t="shared" si="387"/>
        <v>2573.1247598158634</v>
      </c>
      <c r="X956" s="2">
        <f t="shared" si="388"/>
        <v>-330.84223255630133</v>
      </c>
      <c r="Y956" s="2">
        <f t="shared" si="389"/>
        <v>257.31247598158632</v>
      </c>
      <c r="Z956" s="2">
        <f t="shared" si="390"/>
        <v>302.25887193220541</v>
      </c>
      <c r="AA956" s="2">
        <f t="shared" si="391"/>
        <v>-1000</v>
      </c>
      <c r="AB956" s="5">
        <f t="shared" si="392"/>
        <v>0.30000000000000004</v>
      </c>
      <c r="AC956" s="5">
        <f t="shared" si="393"/>
        <v>-1</v>
      </c>
      <c r="AD956" s="3">
        <f t="shared" si="394"/>
        <v>201911</v>
      </c>
      <c r="AE956" s="21">
        <v>3.25</v>
      </c>
      <c r="AF956" s="21">
        <v>1.36</v>
      </c>
      <c r="AG956" s="21">
        <v>3.65</v>
      </c>
      <c r="AH956" s="21">
        <v>1.3</v>
      </c>
      <c r="AI956">
        <v>20</v>
      </c>
      <c r="AJ956">
        <v>37</v>
      </c>
      <c r="AK956">
        <f t="shared" si="395"/>
        <v>-400</v>
      </c>
      <c r="AL956">
        <f t="shared" si="396"/>
        <v>37</v>
      </c>
      <c r="AM956">
        <f t="shared" si="397"/>
        <v>20</v>
      </c>
    </row>
    <row r="957" spans="2:39" x14ac:dyDescent="0.25">
      <c r="B957" s="24">
        <v>43786</v>
      </c>
      <c r="C957" s="20" t="s">
        <v>32</v>
      </c>
      <c r="D957" s="20" t="s">
        <v>41</v>
      </c>
      <c r="E957" s="2">
        <v>-500.00000000000011</v>
      </c>
      <c r="F957" s="2">
        <v>375</v>
      </c>
      <c r="G957" s="9">
        <f t="shared" si="398"/>
        <v>45068.708333331022</v>
      </c>
      <c r="H957" s="2" t="str">
        <f t="shared" si="399"/>
        <v>Minnesota Vikings</v>
      </c>
      <c r="I957" s="2" t="str">
        <f t="shared" si="400"/>
        <v>Denver Broncos</v>
      </c>
      <c r="J957" s="17">
        <f t="shared" si="401"/>
        <v>-500.00000000000011</v>
      </c>
      <c r="K957" s="18">
        <f t="shared" si="402"/>
        <v>375</v>
      </c>
      <c r="L957" s="4">
        <f t="shared" si="377"/>
        <v>1.2</v>
      </c>
      <c r="M957" s="4">
        <f t="shared" si="378"/>
        <v>4.75</v>
      </c>
      <c r="N957" s="1">
        <f t="shared" si="379"/>
        <v>0.83333333333333337</v>
      </c>
      <c r="O957" s="1">
        <f t="shared" si="380"/>
        <v>0.21052631578947367</v>
      </c>
      <c r="P957" s="1">
        <f t="shared" si="381"/>
        <v>4.2016806722689037E-2</v>
      </c>
      <c r="Q957" s="1">
        <f t="shared" si="382"/>
        <v>0.31140350877192985</v>
      </c>
      <c r="R957" s="1">
        <f t="shared" si="383"/>
        <v>0.82240350877192991</v>
      </c>
      <c r="S957" s="1"/>
      <c r="T957" s="17">
        <f t="shared" si="384"/>
        <v>215.94811954689931</v>
      </c>
      <c r="U957" s="18">
        <f t="shared" si="385"/>
        <v>3787.1793685900598</v>
      </c>
      <c r="V957" s="2">
        <f t="shared" si="386"/>
        <v>205.15071356955434</v>
      </c>
      <c r="W957" s="18">
        <f t="shared" si="387"/>
        <v>3597.8204001605568</v>
      </c>
      <c r="X957" s="2">
        <f t="shared" si="388"/>
        <v>-487.44651315139578</v>
      </c>
      <c r="Y957" s="2">
        <f t="shared" si="389"/>
        <v>359.7820400160557</v>
      </c>
      <c r="Z957" s="2">
        <f t="shared" si="390"/>
        <v>205.15071356955434</v>
      </c>
      <c r="AA957" s="2">
        <f t="shared" si="391"/>
        <v>-1000</v>
      </c>
      <c r="AB957" s="5">
        <f t="shared" si="392"/>
        <v>0.19999999999999996</v>
      </c>
      <c r="AC957" s="5">
        <f t="shared" si="393"/>
        <v>-1</v>
      </c>
      <c r="AD957" s="3">
        <f t="shared" si="394"/>
        <v>201911</v>
      </c>
      <c r="AE957" s="21">
        <v>1.18</v>
      </c>
      <c r="AF957" s="21">
        <v>5.25</v>
      </c>
      <c r="AG957" s="21">
        <v>1.2</v>
      </c>
      <c r="AH957" s="21">
        <v>4.75</v>
      </c>
      <c r="AI957">
        <v>27</v>
      </c>
      <c r="AJ957">
        <v>23</v>
      </c>
      <c r="AK957">
        <f t="shared" si="395"/>
        <v>-500</v>
      </c>
      <c r="AL957">
        <f t="shared" si="396"/>
        <v>27</v>
      </c>
      <c r="AM957">
        <f t="shared" si="397"/>
        <v>23</v>
      </c>
    </row>
    <row r="958" spans="2:39" x14ac:dyDescent="0.25">
      <c r="B958" s="24">
        <v>43786</v>
      </c>
      <c r="C958" s="20" t="s">
        <v>30</v>
      </c>
      <c r="D958" s="20" t="s">
        <v>46</v>
      </c>
      <c r="E958" s="2">
        <v>190</v>
      </c>
      <c r="F958" s="2">
        <v>-232.55813953488376</v>
      </c>
      <c r="G958" s="9">
        <f t="shared" si="398"/>
        <v>45068.749999997686</v>
      </c>
      <c r="H958" s="2" t="str">
        <f t="shared" si="399"/>
        <v>New Orleans Saints</v>
      </c>
      <c r="I958" s="2" t="str">
        <f t="shared" si="400"/>
        <v>Tampa Bay Buccaneers</v>
      </c>
      <c r="J958" s="17">
        <f t="shared" si="401"/>
        <v>-232.55813953488376</v>
      </c>
      <c r="K958" s="18">
        <f t="shared" si="402"/>
        <v>190</v>
      </c>
      <c r="L958" s="4">
        <f t="shared" si="377"/>
        <v>1.43</v>
      </c>
      <c r="M958" s="4">
        <f t="shared" si="378"/>
        <v>2.9</v>
      </c>
      <c r="N958" s="1">
        <f t="shared" si="379"/>
        <v>0.69930069930069938</v>
      </c>
      <c r="O958" s="1">
        <f t="shared" si="380"/>
        <v>0.34482758620689657</v>
      </c>
      <c r="P958" s="1">
        <f t="shared" si="381"/>
        <v>4.2263279445727608E-2</v>
      </c>
      <c r="Q958" s="1">
        <f t="shared" si="382"/>
        <v>0.1772365565469014</v>
      </c>
      <c r="R958" s="1">
        <f t="shared" si="383"/>
        <v>0.68823655654690141</v>
      </c>
      <c r="S958" s="1"/>
      <c r="T958" s="17">
        <f t="shared" si="384"/>
        <v>452.98878777569371</v>
      </c>
      <c r="U958" s="18">
        <f t="shared" si="385"/>
        <v>1963.0773393846457</v>
      </c>
      <c r="V958" s="2">
        <f t="shared" si="386"/>
        <v>430.33934838690902</v>
      </c>
      <c r="W958" s="18">
        <f t="shared" si="387"/>
        <v>1864.9234724154132</v>
      </c>
      <c r="X958" s="2">
        <f t="shared" si="388"/>
        <v>-232.37475349358971</v>
      </c>
      <c r="Y958" s="2">
        <f t="shared" si="389"/>
        <v>186.49234724154132</v>
      </c>
      <c r="Z958" s="2">
        <f t="shared" si="390"/>
        <v>430.33934838690902</v>
      </c>
      <c r="AA958" s="2">
        <f t="shared" si="391"/>
        <v>-1000</v>
      </c>
      <c r="AB958" s="5">
        <f t="shared" si="392"/>
        <v>0.42999999999999994</v>
      </c>
      <c r="AC958" s="5">
        <f t="shared" si="393"/>
        <v>-1</v>
      </c>
      <c r="AD958" s="3">
        <f t="shared" si="394"/>
        <v>201911</v>
      </c>
      <c r="AE958" s="21">
        <v>2.9</v>
      </c>
      <c r="AF958" s="21">
        <v>1.43</v>
      </c>
      <c r="AG958" s="21">
        <v>2.9</v>
      </c>
      <c r="AH958" s="21">
        <v>1.43</v>
      </c>
      <c r="AI958">
        <v>17</v>
      </c>
      <c r="AJ958">
        <v>34</v>
      </c>
      <c r="AK958">
        <f t="shared" si="395"/>
        <v>-300</v>
      </c>
      <c r="AL958">
        <f t="shared" si="396"/>
        <v>34</v>
      </c>
      <c r="AM958">
        <f t="shared" si="397"/>
        <v>17</v>
      </c>
    </row>
    <row r="959" spans="2:39" x14ac:dyDescent="0.25">
      <c r="B959" s="24">
        <v>43786</v>
      </c>
      <c r="C959" s="20" t="s">
        <v>56</v>
      </c>
      <c r="D959" s="20" t="s">
        <v>45</v>
      </c>
      <c r="E959" s="2">
        <v>-131.57894736842104</v>
      </c>
      <c r="F959" s="2">
        <v>110.00000000000001</v>
      </c>
      <c r="G959" s="9">
        <f t="shared" si="398"/>
        <v>45068.79166666435</v>
      </c>
      <c r="H959" s="2" t="str">
        <f t="shared" si="399"/>
        <v>Washington Redskins</v>
      </c>
      <c r="I959" s="2" t="str">
        <f t="shared" si="400"/>
        <v>New York Jets</v>
      </c>
      <c r="J959" s="17">
        <f t="shared" si="401"/>
        <v>-131.57894736842104</v>
      </c>
      <c r="K959" s="18">
        <f t="shared" si="402"/>
        <v>110.00000000000001</v>
      </c>
      <c r="L959" s="4">
        <f t="shared" si="377"/>
        <v>1.76</v>
      </c>
      <c r="M959" s="4">
        <f t="shared" si="378"/>
        <v>2.1</v>
      </c>
      <c r="N959" s="1">
        <f t="shared" si="379"/>
        <v>0.56818181818181823</v>
      </c>
      <c r="O959" s="1">
        <f t="shared" si="380"/>
        <v>0.47619047619047616</v>
      </c>
      <c r="P959" s="1">
        <f t="shared" si="381"/>
        <v>4.2487046632124437E-2</v>
      </c>
      <c r="Q959" s="1">
        <f t="shared" si="382"/>
        <v>4.5995670995671034E-2</v>
      </c>
      <c r="R959" s="1">
        <f t="shared" si="383"/>
        <v>0.55699567099567104</v>
      </c>
      <c r="S959" s="1"/>
      <c r="T959" s="17">
        <f t="shared" si="384"/>
        <v>795.34608987611307</v>
      </c>
      <c r="U959" s="18">
        <f t="shared" si="385"/>
        <v>1144.9859022934511</v>
      </c>
      <c r="V959" s="2">
        <f t="shared" si="386"/>
        <v>755.57878538230739</v>
      </c>
      <c r="W959" s="18">
        <f t="shared" si="387"/>
        <v>1087.7366071787785</v>
      </c>
      <c r="X959" s="2">
        <f t="shared" si="388"/>
        <v>-132.3488720628942</v>
      </c>
      <c r="Y959" s="2">
        <f t="shared" si="389"/>
        <v>108.77366071787785</v>
      </c>
      <c r="Z959" s="2">
        <f t="shared" si="390"/>
        <v>-1000</v>
      </c>
      <c r="AA959" s="2">
        <f t="shared" si="391"/>
        <v>1087.7366071787785</v>
      </c>
      <c r="AB959" s="5">
        <f t="shared" si="392"/>
        <v>-1</v>
      </c>
      <c r="AC959" s="5">
        <f t="shared" si="393"/>
        <v>1.1000000000000001</v>
      </c>
      <c r="AD959" s="3">
        <f t="shared" si="394"/>
        <v>201911</v>
      </c>
      <c r="AE959" s="21">
        <v>1.86</v>
      </c>
      <c r="AF959" s="21">
        <v>1.95</v>
      </c>
      <c r="AG959" s="21">
        <v>1.76</v>
      </c>
      <c r="AH959" s="21">
        <v>2.1</v>
      </c>
      <c r="AI959">
        <v>17</v>
      </c>
      <c r="AJ959">
        <v>34</v>
      </c>
      <c r="AK959">
        <f t="shared" si="395"/>
        <v>-140</v>
      </c>
      <c r="AL959">
        <f t="shared" si="396"/>
        <v>17</v>
      </c>
      <c r="AM959">
        <f t="shared" si="397"/>
        <v>34</v>
      </c>
    </row>
    <row r="960" spans="2:39" x14ac:dyDescent="0.25">
      <c r="B960" s="24">
        <v>43783</v>
      </c>
      <c r="C960" s="20" t="s">
        <v>49</v>
      </c>
      <c r="D960" s="20" t="s">
        <v>48</v>
      </c>
      <c r="E960" s="2">
        <v>-161.29032258064512</v>
      </c>
      <c r="F960" s="2">
        <v>140</v>
      </c>
      <c r="G960" s="9">
        <f t="shared" si="398"/>
        <v>45068.833333331015</v>
      </c>
      <c r="H960" s="2" t="str">
        <f t="shared" si="399"/>
        <v>Cleveland Browns</v>
      </c>
      <c r="I960" s="2" t="str">
        <f t="shared" si="400"/>
        <v>Pittsburgh Steelers</v>
      </c>
      <c r="J960" s="17">
        <f t="shared" si="401"/>
        <v>-161.29032258064512</v>
      </c>
      <c r="K960" s="18">
        <f t="shared" si="402"/>
        <v>140</v>
      </c>
      <c r="L960" s="4">
        <f t="shared" si="377"/>
        <v>1.62</v>
      </c>
      <c r="M960" s="4">
        <f t="shared" si="378"/>
        <v>2.4</v>
      </c>
      <c r="N960" s="1">
        <f t="shared" si="379"/>
        <v>0.61728395061728392</v>
      </c>
      <c r="O960" s="1">
        <f t="shared" si="380"/>
        <v>0.41666666666666669</v>
      </c>
      <c r="P960" s="1">
        <f t="shared" si="381"/>
        <v>3.2835820895522283E-2</v>
      </c>
      <c r="Q960" s="1">
        <f t="shared" si="382"/>
        <v>0.10030864197530862</v>
      </c>
      <c r="R960" s="1">
        <f t="shared" si="383"/>
        <v>0.61130864197530865</v>
      </c>
      <c r="S960" s="1"/>
      <c r="T960" s="17">
        <f t="shared" si="384"/>
        <v>635.83488165441463</v>
      </c>
      <c r="U960" s="18">
        <f t="shared" si="385"/>
        <v>1423.7849094482656</v>
      </c>
      <c r="V960" s="2">
        <f t="shared" si="386"/>
        <v>604.04313757169382</v>
      </c>
      <c r="W960" s="18">
        <f t="shared" si="387"/>
        <v>1352.5956639758522</v>
      </c>
      <c r="X960" s="2">
        <f t="shared" si="388"/>
        <v>-165.55109027810289</v>
      </c>
      <c r="Y960" s="2">
        <f t="shared" si="389"/>
        <v>135.25956639758522</v>
      </c>
      <c r="Z960" s="2">
        <f t="shared" si="390"/>
        <v>604.04313757169382</v>
      </c>
      <c r="AA960" s="2">
        <f t="shared" si="391"/>
        <v>-1000</v>
      </c>
      <c r="AB960" s="5">
        <f t="shared" si="392"/>
        <v>0.62000000000000011</v>
      </c>
      <c r="AC960" s="5">
        <f t="shared" si="393"/>
        <v>-1</v>
      </c>
      <c r="AD960" s="3">
        <f t="shared" si="394"/>
        <v>201911</v>
      </c>
      <c r="AE960" s="21">
        <v>1.64</v>
      </c>
      <c r="AF960" s="21">
        <v>2.35</v>
      </c>
      <c r="AG960" s="21">
        <v>1.62</v>
      </c>
      <c r="AH960" s="21">
        <v>2.4</v>
      </c>
      <c r="AI960">
        <v>21</v>
      </c>
      <c r="AJ960">
        <v>7</v>
      </c>
      <c r="AK960">
        <f t="shared" si="395"/>
        <v>-170</v>
      </c>
      <c r="AL960">
        <f t="shared" si="396"/>
        <v>21</v>
      </c>
      <c r="AM960">
        <f t="shared" si="397"/>
        <v>7</v>
      </c>
    </row>
    <row r="961" spans="2:39" x14ac:dyDescent="0.25">
      <c r="B961" s="24">
        <v>43780</v>
      </c>
      <c r="C961" s="20" t="s">
        <v>25</v>
      </c>
      <c r="D961" s="20" t="s">
        <v>35</v>
      </c>
      <c r="E961" s="2">
        <v>-270.2702702702702</v>
      </c>
      <c r="F961" s="2">
        <v>220.00000000000003</v>
      </c>
      <c r="G961" s="9">
        <f t="shared" si="398"/>
        <v>45068.874999997679</v>
      </c>
      <c r="H961" s="2" t="str">
        <f t="shared" si="399"/>
        <v>San Francisco 49ers</v>
      </c>
      <c r="I961" s="2" t="str">
        <f t="shared" si="400"/>
        <v>Seattle Seahawks</v>
      </c>
      <c r="J961" s="17">
        <f t="shared" si="401"/>
        <v>-270.2702702702702</v>
      </c>
      <c r="K961" s="18">
        <f t="shared" si="402"/>
        <v>220.00000000000003</v>
      </c>
      <c r="L961" s="4">
        <f t="shared" si="377"/>
        <v>1.37</v>
      </c>
      <c r="M961" s="4">
        <f t="shared" si="378"/>
        <v>3.2</v>
      </c>
      <c r="N961" s="1">
        <f t="shared" si="379"/>
        <v>0.72992700729927007</v>
      </c>
      <c r="O961" s="1">
        <f t="shared" si="380"/>
        <v>0.3125</v>
      </c>
      <c r="P961" s="1">
        <f t="shared" si="381"/>
        <v>4.0700218818380707E-2</v>
      </c>
      <c r="Q961" s="1">
        <f t="shared" si="382"/>
        <v>0.20871350364963503</v>
      </c>
      <c r="R961" s="1">
        <f t="shared" si="383"/>
        <v>0.71971350364963504</v>
      </c>
      <c r="S961" s="1"/>
      <c r="T961" s="17">
        <f t="shared" si="384"/>
        <v>389.44176388110628</v>
      </c>
      <c r="U961" s="18">
        <f t="shared" si="385"/>
        <v>2256.8044836814311</v>
      </c>
      <c r="V961" s="2">
        <f t="shared" si="386"/>
        <v>369.96967568705094</v>
      </c>
      <c r="W961" s="18">
        <f t="shared" si="387"/>
        <v>2143.9642594973593</v>
      </c>
      <c r="X961" s="2">
        <f t="shared" si="388"/>
        <v>-270.29242278923357</v>
      </c>
      <c r="Y961" s="2">
        <f t="shared" si="389"/>
        <v>214.39642594973594</v>
      </c>
      <c r="Z961" s="2">
        <f t="shared" si="390"/>
        <v>-1000</v>
      </c>
      <c r="AA961" s="2">
        <f t="shared" si="391"/>
        <v>2143.9642594973593</v>
      </c>
      <c r="AB961" s="5">
        <f t="shared" si="392"/>
        <v>-1</v>
      </c>
      <c r="AC961" s="5">
        <f t="shared" si="393"/>
        <v>2.2000000000000002</v>
      </c>
      <c r="AD961" s="3">
        <f t="shared" si="394"/>
        <v>201911</v>
      </c>
      <c r="AE961" s="21">
        <v>1.38</v>
      </c>
      <c r="AF961" s="21">
        <v>3.15</v>
      </c>
      <c r="AG961" s="21">
        <v>1.37</v>
      </c>
      <c r="AH961" s="21">
        <v>3.2</v>
      </c>
      <c r="AI961">
        <v>24</v>
      </c>
      <c r="AJ961">
        <v>27</v>
      </c>
      <c r="AK961">
        <f t="shared" si="395"/>
        <v>-300</v>
      </c>
      <c r="AL961">
        <f t="shared" si="396"/>
        <v>24</v>
      </c>
      <c r="AM961">
        <f t="shared" si="397"/>
        <v>27</v>
      </c>
    </row>
    <row r="962" spans="2:39" x14ac:dyDescent="0.25">
      <c r="B962" s="24">
        <v>43779</v>
      </c>
      <c r="C962" s="20" t="s">
        <v>26</v>
      </c>
      <c r="D962" s="20" t="s">
        <v>32</v>
      </c>
      <c r="E962" s="2">
        <v>-181.81818181818181</v>
      </c>
      <c r="F962" s="2">
        <v>160</v>
      </c>
      <c r="G962" s="9">
        <f t="shared" si="398"/>
        <v>45068.916666664343</v>
      </c>
      <c r="H962" s="2" t="str">
        <f t="shared" si="399"/>
        <v>Dallas Cowboys</v>
      </c>
      <c r="I962" s="2" t="str">
        <f t="shared" si="400"/>
        <v>Minnesota Vikings</v>
      </c>
      <c r="J962" s="17">
        <f t="shared" si="401"/>
        <v>-181.81818181818181</v>
      </c>
      <c r="K962" s="18">
        <f t="shared" si="402"/>
        <v>160</v>
      </c>
      <c r="L962" s="4">
        <f t="shared" si="377"/>
        <v>1.55</v>
      </c>
      <c r="M962" s="4">
        <f t="shared" si="378"/>
        <v>2.6</v>
      </c>
      <c r="N962" s="1">
        <f t="shared" si="379"/>
        <v>0.64516129032258063</v>
      </c>
      <c r="O962" s="1">
        <f t="shared" si="380"/>
        <v>0.38461538461538458</v>
      </c>
      <c r="P962" s="1">
        <f t="shared" si="381"/>
        <v>2.8915662650602414E-2</v>
      </c>
      <c r="Q962" s="1">
        <f t="shared" si="382"/>
        <v>0.13027295285359802</v>
      </c>
      <c r="R962" s="1">
        <f t="shared" si="383"/>
        <v>0.64127295285359809</v>
      </c>
      <c r="S962" s="1"/>
      <c r="T962" s="17">
        <f t="shared" si="384"/>
        <v>559.39837404665798</v>
      </c>
      <c r="U962" s="18">
        <f t="shared" si="385"/>
        <v>1609.5378726032154</v>
      </c>
      <c r="V962" s="2">
        <f t="shared" si="386"/>
        <v>531.42845534432502</v>
      </c>
      <c r="W962" s="18">
        <f t="shared" si="387"/>
        <v>1529.0609789730545</v>
      </c>
      <c r="X962" s="2">
        <f t="shared" si="388"/>
        <v>-188.17208411470486</v>
      </c>
      <c r="Y962" s="2">
        <f t="shared" si="389"/>
        <v>152.90609789730544</v>
      </c>
      <c r="Z962" s="2">
        <f t="shared" si="390"/>
        <v>-1000</v>
      </c>
      <c r="AA962" s="2">
        <f t="shared" si="391"/>
        <v>1529.0609789730545</v>
      </c>
      <c r="AB962" s="5">
        <f t="shared" si="392"/>
        <v>-1</v>
      </c>
      <c r="AC962" s="5">
        <f t="shared" si="393"/>
        <v>1.6</v>
      </c>
      <c r="AD962" s="3">
        <f t="shared" si="394"/>
        <v>201911</v>
      </c>
      <c r="AE962" s="21">
        <v>1.66</v>
      </c>
      <c r="AF962" s="21">
        <v>2.2999999999999998</v>
      </c>
      <c r="AG962" s="21">
        <v>1.55</v>
      </c>
      <c r="AH962" s="21">
        <v>2.6</v>
      </c>
      <c r="AI962">
        <v>24</v>
      </c>
      <c r="AJ962">
        <v>28</v>
      </c>
      <c r="AK962">
        <f t="shared" si="395"/>
        <v>-190</v>
      </c>
      <c r="AL962">
        <f t="shared" si="396"/>
        <v>24</v>
      </c>
      <c r="AM962">
        <f t="shared" si="397"/>
        <v>28</v>
      </c>
    </row>
    <row r="963" spans="2:39" x14ac:dyDescent="0.25">
      <c r="B963" s="24">
        <v>43779</v>
      </c>
      <c r="C963" s="20" t="s">
        <v>36</v>
      </c>
      <c r="D963" s="20" t="s">
        <v>47</v>
      </c>
      <c r="E963" s="2">
        <v>-222.22222222222226</v>
      </c>
      <c r="F963" s="2">
        <v>179.99999999999997</v>
      </c>
      <c r="G963" s="9">
        <f t="shared" si="398"/>
        <v>45068.958333331007</v>
      </c>
      <c r="H963" s="2" t="str">
        <f t="shared" si="399"/>
        <v>Green Bay Packers</v>
      </c>
      <c r="I963" s="2" t="str">
        <f t="shared" si="400"/>
        <v>Carolina Panthers</v>
      </c>
      <c r="J963" s="17">
        <f t="shared" si="401"/>
        <v>-222.22222222222226</v>
      </c>
      <c r="K963" s="18">
        <f t="shared" si="402"/>
        <v>179.99999999999997</v>
      </c>
      <c r="L963" s="4">
        <f t="shared" si="377"/>
        <v>1.45</v>
      </c>
      <c r="M963" s="4">
        <f t="shared" si="378"/>
        <v>2.8</v>
      </c>
      <c r="N963" s="1">
        <f t="shared" si="379"/>
        <v>0.68965517241379315</v>
      </c>
      <c r="O963" s="1">
        <f t="shared" si="380"/>
        <v>0.35714285714285715</v>
      </c>
      <c r="P963" s="1">
        <f t="shared" si="381"/>
        <v>4.4705882352941262E-2</v>
      </c>
      <c r="Q963" s="1">
        <f t="shared" si="382"/>
        <v>0.166256157635468</v>
      </c>
      <c r="R963" s="1">
        <f t="shared" si="383"/>
        <v>0.67725615763546798</v>
      </c>
      <c r="S963" s="1"/>
      <c r="T963" s="17">
        <f t="shared" si="384"/>
        <v>476.54619116545314</v>
      </c>
      <c r="U963" s="18">
        <f t="shared" si="385"/>
        <v>1872.3757127156628</v>
      </c>
      <c r="V963" s="2">
        <f t="shared" si="386"/>
        <v>452.71888160718044</v>
      </c>
      <c r="W963" s="18">
        <f t="shared" si="387"/>
        <v>1778.7569270798795</v>
      </c>
      <c r="X963" s="2">
        <f t="shared" si="388"/>
        <v>-220.88762820095712</v>
      </c>
      <c r="Y963" s="2">
        <f t="shared" si="389"/>
        <v>177.87569270798795</v>
      </c>
      <c r="Z963" s="2">
        <f t="shared" si="390"/>
        <v>452.71888160718044</v>
      </c>
      <c r="AA963" s="2">
        <f t="shared" si="391"/>
        <v>-1000</v>
      </c>
      <c r="AB963" s="5">
        <f t="shared" si="392"/>
        <v>0.44999999999999996</v>
      </c>
      <c r="AC963" s="5">
        <f t="shared" si="393"/>
        <v>-1</v>
      </c>
      <c r="AD963" s="3">
        <f t="shared" si="394"/>
        <v>201911</v>
      </c>
      <c r="AE963" s="21">
        <v>1.42</v>
      </c>
      <c r="AF963" s="21">
        <v>2.95</v>
      </c>
      <c r="AG963" s="21">
        <v>1.45</v>
      </c>
      <c r="AH963" s="21">
        <v>2.8</v>
      </c>
      <c r="AI963">
        <v>24</v>
      </c>
      <c r="AJ963">
        <v>16</v>
      </c>
      <c r="AK963">
        <f t="shared" si="395"/>
        <v>-300</v>
      </c>
      <c r="AL963">
        <f t="shared" si="396"/>
        <v>24</v>
      </c>
      <c r="AM963">
        <f t="shared" si="397"/>
        <v>16</v>
      </c>
    </row>
    <row r="964" spans="2:39" x14ac:dyDescent="0.25">
      <c r="B964" s="24">
        <v>43779</v>
      </c>
      <c r="C964" s="20" t="s">
        <v>48</v>
      </c>
      <c r="D964" s="20" t="s">
        <v>50</v>
      </c>
      <c r="E964" s="2">
        <v>190</v>
      </c>
      <c r="F964" s="2">
        <v>-232.55813953488376</v>
      </c>
      <c r="G964" s="9">
        <f t="shared" si="398"/>
        <v>45068.999999997672</v>
      </c>
      <c r="H964" s="2" t="str">
        <f t="shared" si="399"/>
        <v>Los Angeles Rams</v>
      </c>
      <c r="I964" s="2" t="str">
        <f t="shared" si="400"/>
        <v>Pittsburgh Steelers</v>
      </c>
      <c r="J964" s="17">
        <f t="shared" si="401"/>
        <v>-232.55813953488376</v>
      </c>
      <c r="K964" s="18">
        <f t="shared" si="402"/>
        <v>190</v>
      </c>
      <c r="L964" s="4">
        <f t="shared" ref="L964:L1027" si="403">IF(J964&lt;0,-(100-J964)/J964,J964/100+1)</f>
        <v>1.43</v>
      </c>
      <c r="M964" s="4">
        <f t="shared" ref="M964:M1027" si="404">IF(K964&lt;0,-(100-K964)/K964,K964/100+1)</f>
        <v>2.9</v>
      </c>
      <c r="N964" s="1">
        <f t="shared" si="379"/>
        <v>0.69930069930069938</v>
      </c>
      <c r="O964" s="1">
        <f t="shared" si="380"/>
        <v>0.34482758620689657</v>
      </c>
      <c r="P964" s="1">
        <f t="shared" si="381"/>
        <v>4.2263279445727608E-2</v>
      </c>
      <c r="Q964" s="1">
        <f t="shared" si="382"/>
        <v>0.1772365565469014</v>
      </c>
      <c r="R964" s="1">
        <f t="shared" si="383"/>
        <v>0.68823655654690141</v>
      </c>
      <c r="S964" s="1"/>
      <c r="T964" s="17">
        <f t="shared" si="384"/>
        <v>452.98878777569371</v>
      </c>
      <c r="U964" s="18">
        <f t="shared" si="385"/>
        <v>1963.0773393846457</v>
      </c>
      <c r="V964" s="2">
        <f t="shared" si="386"/>
        <v>430.33934838690902</v>
      </c>
      <c r="W964" s="18">
        <f t="shared" si="387"/>
        <v>1864.9234724154132</v>
      </c>
      <c r="X964" s="2">
        <f t="shared" si="388"/>
        <v>-232.37475349358971</v>
      </c>
      <c r="Y964" s="2">
        <f t="shared" si="389"/>
        <v>186.49234724154132</v>
      </c>
      <c r="Z964" s="2">
        <f t="shared" si="390"/>
        <v>-1000</v>
      </c>
      <c r="AA964" s="2">
        <f t="shared" si="391"/>
        <v>1864.9234724154132</v>
      </c>
      <c r="AB964" s="5">
        <f t="shared" si="392"/>
        <v>-1</v>
      </c>
      <c r="AC964" s="5">
        <f t="shared" si="393"/>
        <v>1.9</v>
      </c>
      <c r="AD964" s="3">
        <f t="shared" si="394"/>
        <v>201911</v>
      </c>
      <c r="AE964" s="21">
        <v>2.8</v>
      </c>
      <c r="AF964" s="21">
        <v>1.45</v>
      </c>
      <c r="AG964" s="21">
        <v>2.9</v>
      </c>
      <c r="AH964" s="21">
        <v>1.43</v>
      </c>
      <c r="AI964">
        <v>17</v>
      </c>
      <c r="AJ964">
        <v>12</v>
      </c>
      <c r="AK964">
        <f t="shared" si="395"/>
        <v>-300</v>
      </c>
      <c r="AL964">
        <f t="shared" si="396"/>
        <v>12</v>
      </c>
      <c r="AM964">
        <f t="shared" si="397"/>
        <v>17</v>
      </c>
    </row>
    <row r="965" spans="2:39" x14ac:dyDescent="0.25">
      <c r="B965" s="24">
        <v>43779</v>
      </c>
      <c r="C965" s="20" t="s">
        <v>42</v>
      </c>
      <c r="D965" s="20" t="s">
        <v>33</v>
      </c>
      <c r="E965" s="2">
        <v>-555.55555555555577</v>
      </c>
      <c r="F965" s="2">
        <v>425</v>
      </c>
      <c r="G965" s="9">
        <f t="shared" si="398"/>
        <v>45069.041666664336</v>
      </c>
      <c r="H965" s="2" t="str">
        <f t="shared" si="399"/>
        <v>Indianapolis Colts</v>
      </c>
      <c r="I965" s="2" t="str">
        <f t="shared" si="400"/>
        <v>Miami Dolphins</v>
      </c>
      <c r="J965" s="17">
        <f t="shared" si="401"/>
        <v>-555.55555555555577</v>
      </c>
      <c r="K965" s="18">
        <f t="shared" si="402"/>
        <v>425</v>
      </c>
      <c r="L965" s="4">
        <f t="shared" si="403"/>
        <v>1.18</v>
      </c>
      <c r="M965" s="4">
        <f t="shared" si="404"/>
        <v>5.25</v>
      </c>
      <c r="N965" s="1">
        <f t="shared" ref="N965:N1028" si="405">1/L965</f>
        <v>0.84745762711864414</v>
      </c>
      <c r="O965" s="1">
        <f t="shared" ref="O965:O1028" si="406">1/M965</f>
        <v>0.19047619047619047</v>
      </c>
      <c r="P965" s="1">
        <f t="shared" ref="P965:P1028" si="407">1-L965*M965/(L965+M965)</f>
        <v>3.6547433903577065E-2</v>
      </c>
      <c r="Q965" s="1">
        <f t="shared" ref="Q965:Q1028" si="408">ABS(N965-O965)/2</f>
        <v>0.32849071832122684</v>
      </c>
      <c r="R965" s="1">
        <f t="shared" ref="R965:R1028" si="409">R$1+IF(L965&lt;=M965,Q965,-Q965)</f>
        <v>0.83949071832122679</v>
      </c>
      <c r="S965" s="1"/>
      <c r="T965" s="17">
        <f t="shared" ref="T965:T1028" si="410">(1/R965-1)*1000</f>
        <v>191.19839942930162</v>
      </c>
      <c r="U965" s="18">
        <f t="shared" ref="U965:U1028" si="411">1000000/(T965+S$1)-T$1</f>
        <v>4188.72894319429</v>
      </c>
      <c r="V965" s="2">
        <f t="shared" ref="V965:V1028" si="412">T965*0.95</f>
        <v>181.63847945783652</v>
      </c>
      <c r="W965" s="18">
        <f t="shared" ref="W965:W1028" si="413">U965*0.95</f>
        <v>3979.2924960345754</v>
      </c>
      <c r="X965" s="2">
        <f t="shared" ref="X965:X1028" si="414">IF(V965&lt;1000,-100000/V965,V965/10)</f>
        <v>-550.54413744535259</v>
      </c>
      <c r="Y965" s="2">
        <f t="shared" ref="Y965:Y1028" si="415">IF(W965&lt;1000,-100000/W965,W965/10)</f>
        <v>397.92924960345755</v>
      </c>
      <c r="Z965" s="2">
        <f t="shared" ref="Z965:Z1028" si="416">IF(AL965&gt;AM965,V965,-1000)</f>
        <v>-1000</v>
      </c>
      <c r="AA965" s="2">
        <f t="shared" ref="AA965:AA1028" si="417">IF(AM965&gt;AL965,W965,-1000)</f>
        <v>3979.2924960345754</v>
      </c>
      <c r="AB965" s="5">
        <f t="shared" ref="AB965:AB1028" si="418">IF(AL965&gt;AM965,L965-1,-1)</f>
        <v>-1</v>
      </c>
      <c r="AC965" s="5">
        <f t="shared" ref="AC965:AC1028" si="419">IF(AM965&gt;AL965,M965-1,-1)</f>
        <v>4.25</v>
      </c>
      <c r="AD965" s="3">
        <f t="shared" ref="AD965:AD1028" si="420">YEAR(B965)*100+MONTH(B965)</f>
        <v>201911</v>
      </c>
      <c r="AE965" s="21">
        <v>1.19</v>
      </c>
      <c r="AF965" s="21">
        <v>5</v>
      </c>
      <c r="AG965" s="21">
        <v>1.18</v>
      </c>
      <c r="AH965" s="21">
        <v>5.25</v>
      </c>
      <c r="AI965">
        <v>12</v>
      </c>
      <c r="AJ965">
        <v>16</v>
      </c>
      <c r="AK965">
        <f t="shared" ref="AK965:AK1028" si="421">IF(J965&lt;-200,INT(J965/100)*100,INT(J965/10)*10)</f>
        <v>-600</v>
      </c>
      <c r="AL965">
        <f t="shared" ref="AL965:AL1028" si="422">IF(E965&lt;F965,AI965,AJ965)</f>
        <v>12</v>
      </c>
      <c r="AM965">
        <f t="shared" ref="AM965:AM1028" si="423">IF(E965&lt;F965,AJ965,AI965)</f>
        <v>16</v>
      </c>
    </row>
    <row r="966" spans="2:39" x14ac:dyDescent="0.25">
      <c r="B966" s="24">
        <v>43779</v>
      </c>
      <c r="C966" s="20" t="s">
        <v>40</v>
      </c>
      <c r="D966" s="20" t="s">
        <v>37</v>
      </c>
      <c r="E966" s="2">
        <v>-285.71428571428567</v>
      </c>
      <c r="F966" s="2">
        <v>229.99999999999997</v>
      </c>
      <c r="G966" s="9">
        <f t="shared" ref="G966:G1029" si="424">G965+1/24</f>
        <v>45069.083333331</v>
      </c>
      <c r="H966" s="2" t="str">
        <f t="shared" si="399"/>
        <v>Chicago Bears</v>
      </c>
      <c r="I966" s="2" t="str">
        <f t="shared" si="400"/>
        <v>Detroit Lions</v>
      </c>
      <c r="J966" s="17">
        <f t="shared" si="401"/>
        <v>-285.71428571428567</v>
      </c>
      <c r="K966" s="18">
        <f t="shared" si="402"/>
        <v>229.99999999999997</v>
      </c>
      <c r="L966" s="4">
        <f t="shared" si="403"/>
        <v>1.35</v>
      </c>
      <c r="M966" s="4">
        <f t="shared" si="404"/>
        <v>3.3</v>
      </c>
      <c r="N966" s="1">
        <f t="shared" si="405"/>
        <v>0.7407407407407407</v>
      </c>
      <c r="O966" s="1">
        <f t="shared" si="406"/>
        <v>0.30303030303030304</v>
      </c>
      <c r="P966" s="1">
        <f t="shared" si="407"/>
        <v>4.1935483870967794E-2</v>
      </c>
      <c r="Q966" s="1">
        <f t="shared" si="408"/>
        <v>0.21885521885521883</v>
      </c>
      <c r="R966" s="1">
        <f t="shared" si="409"/>
        <v>0.72985521885521887</v>
      </c>
      <c r="S966" s="1"/>
      <c r="T966" s="17">
        <f t="shared" si="410"/>
        <v>370.13475298361828</v>
      </c>
      <c r="U966" s="18">
        <f t="shared" si="411"/>
        <v>2363.8563841328437</v>
      </c>
      <c r="V966" s="2">
        <f t="shared" si="412"/>
        <v>351.62801533443735</v>
      </c>
      <c r="W966" s="18">
        <f t="shared" si="413"/>
        <v>2245.6635649262016</v>
      </c>
      <c r="X966" s="2">
        <f t="shared" si="414"/>
        <v>-284.39144675343596</v>
      </c>
      <c r="Y966" s="2">
        <f t="shared" si="415"/>
        <v>224.56635649262017</v>
      </c>
      <c r="Z966" s="2">
        <f t="shared" si="416"/>
        <v>351.62801533443735</v>
      </c>
      <c r="AA966" s="2">
        <f t="shared" si="417"/>
        <v>-1000</v>
      </c>
      <c r="AB966" s="5">
        <f t="shared" si="418"/>
        <v>0.35000000000000009</v>
      </c>
      <c r="AC966" s="5">
        <f t="shared" si="419"/>
        <v>-1</v>
      </c>
      <c r="AD966" s="3">
        <f t="shared" si="420"/>
        <v>201911</v>
      </c>
      <c r="AE966" s="21">
        <v>1.58</v>
      </c>
      <c r="AF966" s="21">
        <v>2.5</v>
      </c>
      <c r="AG966" s="21">
        <v>1.35</v>
      </c>
      <c r="AH966" s="21">
        <v>3.3</v>
      </c>
      <c r="AI966">
        <v>20</v>
      </c>
      <c r="AJ966">
        <v>13</v>
      </c>
      <c r="AK966">
        <f t="shared" si="421"/>
        <v>-300</v>
      </c>
      <c r="AL966">
        <f t="shared" si="422"/>
        <v>20</v>
      </c>
      <c r="AM966">
        <f t="shared" si="423"/>
        <v>13</v>
      </c>
    </row>
    <row r="967" spans="2:39" x14ac:dyDescent="0.25">
      <c r="B967" s="24">
        <v>43779</v>
      </c>
      <c r="C967" s="20" t="s">
        <v>24</v>
      </c>
      <c r="D967" s="20" t="s">
        <v>31</v>
      </c>
      <c r="E967" s="2">
        <v>425</v>
      </c>
      <c r="F967" s="2">
        <v>-555.55555555555577</v>
      </c>
      <c r="G967" s="9">
        <f t="shared" si="424"/>
        <v>45069.124999997664</v>
      </c>
      <c r="H967" s="2" t="str">
        <f t="shared" ref="H967:H1030" si="425">IF(E967&lt;=F967,C967,D967)</f>
        <v>Baltimore Ravens</v>
      </c>
      <c r="I967" s="2" t="str">
        <f t="shared" ref="I967:I1030" si="426">IF(E967&gt;F967,C967,D967)</f>
        <v>Cincinnati Bengals</v>
      </c>
      <c r="J967" s="17">
        <f t="shared" ref="J967:J1030" si="427">IF(E967&lt;=F967,E967,F967)</f>
        <v>-555.55555555555577</v>
      </c>
      <c r="K967" s="18">
        <f t="shared" ref="K967:K1030" si="428">IF(E967&gt;F967,E967,F967)</f>
        <v>425</v>
      </c>
      <c r="L967" s="4">
        <f t="shared" si="403"/>
        <v>1.18</v>
      </c>
      <c r="M967" s="4">
        <f t="shared" si="404"/>
        <v>5.25</v>
      </c>
      <c r="N967" s="1">
        <f t="shared" si="405"/>
        <v>0.84745762711864414</v>
      </c>
      <c r="O967" s="1">
        <f t="shared" si="406"/>
        <v>0.19047619047619047</v>
      </c>
      <c r="P967" s="1">
        <f t="shared" si="407"/>
        <v>3.6547433903577065E-2</v>
      </c>
      <c r="Q967" s="1">
        <f t="shared" si="408"/>
        <v>0.32849071832122684</v>
      </c>
      <c r="R967" s="1">
        <f t="shared" si="409"/>
        <v>0.83949071832122679</v>
      </c>
      <c r="S967" s="1"/>
      <c r="T967" s="17">
        <f t="shared" si="410"/>
        <v>191.19839942930162</v>
      </c>
      <c r="U967" s="18">
        <f t="shared" si="411"/>
        <v>4188.72894319429</v>
      </c>
      <c r="V967" s="2">
        <f t="shared" si="412"/>
        <v>181.63847945783652</v>
      </c>
      <c r="W967" s="18">
        <f t="shared" si="413"/>
        <v>3979.2924960345754</v>
      </c>
      <c r="X967" s="2">
        <f t="shared" si="414"/>
        <v>-550.54413744535259</v>
      </c>
      <c r="Y967" s="2">
        <f t="shared" si="415"/>
        <v>397.92924960345755</v>
      </c>
      <c r="Z967" s="2">
        <f t="shared" si="416"/>
        <v>181.63847945783652</v>
      </c>
      <c r="AA967" s="2">
        <f t="shared" si="417"/>
        <v>-1000</v>
      </c>
      <c r="AB967" s="5">
        <f t="shared" si="418"/>
        <v>0.17999999999999994</v>
      </c>
      <c r="AC967" s="5">
        <f t="shared" si="419"/>
        <v>-1</v>
      </c>
      <c r="AD967" s="3">
        <f t="shared" si="420"/>
        <v>201911</v>
      </c>
      <c r="AE967" s="21">
        <v>4.5</v>
      </c>
      <c r="AF967" s="21">
        <v>1.22</v>
      </c>
      <c r="AG967" s="21">
        <v>5.25</v>
      </c>
      <c r="AH967" s="21">
        <v>1.18</v>
      </c>
      <c r="AI967">
        <v>13</v>
      </c>
      <c r="AJ967">
        <v>49</v>
      </c>
      <c r="AK967">
        <f t="shared" si="421"/>
        <v>-600</v>
      </c>
      <c r="AL967">
        <f t="shared" si="422"/>
        <v>49</v>
      </c>
      <c r="AM967">
        <f t="shared" si="423"/>
        <v>13</v>
      </c>
    </row>
    <row r="968" spans="2:39" x14ac:dyDescent="0.25">
      <c r="B968" s="24">
        <v>43779</v>
      </c>
      <c r="C968" s="20" t="s">
        <v>49</v>
      </c>
      <c r="D968" s="20" t="s">
        <v>27</v>
      </c>
      <c r="E968" s="2">
        <v>-156.25000000000003</v>
      </c>
      <c r="F968" s="2">
        <v>135</v>
      </c>
      <c r="G968" s="9">
        <f t="shared" si="424"/>
        <v>45069.166666664329</v>
      </c>
      <c r="H968" s="2" t="str">
        <f t="shared" si="425"/>
        <v>Cleveland Browns</v>
      </c>
      <c r="I968" s="2" t="str">
        <f t="shared" si="426"/>
        <v>Buffalo Bills</v>
      </c>
      <c r="J968" s="17">
        <f t="shared" si="427"/>
        <v>-156.25000000000003</v>
      </c>
      <c r="K968" s="18">
        <f t="shared" si="428"/>
        <v>135</v>
      </c>
      <c r="L968" s="4">
        <f t="shared" si="403"/>
        <v>1.6399999999999997</v>
      </c>
      <c r="M968" s="4">
        <f t="shared" si="404"/>
        <v>2.35</v>
      </c>
      <c r="N968" s="1">
        <f t="shared" si="405"/>
        <v>0.60975609756097571</v>
      </c>
      <c r="O968" s="1">
        <f t="shared" si="406"/>
        <v>0.42553191489361702</v>
      </c>
      <c r="P968" s="1">
        <f t="shared" si="407"/>
        <v>3.4085213032581607E-2</v>
      </c>
      <c r="Q968" s="1">
        <f t="shared" si="408"/>
        <v>9.2112091333679341E-2</v>
      </c>
      <c r="R968" s="1">
        <f t="shared" si="409"/>
        <v>0.60311209133367938</v>
      </c>
      <c r="S968" s="1"/>
      <c r="T968" s="17">
        <f t="shared" si="410"/>
        <v>658.06657563218596</v>
      </c>
      <c r="U968" s="18">
        <f t="shared" si="411"/>
        <v>1377.3404079490144</v>
      </c>
      <c r="V968" s="2">
        <f t="shared" si="412"/>
        <v>625.16324685057668</v>
      </c>
      <c r="W968" s="18">
        <f t="shared" si="413"/>
        <v>1308.4733875515637</v>
      </c>
      <c r="X968" s="2">
        <f t="shared" si="414"/>
        <v>-159.95821971905121</v>
      </c>
      <c r="Y968" s="2">
        <f t="shared" si="415"/>
        <v>130.84733875515639</v>
      </c>
      <c r="Z968" s="2">
        <f t="shared" si="416"/>
        <v>625.16324685057668</v>
      </c>
      <c r="AA968" s="2">
        <f t="shared" si="417"/>
        <v>-1000</v>
      </c>
      <c r="AB968" s="5">
        <f t="shared" si="418"/>
        <v>0.63999999999999968</v>
      </c>
      <c r="AC968" s="5">
        <f t="shared" si="419"/>
        <v>-1</v>
      </c>
      <c r="AD968" s="3">
        <f t="shared" si="420"/>
        <v>201911</v>
      </c>
      <c r="AE968" s="21">
        <v>1.74</v>
      </c>
      <c r="AF968" s="21">
        <v>2.15</v>
      </c>
      <c r="AG968" s="21">
        <v>1.64</v>
      </c>
      <c r="AH968" s="21">
        <v>2.35</v>
      </c>
      <c r="AI968">
        <v>19</v>
      </c>
      <c r="AJ968">
        <v>16</v>
      </c>
      <c r="AK968">
        <f t="shared" si="421"/>
        <v>-160</v>
      </c>
      <c r="AL968">
        <f t="shared" si="422"/>
        <v>19</v>
      </c>
      <c r="AM968">
        <f t="shared" si="423"/>
        <v>16</v>
      </c>
    </row>
    <row r="969" spans="2:39" x14ac:dyDescent="0.25">
      <c r="B969" s="24">
        <v>43779</v>
      </c>
      <c r="C969" s="20" t="s">
        <v>46</v>
      </c>
      <c r="D969" s="20" t="s">
        <v>38</v>
      </c>
      <c r="E969" s="2">
        <v>-909.09090909090833</v>
      </c>
      <c r="F969" s="2">
        <v>575</v>
      </c>
      <c r="G969" s="9">
        <f t="shared" si="424"/>
        <v>45069.208333330993</v>
      </c>
      <c r="H969" s="2" t="str">
        <f t="shared" si="425"/>
        <v>New Orleans Saints</v>
      </c>
      <c r="I969" s="2" t="str">
        <f t="shared" si="426"/>
        <v>Atlanta Falcons</v>
      </c>
      <c r="J969" s="17">
        <f t="shared" si="427"/>
        <v>-909.09090909090833</v>
      </c>
      <c r="K969" s="18">
        <f t="shared" si="428"/>
        <v>575</v>
      </c>
      <c r="L969" s="4">
        <f t="shared" si="403"/>
        <v>1.1100000000000001</v>
      </c>
      <c r="M969" s="4">
        <f t="shared" si="404"/>
        <v>6.75</v>
      </c>
      <c r="N969" s="1">
        <f t="shared" si="405"/>
        <v>0.9009009009009008</v>
      </c>
      <c r="O969" s="1">
        <f t="shared" si="406"/>
        <v>0.14814814814814814</v>
      </c>
      <c r="P969" s="1">
        <f t="shared" si="407"/>
        <v>4.6755725190839703E-2</v>
      </c>
      <c r="Q969" s="1">
        <f t="shared" si="408"/>
        <v>0.37637637637637633</v>
      </c>
      <c r="R969" s="1">
        <f t="shared" si="409"/>
        <v>0.88737637637637634</v>
      </c>
      <c r="S969" s="1"/>
      <c r="T969" s="17">
        <f t="shared" si="410"/>
        <v>126.9175364838142</v>
      </c>
      <c r="U969" s="18">
        <f t="shared" si="411"/>
        <v>5771.7422617421498</v>
      </c>
      <c r="V969" s="2">
        <f t="shared" si="412"/>
        <v>120.57165965962349</v>
      </c>
      <c r="W969" s="18">
        <f t="shared" si="413"/>
        <v>5483.1551486550425</v>
      </c>
      <c r="X969" s="2">
        <f t="shared" si="414"/>
        <v>-829.38229665497056</v>
      </c>
      <c r="Y969" s="2">
        <f t="shared" si="415"/>
        <v>548.31551486550427</v>
      </c>
      <c r="Z969" s="2">
        <f t="shared" si="416"/>
        <v>-1000</v>
      </c>
      <c r="AA969" s="2">
        <f t="shared" si="417"/>
        <v>5483.1551486550425</v>
      </c>
      <c r="AB969" s="5">
        <f t="shared" si="418"/>
        <v>-1</v>
      </c>
      <c r="AC969" s="5">
        <f t="shared" si="419"/>
        <v>5.75</v>
      </c>
      <c r="AD969" s="3">
        <f t="shared" si="420"/>
        <v>201911</v>
      </c>
      <c r="AE969" s="21">
        <v>1.18</v>
      </c>
      <c r="AF969" s="21">
        <v>5.25</v>
      </c>
      <c r="AG969" s="21">
        <v>1.1100000000000001</v>
      </c>
      <c r="AH969" s="21">
        <v>6.75</v>
      </c>
      <c r="AI969">
        <v>9</v>
      </c>
      <c r="AJ969">
        <v>26</v>
      </c>
      <c r="AK969">
        <f t="shared" si="421"/>
        <v>-1000</v>
      </c>
      <c r="AL969">
        <f t="shared" si="422"/>
        <v>9</v>
      </c>
      <c r="AM969">
        <f t="shared" si="423"/>
        <v>26</v>
      </c>
    </row>
    <row r="970" spans="2:39" x14ac:dyDescent="0.25">
      <c r="B970" s="24">
        <v>43779</v>
      </c>
      <c r="C970" s="20" t="s">
        <v>45</v>
      </c>
      <c r="D970" s="20" t="s">
        <v>28</v>
      </c>
      <c r="E970" s="2">
        <v>135</v>
      </c>
      <c r="F970" s="2">
        <v>-156.25000000000003</v>
      </c>
      <c r="G970" s="9">
        <f t="shared" si="424"/>
        <v>45069.249999997657</v>
      </c>
      <c r="H970" s="2" t="str">
        <f t="shared" si="425"/>
        <v>New York Giants</v>
      </c>
      <c r="I970" s="2" t="str">
        <f t="shared" si="426"/>
        <v>New York Jets</v>
      </c>
      <c r="J970" s="17">
        <f t="shared" si="427"/>
        <v>-156.25000000000003</v>
      </c>
      <c r="K970" s="18">
        <f t="shared" si="428"/>
        <v>135</v>
      </c>
      <c r="L970" s="4">
        <f t="shared" si="403"/>
        <v>1.6399999999999997</v>
      </c>
      <c r="M970" s="4">
        <f t="shared" si="404"/>
        <v>2.35</v>
      </c>
      <c r="N970" s="1">
        <f t="shared" si="405"/>
        <v>0.60975609756097571</v>
      </c>
      <c r="O970" s="1">
        <f t="shared" si="406"/>
        <v>0.42553191489361702</v>
      </c>
      <c r="P970" s="1">
        <f t="shared" si="407"/>
        <v>3.4085213032581607E-2</v>
      </c>
      <c r="Q970" s="1">
        <f t="shared" si="408"/>
        <v>9.2112091333679341E-2</v>
      </c>
      <c r="R970" s="1">
        <f t="shared" si="409"/>
        <v>0.60311209133367938</v>
      </c>
      <c r="S970" s="1"/>
      <c r="T970" s="17">
        <f t="shared" si="410"/>
        <v>658.06657563218596</v>
      </c>
      <c r="U970" s="18">
        <f t="shared" si="411"/>
        <v>1377.3404079490144</v>
      </c>
      <c r="V970" s="2">
        <f t="shared" si="412"/>
        <v>625.16324685057668</v>
      </c>
      <c r="W970" s="18">
        <f t="shared" si="413"/>
        <v>1308.4733875515637</v>
      </c>
      <c r="X970" s="2">
        <f t="shared" si="414"/>
        <v>-159.95821971905121</v>
      </c>
      <c r="Y970" s="2">
        <f t="shared" si="415"/>
        <v>130.84733875515639</v>
      </c>
      <c r="Z970" s="2">
        <f t="shared" si="416"/>
        <v>-1000</v>
      </c>
      <c r="AA970" s="2">
        <f t="shared" si="417"/>
        <v>1308.4733875515637</v>
      </c>
      <c r="AB970" s="5">
        <f t="shared" si="418"/>
        <v>-1</v>
      </c>
      <c r="AC970" s="5">
        <f t="shared" si="419"/>
        <v>1.35</v>
      </c>
      <c r="AD970" s="3">
        <f t="shared" si="420"/>
        <v>201911</v>
      </c>
      <c r="AE970" s="21">
        <v>2.15</v>
      </c>
      <c r="AF970" s="21">
        <v>1.74</v>
      </c>
      <c r="AG970" s="21">
        <v>2.35</v>
      </c>
      <c r="AH970" s="21">
        <v>1.64</v>
      </c>
      <c r="AI970">
        <v>34</v>
      </c>
      <c r="AJ970">
        <v>27</v>
      </c>
      <c r="AK970">
        <f t="shared" si="421"/>
        <v>-160</v>
      </c>
      <c r="AL970">
        <f t="shared" si="422"/>
        <v>27</v>
      </c>
      <c r="AM970">
        <f t="shared" si="423"/>
        <v>34</v>
      </c>
    </row>
    <row r="971" spans="2:39" x14ac:dyDescent="0.25">
      <c r="B971" s="24">
        <v>43779</v>
      </c>
      <c r="C971" s="20" t="s">
        <v>30</v>
      </c>
      <c r="D971" s="20" t="s">
        <v>51</v>
      </c>
      <c r="E971" s="2">
        <v>-243.9024390243903</v>
      </c>
      <c r="F971" s="2">
        <v>200</v>
      </c>
      <c r="G971" s="9">
        <f t="shared" si="424"/>
        <v>45069.291666664321</v>
      </c>
      <c r="H971" s="2" t="str">
        <f t="shared" si="425"/>
        <v>Tampa Bay Buccaneers</v>
      </c>
      <c r="I971" s="2" t="str">
        <f t="shared" si="426"/>
        <v>Arizona Cardinals</v>
      </c>
      <c r="J971" s="17">
        <f t="shared" si="427"/>
        <v>-243.9024390243903</v>
      </c>
      <c r="K971" s="18">
        <f t="shared" si="428"/>
        <v>200</v>
      </c>
      <c r="L971" s="4">
        <f t="shared" si="403"/>
        <v>1.41</v>
      </c>
      <c r="M971" s="4">
        <f t="shared" si="404"/>
        <v>3</v>
      </c>
      <c r="N971" s="1">
        <f t="shared" si="405"/>
        <v>0.70921985815602839</v>
      </c>
      <c r="O971" s="1">
        <f t="shared" si="406"/>
        <v>0.33333333333333331</v>
      </c>
      <c r="P971" s="1">
        <f t="shared" si="407"/>
        <v>4.0816326530612401E-2</v>
      </c>
      <c r="Q971" s="1">
        <f t="shared" si="408"/>
        <v>0.18794326241134754</v>
      </c>
      <c r="R971" s="1">
        <f t="shared" si="409"/>
        <v>0.69894326241134752</v>
      </c>
      <c r="S971" s="1"/>
      <c r="T971" s="17">
        <f t="shared" si="410"/>
        <v>430.73129648608347</v>
      </c>
      <c r="U971" s="18">
        <f t="shared" si="411"/>
        <v>2057.0269370258952</v>
      </c>
      <c r="V971" s="2">
        <f t="shared" si="412"/>
        <v>409.19473166177926</v>
      </c>
      <c r="W971" s="18">
        <f t="shared" si="413"/>
        <v>1954.1755901746003</v>
      </c>
      <c r="X971" s="2">
        <f t="shared" si="414"/>
        <v>-244.3824229942804</v>
      </c>
      <c r="Y971" s="2">
        <f t="shared" si="415"/>
        <v>195.41755901746004</v>
      </c>
      <c r="Z971" s="2">
        <f t="shared" si="416"/>
        <v>409.19473166177926</v>
      </c>
      <c r="AA971" s="2">
        <f t="shared" si="417"/>
        <v>-1000</v>
      </c>
      <c r="AB971" s="5">
        <f t="shared" si="418"/>
        <v>0.40999999999999992</v>
      </c>
      <c r="AC971" s="5">
        <f t="shared" si="419"/>
        <v>-1</v>
      </c>
      <c r="AD971" s="3">
        <f t="shared" si="420"/>
        <v>201911</v>
      </c>
      <c r="AE971" s="21">
        <v>1.44</v>
      </c>
      <c r="AF971" s="21">
        <v>2.85</v>
      </c>
      <c r="AG971" s="21">
        <v>1.41</v>
      </c>
      <c r="AH971" s="21">
        <v>3</v>
      </c>
      <c r="AI971">
        <v>30</v>
      </c>
      <c r="AJ971">
        <v>27</v>
      </c>
      <c r="AK971">
        <f t="shared" si="421"/>
        <v>-300</v>
      </c>
      <c r="AL971">
        <f t="shared" si="422"/>
        <v>30</v>
      </c>
      <c r="AM971">
        <f t="shared" si="423"/>
        <v>27</v>
      </c>
    </row>
    <row r="972" spans="2:39" x14ac:dyDescent="0.25">
      <c r="B972" s="24">
        <v>43779</v>
      </c>
      <c r="C972" s="20" t="s">
        <v>44</v>
      </c>
      <c r="D972" s="20" t="s">
        <v>23</v>
      </c>
      <c r="E972" s="2">
        <v>220.00000000000003</v>
      </c>
      <c r="F972" s="2">
        <v>-270.2702702702702</v>
      </c>
      <c r="G972" s="9">
        <f t="shared" si="424"/>
        <v>45069.333333330986</v>
      </c>
      <c r="H972" s="2" t="str">
        <f t="shared" si="425"/>
        <v>Kansas City Chiefs</v>
      </c>
      <c r="I972" s="2" t="str">
        <f t="shared" si="426"/>
        <v>Tennessee Titans</v>
      </c>
      <c r="J972" s="17">
        <f t="shared" si="427"/>
        <v>-270.2702702702702</v>
      </c>
      <c r="K972" s="18">
        <f t="shared" si="428"/>
        <v>220.00000000000003</v>
      </c>
      <c r="L972" s="4">
        <f t="shared" si="403"/>
        <v>1.37</v>
      </c>
      <c r="M972" s="4">
        <f t="shared" si="404"/>
        <v>3.2</v>
      </c>
      <c r="N972" s="1">
        <f t="shared" si="405"/>
        <v>0.72992700729927007</v>
      </c>
      <c r="O972" s="1">
        <f t="shared" si="406"/>
        <v>0.3125</v>
      </c>
      <c r="P972" s="1">
        <f t="shared" si="407"/>
        <v>4.0700218818380707E-2</v>
      </c>
      <c r="Q972" s="1">
        <f t="shared" si="408"/>
        <v>0.20871350364963503</v>
      </c>
      <c r="R972" s="1">
        <f t="shared" si="409"/>
        <v>0.71971350364963504</v>
      </c>
      <c r="S972" s="1"/>
      <c r="T972" s="17">
        <f t="shared" si="410"/>
        <v>389.44176388110628</v>
      </c>
      <c r="U972" s="18">
        <f t="shared" si="411"/>
        <v>2256.8044836814311</v>
      </c>
      <c r="V972" s="2">
        <f t="shared" si="412"/>
        <v>369.96967568705094</v>
      </c>
      <c r="W972" s="18">
        <f t="shared" si="413"/>
        <v>2143.9642594973593</v>
      </c>
      <c r="X972" s="2">
        <f t="shared" si="414"/>
        <v>-270.29242278923357</v>
      </c>
      <c r="Y972" s="2">
        <f t="shared" si="415"/>
        <v>214.39642594973594</v>
      </c>
      <c r="Z972" s="2">
        <f t="shared" si="416"/>
        <v>-1000</v>
      </c>
      <c r="AA972" s="2">
        <f t="shared" si="417"/>
        <v>2143.9642594973593</v>
      </c>
      <c r="AB972" s="5">
        <f t="shared" si="418"/>
        <v>-1</v>
      </c>
      <c r="AC972" s="5">
        <f t="shared" si="419"/>
        <v>2.2000000000000002</v>
      </c>
      <c r="AD972" s="3">
        <f t="shared" si="420"/>
        <v>201911</v>
      </c>
      <c r="AE972" s="21">
        <v>3.15</v>
      </c>
      <c r="AF972" s="21">
        <v>1.38</v>
      </c>
      <c r="AG972" s="21">
        <v>3.2</v>
      </c>
      <c r="AH972" s="21">
        <v>1.37</v>
      </c>
      <c r="AI972">
        <v>35</v>
      </c>
      <c r="AJ972">
        <v>32</v>
      </c>
      <c r="AK972">
        <f t="shared" si="421"/>
        <v>-300</v>
      </c>
      <c r="AL972">
        <f t="shared" si="422"/>
        <v>32</v>
      </c>
      <c r="AM972">
        <f t="shared" si="423"/>
        <v>35</v>
      </c>
    </row>
    <row r="973" spans="2:39" x14ac:dyDescent="0.25">
      <c r="B973" s="24">
        <v>43776</v>
      </c>
      <c r="C973" s="20" t="s">
        <v>55</v>
      </c>
      <c r="D973" s="20" t="s">
        <v>34</v>
      </c>
      <c r="E973" s="2">
        <v>100</v>
      </c>
      <c r="F973" s="2">
        <v>-120.48192771084337</v>
      </c>
      <c r="G973" s="9">
        <f t="shared" si="424"/>
        <v>45069.37499999765</v>
      </c>
      <c r="H973" s="2" t="str">
        <f t="shared" si="425"/>
        <v>Los Angeles Chargers</v>
      </c>
      <c r="I973" s="2" t="str">
        <f t="shared" si="426"/>
        <v>Oakland Raiders</v>
      </c>
      <c r="J973" s="17">
        <f t="shared" si="427"/>
        <v>-120.48192771084337</v>
      </c>
      <c r="K973" s="18">
        <f t="shared" si="428"/>
        <v>100</v>
      </c>
      <c r="L973" s="4">
        <f t="shared" si="403"/>
        <v>1.83</v>
      </c>
      <c r="M973" s="4">
        <f t="shared" si="404"/>
        <v>2</v>
      </c>
      <c r="N973" s="1">
        <f t="shared" si="405"/>
        <v>0.54644808743169393</v>
      </c>
      <c r="O973" s="1">
        <f t="shared" si="406"/>
        <v>0.5</v>
      </c>
      <c r="P973" s="1">
        <f t="shared" si="407"/>
        <v>4.4386422976501305E-2</v>
      </c>
      <c r="Q973" s="1">
        <f t="shared" si="408"/>
        <v>2.3224043715846965E-2</v>
      </c>
      <c r="R973" s="1">
        <f t="shared" si="409"/>
        <v>0.53422404371584697</v>
      </c>
      <c r="S973" s="1"/>
      <c r="T973" s="17">
        <f t="shared" si="410"/>
        <v>871.87381729284084</v>
      </c>
      <c r="U973" s="18">
        <f t="shared" si="411"/>
        <v>1045.6626202421151</v>
      </c>
      <c r="V973" s="2">
        <f t="shared" si="412"/>
        <v>828.28012642819874</v>
      </c>
      <c r="W973" s="18">
        <f t="shared" si="413"/>
        <v>993.3794892300092</v>
      </c>
      <c r="X973" s="2">
        <f t="shared" si="414"/>
        <v>-120.73210114461043</v>
      </c>
      <c r="Y973" s="2">
        <f t="shared" si="415"/>
        <v>-100.66646340515068</v>
      </c>
      <c r="Z973" s="2">
        <f t="shared" si="416"/>
        <v>-1000</v>
      </c>
      <c r="AA973" s="2">
        <f t="shared" si="417"/>
        <v>993.3794892300092</v>
      </c>
      <c r="AB973" s="5">
        <f t="shared" si="418"/>
        <v>-1</v>
      </c>
      <c r="AC973" s="5">
        <f t="shared" si="419"/>
        <v>1</v>
      </c>
      <c r="AD973" s="3">
        <f t="shared" si="420"/>
        <v>201911</v>
      </c>
      <c r="AE973" s="21">
        <v>1.83</v>
      </c>
      <c r="AF973" s="21">
        <v>2</v>
      </c>
      <c r="AG973" s="21">
        <v>2</v>
      </c>
      <c r="AH973" s="21">
        <v>1.83</v>
      </c>
      <c r="AI973">
        <v>26</v>
      </c>
      <c r="AJ973">
        <v>24</v>
      </c>
      <c r="AK973">
        <f t="shared" si="421"/>
        <v>-130</v>
      </c>
      <c r="AL973">
        <f t="shared" si="422"/>
        <v>24</v>
      </c>
      <c r="AM973">
        <f t="shared" si="423"/>
        <v>26</v>
      </c>
    </row>
    <row r="974" spans="2:39" x14ac:dyDescent="0.25">
      <c r="B974" s="24">
        <v>43773</v>
      </c>
      <c r="C974" s="20" t="s">
        <v>28</v>
      </c>
      <c r="D974" s="20" t="s">
        <v>26</v>
      </c>
      <c r="E974" s="2">
        <v>250</v>
      </c>
      <c r="F974" s="2">
        <v>-312.49999999999994</v>
      </c>
      <c r="G974" s="9">
        <f t="shared" si="424"/>
        <v>45069.416666664314</v>
      </c>
      <c r="H974" s="2" t="str">
        <f t="shared" si="425"/>
        <v>Dallas Cowboys</v>
      </c>
      <c r="I974" s="2" t="str">
        <f t="shared" si="426"/>
        <v>New York Giants</v>
      </c>
      <c r="J974" s="17">
        <f t="shared" si="427"/>
        <v>-312.49999999999994</v>
      </c>
      <c r="K974" s="18">
        <f t="shared" si="428"/>
        <v>250</v>
      </c>
      <c r="L974" s="4">
        <f t="shared" si="403"/>
        <v>1.32</v>
      </c>
      <c r="M974" s="4">
        <f t="shared" si="404"/>
        <v>3.5</v>
      </c>
      <c r="N974" s="1">
        <f t="shared" si="405"/>
        <v>0.75757575757575757</v>
      </c>
      <c r="O974" s="1">
        <f t="shared" si="406"/>
        <v>0.2857142857142857</v>
      </c>
      <c r="P974" s="1">
        <f t="shared" si="407"/>
        <v>4.1493775933610033E-2</v>
      </c>
      <c r="Q974" s="1">
        <f t="shared" si="408"/>
        <v>0.23593073593073594</v>
      </c>
      <c r="R974" s="1">
        <f t="shared" si="409"/>
        <v>0.746930735930736</v>
      </c>
      <c r="S974" s="1"/>
      <c r="T974" s="17">
        <f t="shared" si="410"/>
        <v>338.81222434088107</v>
      </c>
      <c r="U974" s="18">
        <f t="shared" si="411"/>
        <v>2560.4407248682487</v>
      </c>
      <c r="V974" s="2">
        <f t="shared" si="412"/>
        <v>321.87161312383699</v>
      </c>
      <c r="W974" s="18">
        <f t="shared" si="413"/>
        <v>2432.4186886248362</v>
      </c>
      <c r="X974" s="2">
        <f t="shared" si="414"/>
        <v>-310.68288075943485</v>
      </c>
      <c r="Y974" s="2">
        <f t="shared" si="415"/>
        <v>243.24186886248361</v>
      </c>
      <c r="Z974" s="2">
        <f t="shared" si="416"/>
        <v>321.87161312383699</v>
      </c>
      <c r="AA974" s="2">
        <f t="shared" si="417"/>
        <v>-1000</v>
      </c>
      <c r="AB974" s="5">
        <f t="shared" si="418"/>
        <v>0.32000000000000006</v>
      </c>
      <c r="AC974" s="5">
        <f t="shared" si="419"/>
        <v>-1</v>
      </c>
      <c r="AD974" s="3">
        <f t="shared" si="420"/>
        <v>201911</v>
      </c>
      <c r="AE974" s="21">
        <v>3.8</v>
      </c>
      <c r="AF974" s="21">
        <v>1.27</v>
      </c>
      <c r="AG974" s="21">
        <v>3.5</v>
      </c>
      <c r="AH974" s="21">
        <v>1.32</v>
      </c>
      <c r="AI974">
        <v>18</v>
      </c>
      <c r="AJ974">
        <v>37</v>
      </c>
      <c r="AK974">
        <f t="shared" si="421"/>
        <v>-400</v>
      </c>
      <c r="AL974">
        <f t="shared" si="422"/>
        <v>37</v>
      </c>
      <c r="AM974">
        <f t="shared" si="423"/>
        <v>18</v>
      </c>
    </row>
    <row r="975" spans="2:39" x14ac:dyDescent="0.25">
      <c r="B975" s="24">
        <v>43772</v>
      </c>
      <c r="C975" s="20" t="s">
        <v>31</v>
      </c>
      <c r="D975" s="20" t="s">
        <v>39</v>
      </c>
      <c r="E975" s="2">
        <v>145.00000000000003</v>
      </c>
      <c r="F975" s="2">
        <v>-166.66666666666663</v>
      </c>
      <c r="G975" s="9">
        <f t="shared" si="424"/>
        <v>45069.458333330978</v>
      </c>
      <c r="H975" s="2" t="str">
        <f t="shared" si="425"/>
        <v>New England Patriots</v>
      </c>
      <c r="I975" s="2" t="str">
        <f t="shared" si="426"/>
        <v>Baltimore Ravens</v>
      </c>
      <c r="J975" s="17">
        <f t="shared" si="427"/>
        <v>-166.66666666666663</v>
      </c>
      <c r="K975" s="18">
        <f t="shared" si="428"/>
        <v>145.00000000000003</v>
      </c>
      <c r="L975" s="4">
        <f t="shared" si="403"/>
        <v>1.6</v>
      </c>
      <c r="M975" s="4">
        <f t="shared" si="404"/>
        <v>2.4500000000000002</v>
      </c>
      <c r="N975" s="1">
        <f t="shared" si="405"/>
        <v>0.625</v>
      </c>
      <c r="O975" s="1">
        <f t="shared" si="406"/>
        <v>0.4081632653061224</v>
      </c>
      <c r="P975" s="1">
        <f t="shared" si="407"/>
        <v>3.2098765432098886E-2</v>
      </c>
      <c r="Q975" s="1">
        <f t="shared" si="408"/>
        <v>0.1084183673469388</v>
      </c>
      <c r="R975" s="1">
        <f t="shared" si="409"/>
        <v>0.61941836734693878</v>
      </c>
      <c r="S975" s="1"/>
      <c r="T975" s="17">
        <f t="shared" si="410"/>
        <v>614.4177388267467</v>
      </c>
      <c r="U975" s="18">
        <f t="shared" si="411"/>
        <v>1471.4893831628281</v>
      </c>
      <c r="V975" s="2">
        <f t="shared" si="412"/>
        <v>583.69685188540939</v>
      </c>
      <c r="W975" s="18">
        <f t="shared" si="413"/>
        <v>1397.9149140046866</v>
      </c>
      <c r="X975" s="2">
        <f t="shared" si="414"/>
        <v>-171.32180801898838</v>
      </c>
      <c r="Y975" s="2">
        <f t="shared" si="415"/>
        <v>139.79149140046866</v>
      </c>
      <c r="Z975" s="2">
        <f t="shared" si="416"/>
        <v>-1000</v>
      </c>
      <c r="AA975" s="2">
        <f t="shared" si="417"/>
        <v>1397.9149140046866</v>
      </c>
      <c r="AB975" s="5">
        <f t="shared" si="418"/>
        <v>-1</v>
      </c>
      <c r="AC975" s="5">
        <f t="shared" si="419"/>
        <v>1.4500000000000002</v>
      </c>
      <c r="AD975" s="3">
        <f t="shared" si="420"/>
        <v>201911</v>
      </c>
      <c r="AE975" s="21">
        <v>2.7</v>
      </c>
      <c r="AF975" s="21">
        <v>1.5</v>
      </c>
      <c r="AG975" s="21">
        <v>2.4500000000000002</v>
      </c>
      <c r="AH975" s="21">
        <v>1.6</v>
      </c>
      <c r="AI975">
        <v>37</v>
      </c>
      <c r="AJ975">
        <v>20</v>
      </c>
      <c r="AK975">
        <f t="shared" si="421"/>
        <v>-170</v>
      </c>
      <c r="AL975">
        <f t="shared" si="422"/>
        <v>20</v>
      </c>
      <c r="AM975">
        <f t="shared" si="423"/>
        <v>37</v>
      </c>
    </row>
    <row r="976" spans="2:39" x14ac:dyDescent="0.25">
      <c r="B976" s="24">
        <v>43772</v>
      </c>
      <c r="C976" s="20" t="s">
        <v>41</v>
      </c>
      <c r="D976" s="20" t="s">
        <v>49</v>
      </c>
      <c r="E976" s="2">
        <v>170.00000000000003</v>
      </c>
      <c r="F976" s="2">
        <v>-200</v>
      </c>
      <c r="G976" s="9">
        <f t="shared" si="424"/>
        <v>45069.499999997643</v>
      </c>
      <c r="H976" s="2" t="str">
        <f t="shared" si="425"/>
        <v>Cleveland Browns</v>
      </c>
      <c r="I976" s="2" t="str">
        <f t="shared" si="426"/>
        <v>Denver Broncos</v>
      </c>
      <c r="J976" s="17">
        <f t="shared" si="427"/>
        <v>-200</v>
      </c>
      <c r="K976" s="18">
        <f t="shared" si="428"/>
        <v>170.00000000000003</v>
      </c>
      <c r="L976" s="4">
        <f t="shared" si="403"/>
        <v>1.5</v>
      </c>
      <c r="M976" s="4">
        <f t="shared" si="404"/>
        <v>2.7</v>
      </c>
      <c r="N976" s="1">
        <f t="shared" si="405"/>
        <v>0.66666666666666663</v>
      </c>
      <c r="O976" s="1">
        <f t="shared" si="406"/>
        <v>0.37037037037037035</v>
      </c>
      <c r="P976" s="1">
        <f t="shared" si="407"/>
        <v>3.5714285714285587E-2</v>
      </c>
      <c r="Q976" s="1">
        <f t="shared" si="408"/>
        <v>0.14814814814814814</v>
      </c>
      <c r="R976" s="1">
        <f t="shared" si="409"/>
        <v>0.65914814814814815</v>
      </c>
      <c r="S976" s="1"/>
      <c r="T976" s="17">
        <f t="shared" si="410"/>
        <v>517.10962521773342</v>
      </c>
      <c r="U976" s="18">
        <f t="shared" si="411"/>
        <v>1734.0124117028765</v>
      </c>
      <c r="V976" s="2">
        <f t="shared" si="412"/>
        <v>491.25414395684675</v>
      </c>
      <c r="W976" s="18">
        <f t="shared" si="413"/>
        <v>1647.3117911177326</v>
      </c>
      <c r="X976" s="2">
        <f t="shared" si="414"/>
        <v>-203.56062382403903</v>
      </c>
      <c r="Y976" s="2">
        <f t="shared" si="415"/>
        <v>164.73117911177326</v>
      </c>
      <c r="Z976" s="2">
        <f t="shared" si="416"/>
        <v>-1000</v>
      </c>
      <c r="AA976" s="2">
        <f t="shared" si="417"/>
        <v>1647.3117911177326</v>
      </c>
      <c r="AB976" s="5">
        <f t="shared" si="418"/>
        <v>-1</v>
      </c>
      <c r="AC976" s="5">
        <f t="shared" si="419"/>
        <v>1.7000000000000002</v>
      </c>
      <c r="AD976" s="3">
        <f t="shared" si="420"/>
        <v>201911</v>
      </c>
      <c r="AE976" s="21">
        <v>1.76</v>
      </c>
      <c r="AF976" s="21">
        <v>2.1</v>
      </c>
      <c r="AG976" s="21">
        <v>2.7</v>
      </c>
      <c r="AH976" s="21">
        <v>1.5</v>
      </c>
      <c r="AI976">
        <v>24</v>
      </c>
      <c r="AJ976">
        <v>19</v>
      </c>
      <c r="AK976">
        <f t="shared" si="421"/>
        <v>-200</v>
      </c>
      <c r="AL976">
        <f t="shared" si="422"/>
        <v>19</v>
      </c>
      <c r="AM976">
        <f t="shared" si="423"/>
        <v>24</v>
      </c>
    </row>
    <row r="977" spans="2:39" x14ac:dyDescent="0.25">
      <c r="B977" s="24">
        <v>43772</v>
      </c>
      <c r="C977" s="20" t="s">
        <v>34</v>
      </c>
      <c r="D977" s="20" t="s">
        <v>36</v>
      </c>
      <c r="E977" s="2">
        <v>175</v>
      </c>
      <c r="F977" s="2">
        <v>-212.76595744680853</v>
      </c>
      <c r="G977" s="9">
        <f t="shared" si="424"/>
        <v>45069.541666664307</v>
      </c>
      <c r="H977" s="2" t="str">
        <f t="shared" si="425"/>
        <v>Green Bay Packers</v>
      </c>
      <c r="I977" s="2" t="str">
        <f t="shared" si="426"/>
        <v>Los Angeles Chargers</v>
      </c>
      <c r="J977" s="17">
        <f t="shared" si="427"/>
        <v>-212.76595744680853</v>
      </c>
      <c r="K977" s="18">
        <f t="shared" si="428"/>
        <v>175</v>
      </c>
      <c r="L977" s="4">
        <f t="shared" si="403"/>
        <v>1.4700000000000002</v>
      </c>
      <c r="M977" s="4">
        <f t="shared" si="404"/>
        <v>2.75</v>
      </c>
      <c r="N977" s="1">
        <f t="shared" si="405"/>
        <v>0.68027210884353728</v>
      </c>
      <c r="O977" s="1">
        <f t="shared" si="406"/>
        <v>0.36363636363636365</v>
      </c>
      <c r="P977" s="1">
        <f t="shared" si="407"/>
        <v>4.206161137440767E-2</v>
      </c>
      <c r="Q977" s="1">
        <f t="shared" si="408"/>
        <v>0.15831787260358682</v>
      </c>
      <c r="R977" s="1">
        <f t="shared" si="409"/>
        <v>0.66931787260358688</v>
      </c>
      <c r="S977" s="1"/>
      <c r="T977" s="17">
        <f t="shared" si="410"/>
        <v>494.0584151893168</v>
      </c>
      <c r="U977" s="18">
        <f t="shared" si="411"/>
        <v>1810.0865209085014</v>
      </c>
      <c r="V977" s="2">
        <f t="shared" si="412"/>
        <v>469.35549442985092</v>
      </c>
      <c r="W977" s="18">
        <f t="shared" si="413"/>
        <v>1719.5821948630762</v>
      </c>
      <c r="X977" s="2">
        <f t="shared" si="414"/>
        <v>-213.05812158750777</v>
      </c>
      <c r="Y977" s="2">
        <f t="shared" si="415"/>
        <v>171.95821948630763</v>
      </c>
      <c r="Z977" s="2">
        <f t="shared" si="416"/>
        <v>-1000</v>
      </c>
      <c r="AA977" s="2">
        <f t="shared" si="417"/>
        <v>1719.5821948630762</v>
      </c>
      <c r="AB977" s="5">
        <f t="shared" si="418"/>
        <v>-1</v>
      </c>
      <c r="AC977" s="5">
        <f t="shared" si="419"/>
        <v>1.75</v>
      </c>
      <c r="AD977" s="3">
        <f t="shared" si="420"/>
        <v>201911</v>
      </c>
      <c r="AE977" s="21">
        <v>2.4</v>
      </c>
      <c r="AF977" s="21">
        <v>1.62</v>
      </c>
      <c r="AG977" s="21">
        <v>2.75</v>
      </c>
      <c r="AH977" s="21">
        <v>1.47</v>
      </c>
      <c r="AI977">
        <v>26</v>
      </c>
      <c r="AJ977">
        <v>11</v>
      </c>
      <c r="AK977">
        <f t="shared" si="421"/>
        <v>-300</v>
      </c>
      <c r="AL977">
        <f t="shared" si="422"/>
        <v>11</v>
      </c>
      <c r="AM977">
        <f t="shared" si="423"/>
        <v>26</v>
      </c>
    </row>
    <row r="978" spans="2:39" x14ac:dyDescent="0.25">
      <c r="B978" s="24">
        <v>43772</v>
      </c>
      <c r="C978" s="20" t="s">
        <v>55</v>
      </c>
      <c r="D978" s="20" t="s">
        <v>37</v>
      </c>
      <c r="E978" s="2">
        <v>-147.05882352941177</v>
      </c>
      <c r="F978" s="2">
        <v>125</v>
      </c>
      <c r="G978" s="9">
        <f t="shared" si="424"/>
        <v>45069.583333330971</v>
      </c>
      <c r="H978" s="2" t="str">
        <f t="shared" si="425"/>
        <v>Oakland Raiders</v>
      </c>
      <c r="I978" s="2" t="str">
        <f t="shared" si="426"/>
        <v>Detroit Lions</v>
      </c>
      <c r="J978" s="17">
        <f t="shared" si="427"/>
        <v>-147.05882352941177</v>
      </c>
      <c r="K978" s="18">
        <f t="shared" si="428"/>
        <v>125</v>
      </c>
      <c r="L978" s="4">
        <f t="shared" si="403"/>
        <v>1.68</v>
      </c>
      <c r="M978" s="4">
        <f t="shared" si="404"/>
        <v>2.25</v>
      </c>
      <c r="N978" s="1">
        <f t="shared" si="405"/>
        <v>0.59523809523809523</v>
      </c>
      <c r="O978" s="1">
        <f t="shared" si="406"/>
        <v>0.44444444444444442</v>
      </c>
      <c r="P978" s="1">
        <f t="shared" si="407"/>
        <v>3.8167938931297662E-2</v>
      </c>
      <c r="Q978" s="1">
        <f t="shared" si="408"/>
        <v>7.5396825396825407E-2</v>
      </c>
      <c r="R978" s="1">
        <f t="shared" si="409"/>
        <v>0.58639682539682547</v>
      </c>
      <c r="S978" s="1"/>
      <c r="T978" s="17">
        <f t="shared" si="410"/>
        <v>705.32983244457648</v>
      </c>
      <c r="U978" s="18">
        <f t="shared" si="411"/>
        <v>1287.7472223008879</v>
      </c>
      <c r="V978" s="2">
        <f t="shared" si="412"/>
        <v>670.06334082234764</v>
      </c>
      <c r="W978" s="18">
        <f t="shared" si="413"/>
        <v>1223.3598611858433</v>
      </c>
      <c r="X978" s="2">
        <f t="shared" si="414"/>
        <v>-149.23962244714528</v>
      </c>
      <c r="Y978" s="2">
        <f t="shared" si="415"/>
        <v>122.33598611858433</v>
      </c>
      <c r="Z978" s="2">
        <f t="shared" si="416"/>
        <v>670.06334082234764</v>
      </c>
      <c r="AA978" s="2">
        <f t="shared" si="417"/>
        <v>-1000</v>
      </c>
      <c r="AB978" s="5">
        <f t="shared" si="418"/>
        <v>0.67999999999999994</v>
      </c>
      <c r="AC978" s="5">
        <f t="shared" si="419"/>
        <v>-1</v>
      </c>
      <c r="AD978" s="3">
        <f t="shared" si="420"/>
        <v>201911</v>
      </c>
      <c r="AE978" s="21">
        <v>1.74</v>
      </c>
      <c r="AF978" s="21">
        <v>2.15</v>
      </c>
      <c r="AG978" s="21">
        <v>1.68</v>
      </c>
      <c r="AH978" s="21">
        <v>2.25</v>
      </c>
      <c r="AI978">
        <v>31</v>
      </c>
      <c r="AJ978">
        <v>24</v>
      </c>
      <c r="AK978">
        <f t="shared" si="421"/>
        <v>-150</v>
      </c>
      <c r="AL978">
        <f t="shared" si="422"/>
        <v>31</v>
      </c>
      <c r="AM978">
        <f t="shared" si="423"/>
        <v>24</v>
      </c>
    </row>
    <row r="979" spans="2:39" x14ac:dyDescent="0.25">
      <c r="B979" s="24">
        <v>43772</v>
      </c>
      <c r="C979" s="20" t="s">
        <v>35</v>
      </c>
      <c r="D979" s="20" t="s">
        <v>30</v>
      </c>
      <c r="E979" s="2">
        <v>-222.22222222222226</v>
      </c>
      <c r="F979" s="2">
        <v>179.99999999999997</v>
      </c>
      <c r="G979" s="9">
        <f t="shared" si="424"/>
        <v>45069.624999997635</v>
      </c>
      <c r="H979" s="2" t="str">
        <f t="shared" si="425"/>
        <v>Seattle Seahawks</v>
      </c>
      <c r="I979" s="2" t="str">
        <f t="shared" si="426"/>
        <v>Tampa Bay Buccaneers</v>
      </c>
      <c r="J979" s="17">
        <f t="shared" si="427"/>
        <v>-222.22222222222226</v>
      </c>
      <c r="K979" s="18">
        <f t="shared" si="428"/>
        <v>179.99999999999997</v>
      </c>
      <c r="L979" s="4">
        <f t="shared" si="403"/>
        <v>1.45</v>
      </c>
      <c r="M979" s="4">
        <f t="shared" si="404"/>
        <v>2.8</v>
      </c>
      <c r="N979" s="1">
        <f t="shared" si="405"/>
        <v>0.68965517241379315</v>
      </c>
      <c r="O979" s="1">
        <f t="shared" si="406"/>
        <v>0.35714285714285715</v>
      </c>
      <c r="P979" s="1">
        <f t="shared" si="407"/>
        <v>4.4705882352941262E-2</v>
      </c>
      <c r="Q979" s="1">
        <f t="shared" si="408"/>
        <v>0.166256157635468</v>
      </c>
      <c r="R979" s="1">
        <f t="shared" si="409"/>
        <v>0.67725615763546798</v>
      </c>
      <c r="S979" s="1"/>
      <c r="T979" s="17">
        <f t="shared" si="410"/>
        <v>476.54619116545314</v>
      </c>
      <c r="U979" s="18">
        <f t="shared" si="411"/>
        <v>1872.3757127156628</v>
      </c>
      <c r="V979" s="2">
        <f t="shared" si="412"/>
        <v>452.71888160718044</v>
      </c>
      <c r="W979" s="18">
        <f t="shared" si="413"/>
        <v>1778.7569270798795</v>
      </c>
      <c r="X979" s="2">
        <f t="shared" si="414"/>
        <v>-220.88762820095712</v>
      </c>
      <c r="Y979" s="2">
        <f t="shared" si="415"/>
        <v>177.87569270798795</v>
      </c>
      <c r="Z979" s="2">
        <f t="shared" si="416"/>
        <v>452.71888160718044</v>
      </c>
      <c r="AA979" s="2">
        <f t="shared" si="417"/>
        <v>-1000</v>
      </c>
      <c r="AB979" s="5">
        <f t="shared" si="418"/>
        <v>0.44999999999999996</v>
      </c>
      <c r="AC979" s="5">
        <f t="shared" si="419"/>
        <v>-1</v>
      </c>
      <c r="AD979" s="3">
        <f t="shared" si="420"/>
        <v>201911</v>
      </c>
      <c r="AE979" s="21">
        <v>1.35</v>
      </c>
      <c r="AF979" s="21">
        <v>3.3</v>
      </c>
      <c r="AG979" s="21">
        <v>1.45</v>
      </c>
      <c r="AH979" s="21">
        <v>2.8</v>
      </c>
      <c r="AI979">
        <v>40</v>
      </c>
      <c r="AJ979">
        <v>34</v>
      </c>
      <c r="AK979">
        <f t="shared" si="421"/>
        <v>-300</v>
      </c>
      <c r="AL979">
        <f t="shared" si="422"/>
        <v>40</v>
      </c>
      <c r="AM979">
        <f t="shared" si="423"/>
        <v>34</v>
      </c>
    </row>
    <row r="980" spans="2:39" x14ac:dyDescent="0.25">
      <c r="B980" s="24">
        <v>43772</v>
      </c>
      <c r="C980" s="20" t="s">
        <v>27</v>
      </c>
      <c r="D980" s="20" t="s">
        <v>56</v>
      </c>
      <c r="E980" s="2">
        <v>-555.55555555555577</v>
      </c>
      <c r="F980" s="2">
        <v>425</v>
      </c>
      <c r="G980" s="9">
        <f t="shared" si="424"/>
        <v>45069.6666666643</v>
      </c>
      <c r="H980" s="2" t="str">
        <f t="shared" si="425"/>
        <v>Buffalo Bills</v>
      </c>
      <c r="I980" s="2" t="str">
        <f t="shared" si="426"/>
        <v>Washington Redskins</v>
      </c>
      <c r="J980" s="17">
        <f t="shared" si="427"/>
        <v>-555.55555555555577</v>
      </c>
      <c r="K980" s="18">
        <f t="shared" si="428"/>
        <v>425</v>
      </c>
      <c r="L980" s="4">
        <f t="shared" si="403"/>
        <v>1.18</v>
      </c>
      <c r="M980" s="4">
        <f t="shared" si="404"/>
        <v>5.25</v>
      </c>
      <c r="N980" s="1">
        <f t="shared" si="405"/>
        <v>0.84745762711864414</v>
      </c>
      <c r="O980" s="1">
        <f t="shared" si="406"/>
        <v>0.19047619047619047</v>
      </c>
      <c r="P980" s="1">
        <f t="shared" si="407"/>
        <v>3.6547433903577065E-2</v>
      </c>
      <c r="Q980" s="1">
        <f t="shared" si="408"/>
        <v>0.32849071832122684</v>
      </c>
      <c r="R980" s="1">
        <f t="shared" si="409"/>
        <v>0.83949071832122679</v>
      </c>
      <c r="S980" s="1"/>
      <c r="T980" s="17">
        <f t="shared" si="410"/>
        <v>191.19839942930162</v>
      </c>
      <c r="U980" s="18">
        <f t="shared" si="411"/>
        <v>4188.72894319429</v>
      </c>
      <c r="V980" s="2">
        <f t="shared" si="412"/>
        <v>181.63847945783652</v>
      </c>
      <c r="W980" s="18">
        <f t="shared" si="413"/>
        <v>3979.2924960345754</v>
      </c>
      <c r="X980" s="2">
        <f t="shared" si="414"/>
        <v>-550.54413744535259</v>
      </c>
      <c r="Y980" s="2">
        <f t="shared" si="415"/>
        <v>397.92924960345755</v>
      </c>
      <c r="Z980" s="2">
        <f t="shared" si="416"/>
        <v>181.63847945783652</v>
      </c>
      <c r="AA980" s="2">
        <f t="shared" si="417"/>
        <v>-1000</v>
      </c>
      <c r="AB980" s="5">
        <f t="shared" si="418"/>
        <v>0.17999999999999994</v>
      </c>
      <c r="AC980" s="5">
        <f t="shared" si="419"/>
        <v>-1</v>
      </c>
      <c r="AD980" s="3">
        <f t="shared" si="420"/>
        <v>201911</v>
      </c>
      <c r="AE980" s="21">
        <v>1.22</v>
      </c>
      <c r="AF980" s="21">
        <v>4.5</v>
      </c>
      <c r="AG980" s="21">
        <v>1.18</v>
      </c>
      <c r="AH980" s="21">
        <v>5.25</v>
      </c>
      <c r="AI980">
        <v>24</v>
      </c>
      <c r="AJ980">
        <v>9</v>
      </c>
      <c r="AK980">
        <f t="shared" si="421"/>
        <v>-600</v>
      </c>
      <c r="AL980">
        <f t="shared" si="422"/>
        <v>24</v>
      </c>
      <c r="AM980">
        <f t="shared" si="423"/>
        <v>9</v>
      </c>
    </row>
    <row r="981" spans="2:39" x14ac:dyDescent="0.25">
      <c r="B981" s="24">
        <v>43772</v>
      </c>
      <c r="C981" s="20" t="s">
        <v>47</v>
      </c>
      <c r="D981" s="20" t="s">
        <v>44</v>
      </c>
      <c r="E981" s="2">
        <v>-181.81818181818181</v>
      </c>
      <c r="F981" s="2">
        <v>160</v>
      </c>
      <c r="G981" s="9">
        <f t="shared" si="424"/>
        <v>45069.708333330964</v>
      </c>
      <c r="H981" s="2" t="str">
        <f t="shared" si="425"/>
        <v>Carolina Panthers</v>
      </c>
      <c r="I981" s="2" t="str">
        <f t="shared" si="426"/>
        <v>Tennessee Titans</v>
      </c>
      <c r="J981" s="17">
        <f t="shared" si="427"/>
        <v>-181.81818181818181</v>
      </c>
      <c r="K981" s="18">
        <f t="shared" si="428"/>
        <v>160</v>
      </c>
      <c r="L981" s="4">
        <f t="shared" si="403"/>
        <v>1.55</v>
      </c>
      <c r="M981" s="4">
        <f t="shared" si="404"/>
        <v>2.6</v>
      </c>
      <c r="N981" s="1">
        <f t="shared" si="405"/>
        <v>0.64516129032258063</v>
      </c>
      <c r="O981" s="1">
        <f t="shared" si="406"/>
        <v>0.38461538461538458</v>
      </c>
      <c r="P981" s="1">
        <f t="shared" si="407"/>
        <v>2.8915662650602414E-2</v>
      </c>
      <c r="Q981" s="1">
        <f t="shared" si="408"/>
        <v>0.13027295285359802</v>
      </c>
      <c r="R981" s="1">
        <f t="shared" si="409"/>
        <v>0.64127295285359809</v>
      </c>
      <c r="S981" s="1"/>
      <c r="T981" s="17">
        <f t="shared" si="410"/>
        <v>559.39837404665798</v>
      </c>
      <c r="U981" s="18">
        <f t="shared" si="411"/>
        <v>1609.5378726032154</v>
      </c>
      <c r="V981" s="2">
        <f t="shared" si="412"/>
        <v>531.42845534432502</v>
      </c>
      <c r="W981" s="18">
        <f t="shared" si="413"/>
        <v>1529.0609789730545</v>
      </c>
      <c r="X981" s="2">
        <f t="shared" si="414"/>
        <v>-188.17208411470486</v>
      </c>
      <c r="Y981" s="2">
        <f t="shared" si="415"/>
        <v>152.90609789730544</v>
      </c>
      <c r="Z981" s="2">
        <f t="shared" si="416"/>
        <v>531.42845534432502</v>
      </c>
      <c r="AA981" s="2">
        <f t="shared" si="417"/>
        <v>-1000</v>
      </c>
      <c r="AB981" s="5">
        <f t="shared" si="418"/>
        <v>0.55000000000000004</v>
      </c>
      <c r="AC981" s="5">
        <f t="shared" si="419"/>
        <v>-1</v>
      </c>
      <c r="AD981" s="3">
        <f t="shared" si="420"/>
        <v>201911</v>
      </c>
      <c r="AE981" s="21">
        <v>1.54</v>
      </c>
      <c r="AF981" s="21">
        <v>2.65</v>
      </c>
      <c r="AG981" s="21">
        <v>1.55</v>
      </c>
      <c r="AH981" s="21">
        <v>2.6</v>
      </c>
      <c r="AI981">
        <v>30</v>
      </c>
      <c r="AJ981">
        <v>20</v>
      </c>
      <c r="AK981">
        <f t="shared" si="421"/>
        <v>-190</v>
      </c>
      <c r="AL981">
        <f t="shared" si="422"/>
        <v>30</v>
      </c>
      <c r="AM981">
        <f t="shared" si="423"/>
        <v>20</v>
      </c>
    </row>
    <row r="982" spans="2:39" x14ac:dyDescent="0.25">
      <c r="B982" s="24">
        <v>43772</v>
      </c>
      <c r="C982" s="20" t="s">
        <v>23</v>
      </c>
      <c r="D982" s="20" t="s">
        <v>32</v>
      </c>
      <c r="E982" s="2">
        <v>200</v>
      </c>
      <c r="F982" s="2">
        <v>-243.9024390243903</v>
      </c>
      <c r="G982" s="9">
        <f t="shared" si="424"/>
        <v>45069.749999997628</v>
      </c>
      <c r="H982" s="2" t="str">
        <f t="shared" si="425"/>
        <v>Minnesota Vikings</v>
      </c>
      <c r="I982" s="2" t="str">
        <f t="shared" si="426"/>
        <v>Kansas City Chiefs</v>
      </c>
      <c r="J982" s="17">
        <f t="shared" si="427"/>
        <v>-243.9024390243903</v>
      </c>
      <c r="K982" s="18">
        <f t="shared" si="428"/>
        <v>200</v>
      </c>
      <c r="L982" s="4">
        <f t="shared" si="403"/>
        <v>1.41</v>
      </c>
      <c r="M982" s="4">
        <f t="shared" si="404"/>
        <v>3</v>
      </c>
      <c r="N982" s="1">
        <f t="shared" si="405"/>
        <v>0.70921985815602839</v>
      </c>
      <c r="O982" s="1">
        <f t="shared" si="406"/>
        <v>0.33333333333333331</v>
      </c>
      <c r="P982" s="1">
        <f t="shared" si="407"/>
        <v>4.0816326530612401E-2</v>
      </c>
      <c r="Q982" s="1">
        <f t="shared" si="408"/>
        <v>0.18794326241134754</v>
      </c>
      <c r="R982" s="1">
        <f t="shared" si="409"/>
        <v>0.69894326241134752</v>
      </c>
      <c r="S982" s="1"/>
      <c r="T982" s="17">
        <f t="shared" si="410"/>
        <v>430.73129648608347</v>
      </c>
      <c r="U982" s="18">
        <f t="shared" si="411"/>
        <v>2057.0269370258952</v>
      </c>
      <c r="V982" s="2">
        <f t="shared" si="412"/>
        <v>409.19473166177926</v>
      </c>
      <c r="W982" s="18">
        <f t="shared" si="413"/>
        <v>1954.1755901746003</v>
      </c>
      <c r="X982" s="2">
        <f t="shared" si="414"/>
        <v>-244.3824229942804</v>
      </c>
      <c r="Y982" s="2">
        <f t="shared" si="415"/>
        <v>195.41755901746004</v>
      </c>
      <c r="Z982" s="2">
        <f t="shared" si="416"/>
        <v>-1000</v>
      </c>
      <c r="AA982" s="2">
        <f t="shared" si="417"/>
        <v>1954.1755901746003</v>
      </c>
      <c r="AB982" s="5">
        <f t="shared" si="418"/>
        <v>-1</v>
      </c>
      <c r="AC982" s="5">
        <f t="shared" si="419"/>
        <v>2</v>
      </c>
      <c r="AD982" s="3">
        <f t="shared" si="420"/>
        <v>201911</v>
      </c>
      <c r="AE982" s="21">
        <v>2.7</v>
      </c>
      <c r="AF982" s="21">
        <v>1.5</v>
      </c>
      <c r="AG982" s="21">
        <v>3</v>
      </c>
      <c r="AH982" s="21">
        <v>1.41</v>
      </c>
      <c r="AI982">
        <v>26</v>
      </c>
      <c r="AJ982">
        <v>23</v>
      </c>
      <c r="AK982">
        <f t="shared" si="421"/>
        <v>-300</v>
      </c>
      <c r="AL982">
        <f t="shared" si="422"/>
        <v>23</v>
      </c>
      <c r="AM982">
        <f t="shared" si="423"/>
        <v>26</v>
      </c>
    </row>
    <row r="983" spans="2:39" x14ac:dyDescent="0.25">
      <c r="B983" s="24">
        <v>43772</v>
      </c>
      <c r="C983" s="20" t="s">
        <v>33</v>
      </c>
      <c r="D983" s="20" t="s">
        <v>45</v>
      </c>
      <c r="E983" s="2">
        <v>154.99999999999997</v>
      </c>
      <c r="F983" s="2">
        <v>-175.43859649122805</v>
      </c>
      <c r="G983" s="9">
        <f t="shared" si="424"/>
        <v>45069.791666664292</v>
      </c>
      <c r="H983" s="2" t="str">
        <f t="shared" si="425"/>
        <v>New York Jets</v>
      </c>
      <c r="I983" s="2" t="str">
        <f t="shared" si="426"/>
        <v>Miami Dolphins</v>
      </c>
      <c r="J983" s="17">
        <f t="shared" si="427"/>
        <v>-175.43859649122805</v>
      </c>
      <c r="K983" s="18">
        <f t="shared" si="428"/>
        <v>154.99999999999997</v>
      </c>
      <c r="L983" s="4">
        <f t="shared" si="403"/>
        <v>1.57</v>
      </c>
      <c r="M983" s="4">
        <f t="shared" si="404"/>
        <v>2.5499999999999998</v>
      </c>
      <c r="N983" s="1">
        <f t="shared" si="405"/>
        <v>0.63694267515923564</v>
      </c>
      <c r="O983" s="1">
        <f t="shared" si="406"/>
        <v>0.39215686274509809</v>
      </c>
      <c r="P983" s="1">
        <f t="shared" si="407"/>
        <v>2.8276699029126329E-2</v>
      </c>
      <c r="Q983" s="1">
        <f t="shared" si="408"/>
        <v>0.12239290620706877</v>
      </c>
      <c r="R983" s="1">
        <f t="shared" si="409"/>
        <v>0.63339290620706878</v>
      </c>
      <c r="S983" s="1"/>
      <c r="T983" s="17">
        <f t="shared" si="410"/>
        <v>578.79886276004493</v>
      </c>
      <c r="U983" s="18">
        <f t="shared" si="411"/>
        <v>1558.0808321378222</v>
      </c>
      <c r="V983" s="2">
        <f t="shared" si="412"/>
        <v>549.85891962204266</v>
      </c>
      <c r="W983" s="18">
        <f t="shared" si="413"/>
        <v>1480.1767905309309</v>
      </c>
      <c r="X983" s="2">
        <f t="shared" si="414"/>
        <v>-181.86483192586408</v>
      </c>
      <c r="Y983" s="2">
        <f t="shared" si="415"/>
        <v>148.0176790530931</v>
      </c>
      <c r="Z983" s="2">
        <f t="shared" si="416"/>
        <v>-1000</v>
      </c>
      <c r="AA983" s="2">
        <f t="shared" si="417"/>
        <v>1480.1767905309309</v>
      </c>
      <c r="AB983" s="5">
        <f t="shared" si="418"/>
        <v>-1</v>
      </c>
      <c r="AC983" s="5">
        <f t="shared" si="419"/>
        <v>1.5499999999999998</v>
      </c>
      <c r="AD983" s="3">
        <f t="shared" si="420"/>
        <v>201911</v>
      </c>
      <c r="AE983" s="21">
        <v>2.8</v>
      </c>
      <c r="AF983" s="21">
        <v>1.45</v>
      </c>
      <c r="AG983" s="21">
        <v>2.5499999999999998</v>
      </c>
      <c r="AH983" s="21">
        <v>1.57</v>
      </c>
      <c r="AI983">
        <v>26</v>
      </c>
      <c r="AJ983">
        <v>18</v>
      </c>
      <c r="AK983">
        <f t="shared" si="421"/>
        <v>-180</v>
      </c>
      <c r="AL983">
        <f t="shared" si="422"/>
        <v>18</v>
      </c>
      <c r="AM983">
        <f t="shared" si="423"/>
        <v>26</v>
      </c>
    </row>
    <row r="984" spans="2:39" x14ac:dyDescent="0.25">
      <c r="B984" s="24">
        <v>43772</v>
      </c>
      <c r="C984" s="20" t="s">
        <v>22</v>
      </c>
      <c r="D984" s="20" t="s">
        <v>40</v>
      </c>
      <c r="E984" s="2">
        <v>-243.9024390243903</v>
      </c>
      <c r="F984" s="2">
        <v>200</v>
      </c>
      <c r="G984" s="9">
        <f t="shared" si="424"/>
        <v>45069.833333330957</v>
      </c>
      <c r="H984" s="2" t="str">
        <f t="shared" si="425"/>
        <v>Philadelphia Eagles</v>
      </c>
      <c r="I984" s="2" t="str">
        <f t="shared" si="426"/>
        <v>Chicago Bears</v>
      </c>
      <c r="J984" s="17">
        <f t="shared" si="427"/>
        <v>-243.9024390243903</v>
      </c>
      <c r="K984" s="18">
        <f t="shared" si="428"/>
        <v>200</v>
      </c>
      <c r="L984" s="4">
        <f t="shared" si="403"/>
        <v>1.41</v>
      </c>
      <c r="M984" s="4">
        <f t="shared" si="404"/>
        <v>3</v>
      </c>
      <c r="N984" s="1">
        <f t="shared" si="405"/>
        <v>0.70921985815602839</v>
      </c>
      <c r="O984" s="1">
        <f t="shared" si="406"/>
        <v>0.33333333333333331</v>
      </c>
      <c r="P984" s="1">
        <f t="shared" si="407"/>
        <v>4.0816326530612401E-2</v>
      </c>
      <c r="Q984" s="1">
        <f t="shared" si="408"/>
        <v>0.18794326241134754</v>
      </c>
      <c r="R984" s="1">
        <f t="shared" si="409"/>
        <v>0.69894326241134752</v>
      </c>
      <c r="S984" s="1"/>
      <c r="T984" s="17">
        <f t="shared" si="410"/>
        <v>430.73129648608347</v>
      </c>
      <c r="U984" s="18">
        <f t="shared" si="411"/>
        <v>2057.0269370258952</v>
      </c>
      <c r="V984" s="2">
        <f t="shared" si="412"/>
        <v>409.19473166177926</v>
      </c>
      <c r="W984" s="18">
        <f t="shared" si="413"/>
        <v>1954.1755901746003</v>
      </c>
      <c r="X984" s="2">
        <f t="shared" si="414"/>
        <v>-244.3824229942804</v>
      </c>
      <c r="Y984" s="2">
        <f t="shared" si="415"/>
        <v>195.41755901746004</v>
      </c>
      <c r="Z984" s="2">
        <f t="shared" si="416"/>
        <v>409.19473166177926</v>
      </c>
      <c r="AA984" s="2">
        <f t="shared" si="417"/>
        <v>-1000</v>
      </c>
      <c r="AB984" s="5">
        <f t="shared" si="418"/>
        <v>0.40999999999999992</v>
      </c>
      <c r="AC984" s="5">
        <f t="shared" si="419"/>
        <v>-1</v>
      </c>
      <c r="AD984" s="3">
        <f t="shared" si="420"/>
        <v>201911</v>
      </c>
      <c r="AE984" s="21">
        <v>1.43</v>
      </c>
      <c r="AF984" s="21">
        <v>2.9</v>
      </c>
      <c r="AG984" s="21">
        <v>1.41</v>
      </c>
      <c r="AH984" s="21">
        <v>3</v>
      </c>
      <c r="AI984">
        <v>22</v>
      </c>
      <c r="AJ984">
        <v>14</v>
      </c>
      <c r="AK984">
        <f t="shared" si="421"/>
        <v>-300</v>
      </c>
      <c r="AL984">
        <f t="shared" si="422"/>
        <v>22</v>
      </c>
      <c r="AM984">
        <f t="shared" si="423"/>
        <v>14</v>
      </c>
    </row>
    <row r="985" spans="2:39" x14ac:dyDescent="0.25">
      <c r="B985" s="24">
        <v>43772</v>
      </c>
      <c r="C985" s="20" t="s">
        <v>48</v>
      </c>
      <c r="D985" s="20" t="s">
        <v>42</v>
      </c>
      <c r="E985" s="2">
        <v>-125</v>
      </c>
      <c r="F985" s="2">
        <v>104.99999999999999</v>
      </c>
      <c r="G985" s="9">
        <f t="shared" si="424"/>
        <v>45069.874999997621</v>
      </c>
      <c r="H985" s="2" t="str">
        <f t="shared" si="425"/>
        <v>Pittsburgh Steelers</v>
      </c>
      <c r="I985" s="2" t="str">
        <f t="shared" si="426"/>
        <v>Indianapolis Colts</v>
      </c>
      <c r="J985" s="17">
        <f t="shared" si="427"/>
        <v>-125</v>
      </c>
      <c r="K985" s="18">
        <f t="shared" si="428"/>
        <v>104.99999999999999</v>
      </c>
      <c r="L985" s="4">
        <f t="shared" si="403"/>
        <v>1.8</v>
      </c>
      <c r="M985" s="4">
        <f t="shared" si="404"/>
        <v>2.0499999999999998</v>
      </c>
      <c r="N985" s="1">
        <f t="shared" si="405"/>
        <v>0.55555555555555558</v>
      </c>
      <c r="O985" s="1">
        <f t="shared" si="406"/>
        <v>0.48780487804878053</v>
      </c>
      <c r="P985" s="1">
        <f t="shared" si="407"/>
        <v>4.1558441558441461E-2</v>
      </c>
      <c r="Q985" s="1">
        <f t="shared" si="408"/>
        <v>3.3875338753387524E-2</v>
      </c>
      <c r="R985" s="1">
        <f t="shared" si="409"/>
        <v>0.54487533875338756</v>
      </c>
      <c r="S985" s="1"/>
      <c r="T985" s="17">
        <f t="shared" si="410"/>
        <v>835.28218085238643</v>
      </c>
      <c r="U985" s="18">
        <f t="shared" si="411"/>
        <v>1090.9993667390718</v>
      </c>
      <c r="V985" s="2">
        <f t="shared" si="412"/>
        <v>793.51807180976709</v>
      </c>
      <c r="W985" s="18">
        <f t="shared" si="413"/>
        <v>1036.449398402118</v>
      </c>
      <c r="X985" s="2">
        <f t="shared" si="414"/>
        <v>-126.02107444375048</v>
      </c>
      <c r="Y985" s="2">
        <f t="shared" si="415"/>
        <v>103.6449398402118</v>
      </c>
      <c r="Z985" s="2">
        <f t="shared" si="416"/>
        <v>793.51807180976709</v>
      </c>
      <c r="AA985" s="2">
        <f t="shared" si="417"/>
        <v>-1000</v>
      </c>
      <c r="AB985" s="5">
        <f t="shared" si="418"/>
        <v>0.8</v>
      </c>
      <c r="AC985" s="5">
        <f t="shared" si="419"/>
        <v>-1</v>
      </c>
      <c r="AD985" s="3">
        <f t="shared" si="420"/>
        <v>201911</v>
      </c>
      <c r="AE985" s="21">
        <v>1.95</v>
      </c>
      <c r="AF985" s="21">
        <v>1.86</v>
      </c>
      <c r="AG985" s="21">
        <v>1.8</v>
      </c>
      <c r="AH985" s="21">
        <v>2.0499999999999998</v>
      </c>
      <c r="AI985">
        <v>26</v>
      </c>
      <c r="AJ985">
        <v>24</v>
      </c>
      <c r="AK985">
        <f t="shared" si="421"/>
        <v>-130</v>
      </c>
      <c r="AL985">
        <f t="shared" si="422"/>
        <v>26</v>
      </c>
      <c r="AM985">
        <f t="shared" si="423"/>
        <v>24</v>
      </c>
    </row>
    <row r="986" spans="2:39" x14ac:dyDescent="0.25">
      <c r="B986" s="24">
        <v>43772</v>
      </c>
      <c r="C986" s="20" t="s">
        <v>29</v>
      </c>
      <c r="D986" s="20" t="s">
        <v>43</v>
      </c>
      <c r="E986" s="2">
        <v>-116.27906976744185</v>
      </c>
      <c r="F986" s="2">
        <v>-105.26315789473685</v>
      </c>
      <c r="G986" s="9">
        <f t="shared" si="424"/>
        <v>45069.916666664285</v>
      </c>
      <c r="H986" s="2" t="str">
        <f t="shared" si="425"/>
        <v>Jacksonville Jaguars</v>
      </c>
      <c r="I986" s="2" t="str">
        <f t="shared" si="426"/>
        <v>Houston Texans</v>
      </c>
      <c r="J986" s="17">
        <f t="shared" si="427"/>
        <v>-116.27906976744185</v>
      </c>
      <c r="K986" s="18">
        <f t="shared" si="428"/>
        <v>-105.26315789473685</v>
      </c>
      <c r="L986" s="4">
        <f t="shared" si="403"/>
        <v>1.86</v>
      </c>
      <c r="M986" s="4">
        <f t="shared" si="404"/>
        <v>1.95</v>
      </c>
      <c r="N986" s="1">
        <f t="shared" si="405"/>
        <v>0.5376344086021505</v>
      </c>
      <c r="O986" s="1">
        <f t="shared" si="406"/>
        <v>0.51282051282051289</v>
      </c>
      <c r="P986" s="1">
        <f t="shared" si="407"/>
        <v>4.8031496062992063E-2</v>
      </c>
      <c r="Q986" s="1">
        <f t="shared" si="408"/>
        <v>1.2406947890818809E-2</v>
      </c>
      <c r="R986" s="1">
        <f t="shared" si="409"/>
        <v>0.52340694789081876</v>
      </c>
      <c r="S986" s="1"/>
      <c r="T986" s="17">
        <f t="shared" si="410"/>
        <v>910.55927711643062</v>
      </c>
      <c r="U986" s="18">
        <f t="shared" si="411"/>
        <v>1001.5075521192962</v>
      </c>
      <c r="V986" s="2">
        <f t="shared" si="412"/>
        <v>865.03131326060907</v>
      </c>
      <c r="W986" s="18">
        <f t="shared" si="413"/>
        <v>951.43217451333135</v>
      </c>
      <c r="X986" s="2">
        <f t="shared" si="414"/>
        <v>-115.60275156174939</v>
      </c>
      <c r="Y986" s="2">
        <f t="shared" si="415"/>
        <v>-105.10470707084419</v>
      </c>
      <c r="Z986" s="2">
        <f t="shared" si="416"/>
        <v>-1000</v>
      </c>
      <c r="AA986" s="2">
        <f t="shared" si="417"/>
        <v>951.43217451333135</v>
      </c>
      <c r="AB986" s="5">
        <f t="shared" si="418"/>
        <v>-1</v>
      </c>
      <c r="AC986" s="5">
        <f t="shared" si="419"/>
        <v>0.95</v>
      </c>
      <c r="AD986" s="3">
        <f t="shared" si="420"/>
        <v>201911</v>
      </c>
      <c r="AE986" s="21">
        <v>2.2000000000000002</v>
      </c>
      <c r="AF986" s="21">
        <v>1.71</v>
      </c>
      <c r="AG986" s="21">
        <v>1.86</v>
      </c>
      <c r="AH986" s="21">
        <v>1.95</v>
      </c>
      <c r="AI986">
        <v>3</v>
      </c>
      <c r="AJ986">
        <v>26</v>
      </c>
      <c r="AK986">
        <f t="shared" si="421"/>
        <v>-120</v>
      </c>
      <c r="AL986">
        <f t="shared" si="422"/>
        <v>3</v>
      </c>
      <c r="AM986">
        <f t="shared" si="423"/>
        <v>26</v>
      </c>
    </row>
    <row r="987" spans="2:39" x14ac:dyDescent="0.25">
      <c r="B987" s="24">
        <v>43769</v>
      </c>
      <c r="C987" s="20" t="s">
        <v>51</v>
      </c>
      <c r="D987" s="20" t="s">
        <v>25</v>
      </c>
      <c r="E987" s="2">
        <v>375</v>
      </c>
      <c r="F987" s="2">
        <v>-500.00000000000011</v>
      </c>
      <c r="G987" s="9">
        <f t="shared" si="424"/>
        <v>45069.958333330949</v>
      </c>
      <c r="H987" s="2" t="str">
        <f t="shared" si="425"/>
        <v>San Francisco 49ers</v>
      </c>
      <c r="I987" s="2" t="str">
        <f t="shared" si="426"/>
        <v>Arizona Cardinals</v>
      </c>
      <c r="J987" s="17">
        <f t="shared" si="427"/>
        <v>-500.00000000000011</v>
      </c>
      <c r="K987" s="18">
        <f t="shared" si="428"/>
        <v>375</v>
      </c>
      <c r="L987" s="4">
        <f t="shared" si="403"/>
        <v>1.2</v>
      </c>
      <c r="M987" s="4">
        <f t="shared" si="404"/>
        <v>4.75</v>
      </c>
      <c r="N987" s="1">
        <f t="shared" si="405"/>
        <v>0.83333333333333337</v>
      </c>
      <c r="O987" s="1">
        <f t="shared" si="406"/>
        <v>0.21052631578947367</v>
      </c>
      <c r="P987" s="1">
        <f t="shared" si="407"/>
        <v>4.2016806722689037E-2</v>
      </c>
      <c r="Q987" s="1">
        <f t="shared" si="408"/>
        <v>0.31140350877192985</v>
      </c>
      <c r="R987" s="1">
        <f t="shared" si="409"/>
        <v>0.82240350877192991</v>
      </c>
      <c r="S987" s="1"/>
      <c r="T987" s="17">
        <f t="shared" si="410"/>
        <v>215.94811954689931</v>
      </c>
      <c r="U987" s="18">
        <f t="shared" si="411"/>
        <v>3787.1793685900598</v>
      </c>
      <c r="V987" s="2">
        <f t="shared" si="412"/>
        <v>205.15071356955434</v>
      </c>
      <c r="W987" s="18">
        <f t="shared" si="413"/>
        <v>3597.8204001605568</v>
      </c>
      <c r="X987" s="2">
        <f t="shared" si="414"/>
        <v>-487.44651315139578</v>
      </c>
      <c r="Y987" s="2">
        <f t="shared" si="415"/>
        <v>359.7820400160557</v>
      </c>
      <c r="Z987" s="2">
        <f t="shared" si="416"/>
        <v>205.15071356955434</v>
      </c>
      <c r="AA987" s="2">
        <f t="shared" si="417"/>
        <v>-1000</v>
      </c>
      <c r="AB987" s="5">
        <f t="shared" si="418"/>
        <v>0.19999999999999996</v>
      </c>
      <c r="AC987" s="5">
        <f t="shared" si="419"/>
        <v>-1</v>
      </c>
      <c r="AD987" s="3">
        <f t="shared" si="420"/>
        <v>201910</v>
      </c>
      <c r="AE987" s="21">
        <v>3.9</v>
      </c>
      <c r="AF987" s="21">
        <v>1.27</v>
      </c>
      <c r="AG987" s="21">
        <v>4.75</v>
      </c>
      <c r="AH987" s="21">
        <v>1.2</v>
      </c>
      <c r="AI987">
        <v>25</v>
      </c>
      <c r="AJ987">
        <v>28</v>
      </c>
      <c r="AK987">
        <f t="shared" si="421"/>
        <v>-500</v>
      </c>
      <c r="AL987">
        <f t="shared" si="422"/>
        <v>28</v>
      </c>
      <c r="AM987">
        <f t="shared" si="423"/>
        <v>25</v>
      </c>
    </row>
    <row r="988" spans="2:39" x14ac:dyDescent="0.25">
      <c r="B988" s="24">
        <v>43766</v>
      </c>
      <c r="C988" s="20" t="s">
        <v>48</v>
      </c>
      <c r="D988" s="20" t="s">
        <v>33</v>
      </c>
      <c r="E988" s="2">
        <v>-833.33333333333258</v>
      </c>
      <c r="F988" s="2">
        <v>550</v>
      </c>
      <c r="G988" s="9">
        <f t="shared" si="424"/>
        <v>45069.999999997613</v>
      </c>
      <c r="H988" s="2" t="str">
        <f t="shared" si="425"/>
        <v>Pittsburgh Steelers</v>
      </c>
      <c r="I988" s="2" t="str">
        <f t="shared" si="426"/>
        <v>Miami Dolphins</v>
      </c>
      <c r="J988" s="17">
        <f t="shared" si="427"/>
        <v>-833.33333333333258</v>
      </c>
      <c r="K988" s="18">
        <f t="shared" si="428"/>
        <v>550</v>
      </c>
      <c r="L988" s="4">
        <f t="shared" si="403"/>
        <v>1.1200000000000001</v>
      </c>
      <c r="M988" s="4">
        <f t="shared" si="404"/>
        <v>6.5</v>
      </c>
      <c r="N988" s="1">
        <f t="shared" si="405"/>
        <v>0.89285714285714279</v>
      </c>
      <c r="O988" s="1">
        <f t="shared" si="406"/>
        <v>0.15384615384615385</v>
      </c>
      <c r="P988" s="1">
        <f t="shared" si="407"/>
        <v>4.4619422572178324E-2</v>
      </c>
      <c r="Q988" s="1">
        <f t="shared" si="408"/>
        <v>0.36950549450549447</v>
      </c>
      <c r="R988" s="1">
        <f t="shared" si="409"/>
        <v>0.88050549450549442</v>
      </c>
      <c r="S988" s="1"/>
      <c r="T988" s="17">
        <f t="shared" si="410"/>
        <v>135.71125477373158</v>
      </c>
      <c r="U988" s="18">
        <f t="shared" si="411"/>
        <v>5488.6896490044255</v>
      </c>
      <c r="V988" s="2">
        <f t="shared" si="412"/>
        <v>128.92569203504499</v>
      </c>
      <c r="W988" s="18">
        <f t="shared" si="413"/>
        <v>5214.2551665542042</v>
      </c>
      <c r="X988" s="2">
        <f t="shared" si="414"/>
        <v>-775.64059127033954</v>
      </c>
      <c r="Y988" s="2">
        <f t="shared" si="415"/>
        <v>521.42551665542044</v>
      </c>
      <c r="Z988" s="2">
        <f t="shared" si="416"/>
        <v>128.92569203504499</v>
      </c>
      <c r="AA988" s="2">
        <f t="shared" si="417"/>
        <v>-1000</v>
      </c>
      <c r="AB988" s="5">
        <f t="shared" si="418"/>
        <v>0.12000000000000011</v>
      </c>
      <c r="AC988" s="5">
        <f t="shared" si="419"/>
        <v>-1</v>
      </c>
      <c r="AD988" s="3">
        <f t="shared" si="420"/>
        <v>201910</v>
      </c>
      <c r="AE988" s="21">
        <v>1.1200000000000001</v>
      </c>
      <c r="AF988" s="21">
        <v>6.5</v>
      </c>
      <c r="AG988" s="21">
        <v>1.1200000000000001</v>
      </c>
      <c r="AH988" s="21">
        <v>6.5</v>
      </c>
      <c r="AI988">
        <v>27</v>
      </c>
      <c r="AJ988">
        <v>14</v>
      </c>
      <c r="AK988">
        <f t="shared" si="421"/>
        <v>-900</v>
      </c>
      <c r="AL988">
        <f t="shared" si="422"/>
        <v>27</v>
      </c>
      <c r="AM988">
        <f t="shared" si="423"/>
        <v>14</v>
      </c>
    </row>
    <row r="989" spans="2:39" x14ac:dyDescent="0.25">
      <c r="B989" s="24">
        <v>43765</v>
      </c>
      <c r="C989" s="20" t="s">
        <v>23</v>
      </c>
      <c r="D989" s="20" t="s">
        <v>36</v>
      </c>
      <c r="E989" s="2">
        <v>204.99999999999997</v>
      </c>
      <c r="F989" s="2">
        <v>-250.00000000000006</v>
      </c>
      <c r="G989" s="9">
        <f t="shared" si="424"/>
        <v>45070.041666664278</v>
      </c>
      <c r="H989" s="2" t="str">
        <f t="shared" si="425"/>
        <v>Green Bay Packers</v>
      </c>
      <c r="I989" s="2" t="str">
        <f t="shared" si="426"/>
        <v>Kansas City Chiefs</v>
      </c>
      <c r="J989" s="17">
        <f t="shared" si="427"/>
        <v>-250.00000000000006</v>
      </c>
      <c r="K989" s="18">
        <f t="shared" si="428"/>
        <v>204.99999999999997</v>
      </c>
      <c r="L989" s="4">
        <f t="shared" si="403"/>
        <v>1.4</v>
      </c>
      <c r="M989" s="4">
        <f t="shared" si="404"/>
        <v>3.05</v>
      </c>
      <c r="N989" s="1">
        <f t="shared" si="405"/>
        <v>0.7142857142857143</v>
      </c>
      <c r="O989" s="1">
        <f t="shared" si="406"/>
        <v>0.32786885245901642</v>
      </c>
      <c r="P989" s="1">
        <f t="shared" si="407"/>
        <v>4.0449438202247112E-2</v>
      </c>
      <c r="Q989" s="1">
        <f t="shared" si="408"/>
        <v>0.19320843091334894</v>
      </c>
      <c r="R989" s="1">
        <f t="shared" si="409"/>
        <v>0.70420843091334895</v>
      </c>
      <c r="S989" s="1"/>
      <c r="T989" s="17">
        <f t="shared" si="410"/>
        <v>420.03412072617954</v>
      </c>
      <c r="U989" s="18">
        <f t="shared" si="411"/>
        <v>2105.3798440390528</v>
      </c>
      <c r="V989" s="2">
        <f t="shared" si="412"/>
        <v>399.03241468987056</v>
      </c>
      <c r="W989" s="18">
        <f t="shared" si="413"/>
        <v>2000.1108518371002</v>
      </c>
      <c r="X989" s="2">
        <f t="shared" si="414"/>
        <v>-250.60620721181351</v>
      </c>
      <c r="Y989" s="2">
        <f t="shared" si="415"/>
        <v>200.01108518371001</v>
      </c>
      <c r="Z989" s="2">
        <f t="shared" si="416"/>
        <v>399.03241468987056</v>
      </c>
      <c r="AA989" s="2">
        <f t="shared" si="417"/>
        <v>-1000</v>
      </c>
      <c r="AB989" s="5">
        <f t="shared" si="418"/>
        <v>0.39999999999999991</v>
      </c>
      <c r="AC989" s="5">
        <f t="shared" si="419"/>
        <v>-1</v>
      </c>
      <c r="AD989" s="3">
        <f t="shared" si="420"/>
        <v>201910</v>
      </c>
      <c r="AE989" s="21">
        <v>2.5</v>
      </c>
      <c r="AF989" s="21">
        <v>1.58</v>
      </c>
      <c r="AG989" s="21">
        <v>3.05</v>
      </c>
      <c r="AH989" s="21">
        <v>1.4</v>
      </c>
      <c r="AI989">
        <v>24</v>
      </c>
      <c r="AJ989">
        <v>31</v>
      </c>
      <c r="AK989">
        <f t="shared" si="421"/>
        <v>-300</v>
      </c>
      <c r="AL989">
        <f t="shared" si="422"/>
        <v>31</v>
      </c>
      <c r="AM989">
        <f t="shared" si="423"/>
        <v>24</v>
      </c>
    </row>
    <row r="990" spans="2:39" x14ac:dyDescent="0.25">
      <c r="B990" s="24">
        <v>43765</v>
      </c>
      <c r="C990" s="20" t="s">
        <v>42</v>
      </c>
      <c r="D990" s="20" t="s">
        <v>41</v>
      </c>
      <c r="E990" s="2">
        <v>-263.1578947368422</v>
      </c>
      <c r="F990" s="2">
        <v>215</v>
      </c>
      <c r="G990" s="9">
        <f t="shared" si="424"/>
        <v>45070.083333330942</v>
      </c>
      <c r="H990" s="2" t="str">
        <f t="shared" si="425"/>
        <v>Indianapolis Colts</v>
      </c>
      <c r="I990" s="2" t="str">
        <f t="shared" si="426"/>
        <v>Denver Broncos</v>
      </c>
      <c r="J990" s="17">
        <f t="shared" si="427"/>
        <v>-263.1578947368422</v>
      </c>
      <c r="K990" s="18">
        <f t="shared" si="428"/>
        <v>215</v>
      </c>
      <c r="L990" s="4">
        <f t="shared" si="403"/>
        <v>1.38</v>
      </c>
      <c r="M990" s="4">
        <f t="shared" si="404"/>
        <v>3.15</v>
      </c>
      <c r="N990" s="1">
        <f t="shared" si="405"/>
        <v>0.7246376811594204</v>
      </c>
      <c r="O990" s="1">
        <f t="shared" si="406"/>
        <v>0.31746031746031744</v>
      </c>
      <c r="P990" s="1">
        <f t="shared" si="407"/>
        <v>4.039735099337749E-2</v>
      </c>
      <c r="Q990" s="1">
        <f t="shared" si="408"/>
        <v>0.20358868184955148</v>
      </c>
      <c r="R990" s="1">
        <f t="shared" si="409"/>
        <v>0.71458868184955149</v>
      </c>
      <c r="S990" s="1"/>
      <c r="T990" s="17">
        <f t="shared" si="410"/>
        <v>399.40643533805462</v>
      </c>
      <c r="U990" s="18">
        <f t="shared" si="411"/>
        <v>2205.1924375584526</v>
      </c>
      <c r="V990" s="2">
        <f t="shared" si="412"/>
        <v>379.43611357115185</v>
      </c>
      <c r="W990" s="18">
        <f t="shared" si="413"/>
        <v>2094.93281568053</v>
      </c>
      <c r="X990" s="2">
        <f t="shared" si="414"/>
        <v>-263.54897813712716</v>
      </c>
      <c r="Y990" s="2">
        <f t="shared" si="415"/>
        <v>209.49328156805299</v>
      </c>
      <c r="Z990" s="2">
        <f t="shared" si="416"/>
        <v>379.43611357115185</v>
      </c>
      <c r="AA990" s="2">
        <f t="shared" si="417"/>
        <v>-1000</v>
      </c>
      <c r="AB990" s="5">
        <f t="shared" si="418"/>
        <v>0.37999999999999989</v>
      </c>
      <c r="AC990" s="5">
        <f t="shared" si="419"/>
        <v>-1</v>
      </c>
      <c r="AD990" s="3">
        <f t="shared" si="420"/>
        <v>201910</v>
      </c>
      <c r="AE990" s="21">
        <v>1.35</v>
      </c>
      <c r="AF990" s="21">
        <v>3.3</v>
      </c>
      <c r="AG990" s="21">
        <v>1.38</v>
      </c>
      <c r="AH990" s="21">
        <v>3.15</v>
      </c>
      <c r="AI990">
        <v>15</v>
      </c>
      <c r="AJ990">
        <v>13</v>
      </c>
      <c r="AK990">
        <f t="shared" si="421"/>
        <v>-300</v>
      </c>
      <c r="AL990">
        <f t="shared" si="422"/>
        <v>15</v>
      </c>
      <c r="AM990">
        <f t="shared" si="423"/>
        <v>13</v>
      </c>
    </row>
    <row r="991" spans="2:39" x14ac:dyDescent="0.25">
      <c r="B991" s="24">
        <v>43765</v>
      </c>
      <c r="C991" s="20" t="s">
        <v>39</v>
      </c>
      <c r="D991" s="20" t="s">
        <v>49</v>
      </c>
      <c r="E991" s="2">
        <v>-454.54545454545462</v>
      </c>
      <c r="F991" s="2">
        <v>350</v>
      </c>
      <c r="G991" s="9">
        <f t="shared" si="424"/>
        <v>45070.124999997606</v>
      </c>
      <c r="H991" s="2" t="str">
        <f t="shared" si="425"/>
        <v>New England Patriots</v>
      </c>
      <c r="I991" s="2" t="str">
        <f t="shared" si="426"/>
        <v>Cleveland Browns</v>
      </c>
      <c r="J991" s="17">
        <f t="shared" si="427"/>
        <v>-454.54545454545462</v>
      </c>
      <c r="K991" s="18">
        <f t="shared" si="428"/>
        <v>350</v>
      </c>
      <c r="L991" s="4">
        <f t="shared" si="403"/>
        <v>1.22</v>
      </c>
      <c r="M991" s="4">
        <f t="shared" si="404"/>
        <v>4.5</v>
      </c>
      <c r="N991" s="1">
        <f t="shared" si="405"/>
        <v>0.81967213114754101</v>
      </c>
      <c r="O991" s="1">
        <f t="shared" si="406"/>
        <v>0.22222222222222221</v>
      </c>
      <c r="P991" s="1">
        <f t="shared" si="407"/>
        <v>4.0209790209790097E-2</v>
      </c>
      <c r="Q991" s="1">
        <f t="shared" si="408"/>
        <v>0.2987249544626594</v>
      </c>
      <c r="R991" s="1">
        <f t="shared" si="409"/>
        <v>0.80972495446265946</v>
      </c>
      <c r="S991" s="1"/>
      <c r="T991" s="17">
        <f t="shared" si="410"/>
        <v>234.98725646118768</v>
      </c>
      <c r="U991" s="18">
        <f t="shared" si="411"/>
        <v>3526.591123964678</v>
      </c>
      <c r="V991" s="2">
        <f t="shared" si="412"/>
        <v>223.2378936381283</v>
      </c>
      <c r="W991" s="18">
        <f t="shared" si="413"/>
        <v>3350.2615677664439</v>
      </c>
      <c r="X991" s="2">
        <f t="shared" si="414"/>
        <v>-447.95262296329213</v>
      </c>
      <c r="Y991" s="2">
        <f t="shared" si="415"/>
        <v>335.02615677664437</v>
      </c>
      <c r="Z991" s="2">
        <f t="shared" si="416"/>
        <v>223.2378936381283</v>
      </c>
      <c r="AA991" s="2">
        <f t="shared" si="417"/>
        <v>-1000</v>
      </c>
      <c r="AB991" s="5">
        <f t="shared" si="418"/>
        <v>0.21999999999999997</v>
      </c>
      <c r="AC991" s="5">
        <f t="shared" si="419"/>
        <v>-1</v>
      </c>
      <c r="AD991" s="3">
        <f t="shared" si="420"/>
        <v>201910</v>
      </c>
      <c r="AE991" s="21">
        <v>1.22</v>
      </c>
      <c r="AF991" s="21">
        <v>4.5</v>
      </c>
      <c r="AG991" s="21">
        <v>1.22</v>
      </c>
      <c r="AH991" s="21">
        <v>4.5</v>
      </c>
      <c r="AI991">
        <v>27</v>
      </c>
      <c r="AJ991">
        <v>13</v>
      </c>
      <c r="AK991">
        <f t="shared" si="421"/>
        <v>-500</v>
      </c>
      <c r="AL991">
        <f t="shared" si="422"/>
        <v>27</v>
      </c>
      <c r="AM991">
        <f t="shared" si="423"/>
        <v>13</v>
      </c>
    </row>
    <row r="992" spans="2:39" x14ac:dyDescent="0.25">
      <c r="B992" s="24">
        <v>43765</v>
      </c>
      <c r="C992" s="20" t="s">
        <v>25</v>
      </c>
      <c r="D992" s="20" t="s">
        <v>47</v>
      </c>
      <c r="E992" s="2">
        <v>-227.27272727272731</v>
      </c>
      <c r="F992" s="2">
        <v>185</v>
      </c>
      <c r="G992" s="9">
        <f t="shared" si="424"/>
        <v>45070.16666666427</v>
      </c>
      <c r="H992" s="2" t="str">
        <f t="shared" si="425"/>
        <v>San Francisco 49ers</v>
      </c>
      <c r="I992" s="2" t="str">
        <f t="shared" si="426"/>
        <v>Carolina Panthers</v>
      </c>
      <c r="J992" s="17">
        <f t="shared" si="427"/>
        <v>-227.27272727272731</v>
      </c>
      <c r="K992" s="18">
        <f t="shared" si="428"/>
        <v>185</v>
      </c>
      <c r="L992" s="4">
        <f t="shared" si="403"/>
        <v>1.44</v>
      </c>
      <c r="M992" s="4">
        <f t="shared" si="404"/>
        <v>2.85</v>
      </c>
      <c r="N992" s="1">
        <f t="shared" si="405"/>
        <v>0.69444444444444442</v>
      </c>
      <c r="O992" s="1">
        <f t="shared" si="406"/>
        <v>0.35087719298245612</v>
      </c>
      <c r="P992" s="1">
        <f t="shared" si="407"/>
        <v>4.3356643356643354E-2</v>
      </c>
      <c r="Q992" s="1">
        <f t="shared" si="408"/>
        <v>0.17178362573099415</v>
      </c>
      <c r="R992" s="1">
        <f t="shared" si="409"/>
        <v>0.68278362573099416</v>
      </c>
      <c r="S992" s="1"/>
      <c r="T992" s="17">
        <f t="shared" si="410"/>
        <v>464.59282606461329</v>
      </c>
      <c r="U992" s="18">
        <f t="shared" si="411"/>
        <v>1917.3510160506185</v>
      </c>
      <c r="V992" s="2">
        <f t="shared" si="412"/>
        <v>441.36318476138263</v>
      </c>
      <c r="W992" s="18">
        <f t="shared" si="413"/>
        <v>1821.4834652480874</v>
      </c>
      <c r="X992" s="2">
        <f t="shared" si="414"/>
        <v>-226.57077765573882</v>
      </c>
      <c r="Y992" s="2">
        <f t="shared" si="415"/>
        <v>182.14834652480874</v>
      </c>
      <c r="Z992" s="2">
        <f t="shared" si="416"/>
        <v>441.36318476138263</v>
      </c>
      <c r="AA992" s="2">
        <f t="shared" si="417"/>
        <v>-1000</v>
      </c>
      <c r="AB992" s="5">
        <f t="shared" si="418"/>
        <v>0.43999999999999995</v>
      </c>
      <c r="AC992" s="5">
        <f t="shared" si="419"/>
        <v>-1</v>
      </c>
      <c r="AD992" s="3">
        <f t="shared" si="420"/>
        <v>201910</v>
      </c>
      <c r="AE992" s="21">
        <v>1.41</v>
      </c>
      <c r="AF992" s="21">
        <v>3</v>
      </c>
      <c r="AG992" s="21">
        <v>1.44</v>
      </c>
      <c r="AH992" s="21">
        <v>2.85</v>
      </c>
      <c r="AI992">
        <v>51</v>
      </c>
      <c r="AJ992">
        <v>13</v>
      </c>
      <c r="AK992">
        <f t="shared" si="421"/>
        <v>-300</v>
      </c>
      <c r="AL992">
        <f t="shared" si="422"/>
        <v>51</v>
      </c>
      <c r="AM992">
        <f t="shared" si="423"/>
        <v>13</v>
      </c>
    </row>
    <row r="993" spans="2:39" x14ac:dyDescent="0.25">
      <c r="B993" s="24">
        <v>43765</v>
      </c>
      <c r="C993" s="20" t="s">
        <v>38</v>
      </c>
      <c r="D993" s="20" t="s">
        <v>35</v>
      </c>
      <c r="E993" s="2">
        <v>280</v>
      </c>
      <c r="F993" s="2">
        <v>-370.37037037037032</v>
      </c>
      <c r="G993" s="9">
        <f t="shared" si="424"/>
        <v>45070.208333330935</v>
      </c>
      <c r="H993" s="2" t="str">
        <f t="shared" si="425"/>
        <v>Seattle Seahawks</v>
      </c>
      <c r="I993" s="2" t="str">
        <f t="shared" si="426"/>
        <v>Atlanta Falcons</v>
      </c>
      <c r="J993" s="17">
        <f t="shared" si="427"/>
        <v>-370.37037037037032</v>
      </c>
      <c r="K993" s="18">
        <f t="shared" si="428"/>
        <v>280</v>
      </c>
      <c r="L993" s="4">
        <f t="shared" si="403"/>
        <v>1.27</v>
      </c>
      <c r="M993" s="4">
        <f t="shared" si="404"/>
        <v>3.8</v>
      </c>
      <c r="N993" s="1">
        <f t="shared" si="405"/>
        <v>0.78740157480314954</v>
      </c>
      <c r="O993" s="1">
        <f t="shared" si="406"/>
        <v>0.26315789473684209</v>
      </c>
      <c r="P993" s="1">
        <f t="shared" si="407"/>
        <v>4.8126232741617536E-2</v>
      </c>
      <c r="Q993" s="1">
        <f t="shared" si="408"/>
        <v>0.26212184003315375</v>
      </c>
      <c r="R993" s="1">
        <f t="shared" si="409"/>
        <v>0.77312184003315376</v>
      </c>
      <c r="S993" s="1"/>
      <c r="T993" s="17">
        <f t="shared" si="410"/>
        <v>293.45718645992071</v>
      </c>
      <c r="U993" s="18">
        <f t="shared" si="411"/>
        <v>2909.583445130711</v>
      </c>
      <c r="V993" s="2">
        <f t="shared" si="412"/>
        <v>278.78432713692467</v>
      </c>
      <c r="W993" s="18">
        <f t="shared" si="413"/>
        <v>2764.1042728741754</v>
      </c>
      <c r="X993" s="2">
        <f t="shared" si="414"/>
        <v>-358.70022187755586</v>
      </c>
      <c r="Y993" s="2">
        <f t="shared" si="415"/>
        <v>276.41042728741752</v>
      </c>
      <c r="Z993" s="2">
        <f t="shared" si="416"/>
        <v>278.78432713692467</v>
      </c>
      <c r="AA993" s="2">
        <f t="shared" si="417"/>
        <v>-1000</v>
      </c>
      <c r="AB993" s="5">
        <f t="shared" si="418"/>
        <v>0.27</v>
      </c>
      <c r="AC993" s="5">
        <f t="shared" si="419"/>
        <v>-1</v>
      </c>
      <c r="AD993" s="3">
        <f t="shared" si="420"/>
        <v>201910</v>
      </c>
      <c r="AE993" s="21">
        <v>3.5</v>
      </c>
      <c r="AF993" s="21">
        <v>1.32</v>
      </c>
      <c r="AG993" s="21">
        <v>3.8</v>
      </c>
      <c r="AH993" s="21">
        <v>1.27</v>
      </c>
      <c r="AI993">
        <v>20</v>
      </c>
      <c r="AJ993">
        <v>27</v>
      </c>
      <c r="AK993">
        <f t="shared" si="421"/>
        <v>-400</v>
      </c>
      <c r="AL993">
        <f t="shared" si="422"/>
        <v>27</v>
      </c>
      <c r="AM993">
        <f t="shared" si="423"/>
        <v>20</v>
      </c>
    </row>
    <row r="994" spans="2:39" x14ac:dyDescent="0.25">
      <c r="B994" s="24">
        <v>43765</v>
      </c>
      <c r="C994" s="20" t="s">
        <v>27</v>
      </c>
      <c r="D994" s="20" t="s">
        <v>22</v>
      </c>
      <c r="E994" s="2">
        <v>-116.27906976744185</v>
      </c>
      <c r="F994" s="2">
        <v>-105.26315789473685</v>
      </c>
      <c r="G994" s="9">
        <f t="shared" si="424"/>
        <v>45070.249999997599</v>
      </c>
      <c r="H994" s="2" t="str">
        <f t="shared" si="425"/>
        <v>Buffalo Bills</v>
      </c>
      <c r="I994" s="2" t="str">
        <f t="shared" si="426"/>
        <v>Philadelphia Eagles</v>
      </c>
      <c r="J994" s="17">
        <f t="shared" si="427"/>
        <v>-116.27906976744185</v>
      </c>
      <c r="K994" s="18">
        <f t="shared" si="428"/>
        <v>-105.26315789473685</v>
      </c>
      <c r="L994" s="4">
        <f t="shared" si="403"/>
        <v>1.86</v>
      </c>
      <c r="M994" s="4">
        <f t="shared" si="404"/>
        <v>1.95</v>
      </c>
      <c r="N994" s="1">
        <f t="shared" si="405"/>
        <v>0.5376344086021505</v>
      </c>
      <c r="O994" s="1">
        <f t="shared" si="406"/>
        <v>0.51282051282051289</v>
      </c>
      <c r="P994" s="1">
        <f t="shared" si="407"/>
        <v>4.8031496062992063E-2</v>
      </c>
      <c r="Q994" s="1">
        <f t="shared" si="408"/>
        <v>1.2406947890818809E-2</v>
      </c>
      <c r="R994" s="1">
        <f t="shared" si="409"/>
        <v>0.52340694789081876</v>
      </c>
      <c r="S994" s="1"/>
      <c r="T994" s="17">
        <f t="shared" si="410"/>
        <v>910.55927711643062</v>
      </c>
      <c r="U994" s="18">
        <f t="shared" si="411"/>
        <v>1001.5075521192962</v>
      </c>
      <c r="V994" s="2">
        <f t="shared" si="412"/>
        <v>865.03131326060907</v>
      </c>
      <c r="W994" s="18">
        <f t="shared" si="413"/>
        <v>951.43217451333135</v>
      </c>
      <c r="X994" s="2">
        <f t="shared" si="414"/>
        <v>-115.60275156174939</v>
      </c>
      <c r="Y994" s="2">
        <f t="shared" si="415"/>
        <v>-105.10470707084419</v>
      </c>
      <c r="Z994" s="2">
        <f t="shared" si="416"/>
        <v>-1000</v>
      </c>
      <c r="AA994" s="2">
        <f t="shared" si="417"/>
        <v>951.43217451333135</v>
      </c>
      <c r="AB994" s="5">
        <f t="shared" si="418"/>
        <v>-1</v>
      </c>
      <c r="AC994" s="5">
        <f t="shared" si="419"/>
        <v>0.95</v>
      </c>
      <c r="AD994" s="3">
        <f t="shared" si="420"/>
        <v>201910</v>
      </c>
      <c r="AE994" s="21">
        <v>1.8</v>
      </c>
      <c r="AF994" s="21">
        <v>2.0499999999999998</v>
      </c>
      <c r="AG994" s="21">
        <v>1.86</v>
      </c>
      <c r="AH994" s="21">
        <v>1.95</v>
      </c>
      <c r="AI994">
        <v>13</v>
      </c>
      <c r="AJ994">
        <v>31</v>
      </c>
      <c r="AK994">
        <f t="shared" si="421"/>
        <v>-120</v>
      </c>
      <c r="AL994">
        <f t="shared" si="422"/>
        <v>13</v>
      </c>
      <c r="AM994">
        <f t="shared" si="423"/>
        <v>31</v>
      </c>
    </row>
    <row r="995" spans="2:39" x14ac:dyDescent="0.25">
      <c r="B995" s="24">
        <v>43765</v>
      </c>
      <c r="C995" s="20" t="s">
        <v>40</v>
      </c>
      <c r="D995" s="20" t="s">
        <v>34</v>
      </c>
      <c r="E995" s="2">
        <v>-192.30769230769229</v>
      </c>
      <c r="F995" s="2">
        <v>167</v>
      </c>
      <c r="G995" s="9">
        <f t="shared" si="424"/>
        <v>45070.291666664263</v>
      </c>
      <c r="H995" s="2" t="str">
        <f t="shared" si="425"/>
        <v>Chicago Bears</v>
      </c>
      <c r="I995" s="2" t="str">
        <f t="shared" si="426"/>
        <v>Los Angeles Chargers</v>
      </c>
      <c r="J995" s="17">
        <f t="shared" si="427"/>
        <v>-192.30769230769229</v>
      </c>
      <c r="K995" s="18">
        <f t="shared" si="428"/>
        <v>167</v>
      </c>
      <c r="L995" s="4">
        <f t="shared" si="403"/>
        <v>1.5199999999999998</v>
      </c>
      <c r="M995" s="4">
        <f t="shared" si="404"/>
        <v>2.67</v>
      </c>
      <c r="N995" s="1">
        <f t="shared" si="405"/>
        <v>0.65789473684210531</v>
      </c>
      <c r="O995" s="1">
        <f t="shared" si="406"/>
        <v>0.37453183520599254</v>
      </c>
      <c r="P995" s="1">
        <f t="shared" si="407"/>
        <v>3.1408114558472477E-2</v>
      </c>
      <c r="Q995" s="1">
        <f t="shared" si="408"/>
        <v>0.14168145081805639</v>
      </c>
      <c r="R995" s="1">
        <f t="shared" si="409"/>
        <v>0.6526814508180564</v>
      </c>
      <c r="S995" s="1"/>
      <c r="T995" s="17">
        <f t="shared" si="410"/>
        <v>532.14098354813416</v>
      </c>
      <c r="U995" s="18">
        <f t="shared" si="411"/>
        <v>1687.6788921698521</v>
      </c>
      <c r="V995" s="2">
        <f t="shared" si="412"/>
        <v>505.53393437072742</v>
      </c>
      <c r="W995" s="18">
        <f t="shared" si="413"/>
        <v>1603.2949475613595</v>
      </c>
      <c r="X995" s="2">
        <f t="shared" si="414"/>
        <v>-197.81065760595641</v>
      </c>
      <c r="Y995" s="2">
        <f t="shared" si="415"/>
        <v>160.32949475613594</v>
      </c>
      <c r="Z995" s="2">
        <f t="shared" si="416"/>
        <v>-1000</v>
      </c>
      <c r="AA995" s="2">
        <f t="shared" si="417"/>
        <v>1603.2949475613595</v>
      </c>
      <c r="AB995" s="5">
        <f t="shared" si="418"/>
        <v>-1</v>
      </c>
      <c r="AC995" s="5">
        <f t="shared" si="419"/>
        <v>1.67</v>
      </c>
      <c r="AD995" s="3">
        <f t="shared" si="420"/>
        <v>201910</v>
      </c>
      <c r="AE995" s="21">
        <v>1.41</v>
      </c>
      <c r="AF995" s="21">
        <v>3</v>
      </c>
      <c r="AG995" s="21">
        <v>1.52</v>
      </c>
      <c r="AH995" s="21">
        <v>2.67</v>
      </c>
      <c r="AI995">
        <v>16</v>
      </c>
      <c r="AJ995">
        <v>17</v>
      </c>
      <c r="AK995">
        <f t="shared" si="421"/>
        <v>-200</v>
      </c>
      <c r="AL995">
        <f t="shared" si="422"/>
        <v>16</v>
      </c>
      <c r="AM995">
        <f t="shared" si="423"/>
        <v>17</v>
      </c>
    </row>
    <row r="996" spans="2:39" x14ac:dyDescent="0.25">
      <c r="B996" s="24">
        <v>43765</v>
      </c>
      <c r="C996" s="20" t="s">
        <v>37</v>
      </c>
      <c r="D996" s="20" t="s">
        <v>28</v>
      </c>
      <c r="E996" s="2">
        <v>-277.77777777777771</v>
      </c>
      <c r="F996" s="2">
        <v>225</v>
      </c>
      <c r="G996" s="9">
        <f t="shared" si="424"/>
        <v>45070.333333330927</v>
      </c>
      <c r="H996" s="2" t="str">
        <f t="shared" si="425"/>
        <v>Detroit Lions</v>
      </c>
      <c r="I996" s="2" t="str">
        <f t="shared" si="426"/>
        <v>New York Giants</v>
      </c>
      <c r="J996" s="17">
        <f t="shared" si="427"/>
        <v>-277.77777777777771</v>
      </c>
      <c r="K996" s="18">
        <f t="shared" si="428"/>
        <v>225</v>
      </c>
      <c r="L996" s="4">
        <f t="shared" si="403"/>
        <v>1.36</v>
      </c>
      <c r="M996" s="4">
        <f t="shared" si="404"/>
        <v>3.25</v>
      </c>
      <c r="N996" s="1">
        <f t="shared" si="405"/>
        <v>0.73529411764705876</v>
      </c>
      <c r="O996" s="1">
        <f t="shared" si="406"/>
        <v>0.30769230769230771</v>
      </c>
      <c r="P996" s="1">
        <f t="shared" si="407"/>
        <v>4.1214750542299394E-2</v>
      </c>
      <c r="Q996" s="1">
        <f t="shared" si="408"/>
        <v>0.21380090497737553</v>
      </c>
      <c r="R996" s="1">
        <f t="shared" si="409"/>
        <v>0.72480090497737559</v>
      </c>
      <c r="S996" s="1"/>
      <c r="T996" s="17">
        <f t="shared" si="410"/>
        <v>379.68922656245121</v>
      </c>
      <c r="U996" s="18">
        <f t="shared" si="411"/>
        <v>2309.6629804910967</v>
      </c>
      <c r="V996" s="2">
        <f t="shared" si="412"/>
        <v>360.70476523432865</v>
      </c>
      <c r="W996" s="18">
        <f t="shared" si="413"/>
        <v>2194.1798314665416</v>
      </c>
      <c r="X996" s="2">
        <f t="shared" si="414"/>
        <v>-277.23503995029256</v>
      </c>
      <c r="Y996" s="2">
        <f t="shared" si="415"/>
        <v>219.41798314665417</v>
      </c>
      <c r="Z996" s="2">
        <f t="shared" si="416"/>
        <v>360.70476523432865</v>
      </c>
      <c r="AA996" s="2">
        <f t="shared" si="417"/>
        <v>-1000</v>
      </c>
      <c r="AB996" s="5">
        <f t="shared" si="418"/>
        <v>0.3600000000000001</v>
      </c>
      <c r="AC996" s="5">
        <f t="shared" si="419"/>
        <v>-1</v>
      </c>
      <c r="AD996" s="3">
        <f t="shared" si="420"/>
        <v>201910</v>
      </c>
      <c r="AE996" s="21">
        <v>1.32</v>
      </c>
      <c r="AF996" s="21">
        <v>3.45</v>
      </c>
      <c r="AG996" s="21">
        <v>1.36</v>
      </c>
      <c r="AH996" s="21">
        <v>3.25</v>
      </c>
      <c r="AI996">
        <v>31</v>
      </c>
      <c r="AJ996">
        <v>26</v>
      </c>
      <c r="AK996">
        <f t="shared" si="421"/>
        <v>-300</v>
      </c>
      <c r="AL996">
        <f t="shared" si="422"/>
        <v>31</v>
      </c>
      <c r="AM996">
        <f t="shared" si="423"/>
        <v>26</v>
      </c>
    </row>
    <row r="997" spans="2:39" x14ac:dyDescent="0.25">
      <c r="B997" s="24">
        <v>43765</v>
      </c>
      <c r="C997" s="20" t="s">
        <v>43</v>
      </c>
      <c r="D997" s="20" t="s">
        <v>55</v>
      </c>
      <c r="E997" s="2">
        <v>-270.2702702702702</v>
      </c>
      <c r="F997" s="2">
        <v>220.00000000000003</v>
      </c>
      <c r="G997" s="9">
        <f t="shared" si="424"/>
        <v>45070.374999997592</v>
      </c>
      <c r="H997" s="2" t="str">
        <f t="shared" si="425"/>
        <v>Houston Texans</v>
      </c>
      <c r="I997" s="2" t="str">
        <f t="shared" si="426"/>
        <v>Oakland Raiders</v>
      </c>
      <c r="J997" s="17">
        <f t="shared" si="427"/>
        <v>-270.2702702702702</v>
      </c>
      <c r="K997" s="18">
        <f t="shared" si="428"/>
        <v>220.00000000000003</v>
      </c>
      <c r="L997" s="4">
        <f t="shared" si="403"/>
        <v>1.37</v>
      </c>
      <c r="M997" s="4">
        <f t="shared" si="404"/>
        <v>3.2</v>
      </c>
      <c r="N997" s="1">
        <f t="shared" si="405"/>
        <v>0.72992700729927007</v>
      </c>
      <c r="O997" s="1">
        <f t="shared" si="406"/>
        <v>0.3125</v>
      </c>
      <c r="P997" s="1">
        <f t="shared" si="407"/>
        <v>4.0700218818380707E-2</v>
      </c>
      <c r="Q997" s="1">
        <f t="shared" si="408"/>
        <v>0.20871350364963503</v>
      </c>
      <c r="R997" s="1">
        <f t="shared" si="409"/>
        <v>0.71971350364963504</v>
      </c>
      <c r="S997" s="1"/>
      <c r="T997" s="17">
        <f t="shared" si="410"/>
        <v>389.44176388110628</v>
      </c>
      <c r="U997" s="18">
        <f t="shared" si="411"/>
        <v>2256.8044836814311</v>
      </c>
      <c r="V997" s="2">
        <f t="shared" si="412"/>
        <v>369.96967568705094</v>
      </c>
      <c r="W997" s="18">
        <f t="shared" si="413"/>
        <v>2143.9642594973593</v>
      </c>
      <c r="X997" s="2">
        <f t="shared" si="414"/>
        <v>-270.29242278923357</v>
      </c>
      <c r="Y997" s="2">
        <f t="shared" si="415"/>
        <v>214.39642594973594</v>
      </c>
      <c r="Z997" s="2">
        <f t="shared" si="416"/>
        <v>369.96967568705094</v>
      </c>
      <c r="AA997" s="2">
        <f t="shared" si="417"/>
        <v>-1000</v>
      </c>
      <c r="AB997" s="5">
        <f t="shared" si="418"/>
        <v>0.37000000000000011</v>
      </c>
      <c r="AC997" s="5">
        <f t="shared" si="419"/>
        <v>-1</v>
      </c>
      <c r="AD997" s="3">
        <f t="shared" si="420"/>
        <v>201910</v>
      </c>
      <c r="AE997" s="21">
        <v>1.34</v>
      </c>
      <c r="AF997" s="21">
        <v>3.35</v>
      </c>
      <c r="AG997" s="21">
        <v>1.37</v>
      </c>
      <c r="AH997" s="21">
        <v>3.2</v>
      </c>
      <c r="AI997">
        <v>27</v>
      </c>
      <c r="AJ997">
        <v>24</v>
      </c>
      <c r="AK997">
        <f t="shared" si="421"/>
        <v>-300</v>
      </c>
      <c r="AL997">
        <f t="shared" si="422"/>
        <v>27</v>
      </c>
      <c r="AM997">
        <f t="shared" si="423"/>
        <v>24</v>
      </c>
    </row>
    <row r="998" spans="2:39" x14ac:dyDescent="0.25">
      <c r="B998" s="24">
        <v>43765</v>
      </c>
      <c r="C998" s="20" t="s">
        <v>29</v>
      </c>
      <c r="D998" s="20" t="s">
        <v>45</v>
      </c>
      <c r="E998" s="2">
        <v>-322.58064516129025</v>
      </c>
      <c r="F998" s="2">
        <v>260</v>
      </c>
      <c r="G998" s="9">
        <f t="shared" si="424"/>
        <v>45070.416666664256</v>
      </c>
      <c r="H998" s="2" t="str">
        <f t="shared" si="425"/>
        <v>Jacksonville Jaguars</v>
      </c>
      <c r="I998" s="2" t="str">
        <f t="shared" si="426"/>
        <v>New York Jets</v>
      </c>
      <c r="J998" s="17">
        <f t="shared" si="427"/>
        <v>-322.58064516129025</v>
      </c>
      <c r="K998" s="18">
        <f t="shared" si="428"/>
        <v>260</v>
      </c>
      <c r="L998" s="4">
        <f t="shared" si="403"/>
        <v>1.31</v>
      </c>
      <c r="M998" s="4">
        <f t="shared" si="404"/>
        <v>3.6</v>
      </c>
      <c r="N998" s="1">
        <f t="shared" si="405"/>
        <v>0.76335877862595414</v>
      </c>
      <c r="O998" s="1">
        <f t="shared" si="406"/>
        <v>0.27777777777777779</v>
      </c>
      <c r="P998" s="1">
        <f t="shared" si="407"/>
        <v>3.9511201629327863E-2</v>
      </c>
      <c r="Q998" s="1">
        <f t="shared" si="408"/>
        <v>0.24279050042408817</v>
      </c>
      <c r="R998" s="1">
        <f t="shared" si="409"/>
        <v>0.75379050042408813</v>
      </c>
      <c r="S998" s="1"/>
      <c r="T998" s="17">
        <f t="shared" si="410"/>
        <v>326.62855188197847</v>
      </c>
      <c r="U998" s="18">
        <f t="shared" si="411"/>
        <v>2645.8589098869329</v>
      </c>
      <c r="V998" s="2">
        <f t="shared" si="412"/>
        <v>310.29712428787951</v>
      </c>
      <c r="W998" s="18">
        <f t="shared" si="413"/>
        <v>2513.565964392586</v>
      </c>
      <c r="X998" s="2">
        <f t="shared" si="414"/>
        <v>-322.27175881663845</v>
      </c>
      <c r="Y998" s="2">
        <f t="shared" si="415"/>
        <v>251.3565964392586</v>
      </c>
      <c r="Z998" s="2">
        <f t="shared" si="416"/>
        <v>310.29712428787951</v>
      </c>
      <c r="AA998" s="2">
        <f t="shared" si="417"/>
        <v>-1000</v>
      </c>
      <c r="AB998" s="5">
        <f t="shared" si="418"/>
        <v>0.31000000000000005</v>
      </c>
      <c r="AC998" s="5">
        <f t="shared" si="419"/>
        <v>-1</v>
      </c>
      <c r="AD998" s="3">
        <f t="shared" si="420"/>
        <v>201910</v>
      </c>
      <c r="AE998" s="21">
        <v>1.45</v>
      </c>
      <c r="AF998" s="21">
        <v>2.8</v>
      </c>
      <c r="AG998" s="21">
        <v>1.31</v>
      </c>
      <c r="AH998" s="21">
        <v>3.6</v>
      </c>
      <c r="AI998">
        <v>29</v>
      </c>
      <c r="AJ998">
        <v>15</v>
      </c>
      <c r="AK998">
        <f t="shared" si="421"/>
        <v>-400</v>
      </c>
      <c r="AL998">
        <f t="shared" si="422"/>
        <v>29</v>
      </c>
      <c r="AM998">
        <f t="shared" si="423"/>
        <v>15</v>
      </c>
    </row>
    <row r="999" spans="2:39" x14ac:dyDescent="0.25">
      <c r="B999" s="24">
        <v>43765</v>
      </c>
      <c r="C999" s="20" t="s">
        <v>50</v>
      </c>
      <c r="D999" s="20" t="s">
        <v>24</v>
      </c>
      <c r="E999" s="2">
        <v>-714.28571428571479</v>
      </c>
      <c r="F999" s="2">
        <v>500</v>
      </c>
      <c r="G999" s="9">
        <f t="shared" si="424"/>
        <v>45070.45833333092</v>
      </c>
      <c r="H999" s="2" t="str">
        <f t="shared" si="425"/>
        <v>Los Angeles Rams</v>
      </c>
      <c r="I999" s="2" t="str">
        <f t="shared" si="426"/>
        <v>Cincinnati Bengals</v>
      </c>
      <c r="J999" s="17">
        <f t="shared" si="427"/>
        <v>-714.28571428571479</v>
      </c>
      <c r="K999" s="18">
        <f t="shared" si="428"/>
        <v>500</v>
      </c>
      <c r="L999" s="4">
        <f t="shared" si="403"/>
        <v>1.1399999999999999</v>
      </c>
      <c r="M999" s="4">
        <f t="shared" si="404"/>
        <v>6</v>
      </c>
      <c r="N999" s="1">
        <f t="shared" si="405"/>
        <v>0.87719298245614041</v>
      </c>
      <c r="O999" s="1">
        <f t="shared" si="406"/>
        <v>0.16666666666666666</v>
      </c>
      <c r="P999" s="1">
        <f t="shared" si="407"/>
        <v>4.2016806722689037E-2</v>
      </c>
      <c r="Q999" s="1">
        <f t="shared" si="408"/>
        <v>0.35526315789473689</v>
      </c>
      <c r="R999" s="1">
        <f t="shared" si="409"/>
        <v>0.86626315789473685</v>
      </c>
      <c r="S999" s="1"/>
      <c r="T999" s="17">
        <f t="shared" si="410"/>
        <v>154.38361990400384</v>
      </c>
      <c r="U999" s="18">
        <f t="shared" si="411"/>
        <v>4970.4571397663694</v>
      </c>
      <c r="V999" s="2">
        <f t="shared" si="412"/>
        <v>146.66443890880365</v>
      </c>
      <c r="W999" s="18">
        <f t="shared" si="413"/>
        <v>4721.9342827780511</v>
      </c>
      <c r="X999" s="2">
        <f t="shared" si="414"/>
        <v>-681.8285382878687</v>
      </c>
      <c r="Y999" s="2">
        <f t="shared" si="415"/>
        <v>472.19342827780508</v>
      </c>
      <c r="Z999" s="2">
        <f t="shared" si="416"/>
        <v>146.66443890880365</v>
      </c>
      <c r="AA999" s="2">
        <f t="shared" si="417"/>
        <v>-1000</v>
      </c>
      <c r="AB999" s="5">
        <f t="shared" si="418"/>
        <v>0.1399999999999999</v>
      </c>
      <c r="AC999" s="5">
        <f t="shared" si="419"/>
        <v>-1</v>
      </c>
      <c r="AD999" s="3">
        <f t="shared" si="420"/>
        <v>201910</v>
      </c>
      <c r="AE999" s="21">
        <v>1.1599999999999999</v>
      </c>
      <c r="AF999" s="21">
        <v>5.5</v>
      </c>
      <c r="AG999" s="21">
        <v>1.1399999999999999</v>
      </c>
      <c r="AH999" s="21">
        <v>6</v>
      </c>
      <c r="AI999">
        <v>24</v>
      </c>
      <c r="AJ999">
        <v>10</v>
      </c>
      <c r="AK999">
        <f t="shared" si="421"/>
        <v>-800</v>
      </c>
      <c r="AL999">
        <f t="shared" si="422"/>
        <v>24</v>
      </c>
      <c r="AM999">
        <f t="shared" si="423"/>
        <v>10</v>
      </c>
    </row>
    <row r="1000" spans="2:39" x14ac:dyDescent="0.25">
      <c r="B1000" s="24">
        <v>43765</v>
      </c>
      <c r="C1000" s="20" t="s">
        <v>46</v>
      </c>
      <c r="D1000" s="20" t="s">
        <v>51</v>
      </c>
      <c r="E1000" s="2">
        <v>-666.66666666666708</v>
      </c>
      <c r="F1000" s="2">
        <v>475</v>
      </c>
      <c r="G1000" s="9">
        <f t="shared" si="424"/>
        <v>45070.499999997584</v>
      </c>
      <c r="H1000" s="2" t="str">
        <f t="shared" si="425"/>
        <v>New Orleans Saints</v>
      </c>
      <c r="I1000" s="2" t="str">
        <f t="shared" si="426"/>
        <v>Arizona Cardinals</v>
      </c>
      <c r="J1000" s="17">
        <f t="shared" si="427"/>
        <v>-666.66666666666708</v>
      </c>
      <c r="K1000" s="18">
        <f t="shared" si="428"/>
        <v>475</v>
      </c>
      <c r="L1000" s="4">
        <f t="shared" si="403"/>
        <v>1.1499999999999999</v>
      </c>
      <c r="M1000" s="4">
        <f t="shared" si="404"/>
        <v>5.75</v>
      </c>
      <c r="N1000" s="1">
        <f t="shared" si="405"/>
        <v>0.86956521739130443</v>
      </c>
      <c r="O1000" s="1">
        <f t="shared" si="406"/>
        <v>0.17391304347826086</v>
      </c>
      <c r="P1000" s="1">
        <f t="shared" si="407"/>
        <v>4.1666666666666741E-2</v>
      </c>
      <c r="Q1000" s="1">
        <f t="shared" si="408"/>
        <v>0.34782608695652178</v>
      </c>
      <c r="R1000" s="1">
        <f t="shared" si="409"/>
        <v>0.85882608695652185</v>
      </c>
      <c r="S1000" s="1"/>
      <c r="T1000" s="17">
        <f t="shared" si="410"/>
        <v>164.38009416291189</v>
      </c>
      <c r="U1000" s="18">
        <f t="shared" si="411"/>
        <v>4731.0032012495531</v>
      </c>
      <c r="V1000" s="2">
        <f t="shared" si="412"/>
        <v>156.16108945476628</v>
      </c>
      <c r="W1000" s="18">
        <f t="shared" si="413"/>
        <v>4494.4530411870755</v>
      </c>
      <c r="X1000" s="2">
        <f t="shared" si="414"/>
        <v>-640.36438493832395</v>
      </c>
      <c r="Y1000" s="2">
        <f t="shared" si="415"/>
        <v>449.44530411870755</v>
      </c>
      <c r="Z1000" s="2">
        <f t="shared" si="416"/>
        <v>156.16108945476628</v>
      </c>
      <c r="AA1000" s="2">
        <f t="shared" si="417"/>
        <v>-1000</v>
      </c>
      <c r="AB1000" s="5">
        <f t="shared" si="418"/>
        <v>0.14999999999999991</v>
      </c>
      <c r="AC1000" s="5">
        <f t="shared" si="419"/>
        <v>-1</v>
      </c>
      <c r="AD1000" s="3">
        <f t="shared" si="420"/>
        <v>201910</v>
      </c>
      <c r="AE1000" s="21">
        <v>1.22</v>
      </c>
      <c r="AF1000" s="21">
        <v>4.5</v>
      </c>
      <c r="AG1000" s="21">
        <v>1.1499999999999999</v>
      </c>
      <c r="AH1000" s="21">
        <v>5.75</v>
      </c>
      <c r="AI1000">
        <v>31</v>
      </c>
      <c r="AJ1000">
        <v>9</v>
      </c>
      <c r="AK1000">
        <f t="shared" si="421"/>
        <v>-700</v>
      </c>
      <c r="AL1000">
        <f t="shared" si="422"/>
        <v>31</v>
      </c>
      <c r="AM1000">
        <f t="shared" si="423"/>
        <v>9</v>
      </c>
    </row>
    <row r="1001" spans="2:39" x14ac:dyDescent="0.25">
      <c r="B1001" s="24">
        <v>43765</v>
      </c>
      <c r="C1001" s="20" t="s">
        <v>44</v>
      </c>
      <c r="D1001" s="20" t="s">
        <v>30</v>
      </c>
      <c r="E1001" s="2">
        <v>-125</v>
      </c>
      <c r="F1001" s="2">
        <v>104.99999999999999</v>
      </c>
      <c r="G1001" s="9">
        <f t="shared" si="424"/>
        <v>45070.541666664249</v>
      </c>
      <c r="H1001" s="2" t="str">
        <f t="shared" si="425"/>
        <v>Tennessee Titans</v>
      </c>
      <c r="I1001" s="2" t="str">
        <f t="shared" si="426"/>
        <v>Tampa Bay Buccaneers</v>
      </c>
      <c r="J1001" s="17">
        <f t="shared" si="427"/>
        <v>-125</v>
      </c>
      <c r="K1001" s="18">
        <f t="shared" si="428"/>
        <v>104.99999999999999</v>
      </c>
      <c r="L1001" s="4">
        <f t="shared" si="403"/>
        <v>1.8</v>
      </c>
      <c r="M1001" s="4">
        <f t="shared" si="404"/>
        <v>2.0499999999999998</v>
      </c>
      <c r="N1001" s="1">
        <f t="shared" si="405"/>
        <v>0.55555555555555558</v>
      </c>
      <c r="O1001" s="1">
        <f t="shared" si="406"/>
        <v>0.48780487804878053</v>
      </c>
      <c r="P1001" s="1">
        <f t="shared" si="407"/>
        <v>4.1558441558441461E-2</v>
      </c>
      <c r="Q1001" s="1">
        <f t="shared" si="408"/>
        <v>3.3875338753387524E-2</v>
      </c>
      <c r="R1001" s="1">
        <f t="shared" si="409"/>
        <v>0.54487533875338756</v>
      </c>
      <c r="S1001" s="1"/>
      <c r="T1001" s="17">
        <f t="shared" si="410"/>
        <v>835.28218085238643</v>
      </c>
      <c r="U1001" s="18">
        <f t="shared" si="411"/>
        <v>1090.9993667390718</v>
      </c>
      <c r="V1001" s="2">
        <f t="shared" si="412"/>
        <v>793.51807180976709</v>
      </c>
      <c r="W1001" s="18">
        <f t="shared" si="413"/>
        <v>1036.449398402118</v>
      </c>
      <c r="X1001" s="2">
        <f t="shared" si="414"/>
        <v>-126.02107444375048</v>
      </c>
      <c r="Y1001" s="2">
        <f t="shared" si="415"/>
        <v>103.6449398402118</v>
      </c>
      <c r="Z1001" s="2">
        <f t="shared" si="416"/>
        <v>793.51807180976709</v>
      </c>
      <c r="AA1001" s="2">
        <f t="shared" si="417"/>
        <v>-1000</v>
      </c>
      <c r="AB1001" s="5">
        <f t="shared" si="418"/>
        <v>0.8</v>
      </c>
      <c r="AC1001" s="5">
        <f t="shared" si="419"/>
        <v>-1</v>
      </c>
      <c r="AD1001" s="3">
        <f t="shared" si="420"/>
        <v>201910</v>
      </c>
      <c r="AE1001" s="21">
        <v>1.74</v>
      </c>
      <c r="AF1001" s="21">
        <v>2.15</v>
      </c>
      <c r="AG1001" s="21">
        <v>1.8</v>
      </c>
      <c r="AH1001" s="21">
        <v>2.0499999999999998</v>
      </c>
      <c r="AI1001">
        <v>27</v>
      </c>
      <c r="AJ1001">
        <v>23</v>
      </c>
      <c r="AK1001">
        <f t="shared" si="421"/>
        <v>-130</v>
      </c>
      <c r="AL1001">
        <f t="shared" si="422"/>
        <v>27</v>
      </c>
      <c r="AM1001">
        <f t="shared" si="423"/>
        <v>23</v>
      </c>
    </row>
    <row r="1002" spans="2:39" x14ac:dyDescent="0.25">
      <c r="B1002" s="24">
        <v>43762</v>
      </c>
      <c r="C1002" s="20" t="s">
        <v>32</v>
      </c>
      <c r="D1002" s="20" t="s">
        <v>56</v>
      </c>
      <c r="E1002" s="2">
        <v>-1249.9999999999989</v>
      </c>
      <c r="F1002" s="2">
        <v>750</v>
      </c>
      <c r="G1002" s="9">
        <f t="shared" si="424"/>
        <v>45070.583333330913</v>
      </c>
      <c r="H1002" s="2" t="str">
        <f t="shared" si="425"/>
        <v>Minnesota Vikings</v>
      </c>
      <c r="I1002" s="2" t="str">
        <f t="shared" si="426"/>
        <v>Washington Redskins</v>
      </c>
      <c r="J1002" s="17">
        <f t="shared" si="427"/>
        <v>-1249.9999999999989</v>
      </c>
      <c r="K1002" s="18">
        <f t="shared" si="428"/>
        <v>750</v>
      </c>
      <c r="L1002" s="4">
        <f t="shared" si="403"/>
        <v>1.08</v>
      </c>
      <c r="M1002" s="4">
        <f t="shared" si="404"/>
        <v>8.5</v>
      </c>
      <c r="N1002" s="1">
        <f t="shared" si="405"/>
        <v>0.92592592592592582</v>
      </c>
      <c r="O1002" s="1">
        <f t="shared" si="406"/>
        <v>0.11764705882352941</v>
      </c>
      <c r="P1002" s="1">
        <f t="shared" si="407"/>
        <v>4.1753653444676408E-2</v>
      </c>
      <c r="Q1002" s="1">
        <f t="shared" si="408"/>
        <v>0.40413943355119819</v>
      </c>
      <c r="R1002" s="1">
        <f t="shared" si="409"/>
        <v>0.9151394335511982</v>
      </c>
      <c r="S1002" s="1"/>
      <c r="T1002" s="17">
        <f t="shared" si="410"/>
        <v>92.729657730407752</v>
      </c>
      <c r="U1002" s="18">
        <f t="shared" si="411"/>
        <v>7215.6003418479522</v>
      </c>
      <c r="V1002" s="2">
        <f t="shared" si="412"/>
        <v>88.093174843887354</v>
      </c>
      <c r="W1002" s="18">
        <f t="shared" si="413"/>
        <v>6854.8203247555539</v>
      </c>
      <c r="X1002" s="2">
        <f t="shared" si="414"/>
        <v>-1135.1617214070568</v>
      </c>
      <c r="Y1002" s="2">
        <f t="shared" si="415"/>
        <v>685.48203247555534</v>
      </c>
      <c r="Z1002" s="2">
        <f t="shared" si="416"/>
        <v>88.093174843887354</v>
      </c>
      <c r="AA1002" s="2">
        <f t="shared" si="417"/>
        <v>-1000</v>
      </c>
      <c r="AB1002" s="5">
        <f t="shared" si="418"/>
        <v>8.0000000000000071E-2</v>
      </c>
      <c r="AC1002" s="5">
        <f t="shared" si="419"/>
        <v>-1</v>
      </c>
      <c r="AD1002" s="3">
        <f t="shared" si="420"/>
        <v>201910</v>
      </c>
      <c r="AE1002" s="21">
        <v>1.1100000000000001</v>
      </c>
      <c r="AF1002" s="21">
        <v>7</v>
      </c>
      <c r="AG1002" s="21">
        <v>1.08</v>
      </c>
      <c r="AH1002" s="21">
        <v>8.5</v>
      </c>
      <c r="AI1002">
        <v>19</v>
      </c>
      <c r="AJ1002">
        <v>9</v>
      </c>
      <c r="AK1002">
        <f t="shared" si="421"/>
        <v>-1300</v>
      </c>
      <c r="AL1002">
        <f t="shared" si="422"/>
        <v>19</v>
      </c>
      <c r="AM1002">
        <f t="shared" si="423"/>
        <v>9</v>
      </c>
    </row>
    <row r="1003" spans="2:39" x14ac:dyDescent="0.25">
      <c r="B1003" s="24">
        <v>43759</v>
      </c>
      <c r="C1003" s="20" t="s">
        <v>45</v>
      </c>
      <c r="D1003" s="20" t="s">
        <v>39</v>
      </c>
      <c r="E1003" s="2">
        <v>325</v>
      </c>
      <c r="F1003" s="2">
        <v>-434.78260869565219</v>
      </c>
      <c r="G1003" s="9">
        <f t="shared" si="424"/>
        <v>45070.624999997577</v>
      </c>
      <c r="H1003" s="2" t="str">
        <f t="shared" si="425"/>
        <v>New England Patriots</v>
      </c>
      <c r="I1003" s="2" t="str">
        <f t="shared" si="426"/>
        <v>New York Jets</v>
      </c>
      <c r="J1003" s="17">
        <f t="shared" si="427"/>
        <v>-434.78260869565219</v>
      </c>
      <c r="K1003" s="18">
        <f t="shared" si="428"/>
        <v>325</v>
      </c>
      <c r="L1003" s="4">
        <f t="shared" si="403"/>
        <v>1.2300000000000002</v>
      </c>
      <c r="M1003" s="4">
        <f t="shared" si="404"/>
        <v>4.25</v>
      </c>
      <c r="N1003" s="1">
        <f t="shared" si="405"/>
        <v>0.81300813008130068</v>
      </c>
      <c r="O1003" s="1">
        <f t="shared" si="406"/>
        <v>0.23529411764705882</v>
      </c>
      <c r="P1003" s="1">
        <f t="shared" si="407"/>
        <v>4.607664233576636E-2</v>
      </c>
      <c r="Q1003" s="1">
        <f t="shared" si="408"/>
        <v>0.28885700621712096</v>
      </c>
      <c r="R1003" s="1">
        <f t="shared" si="409"/>
        <v>0.79985700621712097</v>
      </c>
      <c r="S1003" s="1"/>
      <c r="T1003" s="17">
        <f t="shared" si="410"/>
        <v>250.2234677288684</v>
      </c>
      <c r="U1003" s="18">
        <f t="shared" si="411"/>
        <v>3342.2645955042926</v>
      </c>
      <c r="V1003" s="2">
        <f t="shared" si="412"/>
        <v>237.71229434242497</v>
      </c>
      <c r="W1003" s="18">
        <f t="shared" si="413"/>
        <v>3175.151365729078</v>
      </c>
      <c r="X1003" s="2">
        <f t="shared" si="414"/>
        <v>-420.67660100049278</v>
      </c>
      <c r="Y1003" s="2">
        <f t="shared" si="415"/>
        <v>317.51513657290781</v>
      </c>
      <c r="Z1003" s="2">
        <f t="shared" si="416"/>
        <v>237.71229434242497</v>
      </c>
      <c r="AA1003" s="2">
        <f t="shared" si="417"/>
        <v>-1000</v>
      </c>
      <c r="AB1003" s="5">
        <f t="shared" si="418"/>
        <v>0.2300000000000002</v>
      </c>
      <c r="AC1003" s="5">
        <f t="shared" si="419"/>
        <v>-1</v>
      </c>
      <c r="AD1003" s="3">
        <f t="shared" si="420"/>
        <v>201910</v>
      </c>
      <c r="AE1003" s="21">
        <v>4.5</v>
      </c>
      <c r="AF1003" s="21">
        <v>1.22</v>
      </c>
      <c r="AG1003" s="21">
        <v>4.25</v>
      </c>
      <c r="AH1003" s="21">
        <v>1.23</v>
      </c>
      <c r="AI1003">
        <v>0</v>
      </c>
      <c r="AJ1003">
        <v>33</v>
      </c>
      <c r="AK1003">
        <f t="shared" si="421"/>
        <v>-500</v>
      </c>
      <c r="AL1003">
        <f t="shared" si="422"/>
        <v>33</v>
      </c>
      <c r="AM1003">
        <f t="shared" si="423"/>
        <v>0</v>
      </c>
    </row>
    <row r="1004" spans="2:39" x14ac:dyDescent="0.25">
      <c r="B1004" s="24">
        <v>43758</v>
      </c>
      <c r="C1004" s="20" t="s">
        <v>26</v>
      </c>
      <c r="D1004" s="20" t="s">
        <v>22</v>
      </c>
      <c r="E1004" s="2">
        <v>-161.29032258064512</v>
      </c>
      <c r="F1004" s="2">
        <v>140</v>
      </c>
      <c r="G1004" s="9">
        <f t="shared" si="424"/>
        <v>45070.666666664241</v>
      </c>
      <c r="H1004" s="2" t="str">
        <f t="shared" si="425"/>
        <v>Dallas Cowboys</v>
      </c>
      <c r="I1004" s="2" t="str">
        <f t="shared" si="426"/>
        <v>Philadelphia Eagles</v>
      </c>
      <c r="J1004" s="17">
        <f t="shared" si="427"/>
        <v>-161.29032258064512</v>
      </c>
      <c r="K1004" s="18">
        <f t="shared" si="428"/>
        <v>140</v>
      </c>
      <c r="L1004" s="4">
        <f t="shared" si="403"/>
        <v>1.62</v>
      </c>
      <c r="M1004" s="4">
        <f t="shared" si="404"/>
        <v>2.4</v>
      </c>
      <c r="N1004" s="1">
        <f t="shared" si="405"/>
        <v>0.61728395061728392</v>
      </c>
      <c r="O1004" s="1">
        <f t="shared" si="406"/>
        <v>0.41666666666666669</v>
      </c>
      <c r="P1004" s="1">
        <f t="shared" si="407"/>
        <v>3.2835820895522283E-2</v>
      </c>
      <c r="Q1004" s="1">
        <f t="shared" si="408"/>
        <v>0.10030864197530862</v>
      </c>
      <c r="R1004" s="1">
        <f t="shared" si="409"/>
        <v>0.61130864197530865</v>
      </c>
      <c r="S1004" s="1"/>
      <c r="T1004" s="17">
        <f t="shared" si="410"/>
        <v>635.83488165441463</v>
      </c>
      <c r="U1004" s="18">
        <f t="shared" si="411"/>
        <v>1423.7849094482656</v>
      </c>
      <c r="V1004" s="2">
        <f t="shared" si="412"/>
        <v>604.04313757169382</v>
      </c>
      <c r="W1004" s="18">
        <f t="shared" si="413"/>
        <v>1352.5956639758522</v>
      </c>
      <c r="X1004" s="2">
        <f t="shared" si="414"/>
        <v>-165.55109027810289</v>
      </c>
      <c r="Y1004" s="2">
        <f t="shared" si="415"/>
        <v>135.25956639758522</v>
      </c>
      <c r="Z1004" s="2">
        <f t="shared" si="416"/>
        <v>604.04313757169382</v>
      </c>
      <c r="AA1004" s="2">
        <f t="shared" si="417"/>
        <v>-1000</v>
      </c>
      <c r="AB1004" s="5">
        <f t="shared" si="418"/>
        <v>0.62000000000000011</v>
      </c>
      <c r="AC1004" s="5">
        <f t="shared" si="419"/>
        <v>-1</v>
      </c>
      <c r="AD1004" s="3">
        <f t="shared" si="420"/>
        <v>201910</v>
      </c>
      <c r="AE1004" s="21">
        <v>1.66</v>
      </c>
      <c r="AF1004" s="21">
        <v>2.2999999999999998</v>
      </c>
      <c r="AG1004" s="21">
        <v>1.62</v>
      </c>
      <c r="AH1004" s="21">
        <v>2.4</v>
      </c>
      <c r="AI1004">
        <v>37</v>
      </c>
      <c r="AJ1004">
        <v>10</v>
      </c>
      <c r="AK1004">
        <f t="shared" si="421"/>
        <v>-170</v>
      </c>
      <c r="AL1004">
        <f t="shared" si="422"/>
        <v>37</v>
      </c>
      <c r="AM1004">
        <f t="shared" si="423"/>
        <v>10</v>
      </c>
    </row>
    <row r="1005" spans="2:39" x14ac:dyDescent="0.25">
      <c r="B1005" s="24">
        <v>43758</v>
      </c>
      <c r="C1005" s="20" t="s">
        <v>40</v>
      </c>
      <c r="D1005" s="20" t="s">
        <v>46</v>
      </c>
      <c r="E1005" s="2">
        <v>-222.22222222222226</v>
      </c>
      <c r="F1005" s="2">
        <v>179.99999999999997</v>
      </c>
      <c r="G1005" s="9">
        <f t="shared" si="424"/>
        <v>45070.708333330906</v>
      </c>
      <c r="H1005" s="2" t="str">
        <f t="shared" si="425"/>
        <v>Chicago Bears</v>
      </c>
      <c r="I1005" s="2" t="str">
        <f t="shared" si="426"/>
        <v>New Orleans Saints</v>
      </c>
      <c r="J1005" s="17">
        <f t="shared" si="427"/>
        <v>-222.22222222222226</v>
      </c>
      <c r="K1005" s="18">
        <f t="shared" si="428"/>
        <v>179.99999999999997</v>
      </c>
      <c r="L1005" s="4">
        <f t="shared" si="403"/>
        <v>1.45</v>
      </c>
      <c r="M1005" s="4">
        <f t="shared" si="404"/>
        <v>2.8</v>
      </c>
      <c r="N1005" s="1">
        <f t="shared" si="405"/>
        <v>0.68965517241379315</v>
      </c>
      <c r="O1005" s="1">
        <f t="shared" si="406"/>
        <v>0.35714285714285715</v>
      </c>
      <c r="P1005" s="1">
        <f t="shared" si="407"/>
        <v>4.4705882352941262E-2</v>
      </c>
      <c r="Q1005" s="1">
        <f t="shared" si="408"/>
        <v>0.166256157635468</v>
      </c>
      <c r="R1005" s="1">
        <f t="shared" si="409"/>
        <v>0.67725615763546798</v>
      </c>
      <c r="S1005" s="1"/>
      <c r="T1005" s="17">
        <f t="shared" si="410"/>
        <v>476.54619116545314</v>
      </c>
      <c r="U1005" s="18">
        <f t="shared" si="411"/>
        <v>1872.3757127156628</v>
      </c>
      <c r="V1005" s="2">
        <f t="shared" si="412"/>
        <v>452.71888160718044</v>
      </c>
      <c r="W1005" s="18">
        <f t="shared" si="413"/>
        <v>1778.7569270798795</v>
      </c>
      <c r="X1005" s="2">
        <f t="shared" si="414"/>
        <v>-220.88762820095712</v>
      </c>
      <c r="Y1005" s="2">
        <f t="shared" si="415"/>
        <v>177.87569270798795</v>
      </c>
      <c r="Z1005" s="2">
        <f t="shared" si="416"/>
        <v>-1000</v>
      </c>
      <c r="AA1005" s="2">
        <f t="shared" si="417"/>
        <v>1778.7569270798795</v>
      </c>
      <c r="AB1005" s="5">
        <f t="shared" si="418"/>
        <v>-1</v>
      </c>
      <c r="AC1005" s="5">
        <f t="shared" si="419"/>
        <v>1.7999999999999998</v>
      </c>
      <c r="AD1005" s="3">
        <f t="shared" si="420"/>
        <v>201910</v>
      </c>
      <c r="AE1005" s="21">
        <v>1.52</v>
      </c>
      <c r="AF1005" s="21">
        <v>2.67</v>
      </c>
      <c r="AG1005" s="21">
        <v>1.45</v>
      </c>
      <c r="AH1005" s="21">
        <v>2.8</v>
      </c>
      <c r="AI1005">
        <v>25</v>
      </c>
      <c r="AJ1005">
        <v>36</v>
      </c>
      <c r="AK1005">
        <f t="shared" si="421"/>
        <v>-300</v>
      </c>
      <c r="AL1005">
        <f t="shared" si="422"/>
        <v>25</v>
      </c>
      <c r="AM1005">
        <f t="shared" si="423"/>
        <v>36</v>
      </c>
    </row>
    <row r="1006" spans="2:39" x14ac:dyDescent="0.25">
      <c r="B1006" s="24">
        <v>43758</v>
      </c>
      <c r="C1006" s="20" t="s">
        <v>35</v>
      </c>
      <c r="D1006" s="20" t="s">
        <v>31</v>
      </c>
      <c r="E1006" s="2">
        <v>-156.25000000000003</v>
      </c>
      <c r="F1006" s="2">
        <v>135</v>
      </c>
      <c r="G1006" s="9">
        <f t="shared" si="424"/>
        <v>45070.74999999757</v>
      </c>
      <c r="H1006" s="2" t="str">
        <f t="shared" si="425"/>
        <v>Seattle Seahawks</v>
      </c>
      <c r="I1006" s="2" t="str">
        <f t="shared" si="426"/>
        <v>Baltimore Ravens</v>
      </c>
      <c r="J1006" s="17">
        <f t="shared" si="427"/>
        <v>-156.25000000000003</v>
      </c>
      <c r="K1006" s="18">
        <f t="shared" si="428"/>
        <v>135</v>
      </c>
      <c r="L1006" s="4">
        <f t="shared" si="403"/>
        <v>1.6399999999999997</v>
      </c>
      <c r="M1006" s="4">
        <f t="shared" si="404"/>
        <v>2.35</v>
      </c>
      <c r="N1006" s="1">
        <f t="shared" si="405"/>
        <v>0.60975609756097571</v>
      </c>
      <c r="O1006" s="1">
        <f t="shared" si="406"/>
        <v>0.42553191489361702</v>
      </c>
      <c r="P1006" s="1">
        <f t="shared" si="407"/>
        <v>3.4085213032581607E-2</v>
      </c>
      <c r="Q1006" s="1">
        <f t="shared" si="408"/>
        <v>9.2112091333679341E-2</v>
      </c>
      <c r="R1006" s="1">
        <f t="shared" si="409"/>
        <v>0.60311209133367938</v>
      </c>
      <c r="S1006" s="1"/>
      <c r="T1006" s="17">
        <f t="shared" si="410"/>
        <v>658.06657563218596</v>
      </c>
      <c r="U1006" s="18">
        <f t="shared" si="411"/>
        <v>1377.3404079490144</v>
      </c>
      <c r="V1006" s="2">
        <f t="shared" si="412"/>
        <v>625.16324685057668</v>
      </c>
      <c r="W1006" s="18">
        <f t="shared" si="413"/>
        <v>1308.4733875515637</v>
      </c>
      <c r="X1006" s="2">
        <f t="shared" si="414"/>
        <v>-159.95821971905121</v>
      </c>
      <c r="Y1006" s="2">
        <f t="shared" si="415"/>
        <v>130.84733875515639</v>
      </c>
      <c r="Z1006" s="2">
        <f t="shared" si="416"/>
        <v>-1000</v>
      </c>
      <c r="AA1006" s="2">
        <f t="shared" si="417"/>
        <v>1308.4733875515637</v>
      </c>
      <c r="AB1006" s="5">
        <f t="shared" si="418"/>
        <v>-1</v>
      </c>
      <c r="AC1006" s="5">
        <f t="shared" si="419"/>
        <v>1.35</v>
      </c>
      <c r="AD1006" s="3">
        <f t="shared" si="420"/>
        <v>201910</v>
      </c>
      <c r="AE1006" s="21">
        <v>1.5</v>
      </c>
      <c r="AF1006" s="21">
        <v>2.7</v>
      </c>
      <c r="AG1006" s="21">
        <v>1.64</v>
      </c>
      <c r="AH1006" s="21">
        <v>2.35</v>
      </c>
      <c r="AI1006">
        <v>16</v>
      </c>
      <c r="AJ1006">
        <v>30</v>
      </c>
      <c r="AK1006">
        <f t="shared" si="421"/>
        <v>-160</v>
      </c>
      <c r="AL1006">
        <f t="shared" si="422"/>
        <v>16</v>
      </c>
      <c r="AM1006">
        <f t="shared" si="423"/>
        <v>30</v>
      </c>
    </row>
    <row r="1007" spans="2:39" x14ac:dyDescent="0.25">
      <c r="B1007" s="24">
        <v>43758</v>
      </c>
      <c r="C1007" s="20" t="s">
        <v>44</v>
      </c>
      <c r="D1007" s="20" t="s">
        <v>34</v>
      </c>
      <c r="E1007" s="2">
        <v>-151.51515151515153</v>
      </c>
      <c r="F1007" s="2">
        <v>129.99999999999997</v>
      </c>
      <c r="G1007" s="9">
        <f t="shared" si="424"/>
        <v>45070.791666664234</v>
      </c>
      <c r="H1007" s="2" t="str">
        <f t="shared" si="425"/>
        <v>Tennessee Titans</v>
      </c>
      <c r="I1007" s="2" t="str">
        <f t="shared" si="426"/>
        <v>Los Angeles Chargers</v>
      </c>
      <c r="J1007" s="17">
        <f t="shared" si="427"/>
        <v>-151.51515151515153</v>
      </c>
      <c r="K1007" s="18">
        <f t="shared" si="428"/>
        <v>129.99999999999997</v>
      </c>
      <c r="L1007" s="4">
        <f t="shared" si="403"/>
        <v>1.66</v>
      </c>
      <c r="M1007" s="4">
        <f t="shared" si="404"/>
        <v>2.2999999999999998</v>
      </c>
      <c r="N1007" s="1">
        <f t="shared" si="405"/>
        <v>0.60240963855421692</v>
      </c>
      <c r="O1007" s="1">
        <f t="shared" si="406"/>
        <v>0.43478260869565222</v>
      </c>
      <c r="P1007" s="1">
        <f t="shared" si="407"/>
        <v>3.5858585858585923E-2</v>
      </c>
      <c r="Q1007" s="1">
        <f t="shared" si="408"/>
        <v>8.3813514929282351E-2</v>
      </c>
      <c r="R1007" s="1">
        <f t="shared" si="409"/>
        <v>0.59481351492928236</v>
      </c>
      <c r="S1007" s="1"/>
      <c r="T1007" s="17">
        <f t="shared" si="410"/>
        <v>681.19919084032654</v>
      </c>
      <c r="U1007" s="18">
        <f t="shared" si="411"/>
        <v>1332.032655245516</v>
      </c>
      <c r="V1007" s="2">
        <f t="shared" si="412"/>
        <v>647.13923129831016</v>
      </c>
      <c r="W1007" s="18">
        <f t="shared" si="413"/>
        <v>1265.4310224832402</v>
      </c>
      <c r="X1007" s="2">
        <f t="shared" si="414"/>
        <v>-154.5262521009227</v>
      </c>
      <c r="Y1007" s="2">
        <f t="shared" si="415"/>
        <v>126.54310224832402</v>
      </c>
      <c r="Z1007" s="2">
        <f t="shared" si="416"/>
        <v>647.13923129831016</v>
      </c>
      <c r="AA1007" s="2">
        <f t="shared" si="417"/>
        <v>-1000</v>
      </c>
      <c r="AB1007" s="5">
        <f t="shared" si="418"/>
        <v>0.65999999999999992</v>
      </c>
      <c r="AC1007" s="5">
        <f t="shared" si="419"/>
        <v>-1</v>
      </c>
      <c r="AD1007" s="3">
        <f t="shared" si="420"/>
        <v>201910</v>
      </c>
      <c r="AE1007" s="21">
        <v>1.76</v>
      </c>
      <c r="AF1007" s="21">
        <v>2.1</v>
      </c>
      <c r="AG1007" s="21">
        <v>1.66</v>
      </c>
      <c r="AH1007" s="21">
        <v>2.2999999999999998</v>
      </c>
      <c r="AI1007">
        <v>23</v>
      </c>
      <c r="AJ1007">
        <v>20</v>
      </c>
      <c r="AK1007">
        <f t="shared" si="421"/>
        <v>-160</v>
      </c>
      <c r="AL1007">
        <f t="shared" si="422"/>
        <v>23</v>
      </c>
      <c r="AM1007">
        <f t="shared" si="423"/>
        <v>20</v>
      </c>
    </row>
    <row r="1008" spans="2:39" x14ac:dyDescent="0.25">
      <c r="B1008" s="24">
        <v>43758</v>
      </c>
      <c r="C1008" s="20" t="s">
        <v>38</v>
      </c>
      <c r="D1008" s="20" t="s">
        <v>50</v>
      </c>
      <c r="E1008" s="2">
        <v>154.99999999999997</v>
      </c>
      <c r="F1008" s="2">
        <v>-175.43859649122805</v>
      </c>
      <c r="G1008" s="9">
        <f t="shared" si="424"/>
        <v>45070.833333330898</v>
      </c>
      <c r="H1008" s="2" t="str">
        <f t="shared" si="425"/>
        <v>Los Angeles Rams</v>
      </c>
      <c r="I1008" s="2" t="str">
        <f t="shared" si="426"/>
        <v>Atlanta Falcons</v>
      </c>
      <c r="J1008" s="17">
        <f t="shared" si="427"/>
        <v>-175.43859649122805</v>
      </c>
      <c r="K1008" s="18">
        <f t="shared" si="428"/>
        <v>154.99999999999997</v>
      </c>
      <c r="L1008" s="4">
        <f t="shared" si="403"/>
        <v>1.57</v>
      </c>
      <c r="M1008" s="4">
        <f t="shared" si="404"/>
        <v>2.5499999999999998</v>
      </c>
      <c r="N1008" s="1">
        <f t="shared" si="405"/>
        <v>0.63694267515923564</v>
      </c>
      <c r="O1008" s="1">
        <f t="shared" si="406"/>
        <v>0.39215686274509809</v>
      </c>
      <c r="P1008" s="1">
        <f t="shared" si="407"/>
        <v>2.8276699029126329E-2</v>
      </c>
      <c r="Q1008" s="1">
        <f t="shared" si="408"/>
        <v>0.12239290620706877</v>
      </c>
      <c r="R1008" s="1">
        <f t="shared" si="409"/>
        <v>0.63339290620706878</v>
      </c>
      <c r="S1008" s="1"/>
      <c r="T1008" s="17">
        <f t="shared" si="410"/>
        <v>578.79886276004493</v>
      </c>
      <c r="U1008" s="18">
        <f t="shared" si="411"/>
        <v>1558.0808321378222</v>
      </c>
      <c r="V1008" s="2">
        <f t="shared" si="412"/>
        <v>549.85891962204266</v>
      </c>
      <c r="W1008" s="18">
        <f t="shared" si="413"/>
        <v>1480.1767905309309</v>
      </c>
      <c r="X1008" s="2">
        <f t="shared" si="414"/>
        <v>-181.86483192586408</v>
      </c>
      <c r="Y1008" s="2">
        <f t="shared" si="415"/>
        <v>148.0176790530931</v>
      </c>
      <c r="Z1008" s="2">
        <f t="shared" si="416"/>
        <v>549.85891962204266</v>
      </c>
      <c r="AA1008" s="2">
        <f t="shared" si="417"/>
        <v>-1000</v>
      </c>
      <c r="AB1008" s="5">
        <f t="shared" si="418"/>
        <v>0.57000000000000006</v>
      </c>
      <c r="AC1008" s="5">
        <f t="shared" si="419"/>
        <v>-1</v>
      </c>
      <c r="AD1008" s="3">
        <f t="shared" si="420"/>
        <v>201910</v>
      </c>
      <c r="AE1008" s="21">
        <v>2.35</v>
      </c>
      <c r="AF1008" s="21">
        <v>1.64</v>
      </c>
      <c r="AG1008" s="21">
        <v>2.5499999999999998</v>
      </c>
      <c r="AH1008" s="21">
        <v>1.57</v>
      </c>
      <c r="AI1008">
        <v>10</v>
      </c>
      <c r="AJ1008">
        <v>37</v>
      </c>
      <c r="AK1008">
        <f t="shared" si="421"/>
        <v>-180</v>
      </c>
      <c r="AL1008">
        <f t="shared" si="422"/>
        <v>37</v>
      </c>
      <c r="AM1008">
        <f t="shared" si="423"/>
        <v>10</v>
      </c>
    </row>
    <row r="1009" spans="2:39" x14ac:dyDescent="0.25">
      <c r="B1009" s="24">
        <v>43758</v>
      </c>
      <c r="C1009" s="20" t="s">
        <v>27</v>
      </c>
      <c r="D1009" s="20" t="s">
        <v>33</v>
      </c>
      <c r="E1009" s="2">
        <v>-1428.5714285714273</v>
      </c>
      <c r="F1009" s="2">
        <v>800</v>
      </c>
      <c r="G1009" s="9">
        <f t="shared" si="424"/>
        <v>45070.874999997563</v>
      </c>
      <c r="H1009" s="2" t="str">
        <f t="shared" si="425"/>
        <v>Buffalo Bills</v>
      </c>
      <c r="I1009" s="2" t="str">
        <f t="shared" si="426"/>
        <v>Miami Dolphins</v>
      </c>
      <c r="J1009" s="17">
        <f t="shared" si="427"/>
        <v>-1428.5714285714273</v>
      </c>
      <c r="K1009" s="18">
        <f t="shared" si="428"/>
        <v>800</v>
      </c>
      <c r="L1009" s="4">
        <f t="shared" si="403"/>
        <v>1.07</v>
      </c>
      <c r="M1009" s="4">
        <f t="shared" si="404"/>
        <v>9</v>
      </c>
      <c r="N1009" s="1">
        <f t="shared" si="405"/>
        <v>0.93457943925233644</v>
      </c>
      <c r="O1009" s="1">
        <f t="shared" si="406"/>
        <v>0.1111111111111111</v>
      </c>
      <c r="P1009" s="1">
        <f t="shared" si="407"/>
        <v>4.3694141012909582E-2</v>
      </c>
      <c r="Q1009" s="1">
        <f t="shared" si="408"/>
        <v>0.4117341640706127</v>
      </c>
      <c r="R1009" s="1">
        <f t="shared" si="409"/>
        <v>0.92273416407061271</v>
      </c>
      <c r="S1009" s="1"/>
      <c r="T1009" s="17">
        <f t="shared" si="410"/>
        <v>83.735748537294256</v>
      </c>
      <c r="U1009" s="18">
        <f t="shared" si="411"/>
        <v>7722.8501221461711</v>
      </c>
      <c r="V1009" s="2">
        <f t="shared" si="412"/>
        <v>79.548961110429545</v>
      </c>
      <c r="W1009" s="18">
        <f t="shared" si="413"/>
        <v>7336.7076160388624</v>
      </c>
      <c r="X1009" s="2">
        <f t="shared" si="414"/>
        <v>-1257.0874415466019</v>
      </c>
      <c r="Y1009" s="2">
        <f t="shared" si="415"/>
        <v>733.67076160388626</v>
      </c>
      <c r="Z1009" s="2">
        <f t="shared" si="416"/>
        <v>79.548961110429545</v>
      </c>
      <c r="AA1009" s="2">
        <f t="shared" si="417"/>
        <v>-1000</v>
      </c>
      <c r="AB1009" s="5">
        <f t="shared" si="418"/>
        <v>7.0000000000000062E-2</v>
      </c>
      <c r="AC1009" s="5">
        <f t="shared" si="419"/>
        <v>-1</v>
      </c>
      <c r="AD1009" s="3">
        <f t="shared" si="420"/>
        <v>201910</v>
      </c>
      <c r="AE1009" s="21">
        <v>1.1000000000000001</v>
      </c>
      <c r="AF1009" s="21">
        <v>7.25</v>
      </c>
      <c r="AG1009" s="21">
        <v>1.07</v>
      </c>
      <c r="AH1009" s="21">
        <v>9</v>
      </c>
      <c r="AI1009">
        <v>31</v>
      </c>
      <c r="AJ1009">
        <v>21</v>
      </c>
      <c r="AK1009">
        <f t="shared" si="421"/>
        <v>-1500</v>
      </c>
      <c r="AL1009">
        <f t="shared" si="422"/>
        <v>31</v>
      </c>
      <c r="AM1009">
        <f t="shared" si="423"/>
        <v>21</v>
      </c>
    </row>
    <row r="1010" spans="2:39" x14ac:dyDescent="0.25">
      <c r="B1010" s="24">
        <v>43758</v>
      </c>
      <c r="C1010" s="20" t="s">
        <v>24</v>
      </c>
      <c r="D1010" s="20" t="s">
        <v>29</v>
      </c>
      <c r="E1010" s="2">
        <v>170.00000000000003</v>
      </c>
      <c r="F1010" s="2">
        <v>-200</v>
      </c>
      <c r="G1010" s="9">
        <f t="shared" si="424"/>
        <v>45070.916666664227</v>
      </c>
      <c r="H1010" s="2" t="str">
        <f t="shared" si="425"/>
        <v>Jacksonville Jaguars</v>
      </c>
      <c r="I1010" s="2" t="str">
        <f t="shared" si="426"/>
        <v>Cincinnati Bengals</v>
      </c>
      <c r="J1010" s="17">
        <f t="shared" si="427"/>
        <v>-200</v>
      </c>
      <c r="K1010" s="18">
        <f t="shared" si="428"/>
        <v>170.00000000000003</v>
      </c>
      <c r="L1010" s="4">
        <f t="shared" si="403"/>
        <v>1.5</v>
      </c>
      <c r="M1010" s="4">
        <f t="shared" si="404"/>
        <v>2.7</v>
      </c>
      <c r="N1010" s="1">
        <f t="shared" si="405"/>
        <v>0.66666666666666663</v>
      </c>
      <c r="O1010" s="1">
        <f t="shared" si="406"/>
        <v>0.37037037037037035</v>
      </c>
      <c r="P1010" s="1">
        <f t="shared" si="407"/>
        <v>3.5714285714285587E-2</v>
      </c>
      <c r="Q1010" s="1">
        <f t="shared" si="408"/>
        <v>0.14814814814814814</v>
      </c>
      <c r="R1010" s="1">
        <f t="shared" si="409"/>
        <v>0.65914814814814815</v>
      </c>
      <c r="S1010" s="1"/>
      <c r="T1010" s="17">
        <f t="shared" si="410"/>
        <v>517.10962521773342</v>
      </c>
      <c r="U1010" s="18">
        <f t="shared" si="411"/>
        <v>1734.0124117028765</v>
      </c>
      <c r="V1010" s="2">
        <f t="shared" si="412"/>
        <v>491.25414395684675</v>
      </c>
      <c r="W1010" s="18">
        <f t="shared" si="413"/>
        <v>1647.3117911177326</v>
      </c>
      <c r="X1010" s="2">
        <f t="shared" si="414"/>
        <v>-203.56062382403903</v>
      </c>
      <c r="Y1010" s="2">
        <f t="shared" si="415"/>
        <v>164.73117911177326</v>
      </c>
      <c r="Z1010" s="2">
        <f t="shared" si="416"/>
        <v>491.25414395684675</v>
      </c>
      <c r="AA1010" s="2">
        <f t="shared" si="417"/>
        <v>-1000</v>
      </c>
      <c r="AB1010" s="5">
        <f t="shared" si="418"/>
        <v>0.5</v>
      </c>
      <c r="AC1010" s="5">
        <f t="shared" si="419"/>
        <v>-1</v>
      </c>
      <c r="AD1010" s="3">
        <f t="shared" si="420"/>
        <v>201910</v>
      </c>
      <c r="AE1010" s="21">
        <v>2.4</v>
      </c>
      <c r="AF1010" s="21">
        <v>1.62</v>
      </c>
      <c r="AG1010" s="21">
        <v>2.7</v>
      </c>
      <c r="AH1010" s="21">
        <v>1.5</v>
      </c>
      <c r="AI1010">
        <v>17</v>
      </c>
      <c r="AJ1010">
        <v>27</v>
      </c>
      <c r="AK1010">
        <f t="shared" si="421"/>
        <v>-200</v>
      </c>
      <c r="AL1010">
        <f t="shared" si="422"/>
        <v>27</v>
      </c>
      <c r="AM1010">
        <f t="shared" si="423"/>
        <v>17</v>
      </c>
    </row>
    <row r="1011" spans="2:39" x14ac:dyDescent="0.25">
      <c r="B1011" s="24">
        <v>43758</v>
      </c>
      <c r="C1011" s="20" t="s">
        <v>37</v>
      </c>
      <c r="D1011" s="20" t="s">
        <v>32</v>
      </c>
      <c r="E1011" s="2">
        <v>120.00000000000001</v>
      </c>
      <c r="F1011" s="2">
        <v>-140.84507042253523</v>
      </c>
      <c r="G1011" s="9">
        <f t="shared" si="424"/>
        <v>45070.958333330891</v>
      </c>
      <c r="H1011" s="2" t="str">
        <f t="shared" si="425"/>
        <v>Minnesota Vikings</v>
      </c>
      <c r="I1011" s="2" t="str">
        <f t="shared" si="426"/>
        <v>Detroit Lions</v>
      </c>
      <c r="J1011" s="17">
        <f t="shared" si="427"/>
        <v>-140.84507042253523</v>
      </c>
      <c r="K1011" s="18">
        <f t="shared" si="428"/>
        <v>120.00000000000001</v>
      </c>
      <c r="L1011" s="4">
        <f t="shared" si="403"/>
        <v>1.71</v>
      </c>
      <c r="M1011" s="4">
        <f t="shared" si="404"/>
        <v>2.2000000000000002</v>
      </c>
      <c r="N1011" s="1">
        <f t="shared" si="405"/>
        <v>0.58479532163742687</v>
      </c>
      <c r="O1011" s="1">
        <f t="shared" si="406"/>
        <v>0.45454545454545453</v>
      </c>
      <c r="P1011" s="1">
        <f t="shared" si="407"/>
        <v>3.7851662404092101E-2</v>
      </c>
      <c r="Q1011" s="1">
        <f t="shared" si="408"/>
        <v>6.5124933545986169E-2</v>
      </c>
      <c r="R1011" s="1">
        <f t="shared" si="409"/>
        <v>0.57612493354598615</v>
      </c>
      <c r="S1011" s="1"/>
      <c r="T1011" s="17">
        <f t="shared" si="410"/>
        <v>735.73463284275692</v>
      </c>
      <c r="U1011" s="18">
        <f t="shared" si="411"/>
        <v>1235.8449349286186</v>
      </c>
      <c r="V1011" s="2">
        <f t="shared" si="412"/>
        <v>698.94790120061907</v>
      </c>
      <c r="W1011" s="18">
        <f t="shared" si="413"/>
        <v>1174.0526881821877</v>
      </c>
      <c r="X1011" s="2">
        <f t="shared" si="414"/>
        <v>-143.07218009843768</v>
      </c>
      <c r="Y1011" s="2">
        <f t="shared" si="415"/>
        <v>117.40526881821877</v>
      </c>
      <c r="Z1011" s="2">
        <f t="shared" si="416"/>
        <v>698.94790120061907</v>
      </c>
      <c r="AA1011" s="2">
        <f t="shared" si="417"/>
        <v>-1000</v>
      </c>
      <c r="AB1011" s="5">
        <f t="shared" si="418"/>
        <v>0.71</v>
      </c>
      <c r="AC1011" s="5">
        <f t="shared" si="419"/>
        <v>-1</v>
      </c>
      <c r="AD1011" s="3">
        <f t="shared" si="420"/>
        <v>201910</v>
      </c>
      <c r="AE1011" s="21">
        <v>1.83</v>
      </c>
      <c r="AF1011" s="21">
        <v>2</v>
      </c>
      <c r="AG1011" s="21">
        <v>2.2000000000000002</v>
      </c>
      <c r="AH1011" s="21">
        <v>1.71</v>
      </c>
      <c r="AI1011">
        <v>30</v>
      </c>
      <c r="AJ1011">
        <v>42</v>
      </c>
      <c r="AK1011">
        <f t="shared" si="421"/>
        <v>-150</v>
      </c>
      <c r="AL1011">
        <f t="shared" si="422"/>
        <v>42</v>
      </c>
      <c r="AM1011">
        <f t="shared" si="423"/>
        <v>30</v>
      </c>
    </row>
    <row r="1012" spans="2:39" x14ac:dyDescent="0.25">
      <c r="B1012" s="24">
        <v>43758</v>
      </c>
      <c r="C1012" s="20" t="s">
        <v>36</v>
      </c>
      <c r="D1012" s="20" t="s">
        <v>55</v>
      </c>
      <c r="E1012" s="2">
        <v>-250.00000000000006</v>
      </c>
      <c r="F1012" s="2">
        <v>210</v>
      </c>
      <c r="G1012" s="9">
        <f t="shared" si="424"/>
        <v>45070.999999997555</v>
      </c>
      <c r="H1012" s="2" t="str">
        <f t="shared" si="425"/>
        <v>Green Bay Packers</v>
      </c>
      <c r="I1012" s="2" t="str">
        <f t="shared" si="426"/>
        <v>Oakland Raiders</v>
      </c>
      <c r="J1012" s="17">
        <f t="shared" si="427"/>
        <v>-250.00000000000006</v>
      </c>
      <c r="K1012" s="18">
        <f t="shared" si="428"/>
        <v>210</v>
      </c>
      <c r="L1012" s="4">
        <f t="shared" si="403"/>
        <v>1.4</v>
      </c>
      <c r="M1012" s="4">
        <f t="shared" si="404"/>
        <v>3.1</v>
      </c>
      <c r="N1012" s="1">
        <f t="shared" si="405"/>
        <v>0.7142857142857143</v>
      </c>
      <c r="O1012" s="1">
        <f t="shared" si="406"/>
        <v>0.32258064516129031</v>
      </c>
      <c r="P1012" s="1">
        <f t="shared" si="407"/>
        <v>3.5555555555555562E-2</v>
      </c>
      <c r="Q1012" s="1">
        <f t="shared" si="408"/>
        <v>0.19585253456221199</v>
      </c>
      <c r="R1012" s="1">
        <f t="shared" si="409"/>
        <v>0.70685253456221198</v>
      </c>
      <c r="S1012" s="1"/>
      <c r="T1012" s="17">
        <f t="shared" si="410"/>
        <v>414.72223852086552</v>
      </c>
      <c r="U1012" s="18">
        <f t="shared" si="411"/>
        <v>2130.2265089838866</v>
      </c>
      <c r="V1012" s="2">
        <f t="shared" si="412"/>
        <v>393.98612659482222</v>
      </c>
      <c r="W1012" s="18">
        <f t="shared" si="413"/>
        <v>2023.7151835346922</v>
      </c>
      <c r="X1012" s="2">
        <f t="shared" si="414"/>
        <v>-253.81604389039978</v>
      </c>
      <c r="Y1012" s="2">
        <f t="shared" si="415"/>
        <v>202.37151835346921</v>
      </c>
      <c r="Z1012" s="2">
        <f t="shared" si="416"/>
        <v>393.98612659482222</v>
      </c>
      <c r="AA1012" s="2">
        <f t="shared" si="417"/>
        <v>-1000</v>
      </c>
      <c r="AB1012" s="5">
        <f t="shared" si="418"/>
        <v>0.39999999999999991</v>
      </c>
      <c r="AC1012" s="5">
        <f t="shared" si="419"/>
        <v>-1</v>
      </c>
      <c r="AD1012" s="3">
        <f t="shared" si="420"/>
        <v>201910</v>
      </c>
      <c r="AE1012" s="21">
        <v>1.32</v>
      </c>
      <c r="AF1012" s="21">
        <v>3.45</v>
      </c>
      <c r="AG1012" s="21">
        <v>1.4</v>
      </c>
      <c r="AH1012" s="21">
        <v>3.1</v>
      </c>
      <c r="AI1012">
        <v>42</v>
      </c>
      <c r="AJ1012">
        <v>24</v>
      </c>
      <c r="AK1012">
        <f t="shared" si="421"/>
        <v>-300</v>
      </c>
      <c r="AL1012">
        <f t="shared" si="422"/>
        <v>42</v>
      </c>
      <c r="AM1012">
        <f t="shared" si="423"/>
        <v>24</v>
      </c>
    </row>
    <row r="1013" spans="2:39" x14ac:dyDescent="0.25">
      <c r="B1013" s="24">
        <v>43758</v>
      </c>
      <c r="C1013" s="20" t="s">
        <v>42</v>
      </c>
      <c r="D1013" s="20" t="s">
        <v>43</v>
      </c>
      <c r="E1013" s="2">
        <v>-120.48192771084337</v>
      </c>
      <c r="F1013" s="2">
        <v>100</v>
      </c>
      <c r="G1013" s="9">
        <f t="shared" si="424"/>
        <v>45071.04166666422</v>
      </c>
      <c r="H1013" s="2" t="str">
        <f t="shared" si="425"/>
        <v>Indianapolis Colts</v>
      </c>
      <c r="I1013" s="2" t="str">
        <f t="shared" si="426"/>
        <v>Houston Texans</v>
      </c>
      <c r="J1013" s="17">
        <f t="shared" si="427"/>
        <v>-120.48192771084337</v>
      </c>
      <c r="K1013" s="18">
        <f t="shared" si="428"/>
        <v>100</v>
      </c>
      <c r="L1013" s="4">
        <f t="shared" si="403"/>
        <v>1.83</v>
      </c>
      <c r="M1013" s="4">
        <f t="shared" si="404"/>
        <v>2</v>
      </c>
      <c r="N1013" s="1">
        <f t="shared" si="405"/>
        <v>0.54644808743169393</v>
      </c>
      <c r="O1013" s="1">
        <f t="shared" si="406"/>
        <v>0.5</v>
      </c>
      <c r="P1013" s="1">
        <f t="shared" si="407"/>
        <v>4.4386422976501305E-2</v>
      </c>
      <c r="Q1013" s="1">
        <f t="shared" si="408"/>
        <v>2.3224043715846965E-2</v>
      </c>
      <c r="R1013" s="1">
        <f t="shared" si="409"/>
        <v>0.53422404371584697</v>
      </c>
      <c r="S1013" s="1"/>
      <c r="T1013" s="17">
        <f t="shared" si="410"/>
        <v>871.87381729284084</v>
      </c>
      <c r="U1013" s="18">
        <f t="shared" si="411"/>
        <v>1045.6626202421151</v>
      </c>
      <c r="V1013" s="2">
        <f t="shared" si="412"/>
        <v>828.28012642819874</v>
      </c>
      <c r="W1013" s="18">
        <f t="shared" si="413"/>
        <v>993.3794892300092</v>
      </c>
      <c r="X1013" s="2">
        <f t="shared" si="414"/>
        <v>-120.73210114461043</v>
      </c>
      <c r="Y1013" s="2">
        <f t="shared" si="415"/>
        <v>-100.66646340515068</v>
      </c>
      <c r="Z1013" s="2">
        <f t="shared" si="416"/>
        <v>828.28012642819874</v>
      </c>
      <c r="AA1013" s="2">
        <f t="shared" si="417"/>
        <v>-1000</v>
      </c>
      <c r="AB1013" s="5">
        <f t="shared" si="418"/>
        <v>0.83000000000000007</v>
      </c>
      <c r="AC1013" s="5">
        <f t="shared" si="419"/>
        <v>-1</v>
      </c>
      <c r="AD1013" s="3">
        <f t="shared" si="420"/>
        <v>201910</v>
      </c>
      <c r="AE1013" s="21">
        <v>1.76</v>
      </c>
      <c r="AF1013" s="21">
        <v>2.1</v>
      </c>
      <c r="AG1013" s="21">
        <v>1.83</v>
      </c>
      <c r="AH1013" s="21">
        <v>2</v>
      </c>
      <c r="AI1013">
        <v>30</v>
      </c>
      <c r="AJ1013">
        <v>23</v>
      </c>
      <c r="AK1013">
        <f t="shared" si="421"/>
        <v>-130</v>
      </c>
      <c r="AL1013">
        <f t="shared" si="422"/>
        <v>30</v>
      </c>
      <c r="AM1013">
        <f t="shared" si="423"/>
        <v>23</v>
      </c>
    </row>
    <row r="1014" spans="2:39" x14ac:dyDescent="0.25">
      <c r="B1014" s="24">
        <v>43758</v>
      </c>
      <c r="C1014" s="20" t="s">
        <v>28</v>
      </c>
      <c r="D1014" s="20" t="s">
        <v>51</v>
      </c>
      <c r="E1014" s="2">
        <v>-192.30769230769229</v>
      </c>
      <c r="F1014" s="2">
        <v>167</v>
      </c>
      <c r="G1014" s="9">
        <f t="shared" si="424"/>
        <v>45071.083333330884</v>
      </c>
      <c r="H1014" s="2" t="str">
        <f t="shared" si="425"/>
        <v>New York Giants</v>
      </c>
      <c r="I1014" s="2" t="str">
        <f t="shared" si="426"/>
        <v>Arizona Cardinals</v>
      </c>
      <c r="J1014" s="17">
        <f t="shared" si="427"/>
        <v>-192.30769230769229</v>
      </c>
      <c r="K1014" s="18">
        <f t="shared" si="428"/>
        <v>167</v>
      </c>
      <c r="L1014" s="4">
        <f t="shared" si="403"/>
        <v>1.5199999999999998</v>
      </c>
      <c r="M1014" s="4">
        <f t="shared" si="404"/>
        <v>2.67</v>
      </c>
      <c r="N1014" s="1">
        <f t="shared" si="405"/>
        <v>0.65789473684210531</v>
      </c>
      <c r="O1014" s="1">
        <f t="shared" si="406"/>
        <v>0.37453183520599254</v>
      </c>
      <c r="P1014" s="1">
        <f t="shared" si="407"/>
        <v>3.1408114558472477E-2</v>
      </c>
      <c r="Q1014" s="1">
        <f t="shared" si="408"/>
        <v>0.14168145081805639</v>
      </c>
      <c r="R1014" s="1">
        <f t="shared" si="409"/>
        <v>0.6526814508180564</v>
      </c>
      <c r="S1014" s="1"/>
      <c r="T1014" s="17">
        <f t="shared" si="410"/>
        <v>532.14098354813416</v>
      </c>
      <c r="U1014" s="18">
        <f t="shared" si="411"/>
        <v>1687.6788921698521</v>
      </c>
      <c r="V1014" s="2">
        <f t="shared" si="412"/>
        <v>505.53393437072742</v>
      </c>
      <c r="W1014" s="18">
        <f t="shared" si="413"/>
        <v>1603.2949475613595</v>
      </c>
      <c r="X1014" s="2">
        <f t="shared" si="414"/>
        <v>-197.81065760595641</v>
      </c>
      <c r="Y1014" s="2">
        <f t="shared" si="415"/>
        <v>160.32949475613594</v>
      </c>
      <c r="Z1014" s="2">
        <f t="shared" si="416"/>
        <v>-1000</v>
      </c>
      <c r="AA1014" s="2">
        <f t="shared" si="417"/>
        <v>1603.2949475613595</v>
      </c>
      <c r="AB1014" s="5">
        <f t="shared" si="418"/>
        <v>-1</v>
      </c>
      <c r="AC1014" s="5">
        <f t="shared" si="419"/>
        <v>1.67</v>
      </c>
      <c r="AD1014" s="3">
        <f t="shared" si="420"/>
        <v>201910</v>
      </c>
      <c r="AE1014" s="21">
        <v>1.66</v>
      </c>
      <c r="AF1014" s="21">
        <v>2.2999999999999998</v>
      </c>
      <c r="AG1014" s="21">
        <v>1.52</v>
      </c>
      <c r="AH1014" s="21">
        <v>2.67</v>
      </c>
      <c r="AI1014">
        <v>21</v>
      </c>
      <c r="AJ1014">
        <v>27</v>
      </c>
      <c r="AK1014">
        <f t="shared" si="421"/>
        <v>-200</v>
      </c>
      <c r="AL1014">
        <f t="shared" si="422"/>
        <v>21</v>
      </c>
      <c r="AM1014">
        <f t="shared" si="423"/>
        <v>27</v>
      </c>
    </row>
    <row r="1015" spans="2:39" x14ac:dyDescent="0.25">
      <c r="B1015" s="24">
        <v>43758</v>
      </c>
      <c r="C1015" s="20" t="s">
        <v>56</v>
      </c>
      <c r="D1015" s="20" t="s">
        <v>25</v>
      </c>
      <c r="E1015" s="2">
        <v>375</v>
      </c>
      <c r="F1015" s="2">
        <v>-500.00000000000011</v>
      </c>
      <c r="G1015" s="9">
        <f t="shared" si="424"/>
        <v>45071.124999997548</v>
      </c>
      <c r="H1015" s="2" t="str">
        <f t="shared" si="425"/>
        <v>San Francisco 49ers</v>
      </c>
      <c r="I1015" s="2" t="str">
        <f t="shared" si="426"/>
        <v>Washington Redskins</v>
      </c>
      <c r="J1015" s="17">
        <f t="shared" si="427"/>
        <v>-500.00000000000011</v>
      </c>
      <c r="K1015" s="18">
        <f t="shared" si="428"/>
        <v>375</v>
      </c>
      <c r="L1015" s="4">
        <f t="shared" si="403"/>
        <v>1.2</v>
      </c>
      <c r="M1015" s="4">
        <f t="shared" si="404"/>
        <v>4.75</v>
      </c>
      <c r="N1015" s="1">
        <f t="shared" si="405"/>
        <v>0.83333333333333337</v>
      </c>
      <c r="O1015" s="1">
        <f t="shared" si="406"/>
        <v>0.21052631578947367</v>
      </c>
      <c r="P1015" s="1">
        <f t="shared" si="407"/>
        <v>4.2016806722689037E-2</v>
      </c>
      <c r="Q1015" s="1">
        <f t="shared" si="408"/>
        <v>0.31140350877192985</v>
      </c>
      <c r="R1015" s="1">
        <f t="shared" si="409"/>
        <v>0.82240350877192991</v>
      </c>
      <c r="S1015" s="1"/>
      <c r="T1015" s="17">
        <f t="shared" si="410"/>
        <v>215.94811954689931</v>
      </c>
      <c r="U1015" s="18">
        <f t="shared" si="411"/>
        <v>3787.1793685900598</v>
      </c>
      <c r="V1015" s="2">
        <f t="shared" si="412"/>
        <v>205.15071356955434</v>
      </c>
      <c r="W1015" s="18">
        <f t="shared" si="413"/>
        <v>3597.8204001605568</v>
      </c>
      <c r="X1015" s="2">
        <f t="shared" si="414"/>
        <v>-487.44651315139578</v>
      </c>
      <c r="Y1015" s="2">
        <f t="shared" si="415"/>
        <v>359.7820400160557</v>
      </c>
      <c r="Z1015" s="2">
        <f t="shared" si="416"/>
        <v>205.15071356955434</v>
      </c>
      <c r="AA1015" s="2">
        <f t="shared" si="417"/>
        <v>-1000</v>
      </c>
      <c r="AB1015" s="5">
        <f t="shared" si="418"/>
        <v>0.19999999999999996</v>
      </c>
      <c r="AC1015" s="5">
        <f t="shared" si="419"/>
        <v>-1</v>
      </c>
      <c r="AD1015" s="3">
        <f t="shared" si="420"/>
        <v>201910</v>
      </c>
      <c r="AE1015" s="21">
        <v>4.25</v>
      </c>
      <c r="AF1015" s="21">
        <v>1.23</v>
      </c>
      <c r="AG1015" s="21">
        <v>4.75</v>
      </c>
      <c r="AH1015" s="21">
        <v>1.2</v>
      </c>
      <c r="AI1015">
        <v>0</v>
      </c>
      <c r="AJ1015">
        <v>9</v>
      </c>
      <c r="AK1015">
        <f t="shared" si="421"/>
        <v>-500</v>
      </c>
      <c r="AL1015">
        <f t="shared" si="422"/>
        <v>9</v>
      </c>
      <c r="AM1015">
        <f t="shared" si="423"/>
        <v>0</v>
      </c>
    </row>
    <row r="1016" spans="2:39" x14ac:dyDescent="0.25">
      <c r="B1016" s="24">
        <v>43755</v>
      </c>
      <c r="C1016" s="20" t="s">
        <v>41</v>
      </c>
      <c r="D1016" s="20" t="s">
        <v>23</v>
      </c>
      <c r="E1016" s="2">
        <v>135</v>
      </c>
      <c r="F1016" s="2">
        <v>-156.25000000000003</v>
      </c>
      <c r="G1016" s="9">
        <f t="shared" si="424"/>
        <v>45071.166666664212</v>
      </c>
      <c r="H1016" s="2" t="str">
        <f t="shared" si="425"/>
        <v>Kansas City Chiefs</v>
      </c>
      <c r="I1016" s="2" t="str">
        <f t="shared" si="426"/>
        <v>Denver Broncos</v>
      </c>
      <c r="J1016" s="17">
        <f t="shared" si="427"/>
        <v>-156.25000000000003</v>
      </c>
      <c r="K1016" s="18">
        <f t="shared" si="428"/>
        <v>135</v>
      </c>
      <c r="L1016" s="4">
        <f t="shared" si="403"/>
        <v>1.6399999999999997</v>
      </c>
      <c r="M1016" s="4">
        <f t="shared" si="404"/>
        <v>2.35</v>
      </c>
      <c r="N1016" s="1">
        <f t="shared" si="405"/>
        <v>0.60975609756097571</v>
      </c>
      <c r="O1016" s="1">
        <f t="shared" si="406"/>
        <v>0.42553191489361702</v>
      </c>
      <c r="P1016" s="1">
        <f t="shared" si="407"/>
        <v>3.4085213032581607E-2</v>
      </c>
      <c r="Q1016" s="1">
        <f t="shared" si="408"/>
        <v>9.2112091333679341E-2</v>
      </c>
      <c r="R1016" s="1">
        <f t="shared" si="409"/>
        <v>0.60311209133367938</v>
      </c>
      <c r="S1016" s="1"/>
      <c r="T1016" s="17">
        <f t="shared" si="410"/>
        <v>658.06657563218596</v>
      </c>
      <c r="U1016" s="18">
        <f t="shared" si="411"/>
        <v>1377.3404079490144</v>
      </c>
      <c r="V1016" s="2">
        <f t="shared" si="412"/>
        <v>625.16324685057668</v>
      </c>
      <c r="W1016" s="18">
        <f t="shared" si="413"/>
        <v>1308.4733875515637</v>
      </c>
      <c r="X1016" s="2">
        <f t="shared" si="414"/>
        <v>-159.95821971905121</v>
      </c>
      <c r="Y1016" s="2">
        <f t="shared" si="415"/>
        <v>130.84733875515639</v>
      </c>
      <c r="Z1016" s="2">
        <f t="shared" si="416"/>
        <v>625.16324685057668</v>
      </c>
      <c r="AA1016" s="2">
        <f t="shared" si="417"/>
        <v>-1000</v>
      </c>
      <c r="AB1016" s="5">
        <f t="shared" si="418"/>
        <v>0.63999999999999968</v>
      </c>
      <c r="AC1016" s="5">
        <f t="shared" si="419"/>
        <v>-1</v>
      </c>
      <c r="AD1016" s="3">
        <f t="shared" si="420"/>
        <v>201910</v>
      </c>
      <c r="AE1016" s="21">
        <v>2.5499999999999998</v>
      </c>
      <c r="AF1016" s="21">
        <v>1.57</v>
      </c>
      <c r="AG1016" s="21">
        <v>2.35</v>
      </c>
      <c r="AH1016" s="21">
        <v>1.64</v>
      </c>
      <c r="AI1016">
        <v>6</v>
      </c>
      <c r="AJ1016">
        <v>30</v>
      </c>
      <c r="AK1016">
        <f t="shared" si="421"/>
        <v>-160</v>
      </c>
      <c r="AL1016">
        <f t="shared" si="422"/>
        <v>30</v>
      </c>
      <c r="AM1016">
        <f t="shared" si="423"/>
        <v>6</v>
      </c>
    </row>
    <row r="1017" spans="2:39" x14ac:dyDescent="0.25">
      <c r="B1017" s="24">
        <v>43752</v>
      </c>
      <c r="C1017" s="20" t="s">
        <v>36</v>
      </c>
      <c r="D1017" s="20" t="s">
        <v>37</v>
      </c>
      <c r="E1017" s="2">
        <v>-185.18518518518516</v>
      </c>
      <c r="F1017" s="2">
        <v>165</v>
      </c>
      <c r="G1017" s="9">
        <f t="shared" si="424"/>
        <v>45071.208333330876</v>
      </c>
      <c r="H1017" s="2" t="str">
        <f t="shared" si="425"/>
        <v>Green Bay Packers</v>
      </c>
      <c r="I1017" s="2" t="str">
        <f t="shared" si="426"/>
        <v>Detroit Lions</v>
      </c>
      <c r="J1017" s="17">
        <f t="shared" si="427"/>
        <v>-185.18518518518516</v>
      </c>
      <c r="K1017" s="18">
        <f t="shared" si="428"/>
        <v>165</v>
      </c>
      <c r="L1017" s="4">
        <f t="shared" si="403"/>
        <v>1.54</v>
      </c>
      <c r="M1017" s="4">
        <f t="shared" si="404"/>
        <v>2.65</v>
      </c>
      <c r="N1017" s="1">
        <f t="shared" si="405"/>
        <v>0.64935064935064934</v>
      </c>
      <c r="O1017" s="1">
        <f t="shared" si="406"/>
        <v>0.37735849056603776</v>
      </c>
      <c r="P1017" s="1">
        <f t="shared" si="407"/>
        <v>2.6014319809069208E-2</v>
      </c>
      <c r="Q1017" s="1">
        <f t="shared" si="408"/>
        <v>0.13599607939230579</v>
      </c>
      <c r="R1017" s="1">
        <f t="shared" si="409"/>
        <v>0.64699607939230575</v>
      </c>
      <c r="S1017" s="1"/>
      <c r="T1017" s="17">
        <f t="shared" si="410"/>
        <v>545.60441995143913</v>
      </c>
      <c r="U1017" s="18">
        <f t="shared" si="411"/>
        <v>1648.1806912014345</v>
      </c>
      <c r="V1017" s="2">
        <f t="shared" si="412"/>
        <v>518.32419895386715</v>
      </c>
      <c r="W1017" s="18">
        <f t="shared" si="413"/>
        <v>1565.7716566413626</v>
      </c>
      <c r="X1017" s="2">
        <f t="shared" si="414"/>
        <v>-192.92944493394256</v>
      </c>
      <c r="Y1017" s="2">
        <f t="shared" si="415"/>
        <v>156.57716566413626</v>
      </c>
      <c r="Z1017" s="2">
        <f t="shared" si="416"/>
        <v>518.32419895386715</v>
      </c>
      <c r="AA1017" s="2">
        <f t="shared" si="417"/>
        <v>-1000</v>
      </c>
      <c r="AB1017" s="5">
        <f t="shared" si="418"/>
        <v>0.54</v>
      </c>
      <c r="AC1017" s="5">
        <f t="shared" si="419"/>
        <v>-1</v>
      </c>
      <c r="AD1017" s="3">
        <f t="shared" si="420"/>
        <v>201910</v>
      </c>
      <c r="AE1017" s="21">
        <v>1.38</v>
      </c>
      <c r="AF1017" s="21">
        <v>3.15</v>
      </c>
      <c r="AG1017" s="21">
        <v>1.54</v>
      </c>
      <c r="AH1017" s="21">
        <v>2.65</v>
      </c>
      <c r="AI1017">
        <v>23</v>
      </c>
      <c r="AJ1017">
        <v>22</v>
      </c>
      <c r="AK1017">
        <f t="shared" si="421"/>
        <v>-190</v>
      </c>
      <c r="AL1017">
        <f t="shared" si="422"/>
        <v>23</v>
      </c>
      <c r="AM1017">
        <f t="shared" si="423"/>
        <v>22</v>
      </c>
    </row>
    <row r="1018" spans="2:39" x14ac:dyDescent="0.25">
      <c r="B1018" s="24">
        <v>43751</v>
      </c>
      <c r="C1018" s="20" t="s">
        <v>34</v>
      </c>
      <c r="D1018" s="20" t="s">
        <v>48</v>
      </c>
      <c r="E1018" s="2">
        <v>-277.77777777777771</v>
      </c>
      <c r="F1018" s="2">
        <v>225</v>
      </c>
      <c r="G1018" s="9">
        <f t="shared" si="424"/>
        <v>45071.249999997541</v>
      </c>
      <c r="H1018" s="2" t="str">
        <f t="shared" si="425"/>
        <v>Los Angeles Chargers</v>
      </c>
      <c r="I1018" s="2" t="str">
        <f t="shared" si="426"/>
        <v>Pittsburgh Steelers</v>
      </c>
      <c r="J1018" s="17">
        <f t="shared" si="427"/>
        <v>-277.77777777777771</v>
      </c>
      <c r="K1018" s="18">
        <f t="shared" si="428"/>
        <v>225</v>
      </c>
      <c r="L1018" s="4">
        <f t="shared" si="403"/>
        <v>1.36</v>
      </c>
      <c r="M1018" s="4">
        <f t="shared" si="404"/>
        <v>3.25</v>
      </c>
      <c r="N1018" s="1">
        <f t="shared" si="405"/>
        <v>0.73529411764705876</v>
      </c>
      <c r="O1018" s="1">
        <f t="shared" si="406"/>
        <v>0.30769230769230771</v>
      </c>
      <c r="P1018" s="1">
        <f t="shared" si="407"/>
        <v>4.1214750542299394E-2</v>
      </c>
      <c r="Q1018" s="1">
        <f t="shared" si="408"/>
        <v>0.21380090497737553</v>
      </c>
      <c r="R1018" s="1">
        <f t="shared" si="409"/>
        <v>0.72480090497737559</v>
      </c>
      <c r="S1018" s="1"/>
      <c r="T1018" s="17">
        <f t="shared" si="410"/>
        <v>379.68922656245121</v>
      </c>
      <c r="U1018" s="18">
        <f t="shared" si="411"/>
        <v>2309.6629804910967</v>
      </c>
      <c r="V1018" s="2">
        <f t="shared" si="412"/>
        <v>360.70476523432865</v>
      </c>
      <c r="W1018" s="18">
        <f t="shared" si="413"/>
        <v>2194.1798314665416</v>
      </c>
      <c r="X1018" s="2">
        <f t="shared" si="414"/>
        <v>-277.23503995029256</v>
      </c>
      <c r="Y1018" s="2">
        <f t="shared" si="415"/>
        <v>219.41798314665417</v>
      </c>
      <c r="Z1018" s="2">
        <f t="shared" si="416"/>
        <v>-1000</v>
      </c>
      <c r="AA1018" s="2">
        <f t="shared" si="417"/>
        <v>2194.1798314665416</v>
      </c>
      <c r="AB1018" s="5">
        <f t="shared" si="418"/>
        <v>-1</v>
      </c>
      <c r="AC1018" s="5">
        <f t="shared" si="419"/>
        <v>2.25</v>
      </c>
      <c r="AD1018" s="3">
        <f t="shared" si="420"/>
        <v>201910</v>
      </c>
      <c r="AE1018" s="21">
        <v>1.37</v>
      </c>
      <c r="AF1018" s="21">
        <v>3.2</v>
      </c>
      <c r="AG1018" s="21">
        <v>1.36</v>
      </c>
      <c r="AH1018" s="21">
        <v>3.25</v>
      </c>
      <c r="AI1018">
        <v>17</v>
      </c>
      <c r="AJ1018">
        <v>24</v>
      </c>
      <c r="AK1018">
        <f t="shared" si="421"/>
        <v>-300</v>
      </c>
      <c r="AL1018">
        <f t="shared" si="422"/>
        <v>17</v>
      </c>
      <c r="AM1018">
        <f t="shared" si="423"/>
        <v>24</v>
      </c>
    </row>
    <row r="1019" spans="2:39" x14ac:dyDescent="0.25">
      <c r="B1019" s="24">
        <v>43751</v>
      </c>
      <c r="C1019" s="20" t="s">
        <v>41</v>
      </c>
      <c r="D1019" s="20" t="s">
        <v>44</v>
      </c>
      <c r="E1019" s="2">
        <v>-120.48192771084337</v>
      </c>
      <c r="F1019" s="2">
        <v>100</v>
      </c>
      <c r="G1019" s="9">
        <f t="shared" si="424"/>
        <v>45071.291666664205</v>
      </c>
      <c r="H1019" s="2" t="str">
        <f t="shared" si="425"/>
        <v>Denver Broncos</v>
      </c>
      <c r="I1019" s="2" t="str">
        <f t="shared" si="426"/>
        <v>Tennessee Titans</v>
      </c>
      <c r="J1019" s="17">
        <f t="shared" si="427"/>
        <v>-120.48192771084337</v>
      </c>
      <c r="K1019" s="18">
        <f t="shared" si="428"/>
        <v>100</v>
      </c>
      <c r="L1019" s="4">
        <f t="shared" si="403"/>
        <v>1.83</v>
      </c>
      <c r="M1019" s="4">
        <f t="shared" si="404"/>
        <v>2</v>
      </c>
      <c r="N1019" s="1">
        <f t="shared" si="405"/>
        <v>0.54644808743169393</v>
      </c>
      <c r="O1019" s="1">
        <f t="shared" si="406"/>
        <v>0.5</v>
      </c>
      <c r="P1019" s="1">
        <f t="shared" si="407"/>
        <v>4.4386422976501305E-2</v>
      </c>
      <c r="Q1019" s="1">
        <f t="shared" si="408"/>
        <v>2.3224043715846965E-2</v>
      </c>
      <c r="R1019" s="1">
        <f t="shared" si="409"/>
        <v>0.53422404371584697</v>
      </c>
      <c r="S1019" s="1"/>
      <c r="T1019" s="17">
        <f t="shared" si="410"/>
        <v>871.87381729284084</v>
      </c>
      <c r="U1019" s="18">
        <f t="shared" si="411"/>
        <v>1045.6626202421151</v>
      </c>
      <c r="V1019" s="2">
        <f t="shared" si="412"/>
        <v>828.28012642819874</v>
      </c>
      <c r="W1019" s="18">
        <f t="shared" si="413"/>
        <v>993.3794892300092</v>
      </c>
      <c r="X1019" s="2">
        <f t="shared" si="414"/>
        <v>-120.73210114461043</v>
      </c>
      <c r="Y1019" s="2">
        <f t="shared" si="415"/>
        <v>-100.66646340515068</v>
      </c>
      <c r="Z1019" s="2">
        <f t="shared" si="416"/>
        <v>828.28012642819874</v>
      </c>
      <c r="AA1019" s="2">
        <f t="shared" si="417"/>
        <v>-1000</v>
      </c>
      <c r="AB1019" s="5">
        <f t="shared" si="418"/>
        <v>0.83000000000000007</v>
      </c>
      <c r="AC1019" s="5">
        <f t="shared" si="419"/>
        <v>-1</v>
      </c>
      <c r="AD1019" s="3">
        <f t="shared" si="420"/>
        <v>201910</v>
      </c>
      <c r="AE1019" s="21">
        <v>1.74</v>
      </c>
      <c r="AF1019" s="21">
        <v>2.15</v>
      </c>
      <c r="AG1019" s="21">
        <v>1.83</v>
      </c>
      <c r="AH1019" s="21">
        <v>2</v>
      </c>
      <c r="AI1019">
        <v>16</v>
      </c>
      <c r="AJ1019">
        <v>0</v>
      </c>
      <c r="AK1019">
        <f t="shared" si="421"/>
        <v>-130</v>
      </c>
      <c r="AL1019">
        <f t="shared" si="422"/>
        <v>16</v>
      </c>
      <c r="AM1019">
        <f t="shared" si="423"/>
        <v>0</v>
      </c>
    </row>
    <row r="1020" spans="2:39" x14ac:dyDescent="0.25">
      <c r="B1020" s="24">
        <v>43751</v>
      </c>
      <c r="C1020" s="20" t="s">
        <v>45</v>
      </c>
      <c r="D1020" s="20" t="s">
        <v>26</v>
      </c>
      <c r="E1020" s="2">
        <v>275</v>
      </c>
      <c r="F1020" s="2">
        <v>-357.14285714285711</v>
      </c>
      <c r="G1020" s="9">
        <f t="shared" si="424"/>
        <v>45071.333333330869</v>
      </c>
      <c r="H1020" s="2" t="str">
        <f t="shared" si="425"/>
        <v>Dallas Cowboys</v>
      </c>
      <c r="I1020" s="2" t="str">
        <f t="shared" si="426"/>
        <v>New York Jets</v>
      </c>
      <c r="J1020" s="17">
        <f t="shared" si="427"/>
        <v>-357.14285714285711</v>
      </c>
      <c r="K1020" s="18">
        <f t="shared" si="428"/>
        <v>275</v>
      </c>
      <c r="L1020" s="4">
        <f t="shared" si="403"/>
        <v>1.28</v>
      </c>
      <c r="M1020" s="4">
        <f t="shared" si="404"/>
        <v>3.75</v>
      </c>
      <c r="N1020" s="1">
        <f t="shared" si="405"/>
        <v>0.78125</v>
      </c>
      <c r="O1020" s="1">
        <f t="shared" si="406"/>
        <v>0.26666666666666666</v>
      </c>
      <c r="P1020" s="1">
        <f t="shared" si="407"/>
        <v>4.5725646123260466E-2</v>
      </c>
      <c r="Q1020" s="1">
        <f t="shared" si="408"/>
        <v>0.2572916666666667</v>
      </c>
      <c r="R1020" s="1">
        <f t="shared" si="409"/>
        <v>0.76829166666666671</v>
      </c>
      <c r="S1020" s="1"/>
      <c r="T1020" s="17">
        <f t="shared" si="410"/>
        <v>301.58902326590373</v>
      </c>
      <c r="U1020" s="18">
        <f t="shared" si="411"/>
        <v>2840.2616005464147</v>
      </c>
      <c r="V1020" s="2">
        <f t="shared" si="412"/>
        <v>286.50957210260856</v>
      </c>
      <c r="W1020" s="18">
        <f t="shared" si="413"/>
        <v>2698.2485205190937</v>
      </c>
      <c r="X1020" s="2">
        <f t="shared" si="414"/>
        <v>-349.02847840695074</v>
      </c>
      <c r="Y1020" s="2">
        <f t="shared" si="415"/>
        <v>269.82485205190937</v>
      </c>
      <c r="Z1020" s="2">
        <f t="shared" si="416"/>
        <v>-1000</v>
      </c>
      <c r="AA1020" s="2">
        <f t="shared" si="417"/>
        <v>2698.2485205190937</v>
      </c>
      <c r="AB1020" s="5">
        <f t="shared" si="418"/>
        <v>-1</v>
      </c>
      <c r="AC1020" s="5">
        <f t="shared" si="419"/>
        <v>2.75</v>
      </c>
      <c r="AD1020" s="3">
        <f t="shared" si="420"/>
        <v>201910</v>
      </c>
      <c r="AE1020" s="21">
        <v>4.2</v>
      </c>
      <c r="AF1020" s="21">
        <v>1.25</v>
      </c>
      <c r="AG1020" s="21">
        <v>3.75</v>
      </c>
      <c r="AH1020" s="21">
        <v>1.28</v>
      </c>
      <c r="AI1020">
        <v>24</v>
      </c>
      <c r="AJ1020">
        <v>22</v>
      </c>
      <c r="AK1020">
        <f t="shared" si="421"/>
        <v>-400</v>
      </c>
      <c r="AL1020">
        <f t="shared" si="422"/>
        <v>22</v>
      </c>
      <c r="AM1020">
        <f t="shared" si="423"/>
        <v>24</v>
      </c>
    </row>
    <row r="1021" spans="2:39" x14ac:dyDescent="0.25">
      <c r="B1021" s="24">
        <v>43751</v>
      </c>
      <c r="C1021" s="20" t="s">
        <v>51</v>
      </c>
      <c r="D1021" s="20" t="s">
        <v>38</v>
      </c>
      <c r="E1021" s="2">
        <v>135</v>
      </c>
      <c r="F1021" s="2">
        <v>-156.25000000000003</v>
      </c>
      <c r="G1021" s="9">
        <f t="shared" si="424"/>
        <v>45071.374999997533</v>
      </c>
      <c r="H1021" s="2" t="str">
        <f t="shared" si="425"/>
        <v>Atlanta Falcons</v>
      </c>
      <c r="I1021" s="2" t="str">
        <f t="shared" si="426"/>
        <v>Arizona Cardinals</v>
      </c>
      <c r="J1021" s="17">
        <f t="shared" si="427"/>
        <v>-156.25000000000003</v>
      </c>
      <c r="K1021" s="18">
        <f t="shared" si="428"/>
        <v>135</v>
      </c>
      <c r="L1021" s="4">
        <f t="shared" si="403"/>
        <v>1.6399999999999997</v>
      </c>
      <c r="M1021" s="4">
        <f t="shared" si="404"/>
        <v>2.35</v>
      </c>
      <c r="N1021" s="1">
        <f t="shared" si="405"/>
        <v>0.60975609756097571</v>
      </c>
      <c r="O1021" s="1">
        <f t="shared" si="406"/>
        <v>0.42553191489361702</v>
      </c>
      <c r="P1021" s="1">
        <f t="shared" si="407"/>
        <v>3.4085213032581607E-2</v>
      </c>
      <c r="Q1021" s="1">
        <f t="shared" si="408"/>
        <v>9.2112091333679341E-2</v>
      </c>
      <c r="R1021" s="1">
        <f t="shared" si="409"/>
        <v>0.60311209133367938</v>
      </c>
      <c r="S1021" s="1"/>
      <c r="T1021" s="17">
        <f t="shared" si="410"/>
        <v>658.06657563218596</v>
      </c>
      <c r="U1021" s="18">
        <f t="shared" si="411"/>
        <v>1377.3404079490144</v>
      </c>
      <c r="V1021" s="2">
        <f t="shared" si="412"/>
        <v>625.16324685057668</v>
      </c>
      <c r="W1021" s="18">
        <f t="shared" si="413"/>
        <v>1308.4733875515637</v>
      </c>
      <c r="X1021" s="2">
        <f t="shared" si="414"/>
        <v>-159.95821971905121</v>
      </c>
      <c r="Y1021" s="2">
        <f t="shared" si="415"/>
        <v>130.84733875515639</v>
      </c>
      <c r="Z1021" s="2">
        <f t="shared" si="416"/>
        <v>-1000</v>
      </c>
      <c r="AA1021" s="2">
        <f t="shared" si="417"/>
        <v>1308.4733875515637</v>
      </c>
      <c r="AB1021" s="5">
        <f t="shared" si="418"/>
        <v>-1</v>
      </c>
      <c r="AC1021" s="5">
        <f t="shared" si="419"/>
        <v>1.35</v>
      </c>
      <c r="AD1021" s="3">
        <f t="shared" si="420"/>
        <v>201910</v>
      </c>
      <c r="AE1021" s="21">
        <v>2.1</v>
      </c>
      <c r="AF1021" s="21">
        <v>1.76</v>
      </c>
      <c r="AG1021" s="21">
        <v>2.35</v>
      </c>
      <c r="AH1021" s="21">
        <v>1.64</v>
      </c>
      <c r="AI1021">
        <v>34</v>
      </c>
      <c r="AJ1021">
        <v>33</v>
      </c>
      <c r="AK1021">
        <f t="shared" si="421"/>
        <v>-160</v>
      </c>
      <c r="AL1021">
        <f t="shared" si="422"/>
        <v>33</v>
      </c>
      <c r="AM1021">
        <f t="shared" si="423"/>
        <v>34</v>
      </c>
    </row>
    <row r="1022" spans="2:39" x14ac:dyDescent="0.25">
      <c r="B1022" s="24">
        <v>43751</v>
      </c>
      <c r="C1022" s="20" t="s">
        <v>50</v>
      </c>
      <c r="D1022" s="20" t="s">
        <v>25</v>
      </c>
      <c r="E1022" s="2">
        <v>-172.41379310344826</v>
      </c>
      <c r="F1022" s="2">
        <v>150</v>
      </c>
      <c r="G1022" s="9">
        <f t="shared" si="424"/>
        <v>45071.416666664198</v>
      </c>
      <c r="H1022" s="2" t="str">
        <f t="shared" si="425"/>
        <v>Los Angeles Rams</v>
      </c>
      <c r="I1022" s="2" t="str">
        <f t="shared" si="426"/>
        <v>San Francisco 49ers</v>
      </c>
      <c r="J1022" s="17">
        <f t="shared" si="427"/>
        <v>-172.41379310344826</v>
      </c>
      <c r="K1022" s="18">
        <f t="shared" si="428"/>
        <v>150</v>
      </c>
      <c r="L1022" s="4">
        <f t="shared" si="403"/>
        <v>1.58</v>
      </c>
      <c r="M1022" s="4">
        <f t="shared" si="404"/>
        <v>2.5</v>
      </c>
      <c r="N1022" s="1">
        <f t="shared" si="405"/>
        <v>0.63291139240506322</v>
      </c>
      <c r="O1022" s="1">
        <f t="shared" si="406"/>
        <v>0.4</v>
      </c>
      <c r="P1022" s="1">
        <f t="shared" si="407"/>
        <v>3.1862745098039214E-2</v>
      </c>
      <c r="Q1022" s="1">
        <f t="shared" si="408"/>
        <v>0.1164556962025316</v>
      </c>
      <c r="R1022" s="1">
        <f t="shared" si="409"/>
        <v>0.62745569620253161</v>
      </c>
      <c r="S1022" s="1"/>
      <c r="T1022" s="17">
        <f t="shared" si="410"/>
        <v>593.73802174746322</v>
      </c>
      <c r="U1022" s="18">
        <f t="shared" si="411"/>
        <v>1520.5870888415161</v>
      </c>
      <c r="V1022" s="2">
        <f t="shared" si="412"/>
        <v>564.05112066009008</v>
      </c>
      <c r="W1022" s="18">
        <f t="shared" si="413"/>
        <v>1444.5577343994403</v>
      </c>
      <c r="X1022" s="2">
        <f t="shared" si="414"/>
        <v>-177.28889516782337</v>
      </c>
      <c r="Y1022" s="2">
        <f t="shared" si="415"/>
        <v>144.45577343994404</v>
      </c>
      <c r="Z1022" s="2">
        <f t="shared" si="416"/>
        <v>-1000</v>
      </c>
      <c r="AA1022" s="2">
        <f t="shared" si="417"/>
        <v>1444.5577343994403</v>
      </c>
      <c r="AB1022" s="5">
        <f t="shared" si="418"/>
        <v>-1</v>
      </c>
      <c r="AC1022" s="5">
        <f t="shared" si="419"/>
        <v>1.5</v>
      </c>
      <c r="AD1022" s="3">
        <f t="shared" si="420"/>
        <v>201910</v>
      </c>
      <c r="AE1022" s="21">
        <v>1.44</v>
      </c>
      <c r="AF1022" s="21">
        <v>2.85</v>
      </c>
      <c r="AG1022" s="21">
        <v>1.58</v>
      </c>
      <c r="AH1022" s="21">
        <v>2.5</v>
      </c>
      <c r="AI1022">
        <v>7</v>
      </c>
      <c r="AJ1022">
        <v>20</v>
      </c>
      <c r="AK1022">
        <f t="shared" si="421"/>
        <v>-180</v>
      </c>
      <c r="AL1022">
        <f t="shared" si="422"/>
        <v>7</v>
      </c>
      <c r="AM1022">
        <f t="shared" si="423"/>
        <v>20</v>
      </c>
    </row>
    <row r="1023" spans="2:39" x14ac:dyDescent="0.25">
      <c r="B1023" s="24">
        <v>43751</v>
      </c>
      <c r="C1023" s="20" t="s">
        <v>31</v>
      </c>
      <c r="D1023" s="20" t="s">
        <v>24</v>
      </c>
      <c r="E1023" s="2">
        <v>-555.55555555555577</v>
      </c>
      <c r="F1023" s="2">
        <v>425</v>
      </c>
      <c r="G1023" s="9">
        <f t="shared" si="424"/>
        <v>45071.458333330862</v>
      </c>
      <c r="H1023" s="2" t="str">
        <f t="shared" si="425"/>
        <v>Baltimore Ravens</v>
      </c>
      <c r="I1023" s="2" t="str">
        <f t="shared" si="426"/>
        <v>Cincinnati Bengals</v>
      </c>
      <c r="J1023" s="17">
        <f t="shared" si="427"/>
        <v>-555.55555555555577</v>
      </c>
      <c r="K1023" s="18">
        <f t="shared" si="428"/>
        <v>425</v>
      </c>
      <c r="L1023" s="4">
        <f t="shared" si="403"/>
        <v>1.18</v>
      </c>
      <c r="M1023" s="4">
        <f t="shared" si="404"/>
        <v>5.25</v>
      </c>
      <c r="N1023" s="1">
        <f t="shared" si="405"/>
        <v>0.84745762711864414</v>
      </c>
      <c r="O1023" s="1">
        <f t="shared" si="406"/>
        <v>0.19047619047619047</v>
      </c>
      <c r="P1023" s="1">
        <f t="shared" si="407"/>
        <v>3.6547433903577065E-2</v>
      </c>
      <c r="Q1023" s="1">
        <f t="shared" si="408"/>
        <v>0.32849071832122684</v>
      </c>
      <c r="R1023" s="1">
        <f t="shared" si="409"/>
        <v>0.83949071832122679</v>
      </c>
      <c r="S1023" s="1"/>
      <c r="T1023" s="17">
        <f t="shared" si="410"/>
        <v>191.19839942930162</v>
      </c>
      <c r="U1023" s="18">
        <f t="shared" si="411"/>
        <v>4188.72894319429</v>
      </c>
      <c r="V1023" s="2">
        <f t="shared" si="412"/>
        <v>181.63847945783652</v>
      </c>
      <c r="W1023" s="18">
        <f t="shared" si="413"/>
        <v>3979.2924960345754</v>
      </c>
      <c r="X1023" s="2">
        <f t="shared" si="414"/>
        <v>-550.54413744535259</v>
      </c>
      <c r="Y1023" s="2">
        <f t="shared" si="415"/>
        <v>397.92924960345755</v>
      </c>
      <c r="Z1023" s="2">
        <f t="shared" si="416"/>
        <v>181.63847945783652</v>
      </c>
      <c r="AA1023" s="2">
        <f t="shared" si="417"/>
        <v>-1000</v>
      </c>
      <c r="AB1023" s="5">
        <f t="shared" si="418"/>
        <v>0.17999999999999994</v>
      </c>
      <c r="AC1023" s="5">
        <f t="shared" si="419"/>
        <v>-1</v>
      </c>
      <c r="AD1023" s="3">
        <f t="shared" si="420"/>
        <v>201910</v>
      </c>
      <c r="AE1023" s="21">
        <v>1.18</v>
      </c>
      <c r="AF1023" s="21">
        <v>5.25</v>
      </c>
      <c r="AG1023" s="21">
        <v>1.18</v>
      </c>
      <c r="AH1023" s="21">
        <v>5.25</v>
      </c>
      <c r="AI1023">
        <v>23</v>
      </c>
      <c r="AJ1023">
        <v>17</v>
      </c>
      <c r="AK1023">
        <f t="shared" si="421"/>
        <v>-600</v>
      </c>
      <c r="AL1023">
        <f t="shared" si="422"/>
        <v>23</v>
      </c>
      <c r="AM1023">
        <f t="shared" si="423"/>
        <v>17</v>
      </c>
    </row>
    <row r="1024" spans="2:39" x14ac:dyDescent="0.25">
      <c r="B1024" s="24">
        <v>43751</v>
      </c>
      <c r="C1024" s="20" t="s">
        <v>49</v>
      </c>
      <c r="D1024" s="20" t="s">
        <v>35</v>
      </c>
      <c r="E1024" s="2">
        <v>-120.48192771084337</v>
      </c>
      <c r="F1024" s="2">
        <v>100</v>
      </c>
      <c r="G1024" s="9">
        <f t="shared" si="424"/>
        <v>45071.499999997526</v>
      </c>
      <c r="H1024" s="2" t="str">
        <f t="shared" si="425"/>
        <v>Cleveland Browns</v>
      </c>
      <c r="I1024" s="2" t="str">
        <f t="shared" si="426"/>
        <v>Seattle Seahawks</v>
      </c>
      <c r="J1024" s="17">
        <f t="shared" si="427"/>
        <v>-120.48192771084337</v>
      </c>
      <c r="K1024" s="18">
        <f t="shared" si="428"/>
        <v>100</v>
      </c>
      <c r="L1024" s="4">
        <f t="shared" si="403"/>
        <v>1.83</v>
      </c>
      <c r="M1024" s="4">
        <f t="shared" si="404"/>
        <v>2</v>
      </c>
      <c r="N1024" s="1">
        <f t="shared" si="405"/>
        <v>0.54644808743169393</v>
      </c>
      <c r="O1024" s="1">
        <f t="shared" si="406"/>
        <v>0.5</v>
      </c>
      <c r="P1024" s="1">
        <f t="shared" si="407"/>
        <v>4.4386422976501305E-2</v>
      </c>
      <c r="Q1024" s="1">
        <f t="shared" si="408"/>
        <v>2.3224043715846965E-2</v>
      </c>
      <c r="R1024" s="1">
        <f t="shared" si="409"/>
        <v>0.53422404371584697</v>
      </c>
      <c r="S1024" s="1"/>
      <c r="T1024" s="17">
        <f t="shared" si="410"/>
        <v>871.87381729284084</v>
      </c>
      <c r="U1024" s="18">
        <f t="shared" si="411"/>
        <v>1045.6626202421151</v>
      </c>
      <c r="V1024" s="2">
        <f t="shared" si="412"/>
        <v>828.28012642819874</v>
      </c>
      <c r="W1024" s="18">
        <f t="shared" si="413"/>
        <v>993.3794892300092</v>
      </c>
      <c r="X1024" s="2">
        <f t="shared" si="414"/>
        <v>-120.73210114461043</v>
      </c>
      <c r="Y1024" s="2">
        <f t="shared" si="415"/>
        <v>-100.66646340515068</v>
      </c>
      <c r="Z1024" s="2">
        <f t="shared" si="416"/>
        <v>-1000</v>
      </c>
      <c r="AA1024" s="2">
        <f t="shared" si="417"/>
        <v>993.3794892300092</v>
      </c>
      <c r="AB1024" s="5">
        <f t="shared" si="418"/>
        <v>-1</v>
      </c>
      <c r="AC1024" s="5">
        <f t="shared" si="419"/>
        <v>1</v>
      </c>
      <c r="AD1024" s="3">
        <f t="shared" si="420"/>
        <v>201910</v>
      </c>
      <c r="AE1024" s="21">
        <v>1.76</v>
      </c>
      <c r="AF1024" s="21">
        <v>2.1</v>
      </c>
      <c r="AG1024" s="21">
        <v>1.83</v>
      </c>
      <c r="AH1024" s="21">
        <v>2</v>
      </c>
      <c r="AI1024">
        <v>28</v>
      </c>
      <c r="AJ1024">
        <v>32</v>
      </c>
      <c r="AK1024">
        <f t="shared" si="421"/>
        <v>-130</v>
      </c>
      <c r="AL1024">
        <f t="shared" si="422"/>
        <v>28</v>
      </c>
      <c r="AM1024">
        <f t="shared" si="423"/>
        <v>32</v>
      </c>
    </row>
    <row r="1025" spans="2:39" x14ac:dyDescent="0.25">
      <c r="B1025" s="24">
        <v>43751</v>
      </c>
      <c r="C1025" s="20" t="s">
        <v>29</v>
      </c>
      <c r="D1025" s="20" t="s">
        <v>46</v>
      </c>
      <c r="E1025" s="2">
        <v>-151.51515151515153</v>
      </c>
      <c r="F1025" s="2">
        <v>129.99999999999997</v>
      </c>
      <c r="G1025" s="9">
        <f t="shared" si="424"/>
        <v>45071.54166666419</v>
      </c>
      <c r="H1025" s="2" t="str">
        <f t="shared" si="425"/>
        <v>Jacksonville Jaguars</v>
      </c>
      <c r="I1025" s="2" t="str">
        <f t="shared" si="426"/>
        <v>New Orleans Saints</v>
      </c>
      <c r="J1025" s="17">
        <f t="shared" si="427"/>
        <v>-151.51515151515153</v>
      </c>
      <c r="K1025" s="18">
        <f t="shared" si="428"/>
        <v>129.99999999999997</v>
      </c>
      <c r="L1025" s="4">
        <f t="shared" si="403"/>
        <v>1.66</v>
      </c>
      <c r="M1025" s="4">
        <f t="shared" si="404"/>
        <v>2.2999999999999998</v>
      </c>
      <c r="N1025" s="1">
        <f t="shared" si="405"/>
        <v>0.60240963855421692</v>
      </c>
      <c r="O1025" s="1">
        <f t="shared" si="406"/>
        <v>0.43478260869565222</v>
      </c>
      <c r="P1025" s="1">
        <f t="shared" si="407"/>
        <v>3.5858585858585923E-2</v>
      </c>
      <c r="Q1025" s="1">
        <f t="shared" si="408"/>
        <v>8.3813514929282351E-2</v>
      </c>
      <c r="R1025" s="1">
        <f t="shared" si="409"/>
        <v>0.59481351492928236</v>
      </c>
      <c r="S1025" s="1"/>
      <c r="T1025" s="17">
        <f t="shared" si="410"/>
        <v>681.19919084032654</v>
      </c>
      <c r="U1025" s="18">
        <f t="shared" si="411"/>
        <v>1332.032655245516</v>
      </c>
      <c r="V1025" s="2">
        <f t="shared" si="412"/>
        <v>647.13923129831016</v>
      </c>
      <c r="W1025" s="18">
        <f t="shared" si="413"/>
        <v>1265.4310224832402</v>
      </c>
      <c r="X1025" s="2">
        <f t="shared" si="414"/>
        <v>-154.5262521009227</v>
      </c>
      <c r="Y1025" s="2">
        <f t="shared" si="415"/>
        <v>126.54310224832402</v>
      </c>
      <c r="Z1025" s="2">
        <f t="shared" si="416"/>
        <v>-1000</v>
      </c>
      <c r="AA1025" s="2">
        <f t="shared" si="417"/>
        <v>1265.4310224832402</v>
      </c>
      <c r="AB1025" s="5">
        <f t="shared" si="418"/>
        <v>-1</v>
      </c>
      <c r="AC1025" s="5">
        <f t="shared" si="419"/>
        <v>1.2999999999999998</v>
      </c>
      <c r="AD1025" s="3">
        <f t="shared" si="420"/>
        <v>201910</v>
      </c>
      <c r="AE1025" s="21">
        <v>1.9</v>
      </c>
      <c r="AF1025" s="21">
        <v>1.9</v>
      </c>
      <c r="AG1025" s="21">
        <v>1.66</v>
      </c>
      <c r="AH1025" s="21">
        <v>2.2999999999999998</v>
      </c>
      <c r="AI1025">
        <v>6</v>
      </c>
      <c r="AJ1025">
        <v>13</v>
      </c>
      <c r="AK1025">
        <f t="shared" si="421"/>
        <v>-160</v>
      </c>
      <c r="AL1025">
        <f t="shared" si="422"/>
        <v>6</v>
      </c>
      <c r="AM1025">
        <f t="shared" si="423"/>
        <v>13</v>
      </c>
    </row>
    <row r="1026" spans="2:39" x14ac:dyDescent="0.25">
      <c r="B1026" s="24">
        <v>43751</v>
      </c>
      <c r="C1026" s="20" t="s">
        <v>23</v>
      </c>
      <c r="D1026" s="20" t="s">
        <v>43</v>
      </c>
      <c r="E1026" s="2">
        <v>-200</v>
      </c>
      <c r="F1026" s="2">
        <v>170.00000000000003</v>
      </c>
      <c r="G1026" s="9">
        <f t="shared" si="424"/>
        <v>45071.583333330855</v>
      </c>
      <c r="H1026" s="2" t="str">
        <f t="shared" si="425"/>
        <v>Kansas City Chiefs</v>
      </c>
      <c r="I1026" s="2" t="str">
        <f t="shared" si="426"/>
        <v>Houston Texans</v>
      </c>
      <c r="J1026" s="17">
        <f t="shared" si="427"/>
        <v>-200</v>
      </c>
      <c r="K1026" s="18">
        <f t="shared" si="428"/>
        <v>170.00000000000003</v>
      </c>
      <c r="L1026" s="4">
        <f t="shared" si="403"/>
        <v>1.5</v>
      </c>
      <c r="M1026" s="4">
        <f t="shared" si="404"/>
        <v>2.7</v>
      </c>
      <c r="N1026" s="1">
        <f t="shared" si="405"/>
        <v>0.66666666666666663</v>
      </c>
      <c r="O1026" s="1">
        <f t="shared" si="406"/>
        <v>0.37037037037037035</v>
      </c>
      <c r="P1026" s="1">
        <f t="shared" si="407"/>
        <v>3.5714285714285587E-2</v>
      </c>
      <c r="Q1026" s="1">
        <f t="shared" si="408"/>
        <v>0.14814814814814814</v>
      </c>
      <c r="R1026" s="1">
        <f t="shared" si="409"/>
        <v>0.65914814814814815</v>
      </c>
      <c r="S1026" s="1"/>
      <c r="T1026" s="17">
        <f t="shared" si="410"/>
        <v>517.10962521773342</v>
      </c>
      <c r="U1026" s="18">
        <f t="shared" si="411"/>
        <v>1734.0124117028765</v>
      </c>
      <c r="V1026" s="2">
        <f t="shared" si="412"/>
        <v>491.25414395684675</v>
      </c>
      <c r="W1026" s="18">
        <f t="shared" si="413"/>
        <v>1647.3117911177326</v>
      </c>
      <c r="X1026" s="2">
        <f t="shared" si="414"/>
        <v>-203.56062382403903</v>
      </c>
      <c r="Y1026" s="2">
        <f t="shared" si="415"/>
        <v>164.73117911177326</v>
      </c>
      <c r="Z1026" s="2">
        <f t="shared" si="416"/>
        <v>-1000</v>
      </c>
      <c r="AA1026" s="2">
        <f t="shared" si="417"/>
        <v>1647.3117911177326</v>
      </c>
      <c r="AB1026" s="5">
        <f t="shared" si="418"/>
        <v>-1</v>
      </c>
      <c r="AC1026" s="5">
        <f t="shared" si="419"/>
        <v>1.7000000000000002</v>
      </c>
      <c r="AD1026" s="3">
        <f t="shared" si="420"/>
        <v>201910</v>
      </c>
      <c r="AE1026" s="21">
        <v>1.37</v>
      </c>
      <c r="AF1026" s="21">
        <v>3.2</v>
      </c>
      <c r="AG1026" s="21">
        <v>1.5</v>
      </c>
      <c r="AH1026" s="21">
        <v>2.7</v>
      </c>
      <c r="AI1026">
        <v>24</v>
      </c>
      <c r="AJ1026">
        <v>31</v>
      </c>
      <c r="AK1026">
        <f t="shared" si="421"/>
        <v>-200</v>
      </c>
      <c r="AL1026">
        <f t="shared" si="422"/>
        <v>24</v>
      </c>
      <c r="AM1026">
        <f t="shared" si="423"/>
        <v>31</v>
      </c>
    </row>
    <row r="1027" spans="2:39" x14ac:dyDescent="0.25">
      <c r="B1027" s="24">
        <v>43751</v>
      </c>
      <c r="C1027" s="20" t="s">
        <v>33</v>
      </c>
      <c r="D1027" s="20" t="s">
        <v>56</v>
      </c>
      <c r="E1027" s="2">
        <v>204.99999999999997</v>
      </c>
      <c r="F1027" s="2">
        <v>-250.00000000000006</v>
      </c>
      <c r="G1027" s="9">
        <f t="shared" si="424"/>
        <v>45071.624999997519</v>
      </c>
      <c r="H1027" s="2" t="str">
        <f t="shared" si="425"/>
        <v>Washington Redskins</v>
      </c>
      <c r="I1027" s="2" t="str">
        <f t="shared" si="426"/>
        <v>Miami Dolphins</v>
      </c>
      <c r="J1027" s="17">
        <f t="shared" si="427"/>
        <v>-250.00000000000006</v>
      </c>
      <c r="K1027" s="18">
        <f t="shared" si="428"/>
        <v>204.99999999999997</v>
      </c>
      <c r="L1027" s="4">
        <f t="shared" si="403"/>
        <v>1.4</v>
      </c>
      <c r="M1027" s="4">
        <f t="shared" si="404"/>
        <v>3.05</v>
      </c>
      <c r="N1027" s="1">
        <f t="shared" si="405"/>
        <v>0.7142857142857143</v>
      </c>
      <c r="O1027" s="1">
        <f t="shared" si="406"/>
        <v>0.32786885245901642</v>
      </c>
      <c r="P1027" s="1">
        <f t="shared" si="407"/>
        <v>4.0449438202247112E-2</v>
      </c>
      <c r="Q1027" s="1">
        <f t="shared" si="408"/>
        <v>0.19320843091334894</v>
      </c>
      <c r="R1027" s="1">
        <f t="shared" si="409"/>
        <v>0.70420843091334895</v>
      </c>
      <c r="S1027" s="1"/>
      <c r="T1027" s="17">
        <f t="shared" si="410"/>
        <v>420.03412072617954</v>
      </c>
      <c r="U1027" s="18">
        <f t="shared" si="411"/>
        <v>2105.3798440390528</v>
      </c>
      <c r="V1027" s="2">
        <f t="shared" si="412"/>
        <v>399.03241468987056</v>
      </c>
      <c r="W1027" s="18">
        <f t="shared" si="413"/>
        <v>2000.1108518371002</v>
      </c>
      <c r="X1027" s="2">
        <f t="shared" si="414"/>
        <v>-250.60620721181351</v>
      </c>
      <c r="Y1027" s="2">
        <f t="shared" si="415"/>
        <v>200.01108518371001</v>
      </c>
      <c r="Z1027" s="2">
        <f t="shared" si="416"/>
        <v>399.03241468987056</v>
      </c>
      <c r="AA1027" s="2">
        <f t="shared" si="417"/>
        <v>-1000</v>
      </c>
      <c r="AB1027" s="5">
        <f t="shared" si="418"/>
        <v>0.39999999999999991</v>
      </c>
      <c r="AC1027" s="5">
        <f t="shared" si="419"/>
        <v>-1</v>
      </c>
      <c r="AD1027" s="3">
        <f t="shared" si="420"/>
        <v>201910</v>
      </c>
      <c r="AE1027" s="21">
        <v>2.67</v>
      </c>
      <c r="AF1027" s="21">
        <v>1.52</v>
      </c>
      <c r="AG1027" s="21">
        <v>3.05</v>
      </c>
      <c r="AH1027" s="21">
        <v>1.4</v>
      </c>
      <c r="AI1027">
        <v>16</v>
      </c>
      <c r="AJ1027">
        <v>17</v>
      </c>
      <c r="AK1027">
        <f t="shared" si="421"/>
        <v>-300</v>
      </c>
      <c r="AL1027">
        <f t="shared" si="422"/>
        <v>17</v>
      </c>
      <c r="AM1027">
        <f t="shared" si="423"/>
        <v>16</v>
      </c>
    </row>
    <row r="1028" spans="2:39" x14ac:dyDescent="0.25">
      <c r="B1028" s="24">
        <v>43751</v>
      </c>
      <c r="C1028" s="20" t="s">
        <v>32</v>
      </c>
      <c r="D1028" s="20" t="s">
        <v>22</v>
      </c>
      <c r="E1028" s="2">
        <v>-185.18518518518516</v>
      </c>
      <c r="F1028" s="2">
        <v>165</v>
      </c>
      <c r="G1028" s="9">
        <f t="shared" si="424"/>
        <v>45071.666666664183</v>
      </c>
      <c r="H1028" s="2" t="str">
        <f t="shared" si="425"/>
        <v>Minnesota Vikings</v>
      </c>
      <c r="I1028" s="2" t="str">
        <f t="shared" si="426"/>
        <v>Philadelphia Eagles</v>
      </c>
      <c r="J1028" s="17">
        <f t="shared" si="427"/>
        <v>-185.18518518518516</v>
      </c>
      <c r="K1028" s="18">
        <f t="shared" si="428"/>
        <v>165</v>
      </c>
      <c r="L1028" s="4">
        <f t="shared" ref="L1028:L1091" si="429">IF(J1028&lt;0,-(100-J1028)/J1028,J1028/100+1)</f>
        <v>1.54</v>
      </c>
      <c r="M1028" s="4">
        <f t="shared" ref="M1028:M1091" si="430">IF(K1028&lt;0,-(100-K1028)/K1028,K1028/100+1)</f>
        <v>2.65</v>
      </c>
      <c r="N1028" s="1">
        <f t="shared" si="405"/>
        <v>0.64935064935064934</v>
      </c>
      <c r="O1028" s="1">
        <f t="shared" si="406"/>
        <v>0.37735849056603776</v>
      </c>
      <c r="P1028" s="1">
        <f t="shared" si="407"/>
        <v>2.6014319809069208E-2</v>
      </c>
      <c r="Q1028" s="1">
        <f t="shared" si="408"/>
        <v>0.13599607939230579</v>
      </c>
      <c r="R1028" s="1">
        <f t="shared" si="409"/>
        <v>0.64699607939230575</v>
      </c>
      <c r="S1028" s="1"/>
      <c r="T1028" s="17">
        <f t="shared" si="410"/>
        <v>545.60441995143913</v>
      </c>
      <c r="U1028" s="18">
        <f t="shared" si="411"/>
        <v>1648.1806912014345</v>
      </c>
      <c r="V1028" s="2">
        <f t="shared" si="412"/>
        <v>518.32419895386715</v>
      </c>
      <c r="W1028" s="18">
        <f t="shared" si="413"/>
        <v>1565.7716566413626</v>
      </c>
      <c r="X1028" s="2">
        <f t="shared" si="414"/>
        <v>-192.92944493394256</v>
      </c>
      <c r="Y1028" s="2">
        <f t="shared" si="415"/>
        <v>156.57716566413626</v>
      </c>
      <c r="Z1028" s="2">
        <f t="shared" si="416"/>
        <v>518.32419895386715</v>
      </c>
      <c r="AA1028" s="2">
        <f t="shared" si="417"/>
        <v>-1000</v>
      </c>
      <c r="AB1028" s="5">
        <f t="shared" si="418"/>
        <v>0.54</v>
      </c>
      <c r="AC1028" s="5">
        <f t="shared" si="419"/>
        <v>-1</v>
      </c>
      <c r="AD1028" s="3">
        <f t="shared" si="420"/>
        <v>201910</v>
      </c>
      <c r="AE1028" s="21">
        <v>1.6</v>
      </c>
      <c r="AF1028" s="21">
        <v>2.4500000000000002</v>
      </c>
      <c r="AG1028" s="21">
        <v>1.54</v>
      </c>
      <c r="AH1028" s="21">
        <v>2.65</v>
      </c>
      <c r="AI1028">
        <v>38</v>
      </c>
      <c r="AJ1028">
        <v>20</v>
      </c>
      <c r="AK1028">
        <f t="shared" si="421"/>
        <v>-190</v>
      </c>
      <c r="AL1028">
        <f t="shared" si="422"/>
        <v>38</v>
      </c>
      <c r="AM1028">
        <f t="shared" si="423"/>
        <v>20</v>
      </c>
    </row>
    <row r="1029" spans="2:39" x14ac:dyDescent="0.25">
      <c r="B1029" s="24">
        <v>43751</v>
      </c>
      <c r="C1029" s="20" t="s">
        <v>30</v>
      </c>
      <c r="D1029" s="20" t="s">
        <v>47</v>
      </c>
      <c r="E1029" s="2">
        <v>104.99999999999999</v>
      </c>
      <c r="F1029" s="2">
        <v>-125</v>
      </c>
      <c r="G1029" s="9">
        <f t="shared" si="424"/>
        <v>45071.708333330847</v>
      </c>
      <c r="H1029" s="2" t="str">
        <f t="shared" si="425"/>
        <v>Carolina Panthers</v>
      </c>
      <c r="I1029" s="2" t="str">
        <f t="shared" si="426"/>
        <v>Tampa Bay Buccaneers</v>
      </c>
      <c r="J1029" s="17">
        <f t="shared" si="427"/>
        <v>-125</v>
      </c>
      <c r="K1029" s="18">
        <f t="shared" si="428"/>
        <v>104.99999999999999</v>
      </c>
      <c r="L1029" s="4">
        <f t="shared" si="429"/>
        <v>1.8</v>
      </c>
      <c r="M1029" s="4">
        <f t="shared" si="430"/>
        <v>2.0499999999999998</v>
      </c>
      <c r="N1029" s="1">
        <f t="shared" ref="N1029:N1092" si="431">1/L1029</f>
        <v>0.55555555555555558</v>
      </c>
      <c r="O1029" s="1">
        <f t="shared" ref="O1029:O1092" si="432">1/M1029</f>
        <v>0.48780487804878053</v>
      </c>
      <c r="P1029" s="1">
        <f t="shared" ref="P1029:P1092" si="433">1-L1029*M1029/(L1029+M1029)</f>
        <v>4.1558441558441461E-2</v>
      </c>
      <c r="Q1029" s="1">
        <f t="shared" ref="Q1029:Q1092" si="434">ABS(N1029-O1029)/2</f>
        <v>3.3875338753387524E-2</v>
      </c>
      <c r="R1029" s="1">
        <f t="shared" ref="R1029:R1092" si="435">R$1+IF(L1029&lt;=M1029,Q1029,-Q1029)</f>
        <v>0.54487533875338756</v>
      </c>
      <c r="S1029" s="1"/>
      <c r="T1029" s="17">
        <f t="shared" ref="T1029:T1092" si="436">(1/R1029-1)*1000</f>
        <v>835.28218085238643</v>
      </c>
      <c r="U1029" s="18">
        <f t="shared" ref="U1029:U1092" si="437">1000000/(T1029+S$1)-T$1</f>
        <v>1090.9993667390718</v>
      </c>
      <c r="V1029" s="2">
        <f t="shared" ref="V1029:V1092" si="438">T1029*0.95</f>
        <v>793.51807180976709</v>
      </c>
      <c r="W1029" s="18">
        <f t="shared" ref="W1029:W1092" si="439">U1029*0.95</f>
        <v>1036.449398402118</v>
      </c>
      <c r="X1029" s="2">
        <f t="shared" ref="X1029:X1092" si="440">IF(V1029&lt;1000,-100000/V1029,V1029/10)</f>
        <v>-126.02107444375048</v>
      </c>
      <c r="Y1029" s="2">
        <f t="shared" ref="Y1029:Y1092" si="441">IF(W1029&lt;1000,-100000/W1029,W1029/10)</f>
        <v>103.6449398402118</v>
      </c>
      <c r="Z1029" s="2">
        <f t="shared" ref="Z1029:Z1092" si="442">IF(AL1029&gt;AM1029,V1029,-1000)</f>
        <v>793.51807180976709</v>
      </c>
      <c r="AA1029" s="2">
        <f t="shared" ref="AA1029:AA1092" si="443">IF(AM1029&gt;AL1029,W1029,-1000)</f>
        <v>-1000</v>
      </c>
      <c r="AB1029" s="5">
        <f t="shared" ref="AB1029:AB1092" si="444">IF(AL1029&gt;AM1029,L1029-1,-1)</f>
        <v>0.8</v>
      </c>
      <c r="AC1029" s="5">
        <f t="shared" ref="AC1029:AC1092" si="445">IF(AM1029&gt;AL1029,M1029-1,-1)</f>
        <v>-1</v>
      </c>
      <c r="AD1029" s="3">
        <f t="shared" ref="AD1029:AD1092" si="446">YEAR(B1029)*100+MONTH(B1029)</f>
        <v>201910</v>
      </c>
      <c r="AE1029" s="21">
        <v>1.86</v>
      </c>
      <c r="AF1029" s="21">
        <v>1.95</v>
      </c>
      <c r="AG1029" s="21">
        <v>2.0499999999999998</v>
      </c>
      <c r="AH1029" s="21">
        <v>1.8</v>
      </c>
      <c r="AI1029">
        <v>26</v>
      </c>
      <c r="AJ1029">
        <v>37</v>
      </c>
      <c r="AK1029">
        <f t="shared" ref="AK1029:AK1092" si="447">IF(J1029&lt;-200,INT(J1029/100)*100,INT(J1029/10)*10)</f>
        <v>-130</v>
      </c>
      <c r="AL1029">
        <f t="shared" ref="AL1029:AL1092" si="448">IF(E1029&lt;F1029,AI1029,AJ1029)</f>
        <v>37</v>
      </c>
      <c r="AM1029">
        <f t="shared" ref="AM1029:AM1092" si="449">IF(E1029&lt;F1029,AJ1029,AI1029)</f>
        <v>26</v>
      </c>
    </row>
    <row r="1030" spans="2:39" x14ac:dyDescent="0.25">
      <c r="B1030" s="24">
        <v>43748</v>
      </c>
      <c r="C1030" s="20" t="s">
        <v>39</v>
      </c>
      <c r="D1030" s="20" t="s">
        <v>28</v>
      </c>
      <c r="E1030" s="2">
        <v>-1249.9999999999989</v>
      </c>
      <c r="F1030" s="2">
        <v>750</v>
      </c>
      <c r="G1030" s="9">
        <f t="shared" ref="G1030:G1093" si="450">G1029+1/24</f>
        <v>45071.749999997512</v>
      </c>
      <c r="H1030" s="2" t="str">
        <f t="shared" si="425"/>
        <v>New England Patriots</v>
      </c>
      <c r="I1030" s="2" t="str">
        <f t="shared" si="426"/>
        <v>New York Giants</v>
      </c>
      <c r="J1030" s="17">
        <f t="shared" si="427"/>
        <v>-1249.9999999999989</v>
      </c>
      <c r="K1030" s="18">
        <f t="shared" si="428"/>
        <v>750</v>
      </c>
      <c r="L1030" s="4">
        <f t="shared" si="429"/>
        <v>1.08</v>
      </c>
      <c r="M1030" s="4">
        <f t="shared" si="430"/>
        <v>8.5</v>
      </c>
      <c r="N1030" s="1">
        <f t="shared" si="431"/>
        <v>0.92592592592592582</v>
      </c>
      <c r="O1030" s="1">
        <f t="shared" si="432"/>
        <v>0.11764705882352941</v>
      </c>
      <c r="P1030" s="1">
        <f t="shared" si="433"/>
        <v>4.1753653444676408E-2</v>
      </c>
      <c r="Q1030" s="1">
        <f t="shared" si="434"/>
        <v>0.40413943355119819</v>
      </c>
      <c r="R1030" s="1">
        <f t="shared" si="435"/>
        <v>0.9151394335511982</v>
      </c>
      <c r="S1030" s="1"/>
      <c r="T1030" s="17">
        <f t="shared" si="436"/>
        <v>92.729657730407752</v>
      </c>
      <c r="U1030" s="18">
        <f t="shared" si="437"/>
        <v>7215.6003418479522</v>
      </c>
      <c r="V1030" s="2">
        <f t="shared" si="438"/>
        <v>88.093174843887354</v>
      </c>
      <c r="W1030" s="18">
        <f t="shared" si="439"/>
        <v>6854.8203247555539</v>
      </c>
      <c r="X1030" s="2">
        <f t="shared" si="440"/>
        <v>-1135.1617214070568</v>
      </c>
      <c r="Y1030" s="2">
        <f t="shared" si="441"/>
        <v>685.48203247555534</v>
      </c>
      <c r="Z1030" s="2">
        <f t="shared" si="442"/>
        <v>88.093174843887354</v>
      </c>
      <c r="AA1030" s="2">
        <f t="shared" si="443"/>
        <v>-1000</v>
      </c>
      <c r="AB1030" s="5">
        <f t="shared" si="444"/>
        <v>8.0000000000000071E-2</v>
      </c>
      <c r="AC1030" s="5">
        <f t="shared" si="445"/>
        <v>-1</v>
      </c>
      <c r="AD1030" s="3">
        <f t="shared" si="446"/>
        <v>201910</v>
      </c>
      <c r="AE1030" s="21">
        <v>1.1000000000000001</v>
      </c>
      <c r="AF1030" s="21">
        <v>7.25</v>
      </c>
      <c r="AG1030" s="21">
        <v>1.08</v>
      </c>
      <c r="AH1030" s="21">
        <v>8.5</v>
      </c>
      <c r="AI1030">
        <v>35</v>
      </c>
      <c r="AJ1030">
        <v>14</v>
      </c>
      <c r="AK1030">
        <f t="shared" si="447"/>
        <v>-1300</v>
      </c>
      <c r="AL1030">
        <f t="shared" si="448"/>
        <v>35</v>
      </c>
      <c r="AM1030">
        <f t="shared" si="449"/>
        <v>14</v>
      </c>
    </row>
    <row r="1031" spans="2:39" x14ac:dyDescent="0.25">
      <c r="B1031" s="24">
        <v>43745</v>
      </c>
      <c r="C1031" s="20" t="s">
        <v>25</v>
      </c>
      <c r="D1031" s="20" t="s">
        <v>49</v>
      </c>
      <c r="E1031" s="2">
        <v>-222.22222222222226</v>
      </c>
      <c r="F1031" s="2">
        <v>179.99999999999997</v>
      </c>
      <c r="G1031" s="9">
        <f t="shared" si="450"/>
        <v>45071.791666664176</v>
      </c>
      <c r="H1031" s="2" t="str">
        <f t="shared" ref="H1031:H1094" si="451">IF(E1031&lt;=F1031,C1031,D1031)</f>
        <v>San Francisco 49ers</v>
      </c>
      <c r="I1031" s="2" t="str">
        <f t="shared" ref="I1031:I1094" si="452">IF(E1031&gt;F1031,C1031,D1031)</f>
        <v>Cleveland Browns</v>
      </c>
      <c r="J1031" s="17">
        <f t="shared" ref="J1031:J1094" si="453">IF(E1031&lt;=F1031,E1031,F1031)</f>
        <v>-222.22222222222226</v>
      </c>
      <c r="K1031" s="18">
        <f t="shared" ref="K1031:K1094" si="454">IF(E1031&gt;F1031,E1031,F1031)</f>
        <v>179.99999999999997</v>
      </c>
      <c r="L1031" s="4">
        <f t="shared" si="429"/>
        <v>1.45</v>
      </c>
      <c r="M1031" s="4">
        <f t="shared" si="430"/>
        <v>2.8</v>
      </c>
      <c r="N1031" s="1">
        <f t="shared" si="431"/>
        <v>0.68965517241379315</v>
      </c>
      <c r="O1031" s="1">
        <f t="shared" si="432"/>
        <v>0.35714285714285715</v>
      </c>
      <c r="P1031" s="1">
        <f t="shared" si="433"/>
        <v>4.4705882352941262E-2</v>
      </c>
      <c r="Q1031" s="1">
        <f t="shared" si="434"/>
        <v>0.166256157635468</v>
      </c>
      <c r="R1031" s="1">
        <f t="shared" si="435"/>
        <v>0.67725615763546798</v>
      </c>
      <c r="S1031" s="1"/>
      <c r="T1031" s="17">
        <f t="shared" si="436"/>
        <v>476.54619116545314</v>
      </c>
      <c r="U1031" s="18">
        <f t="shared" si="437"/>
        <v>1872.3757127156628</v>
      </c>
      <c r="V1031" s="2">
        <f t="shared" si="438"/>
        <v>452.71888160718044</v>
      </c>
      <c r="W1031" s="18">
        <f t="shared" si="439"/>
        <v>1778.7569270798795</v>
      </c>
      <c r="X1031" s="2">
        <f t="shared" si="440"/>
        <v>-220.88762820095712</v>
      </c>
      <c r="Y1031" s="2">
        <f t="shared" si="441"/>
        <v>177.87569270798795</v>
      </c>
      <c r="Z1031" s="2">
        <f t="shared" si="442"/>
        <v>452.71888160718044</v>
      </c>
      <c r="AA1031" s="2">
        <f t="shared" si="443"/>
        <v>-1000</v>
      </c>
      <c r="AB1031" s="5">
        <f t="shared" si="444"/>
        <v>0.44999999999999996</v>
      </c>
      <c r="AC1031" s="5">
        <f t="shared" si="445"/>
        <v>-1</v>
      </c>
      <c r="AD1031" s="3">
        <f t="shared" si="446"/>
        <v>201910</v>
      </c>
      <c r="AE1031" s="21">
        <v>1.54</v>
      </c>
      <c r="AF1031" s="21">
        <v>2.65</v>
      </c>
      <c r="AG1031" s="21">
        <v>1.45</v>
      </c>
      <c r="AH1031" s="21">
        <v>2.8</v>
      </c>
      <c r="AI1031">
        <v>31</v>
      </c>
      <c r="AJ1031">
        <v>3</v>
      </c>
      <c r="AK1031">
        <f t="shared" si="447"/>
        <v>-300</v>
      </c>
      <c r="AL1031">
        <f t="shared" si="448"/>
        <v>31</v>
      </c>
      <c r="AM1031">
        <f t="shared" si="449"/>
        <v>3</v>
      </c>
    </row>
    <row r="1032" spans="2:39" x14ac:dyDescent="0.25">
      <c r="B1032" s="24">
        <v>43744</v>
      </c>
      <c r="C1032" s="20" t="s">
        <v>23</v>
      </c>
      <c r="D1032" s="20" t="s">
        <v>42</v>
      </c>
      <c r="E1032" s="2">
        <v>-625.00000000000034</v>
      </c>
      <c r="F1032" s="2">
        <v>450</v>
      </c>
      <c r="G1032" s="9">
        <f t="shared" si="450"/>
        <v>45071.83333333084</v>
      </c>
      <c r="H1032" s="2" t="str">
        <f t="shared" si="451"/>
        <v>Kansas City Chiefs</v>
      </c>
      <c r="I1032" s="2" t="str">
        <f t="shared" si="452"/>
        <v>Indianapolis Colts</v>
      </c>
      <c r="J1032" s="17">
        <f t="shared" si="453"/>
        <v>-625.00000000000034</v>
      </c>
      <c r="K1032" s="18">
        <f t="shared" si="454"/>
        <v>450</v>
      </c>
      <c r="L1032" s="4">
        <f t="shared" si="429"/>
        <v>1.1599999999999999</v>
      </c>
      <c r="M1032" s="4">
        <f t="shared" si="430"/>
        <v>5.5</v>
      </c>
      <c r="N1032" s="1">
        <f t="shared" si="431"/>
        <v>0.86206896551724144</v>
      </c>
      <c r="O1032" s="1">
        <f t="shared" si="432"/>
        <v>0.18181818181818182</v>
      </c>
      <c r="P1032" s="1">
        <f t="shared" si="433"/>
        <v>4.2042042042042094E-2</v>
      </c>
      <c r="Q1032" s="1">
        <f t="shared" si="434"/>
        <v>0.34012539184952983</v>
      </c>
      <c r="R1032" s="1">
        <f t="shared" si="435"/>
        <v>0.85112539184952984</v>
      </c>
      <c r="S1032" s="1"/>
      <c r="T1032" s="17">
        <f t="shared" si="436"/>
        <v>174.91501202538396</v>
      </c>
      <c r="U1032" s="18">
        <f t="shared" si="437"/>
        <v>4502.2111739446591</v>
      </c>
      <c r="V1032" s="2">
        <f t="shared" si="438"/>
        <v>166.16926142411475</v>
      </c>
      <c r="W1032" s="18">
        <f t="shared" si="439"/>
        <v>4277.1006152474256</v>
      </c>
      <c r="X1032" s="2">
        <f t="shared" si="440"/>
        <v>-601.79601896869144</v>
      </c>
      <c r="Y1032" s="2">
        <f t="shared" si="441"/>
        <v>427.71006152474257</v>
      </c>
      <c r="Z1032" s="2">
        <f t="shared" si="442"/>
        <v>-1000</v>
      </c>
      <c r="AA1032" s="2">
        <f t="shared" si="443"/>
        <v>4277.1006152474256</v>
      </c>
      <c r="AB1032" s="5">
        <f t="shared" si="444"/>
        <v>-1</v>
      </c>
      <c r="AC1032" s="5">
        <f t="shared" si="445"/>
        <v>4.5</v>
      </c>
      <c r="AD1032" s="3">
        <f t="shared" si="446"/>
        <v>201910</v>
      </c>
      <c r="AE1032" s="21">
        <v>1.22</v>
      </c>
      <c r="AF1032" s="21">
        <v>4.5</v>
      </c>
      <c r="AG1032" s="21">
        <v>1.1599999999999999</v>
      </c>
      <c r="AH1032" s="21">
        <v>5.5</v>
      </c>
      <c r="AI1032">
        <v>13</v>
      </c>
      <c r="AJ1032">
        <v>19</v>
      </c>
      <c r="AK1032">
        <f t="shared" si="447"/>
        <v>-700</v>
      </c>
      <c r="AL1032">
        <f t="shared" si="448"/>
        <v>13</v>
      </c>
      <c r="AM1032">
        <f t="shared" si="449"/>
        <v>19</v>
      </c>
    </row>
    <row r="1033" spans="2:39" x14ac:dyDescent="0.25">
      <c r="B1033" s="24">
        <v>43744</v>
      </c>
      <c r="C1033" s="20" t="s">
        <v>26</v>
      </c>
      <c r="D1033" s="20" t="s">
        <v>36</v>
      </c>
      <c r="E1033" s="2">
        <v>-185.18518518518516</v>
      </c>
      <c r="F1033" s="2">
        <v>165</v>
      </c>
      <c r="G1033" s="9">
        <f t="shared" si="450"/>
        <v>45071.874999997504</v>
      </c>
      <c r="H1033" s="2" t="str">
        <f t="shared" si="451"/>
        <v>Dallas Cowboys</v>
      </c>
      <c r="I1033" s="2" t="str">
        <f t="shared" si="452"/>
        <v>Green Bay Packers</v>
      </c>
      <c r="J1033" s="17">
        <f t="shared" si="453"/>
        <v>-185.18518518518516</v>
      </c>
      <c r="K1033" s="18">
        <f t="shared" si="454"/>
        <v>165</v>
      </c>
      <c r="L1033" s="4">
        <f t="shared" si="429"/>
        <v>1.54</v>
      </c>
      <c r="M1033" s="4">
        <f t="shared" si="430"/>
        <v>2.65</v>
      </c>
      <c r="N1033" s="1">
        <f t="shared" si="431"/>
        <v>0.64935064935064934</v>
      </c>
      <c r="O1033" s="1">
        <f t="shared" si="432"/>
        <v>0.37735849056603776</v>
      </c>
      <c r="P1033" s="1">
        <f t="shared" si="433"/>
        <v>2.6014319809069208E-2</v>
      </c>
      <c r="Q1033" s="1">
        <f t="shared" si="434"/>
        <v>0.13599607939230579</v>
      </c>
      <c r="R1033" s="1">
        <f t="shared" si="435"/>
        <v>0.64699607939230575</v>
      </c>
      <c r="S1033" s="1"/>
      <c r="T1033" s="17">
        <f t="shared" si="436"/>
        <v>545.60441995143913</v>
      </c>
      <c r="U1033" s="18">
        <f t="shared" si="437"/>
        <v>1648.1806912014345</v>
      </c>
      <c r="V1033" s="2">
        <f t="shared" si="438"/>
        <v>518.32419895386715</v>
      </c>
      <c r="W1033" s="18">
        <f t="shared" si="439"/>
        <v>1565.7716566413626</v>
      </c>
      <c r="X1033" s="2">
        <f t="shared" si="440"/>
        <v>-192.92944493394256</v>
      </c>
      <c r="Y1033" s="2">
        <f t="shared" si="441"/>
        <v>156.57716566413626</v>
      </c>
      <c r="Z1033" s="2">
        <f t="shared" si="442"/>
        <v>-1000</v>
      </c>
      <c r="AA1033" s="2">
        <f t="shared" si="443"/>
        <v>1565.7716566413626</v>
      </c>
      <c r="AB1033" s="5">
        <f t="shared" si="444"/>
        <v>-1</v>
      </c>
      <c r="AC1033" s="5">
        <f t="shared" si="445"/>
        <v>1.65</v>
      </c>
      <c r="AD1033" s="3">
        <f t="shared" si="446"/>
        <v>201910</v>
      </c>
      <c r="AE1033" s="21">
        <v>1.5</v>
      </c>
      <c r="AF1033" s="21">
        <v>2.7</v>
      </c>
      <c r="AG1033" s="21">
        <v>1.54</v>
      </c>
      <c r="AH1033" s="21">
        <v>2.65</v>
      </c>
      <c r="AI1033">
        <v>24</v>
      </c>
      <c r="AJ1033">
        <v>34</v>
      </c>
      <c r="AK1033">
        <f t="shared" si="447"/>
        <v>-190</v>
      </c>
      <c r="AL1033">
        <f t="shared" si="448"/>
        <v>24</v>
      </c>
      <c r="AM1033">
        <f t="shared" si="449"/>
        <v>34</v>
      </c>
    </row>
    <row r="1034" spans="2:39" x14ac:dyDescent="0.25">
      <c r="B1034" s="24">
        <v>43744</v>
      </c>
      <c r="C1034" s="20" t="s">
        <v>34</v>
      </c>
      <c r="D1034" s="20" t="s">
        <v>41</v>
      </c>
      <c r="E1034" s="2">
        <v>-232.55813953488376</v>
      </c>
      <c r="F1034" s="2">
        <v>190</v>
      </c>
      <c r="G1034" s="9">
        <f t="shared" si="450"/>
        <v>45071.916666664169</v>
      </c>
      <c r="H1034" s="2" t="str">
        <f t="shared" si="451"/>
        <v>Los Angeles Chargers</v>
      </c>
      <c r="I1034" s="2" t="str">
        <f t="shared" si="452"/>
        <v>Denver Broncos</v>
      </c>
      <c r="J1034" s="17">
        <f t="shared" si="453"/>
        <v>-232.55813953488376</v>
      </c>
      <c r="K1034" s="18">
        <f t="shared" si="454"/>
        <v>190</v>
      </c>
      <c r="L1034" s="4">
        <f t="shared" si="429"/>
        <v>1.43</v>
      </c>
      <c r="M1034" s="4">
        <f t="shared" si="430"/>
        <v>2.9</v>
      </c>
      <c r="N1034" s="1">
        <f t="shared" si="431"/>
        <v>0.69930069930069938</v>
      </c>
      <c r="O1034" s="1">
        <f t="shared" si="432"/>
        <v>0.34482758620689657</v>
      </c>
      <c r="P1034" s="1">
        <f t="shared" si="433"/>
        <v>4.2263279445727608E-2</v>
      </c>
      <c r="Q1034" s="1">
        <f t="shared" si="434"/>
        <v>0.1772365565469014</v>
      </c>
      <c r="R1034" s="1">
        <f t="shared" si="435"/>
        <v>0.68823655654690141</v>
      </c>
      <c r="S1034" s="1"/>
      <c r="T1034" s="17">
        <f t="shared" si="436"/>
        <v>452.98878777569371</v>
      </c>
      <c r="U1034" s="18">
        <f t="shared" si="437"/>
        <v>1963.0773393846457</v>
      </c>
      <c r="V1034" s="2">
        <f t="shared" si="438"/>
        <v>430.33934838690902</v>
      </c>
      <c r="W1034" s="18">
        <f t="shared" si="439"/>
        <v>1864.9234724154132</v>
      </c>
      <c r="X1034" s="2">
        <f t="shared" si="440"/>
        <v>-232.37475349358971</v>
      </c>
      <c r="Y1034" s="2">
        <f t="shared" si="441"/>
        <v>186.49234724154132</v>
      </c>
      <c r="Z1034" s="2">
        <f t="shared" si="442"/>
        <v>-1000</v>
      </c>
      <c r="AA1034" s="2">
        <f t="shared" si="443"/>
        <v>1864.9234724154132</v>
      </c>
      <c r="AB1034" s="5">
        <f t="shared" si="444"/>
        <v>-1</v>
      </c>
      <c r="AC1034" s="5">
        <f t="shared" si="445"/>
        <v>1.9</v>
      </c>
      <c r="AD1034" s="3">
        <f t="shared" si="446"/>
        <v>201910</v>
      </c>
      <c r="AE1034" s="21">
        <v>1.38</v>
      </c>
      <c r="AF1034" s="21">
        <v>3.15</v>
      </c>
      <c r="AG1034" s="21">
        <v>1.43</v>
      </c>
      <c r="AH1034" s="21">
        <v>2.9</v>
      </c>
      <c r="AI1034">
        <v>13</v>
      </c>
      <c r="AJ1034">
        <v>20</v>
      </c>
      <c r="AK1034">
        <f t="shared" si="447"/>
        <v>-300</v>
      </c>
      <c r="AL1034">
        <f t="shared" si="448"/>
        <v>13</v>
      </c>
      <c r="AM1034">
        <f t="shared" si="449"/>
        <v>20</v>
      </c>
    </row>
    <row r="1035" spans="2:39" x14ac:dyDescent="0.25">
      <c r="B1035" s="24">
        <v>43744</v>
      </c>
      <c r="C1035" s="20" t="s">
        <v>47</v>
      </c>
      <c r="D1035" s="20" t="s">
        <v>29</v>
      </c>
      <c r="E1035" s="2">
        <v>-172.41379310344826</v>
      </c>
      <c r="F1035" s="2">
        <v>150</v>
      </c>
      <c r="G1035" s="9">
        <f t="shared" si="450"/>
        <v>45071.958333330833</v>
      </c>
      <c r="H1035" s="2" t="str">
        <f t="shared" si="451"/>
        <v>Carolina Panthers</v>
      </c>
      <c r="I1035" s="2" t="str">
        <f t="shared" si="452"/>
        <v>Jacksonville Jaguars</v>
      </c>
      <c r="J1035" s="17">
        <f t="shared" si="453"/>
        <v>-172.41379310344826</v>
      </c>
      <c r="K1035" s="18">
        <f t="shared" si="454"/>
        <v>150</v>
      </c>
      <c r="L1035" s="4">
        <f t="shared" si="429"/>
        <v>1.58</v>
      </c>
      <c r="M1035" s="4">
        <f t="shared" si="430"/>
        <v>2.5</v>
      </c>
      <c r="N1035" s="1">
        <f t="shared" si="431"/>
        <v>0.63291139240506322</v>
      </c>
      <c r="O1035" s="1">
        <f t="shared" si="432"/>
        <v>0.4</v>
      </c>
      <c r="P1035" s="1">
        <f t="shared" si="433"/>
        <v>3.1862745098039214E-2</v>
      </c>
      <c r="Q1035" s="1">
        <f t="shared" si="434"/>
        <v>0.1164556962025316</v>
      </c>
      <c r="R1035" s="1">
        <f t="shared" si="435"/>
        <v>0.62745569620253161</v>
      </c>
      <c r="S1035" s="1"/>
      <c r="T1035" s="17">
        <f t="shared" si="436"/>
        <v>593.73802174746322</v>
      </c>
      <c r="U1035" s="18">
        <f t="shared" si="437"/>
        <v>1520.5870888415161</v>
      </c>
      <c r="V1035" s="2">
        <f t="shared" si="438"/>
        <v>564.05112066009008</v>
      </c>
      <c r="W1035" s="18">
        <f t="shared" si="439"/>
        <v>1444.5577343994403</v>
      </c>
      <c r="X1035" s="2">
        <f t="shared" si="440"/>
        <v>-177.28889516782337</v>
      </c>
      <c r="Y1035" s="2">
        <f t="shared" si="441"/>
        <v>144.45577343994404</v>
      </c>
      <c r="Z1035" s="2">
        <f t="shared" si="442"/>
        <v>564.05112066009008</v>
      </c>
      <c r="AA1035" s="2">
        <f t="shared" si="443"/>
        <v>-1000</v>
      </c>
      <c r="AB1035" s="5">
        <f t="shared" si="444"/>
        <v>0.58000000000000007</v>
      </c>
      <c r="AC1035" s="5">
        <f t="shared" si="445"/>
        <v>-1</v>
      </c>
      <c r="AD1035" s="3">
        <f t="shared" si="446"/>
        <v>201910</v>
      </c>
      <c r="AE1035" s="21">
        <v>1.54</v>
      </c>
      <c r="AF1035" s="21">
        <v>2.65</v>
      </c>
      <c r="AG1035" s="21">
        <v>1.58</v>
      </c>
      <c r="AH1035" s="21">
        <v>2.5</v>
      </c>
      <c r="AI1035">
        <v>34</v>
      </c>
      <c r="AJ1035">
        <v>27</v>
      </c>
      <c r="AK1035">
        <f t="shared" si="447"/>
        <v>-180</v>
      </c>
      <c r="AL1035">
        <f t="shared" si="448"/>
        <v>34</v>
      </c>
      <c r="AM1035">
        <f t="shared" si="449"/>
        <v>27</v>
      </c>
    </row>
    <row r="1036" spans="2:39" x14ac:dyDescent="0.25">
      <c r="B1036" s="24">
        <v>43744</v>
      </c>
      <c r="C1036" s="20" t="s">
        <v>24</v>
      </c>
      <c r="D1036" s="20" t="s">
        <v>51</v>
      </c>
      <c r="E1036" s="2">
        <v>-166.66666666666663</v>
      </c>
      <c r="F1036" s="2">
        <v>145.00000000000003</v>
      </c>
      <c r="G1036" s="9">
        <f t="shared" si="450"/>
        <v>45071.999999997497</v>
      </c>
      <c r="H1036" s="2" t="str">
        <f t="shared" si="451"/>
        <v>Cincinnati Bengals</v>
      </c>
      <c r="I1036" s="2" t="str">
        <f t="shared" si="452"/>
        <v>Arizona Cardinals</v>
      </c>
      <c r="J1036" s="17">
        <f t="shared" si="453"/>
        <v>-166.66666666666663</v>
      </c>
      <c r="K1036" s="18">
        <f t="shared" si="454"/>
        <v>145.00000000000003</v>
      </c>
      <c r="L1036" s="4">
        <f t="shared" si="429"/>
        <v>1.6</v>
      </c>
      <c r="M1036" s="4">
        <f t="shared" si="430"/>
        <v>2.4500000000000002</v>
      </c>
      <c r="N1036" s="1">
        <f t="shared" si="431"/>
        <v>0.625</v>
      </c>
      <c r="O1036" s="1">
        <f t="shared" si="432"/>
        <v>0.4081632653061224</v>
      </c>
      <c r="P1036" s="1">
        <f t="shared" si="433"/>
        <v>3.2098765432098886E-2</v>
      </c>
      <c r="Q1036" s="1">
        <f t="shared" si="434"/>
        <v>0.1084183673469388</v>
      </c>
      <c r="R1036" s="1">
        <f t="shared" si="435"/>
        <v>0.61941836734693878</v>
      </c>
      <c r="S1036" s="1"/>
      <c r="T1036" s="17">
        <f t="shared" si="436"/>
        <v>614.4177388267467</v>
      </c>
      <c r="U1036" s="18">
        <f t="shared" si="437"/>
        <v>1471.4893831628281</v>
      </c>
      <c r="V1036" s="2">
        <f t="shared" si="438"/>
        <v>583.69685188540939</v>
      </c>
      <c r="W1036" s="18">
        <f t="shared" si="439"/>
        <v>1397.9149140046866</v>
      </c>
      <c r="X1036" s="2">
        <f t="shared" si="440"/>
        <v>-171.32180801898838</v>
      </c>
      <c r="Y1036" s="2">
        <f t="shared" si="441"/>
        <v>139.79149140046866</v>
      </c>
      <c r="Z1036" s="2">
        <f t="shared" si="442"/>
        <v>-1000</v>
      </c>
      <c r="AA1036" s="2">
        <f t="shared" si="443"/>
        <v>1397.9149140046866</v>
      </c>
      <c r="AB1036" s="5">
        <f t="shared" si="444"/>
        <v>-1</v>
      </c>
      <c r="AC1036" s="5">
        <f t="shared" si="445"/>
        <v>1.4500000000000002</v>
      </c>
      <c r="AD1036" s="3">
        <f t="shared" si="446"/>
        <v>201910</v>
      </c>
      <c r="AE1036" s="21">
        <v>1.5</v>
      </c>
      <c r="AF1036" s="21">
        <v>2.7</v>
      </c>
      <c r="AG1036" s="21">
        <v>1.6</v>
      </c>
      <c r="AH1036" s="21">
        <v>2.4500000000000002</v>
      </c>
      <c r="AI1036">
        <v>23</v>
      </c>
      <c r="AJ1036">
        <v>26</v>
      </c>
      <c r="AK1036">
        <f t="shared" si="447"/>
        <v>-170</v>
      </c>
      <c r="AL1036">
        <f t="shared" si="448"/>
        <v>23</v>
      </c>
      <c r="AM1036">
        <f t="shared" si="449"/>
        <v>26</v>
      </c>
    </row>
    <row r="1037" spans="2:39" x14ac:dyDescent="0.25">
      <c r="B1037" s="24">
        <v>43744</v>
      </c>
      <c r="C1037" s="20" t="s">
        <v>43</v>
      </c>
      <c r="D1037" s="20" t="s">
        <v>38</v>
      </c>
      <c r="E1037" s="2">
        <v>-212.76595744680853</v>
      </c>
      <c r="F1037" s="2">
        <v>175</v>
      </c>
      <c r="G1037" s="9">
        <f t="shared" si="450"/>
        <v>45072.041666664161</v>
      </c>
      <c r="H1037" s="2" t="str">
        <f t="shared" si="451"/>
        <v>Houston Texans</v>
      </c>
      <c r="I1037" s="2" t="str">
        <f t="shared" si="452"/>
        <v>Atlanta Falcons</v>
      </c>
      <c r="J1037" s="17">
        <f t="shared" si="453"/>
        <v>-212.76595744680853</v>
      </c>
      <c r="K1037" s="18">
        <f t="shared" si="454"/>
        <v>175</v>
      </c>
      <c r="L1037" s="4">
        <f t="shared" si="429"/>
        <v>1.4700000000000002</v>
      </c>
      <c r="M1037" s="4">
        <f t="shared" si="430"/>
        <v>2.75</v>
      </c>
      <c r="N1037" s="1">
        <f t="shared" si="431"/>
        <v>0.68027210884353728</v>
      </c>
      <c r="O1037" s="1">
        <f t="shared" si="432"/>
        <v>0.36363636363636365</v>
      </c>
      <c r="P1037" s="1">
        <f t="shared" si="433"/>
        <v>4.206161137440767E-2</v>
      </c>
      <c r="Q1037" s="1">
        <f t="shared" si="434"/>
        <v>0.15831787260358682</v>
      </c>
      <c r="R1037" s="1">
        <f t="shared" si="435"/>
        <v>0.66931787260358688</v>
      </c>
      <c r="S1037" s="1"/>
      <c r="T1037" s="17">
        <f t="shared" si="436"/>
        <v>494.0584151893168</v>
      </c>
      <c r="U1037" s="18">
        <f t="shared" si="437"/>
        <v>1810.0865209085014</v>
      </c>
      <c r="V1037" s="2">
        <f t="shared" si="438"/>
        <v>469.35549442985092</v>
      </c>
      <c r="W1037" s="18">
        <f t="shared" si="439"/>
        <v>1719.5821948630762</v>
      </c>
      <c r="X1037" s="2">
        <f t="shared" si="440"/>
        <v>-213.05812158750777</v>
      </c>
      <c r="Y1037" s="2">
        <f t="shared" si="441"/>
        <v>171.95821948630763</v>
      </c>
      <c r="Z1037" s="2">
        <f t="shared" si="442"/>
        <v>469.35549442985092</v>
      </c>
      <c r="AA1037" s="2">
        <f t="shared" si="443"/>
        <v>-1000</v>
      </c>
      <c r="AB1037" s="5">
        <f t="shared" si="444"/>
        <v>0.4700000000000002</v>
      </c>
      <c r="AC1037" s="5">
        <f t="shared" si="445"/>
        <v>-1</v>
      </c>
      <c r="AD1037" s="3">
        <f t="shared" si="446"/>
        <v>201910</v>
      </c>
      <c r="AE1037" s="21">
        <v>1.44</v>
      </c>
      <c r="AF1037" s="21">
        <v>2.85</v>
      </c>
      <c r="AG1037" s="21">
        <v>1.47</v>
      </c>
      <c r="AH1037" s="21">
        <v>2.75</v>
      </c>
      <c r="AI1037">
        <v>53</v>
      </c>
      <c r="AJ1037">
        <v>32</v>
      </c>
      <c r="AK1037">
        <f t="shared" si="447"/>
        <v>-300</v>
      </c>
      <c r="AL1037">
        <f t="shared" si="448"/>
        <v>53</v>
      </c>
      <c r="AM1037">
        <f t="shared" si="449"/>
        <v>32</v>
      </c>
    </row>
    <row r="1038" spans="2:39" x14ac:dyDescent="0.25">
      <c r="B1038" s="24">
        <v>43744</v>
      </c>
      <c r="C1038" s="20" t="s">
        <v>46</v>
      </c>
      <c r="D1038" s="20" t="s">
        <v>30</v>
      </c>
      <c r="E1038" s="2">
        <v>-161.29032258064512</v>
      </c>
      <c r="F1038" s="2">
        <v>140</v>
      </c>
      <c r="G1038" s="9">
        <f t="shared" si="450"/>
        <v>45072.083333330826</v>
      </c>
      <c r="H1038" s="2" t="str">
        <f t="shared" si="451"/>
        <v>New Orleans Saints</v>
      </c>
      <c r="I1038" s="2" t="str">
        <f t="shared" si="452"/>
        <v>Tampa Bay Buccaneers</v>
      </c>
      <c r="J1038" s="17">
        <f t="shared" si="453"/>
        <v>-161.29032258064512</v>
      </c>
      <c r="K1038" s="18">
        <f t="shared" si="454"/>
        <v>140</v>
      </c>
      <c r="L1038" s="4">
        <f t="shared" si="429"/>
        <v>1.62</v>
      </c>
      <c r="M1038" s="4">
        <f t="shared" si="430"/>
        <v>2.4</v>
      </c>
      <c r="N1038" s="1">
        <f t="shared" si="431"/>
        <v>0.61728395061728392</v>
      </c>
      <c r="O1038" s="1">
        <f t="shared" si="432"/>
        <v>0.41666666666666669</v>
      </c>
      <c r="P1038" s="1">
        <f t="shared" si="433"/>
        <v>3.2835820895522283E-2</v>
      </c>
      <c r="Q1038" s="1">
        <f t="shared" si="434"/>
        <v>0.10030864197530862</v>
      </c>
      <c r="R1038" s="1">
        <f t="shared" si="435"/>
        <v>0.61130864197530865</v>
      </c>
      <c r="S1038" s="1"/>
      <c r="T1038" s="17">
        <f t="shared" si="436"/>
        <v>635.83488165441463</v>
      </c>
      <c r="U1038" s="18">
        <f t="shared" si="437"/>
        <v>1423.7849094482656</v>
      </c>
      <c r="V1038" s="2">
        <f t="shared" si="438"/>
        <v>604.04313757169382</v>
      </c>
      <c r="W1038" s="18">
        <f t="shared" si="439"/>
        <v>1352.5956639758522</v>
      </c>
      <c r="X1038" s="2">
        <f t="shared" si="440"/>
        <v>-165.55109027810289</v>
      </c>
      <c r="Y1038" s="2">
        <f t="shared" si="441"/>
        <v>135.25956639758522</v>
      </c>
      <c r="Z1038" s="2">
        <f t="shared" si="442"/>
        <v>604.04313757169382</v>
      </c>
      <c r="AA1038" s="2">
        <f t="shared" si="443"/>
        <v>-1000</v>
      </c>
      <c r="AB1038" s="5">
        <f t="shared" si="444"/>
        <v>0.62000000000000011</v>
      </c>
      <c r="AC1038" s="5">
        <f t="shared" si="445"/>
        <v>-1</v>
      </c>
      <c r="AD1038" s="3">
        <f t="shared" si="446"/>
        <v>201910</v>
      </c>
      <c r="AE1038" s="21">
        <v>1.38</v>
      </c>
      <c r="AF1038" s="21">
        <v>3.15</v>
      </c>
      <c r="AG1038" s="21">
        <v>1.62</v>
      </c>
      <c r="AH1038" s="21">
        <v>2.4</v>
      </c>
      <c r="AI1038">
        <v>31</v>
      </c>
      <c r="AJ1038">
        <v>24</v>
      </c>
      <c r="AK1038">
        <f t="shared" si="447"/>
        <v>-170</v>
      </c>
      <c r="AL1038">
        <f t="shared" si="448"/>
        <v>31</v>
      </c>
      <c r="AM1038">
        <f t="shared" si="449"/>
        <v>24</v>
      </c>
    </row>
    <row r="1039" spans="2:39" x14ac:dyDescent="0.25">
      <c r="B1039" s="24">
        <v>43744</v>
      </c>
      <c r="C1039" s="20" t="s">
        <v>28</v>
      </c>
      <c r="D1039" s="20" t="s">
        <v>32</v>
      </c>
      <c r="E1039" s="2">
        <v>200</v>
      </c>
      <c r="F1039" s="2">
        <v>-243.9024390243903</v>
      </c>
      <c r="G1039" s="9">
        <f t="shared" si="450"/>
        <v>45072.12499999749</v>
      </c>
      <c r="H1039" s="2" t="str">
        <f t="shared" si="451"/>
        <v>Minnesota Vikings</v>
      </c>
      <c r="I1039" s="2" t="str">
        <f t="shared" si="452"/>
        <v>New York Giants</v>
      </c>
      <c r="J1039" s="17">
        <f t="shared" si="453"/>
        <v>-243.9024390243903</v>
      </c>
      <c r="K1039" s="18">
        <f t="shared" si="454"/>
        <v>200</v>
      </c>
      <c r="L1039" s="4">
        <f t="shared" si="429"/>
        <v>1.41</v>
      </c>
      <c r="M1039" s="4">
        <f t="shared" si="430"/>
        <v>3</v>
      </c>
      <c r="N1039" s="1">
        <f t="shared" si="431"/>
        <v>0.70921985815602839</v>
      </c>
      <c r="O1039" s="1">
        <f t="shared" si="432"/>
        <v>0.33333333333333331</v>
      </c>
      <c r="P1039" s="1">
        <f t="shared" si="433"/>
        <v>4.0816326530612401E-2</v>
      </c>
      <c r="Q1039" s="1">
        <f t="shared" si="434"/>
        <v>0.18794326241134754</v>
      </c>
      <c r="R1039" s="1">
        <f t="shared" si="435"/>
        <v>0.69894326241134752</v>
      </c>
      <c r="S1039" s="1"/>
      <c r="T1039" s="17">
        <f t="shared" si="436"/>
        <v>430.73129648608347</v>
      </c>
      <c r="U1039" s="18">
        <f t="shared" si="437"/>
        <v>2057.0269370258952</v>
      </c>
      <c r="V1039" s="2">
        <f t="shared" si="438"/>
        <v>409.19473166177926</v>
      </c>
      <c r="W1039" s="18">
        <f t="shared" si="439"/>
        <v>1954.1755901746003</v>
      </c>
      <c r="X1039" s="2">
        <f t="shared" si="440"/>
        <v>-244.3824229942804</v>
      </c>
      <c r="Y1039" s="2">
        <f t="shared" si="441"/>
        <v>195.41755901746004</v>
      </c>
      <c r="Z1039" s="2">
        <f t="shared" si="442"/>
        <v>409.19473166177926</v>
      </c>
      <c r="AA1039" s="2">
        <f t="shared" si="443"/>
        <v>-1000</v>
      </c>
      <c r="AB1039" s="5">
        <f t="shared" si="444"/>
        <v>0.40999999999999992</v>
      </c>
      <c r="AC1039" s="5">
        <f t="shared" si="445"/>
        <v>-1</v>
      </c>
      <c r="AD1039" s="3">
        <f t="shared" si="446"/>
        <v>201910</v>
      </c>
      <c r="AE1039" s="21">
        <v>2.9</v>
      </c>
      <c r="AF1039" s="21">
        <v>1.43</v>
      </c>
      <c r="AG1039" s="21">
        <v>3</v>
      </c>
      <c r="AH1039" s="21">
        <v>1.41</v>
      </c>
      <c r="AI1039">
        <v>10</v>
      </c>
      <c r="AJ1039">
        <v>28</v>
      </c>
      <c r="AK1039">
        <f t="shared" si="447"/>
        <v>-300</v>
      </c>
      <c r="AL1039">
        <f t="shared" si="448"/>
        <v>28</v>
      </c>
      <c r="AM1039">
        <f t="shared" si="449"/>
        <v>10</v>
      </c>
    </row>
    <row r="1040" spans="2:39" x14ac:dyDescent="0.25">
      <c r="B1040" s="24">
        <v>43744</v>
      </c>
      <c r="C1040" s="20" t="s">
        <v>55</v>
      </c>
      <c r="D1040" s="20" t="s">
        <v>40</v>
      </c>
      <c r="E1040" s="2">
        <v>229.99999999999997</v>
      </c>
      <c r="F1040" s="2">
        <v>-285.71428571428567</v>
      </c>
      <c r="G1040" s="9">
        <f t="shared" si="450"/>
        <v>45072.166666664154</v>
      </c>
      <c r="H1040" s="2" t="str">
        <f t="shared" si="451"/>
        <v>Chicago Bears</v>
      </c>
      <c r="I1040" s="2" t="str">
        <f t="shared" si="452"/>
        <v>Oakland Raiders</v>
      </c>
      <c r="J1040" s="17">
        <f t="shared" si="453"/>
        <v>-285.71428571428567</v>
      </c>
      <c r="K1040" s="18">
        <f t="shared" si="454"/>
        <v>229.99999999999997</v>
      </c>
      <c r="L1040" s="4">
        <f t="shared" si="429"/>
        <v>1.35</v>
      </c>
      <c r="M1040" s="4">
        <f t="shared" si="430"/>
        <v>3.3</v>
      </c>
      <c r="N1040" s="1">
        <f t="shared" si="431"/>
        <v>0.7407407407407407</v>
      </c>
      <c r="O1040" s="1">
        <f t="shared" si="432"/>
        <v>0.30303030303030304</v>
      </c>
      <c r="P1040" s="1">
        <f t="shared" si="433"/>
        <v>4.1935483870967794E-2</v>
      </c>
      <c r="Q1040" s="1">
        <f t="shared" si="434"/>
        <v>0.21885521885521883</v>
      </c>
      <c r="R1040" s="1">
        <f t="shared" si="435"/>
        <v>0.72985521885521887</v>
      </c>
      <c r="S1040" s="1"/>
      <c r="T1040" s="17">
        <f t="shared" si="436"/>
        <v>370.13475298361828</v>
      </c>
      <c r="U1040" s="18">
        <f t="shared" si="437"/>
        <v>2363.8563841328437</v>
      </c>
      <c r="V1040" s="2">
        <f t="shared" si="438"/>
        <v>351.62801533443735</v>
      </c>
      <c r="W1040" s="18">
        <f t="shared" si="439"/>
        <v>2245.6635649262016</v>
      </c>
      <c r="X1040" s="2">
        <f t="shared" si="440"/>
        <v>-284.39144675343596</v>
      </c>
      <c r="Y1040" s="2">
        <f t="shared" si="441"/>
        <v>224.56635649262017</v>
      </c>
      <c r="Z1040" s="2">
        <f t="shared" si="442"/>
        <v>-1000</v>
      </c>
      <c r="AA1040" s="2">
        <f t="shared" si="443"/>
        <v>2245.6635649262016</v>
      </c>
      <c r="AB1040" s="5">
        <f t="shared" si="444"/>
        <v>-1</v>
      </c>
      <c r="AC1040" s="5">
        <f t="shared" si="445"/>
        <v>2.2999999999999998</v>
      </c>
      <c r="AD1040" s="3">
        <f t="shared" si="446"/>
        <v>201910</v>
      </c>
      <c r="AE1040" s="21">
        <v>2.8</v>
      </c>
      <c r="AF1040" s="21">
        <v>1.45</v>
      </c>
      <c r="AG1040" s="21">
        <v>3.3</v>
      </c>
      <c r="AH1040" s="21">
        <v>1.35</v>
      </c>
      <c r="AI1040">
        <v>24</v>
      </c>
      <c r="AJ1040">
        <v>21</v>
      </c>
      <c r="AK1040">
        <f t="shared" si="447"/>
        <v>-300</v>
      </c>
      <c r="AL1040">
        <f t="shared" si="448"/>
        <v>21</v>
      </c>
      <c r="AM1040">
        <f t="shared" si="449"/>
        <v>24</v>
      </c>
    </row>
    <row r="1041" spans="2:39" x14ac:dyDescent="0.25">
      <c r="B1041" s="24">
        <v>43744</v>
      </c>
      <c r="C1041" s="20" t="s">
        <v>22</v>
      </c>
      <c r="D1041" s="20" t="s">
        <v>45</v>
      </c>
      <c r="E1041" s="2">
        <v>-909.09090909090833</v>
      </c>
      <c r="F1041" s="2">
        <v>600</v>
      </c>
      <c r="G1041" s="9">
        <f t="shared" si="450"/>
        <v>45072.208333330818</v>
      </c>
      <c r="H1041" s="2" t="str">
        <f t="shared" si="451"/>
        <v>Philadelphia Eagles</v>
      </c>
      <c r="I1041" s="2" t="str">
        <f t="shared" si="452"/>
        <v>New York Jets</v>
      </c>
      <c r="J1041" s="17">
        <f t="shared" si="453"/>
        <v>-909.09090909090833</v>
      </c>
      <c r="K1041" s="18">
        <f t="shared" si="454"/>
        <v>600</v>
      </c>
      <c r="L1041" s="4">
        <f t="shared" si="429"/>
        <v>1.1100000000000001</v>
      </c>
      <c r="M1041" s="4">
        <f t="shared" si="430"/>
        <v>7</v>
      </c>
      <c r="N1041" s="1">
        <f t="shared" si="431"/>
        <v>0.9009009009009008</v>
      </c>
      <c r="O1041" s="1">
        <f t="shared" si="432"/>
        <v>0.14285714285714285</v>
      </c>
      <c r="P1041" s="1">
        <f t="shared" si="433"/>
        <v>4.1923551171393236E-2</v>
      </c>
      <c r="Q1041" s="1">
        <f t="shared" si="434"/>
        <v>0.379021879021879</v>
      </c>
      <c r="R1041" s="1">
        <f t="shared" si="435"/>
        <v>0.89002187902187901</v>
      </c>
      <c r="S1041" s="1"/>
      <c r="T1041" s="17">
        <f t="shared" si="436"/>
        <v>123.56788475692903</v>
      </c>
      <c r="U1041" s="18">
        <f t="shared" si="437"/>
        <v>5887.3281029596874</v>
      </c>
      <c r="V1041" s="2">
        <f t="shared" si="438"/>
        <v>117.38949051908257</v>
      </c>
      <c r="W1041" s="18">
        <f t="shared" si="439"/>
        <v>5592.9616978117028</v>
      </c>
      <c r="X1041" s="2">
        <f t="shared" si="440"/>
        <v>-851.86501413211454</v>
      </c>
      <c r="Y1041" s="2">
        <f t="shared" si="441"/>
        <v>559.29616978117031</v>
      </c>
      <c r="Z1041" s="2">
        <f t="shared" si="442"/>
        <v>117.38949051908257</v>
      </c>
      <c r="AA1041" s="2">
        <f t="shared" si="443"/>
        <v>-1000</v>
      </c>
      <c r="AB1041" s="5">
        <f t="shared" si="444"/>
        <v>0.1100000000000001</v>
      </c>
      <c r="AC1041" s="5">
        <f t="shared" si="445"/>
        <v>-1</v>
      </c>
      <c r="AD1041" s="3">
        <f t="shared" si="446"/>
        <v>201910</v>
      </c>
      <c r="AE1041" s="21">
        <v>1.1000000000000001</v>
      </c>
      <c r="AF1041" s="21">
        <v>7.25</v>
      </c>
      <c r="AG1041" s="21">
        <v>1.1100000000000001</v>
      </c>
      <c r="AH1041" s="21">
        <v>7</v>
      </c>
      <c r="AI1041">
        <v>31</v>
      </c>
      <c r="AJ1041">
        <v>6</v>
      </c>
      <c r="AK1041">
        <f t="shared" si="447"/>
        <v>-1000</v>
      </c>
      <c r="AL1041">
        <f t="shared" si="448"/>
        <v>31</v>
      </c>
      <c r="AM1041">
        <f t="shared" si="449"/>
        <v>6</v>
      </c>
    </row>
    <row r="1042" spans="2:39" x14ac:dyDescent="0.25">
      <c r="B1042" s="24">
        <v>43744</v>
      </c>
      <c r="C1042" s="20" t="s">
        <v>48</v>
      </c>
      <c r="D1042" s="20" t="s">
        <v>31</v>
      </c>
      <c r="E1042" s="2">
        <v>150</v>
      </c>
      <c r="F1042" s="2">
        <v>-172.41379310344826</v>
      </c>
      <c r="G1042" s="9">
        <f t="shared" si="450"/>
        <v>45072.249999997483</v>
      </c>
      <c r="H1042" s="2" t="str">
        <f t="shared" si="451"/>
        <v>Baltimore Ravens</v>
      </c>
      <c r="I1042" s="2" t="str">
        <f t="shared" si="452"/>
        <v>Pittsburgh Steelers</v>
      </c>
      <c r="J1042" s="17">
        <f t="shared" si="453"/>
        <v>-172.41379310344826</v>
      </c>
      <c r="K1042" s="18">
        <f t="shared" si="454"/>
        <v>150</v>
      </c>
      <c r="L1042" s="4">
        <f t="shared" si="429"/>
        <v>1.58</v>
      </c>
      <c r="M1042" s="4">
        <f t="shared" si="430"/>
        <v>2.5</v>
      </c>
      <c r="N1042" s="1">
        <f t="shared" si="431"/>
        <v>0.63291139240506322</v>
      </c>
      <c r="O1042" s="1">
        <f t="shared" si="432"/>
        <v>0.4</v>
      </c>
      <c r="P1042" s="1">
        <f t="shared" si="433"/>
        <v>3.1862745098039214E-2</v>
      </c>
      <c r="Q1042" s="1">
        <f t="shared" si="434"/>
        <v>0.1164556962025316</v>
      </c>
      <c r="R1042" s="1">
        <f t="shared" si="435"/>
        <v>0.62745569620253161</v>
      </c>
      <c r="S1042" s="1"/>
      <c r="T1042" s="17">
        <f t="shared" si="436"/>
        <v>593.73802174746322</v>
      </c>
      <c r="U1042" s="18">
        <f t="shared" si="437"/>
        <v>1520.5870888415161</v>
      </c>
      <c r="V1042" s="2">
        <f t="shared" si="438"/>
        <v>564.05112066009008</v>
      </c>
      <c r="W1042" s="18">
        <f t="shared" si="439"/>
        <v>1444.5577343994403</v>
      </c>
      <c r="X1042" s="2">
        <f t="shared" si="440"/>
        <v>-177.28889516782337</v>
      </c>
      <c r="Y1042" s="2">
        <f t="shared" si="441"/>
        <v>144.45577343994404</v>
      </c>
      <c r="Z1042" s="2">
        <f t="shared" si="442"/>
        <v>564.05112066009008</v>
      </c>
      <c r="AA1042" s="2">
        <f t="shared" si="443"/>
        <v>-1000</v>
      </c>
      <c r="AB1042" s="5">
        <f t="shared" si="444"/>
        <v>0.58000000000000007</v>
      </c>
      <c r="AC1042" s="5">
        <f t="shared" si="445"/>
        <v>-1</v>
      </c>
      <c r="AD1042" s="3">
        <f t="shared" si="446"/>
        <v>201910</v>
      </c>
      <c r="AE1042" s="21">
        <v>2.75</v>
      </c>
      <c r="AF1042" s="21">
        <v>1.47</v>
      </c>
      <c r="AG1042" s="21">
        <v>2.5</v>
      </c>
      <c r="AH1042" s="21">
        <v>1.58</v>
      </c>
      <c r="AI1042">
        <v>23</v>
      </c>
      <c r="AJ1042">
        <v>26</v>
      </c>
      <c r="AK1042">
        <f t="shared" si="447"/>
        <v>-180</v>
      </c>
      <c r="AL1042">
        <f t="shared" si="448"/>
        <v>26</v>
      </c>
      <c r="AM1042">
        <f t="shared" si="449"/>
        <v>23</v>
      </c>
    </row>
    <row r="1043" spans="2:39" x14ac:dyDescent="0.25">
      <c r="B1043" s="24">
        <v>43744</v>
      </c>
      <c r="C1043" s="20" t="s">
        <v>44</v>
      </c>
      <c r="D1043" s="20" t="s">
        <v>27</v>
      </c>
      <c r="E1043" s="2">
        <v>-175.43859649122805</v>
      </c>
      <c r="F1043" s="2">
        <v>154.99999999999997</v>
      </c>
      <c r="G1043" s="9">
        <f t="shared" si="450"/>
        <v>45072.291666664147</v>
      </c>
      <c r="H1043" s="2" t="str">
        <f t="shared" si="451"/>
        <v>Tennessee Titans</v>
      </c>
      <c r="I1043" s="2" t="str">
        <f t="shared" si="452"/>
        <v>Buffalo Bills</v>
      </c>
      <c r="J1043" s="17">
        <f t="shared" si="453"/>
        <v>-175.43859649122805</v>
      </c>
      <c r="K1043" s="18">
        <f t="shared" si="454"/>
        <v>154.99999999999997</v>
      </c>
      <c r="L1043" s="4">
        <f t="shared" si="429"/>
        <v>1.57</v>
      </c>
      <c r="M1043" s="4">
        <f t="shared" si="430"/>
        <v>2.5499999999999998</v>
      </c>
      <c r="N1043" s="1">
        <f t="shared" si="431"/>
        <v>0.63694267515923564</v>
      </c>
      <c r="O1043" s="1">
        <f t="shared" si="432"/>
        <v>0.39215686274509809</v>
      </c>
      <c r="P1043" s="1">
        <f t="shared" si="433"/>
        <v>2.8276699029126329E-2</v>
      </c>
      <c r="Q1043" s="1">
        <f t="shared" si="434"/>
        <v>0.12239290620706877</v>
      </c>
      <c r="R1043" s="1">
        <f t="shared" si="435"/>
        <v>0.63339290620706878</v>
      </c>
      <c r="S1043" s="1"/>
      <c r="T1043" s="17">
        <f t="shared" si="436"/>
        <v>578.79886276004493</v>
      </c>
      <c r="U1043" s="18">
        <f t="shared" si="437"/>
        <v>1558.0808321378222</v>
      </c>
      <c r="V1043" s="2">
        <f t="shared" si="438"/>
        <v>549.85891962204266</v>
      </c>
      <c r="W1043" s="18">
        <f t="shared" si="439"/>
        <v>1480.1767905309309</v>
      </c>
      <c r="X1043" s="2">
        <f t="shared" si="440"/>
        <v>-181.86483192586408</v>
      </c>
      <c r="Y1043" s="2">
        <f t="shared" si="441"/>
        <v>148.0176790530931</v>
      </c>
      <c r="Z1043" s="2">
        <f t="shared" si="442"/>
        <v>-1000</v>
      </c>
      <c r="AA1043" s="2">
        <f t="shared" si="443"/>
        <v>1480.1767905309309</v>
      </c>
      <c r="AB1043" s="5">
        <f t="shared" si="444"/>
        <v>-1</v>
      </c>
      <c r="AC1043" s="5">
        <f t="shared" si="445"/>
        <v>1.5499999999999998</v>
      </c>
      <c r="AD1043" s="3">
        <f t="shared" si="446"/>
        <v>201910</v>
      </c>
      <c r="AE1043" s="21">
        <v>1.76</v>
      </c>
      <c r="AF1043" s="21">
        <v>2.1</v>
      </c>
      <c r="AG1043" s="21">
        <v>1.57</v>
      </c>
      <c r="AH1043" s="21">
        <v>2.5499999999999998</v>
      </c>
      <c r="AI1043">
        <v>7</v>
      </c>
      <c r="AJ1043">
        <v>14</v>
      </c>
      <c r="AK1043">
        <f t="shared" si="447"/>
        <v>-180</v>
      </c>
      <c r="AL1043">
        <f t="shared" si="448"/>
        <v>7</v>
      </c>
      <c r="AM1043">
        <f t="shared" si="449"/>
        <v>14</v>
      </c>
    </row>
    <row r="1044" spans="2:39" x14ac:dyDescent="0.25">
      <c r="B1044" s="24">
        <v>43744</v>
      </c>
      <c r="C1044" s="20" t="s">
        <v>56</v>
      </c>
      <c r="D1044" s="20" t="s">
        <v>39</v>
      </c>
      <c r="E1044" s="2">
        <v>700</v>
      </c>
      <c r="F1044" s="2">
        <v>-1111.1111111111102</v>
      </c>
      <c r="G1044" s="9">
        <f t="shared" si="450"/>
        <v>45072.333333330811</v>
      </c>
      <c r="H1044" s="2" t="str">
        <f t="shared" si="451"/>
        <v>New England Patriots</v>
      </c>
      <c r="I1044" s="2" t="str">
        <f t="shared" si="452"/>
        <v>Washington Redskins</v>
      </c>
      <c r="J1044" s="17">
        <f t="shared" si="453"/>
        <v>-1111.1111111111102</v>
      </c>
      <c r="K1044" s="18">
        <f t="shared" si="454"/>
        <v>700</v>
      </c>
      <c r="L1044" s="4">
        <f t="shared" si="429"/>
        <v>1.0900000000000001</v>
      </c>
      <c r="M1044" s="4">
        <f t="shared" si="430"/>
        <v>8</v>
      </c>
      <c r="N1044" s="1">
        <f t="shared" si="431"/>
        <v>0.9174311926605504</v>
      </c>
      <c r="O1044" s="1">
        <f t="shared" si="432"/>
        <v>0.125</v>
      </c>
      <c r="P1044" s="1">
        <f t="shared" si="433"/>
        <v>4.0704070407040605E-2</v>
      </c>
      <c r="Q1044" s="1">
        <f t="shared" si="434"/>
        <v>0.3962155963302752</v>
      </c>
      <c r="R1044" s="1">
        <f t="shared" si="435"/>
        <v>0.90721559633027526</v>
      </c>
      <c r="S1044" s="1"/>
      <c r="T1044" s="17">
        <f t="shared" si="436"/>
        <v>102.27381897427846</v>
      </c>
      <c r="U1044" s="18">
        <f t="shared" si="437"/>
        <v>6745.0731234154464</v>
      </c>
      <c r="V1044" s="2">
        <f t="shared" si="438"/>
        <v>97.160128025564532</v>
      </c>
      <c r="W1044" s="18">
        <f t="shared" si="439"/>
        <v>6407.8194672446734</v>
      </c>
      <c r="X1044" s="2">
        <f t="shared" si="440"/>
        <v>-1029.2287796665753</v>
      </c>
      <c r="Y1044" s="2">
        <f t="shared" si="441"/>
        <v>640.78194672446739</v>
      </c>
      <c r="Z1044" s="2">
        <f t="shared" si="442"/>
        <v>97.160128025564532</v>
      </c>
      <c r="AA1044" s="2">
        <f t="shared" si="443"/>
        <v>-1000</v>
      </c>
      <c r="AB1044" s="5">
        <f t="shared" si="444"/>
        <v>9.000000000000008E-2</v>
      </c>
      <c r="AC1044" s="5">
        <f t="shared" si="445"/>
        <v>-1</v>
      </c>
      <c r="AD1044" s="3">
        <f t="shared" si="446"/>
        <v>201910</v>
      </c>
      <c r="AE1044" s="21">
        <v>6.75</v>
      </c>
      <c r="AF1044" s="21">
        <v>1.1100000000000001</v>
      </c>
      <c r="AG1044" s="21">
        <v>8</v>
      </c>
      <c r="AH1044" s="21">
        <v>1.0900000000000001</v>
      </c>
      <c r="AI1044">
        <v>7</v>
      </c>
      <c r="AJ1044">
        <v>33</v>
      </c>
      <c r="AK1044">
        <f t="shared" si="447"/>
        <v>-1200</v>
      </c>
      <c r="AL1044">
        <f t="shared" si="448"/>
        <v>33</v>
      </c>
      <c r="AM1044">
        <f t="shared" si="449"/>
        <v>7</v>
      </c>
    </row>
    <row r="1045" spans="2:39" x14ac:dyDescent="0.25">
      <c r="B1045" s="24">
        <v>43741</v>
      </c>
      <c r="C1045" s="20" t="s">
        <v>35</v>
      </c>
      <c r="D1045" s="20" t="s">
        <v>50</v>
      </c>
      <c r="E1045" s="2">
        <v>-125</v>
      </c>
      <c r="F1045" s="2">
        <v>104.99999999999999</v>
      </c>
      <c r="G1045" s="9">
        <f t="shared" si="450"/>
        <v>45072.374999997475</v>
      </c>
      <c r="H1045" s="2" t="str">
        <f t="shared" si="451"/>
        <v>Seattle Seahawks</v>
      </c>
      <c r="I1045" s="2" t="str">
        <f t="shared" si="452"/>
        <v>Los Angeles Rams</v>
      </c>
      <c r="J1045" s="17">
        <f t="shared" si="453"/>
        <v>-125</v>
      </c>
      <c r="K1045" s="18">
        <f t="shared" si="454"/>
        <v>104.99999999999999</v>
      </c>
      <c r="L1045" s="4">
        <f t="shared" si="429"/>
        <v>1.8</v>
      </c>
      <c r="M1045" s="4">
        <f t="shared" si="430"/>
        <v>2.0499999999999998</v>
      </c>
      <c r="N1045" s="1">
        <f t="shared" si="431"/>
        <v>0.55555555555555558</v>
      </c>
      <c r="O1045" s="1">
        <f t="shared" si="432"/>
        <v>0.48780487804878053</v>
      </c>
      <c r="P1045" s="1">
        <f t="shared" si="433"/>
        <v>4.1558441558441461E-2</v>
      </c>
      <c r="Q1045" s="1">
        <f t="shared" si="434"/>
        <v>3.3875338753387524E-2</v>
      </c>
      <c r="R1045" s="1">
        <f t="shared" si="435"/>
        <v>0.54487533875338756</v>
      </c>
      <c r="S1045" s="1"/>
      <c r="T1045" s="17">
        <f t="shared" si="436"/>
        <v>835.28218085238643</v>
      </c>
      <c r="U1045" s="18">
        <f t="shared" si="437"/>
        <v>1090.9993667390718</v>
      </c>
      <c r="V1045" s="2">
        <f t="shared" si="438"/>
        <v>793.51807180976709</v>
      </c>
      <c r="W1045" s="18">
        <f t="shared" si="439"/>
        <v>1036.449398402118</v>
      </c>
      <c r="X1045" s="2">
        <f t="shared" si="440"/>
        <v>-126.02107444375048</v>
      </c>
      <c r="Y1045" s="2">
        <f t="shared" si="441"/>
        <v>103.6449398402118</v>
      </c>
      <c r="Z1045" s="2">
        <f t="shared" si="442"/>
        <v>793.51807180976709</v>
      </c>
      <c r="AA1045" s="2">
        <f t="shared" si="443"/>
        <v>-1000</v>
      </c>
      <c r="AB1045" s="5">
        <f t="shared" si="444"/>
        <v>0.8</v>
      </c>
      <c r="AC1045" s="5">
        <f t="shared" si="445"/>
        <v>-1</v>
      </c>
      <c r="AD1045" s="3">
        <f t="shared" si="446"/>
        <v>201910</v>
      </c>
      <c r="AE1045" s="21">
        <v>1.9</v>
      </c>
      <c r="AF1045" s="21">
        <v>1.9</v>
      </c>
      <c r="AG1045" s="21">
        <v>1.8</v>
      </c>
      <c r="AH1045" s="21">
        <v>2.0499999999999998</v>
      </c>
      <c r="AI1045">
        <v>30</v>
      </c>
      <c r="AJ1045">
        <v>29</v>
      </c>
      <c r="AK1045">
        <f t="shared" si="447"/>
        <v>-130</v>
      </c>
      <c r="AL1045">
        <f t="shared" si="448"/>
        <v>30</v>
      </c>
      <c r="AM1045">
        <f t="shared" si="449"/>
        <v>29</v>
      </c>
    </row>
    <row r="1046" spans="2:39" x14ac:dyDescent="0.25">
      <c r="B1046" s="24">
        <v>43738</v>
      </c>
      <c r="C1046" s="20" t="s">
        <v>48</v>
      </c>
      <c r="D1046" s="20" t="s">
        <v>24</v>
      </c>
      <c r="E1046" s="2">
        <v>-185.18518518518516</v>
      </c>
      <c r="F1046" s="2">
        <v>165</v>
      </c>
      <c r="G1046" s="9">
        <f t="shared" si="450"/>
        <v>45072.416666664139</v>
      </c>
      <c r="H1046" s="2" t="str">
        <f t="shared" si="451"/>
        <v>Pittsburgh Steelers</v>
      </c>
      <c r="I1046" s="2" t="str">
        <f t="shared" si="452"/>
        <v>Cincinnati Bengals</v>
      </c>
      <c r="J1046" s="17">
        <f t="shared" si="453"/>
        <v>-185.18518518518516</v>
      </c>
      <c r="K1046" s="18">
        <f t="shared" si="454"/>
        <v>165</v>
      </c>
      <c r="L1046" s="4">
        <f t="shared" si="429"/>
        <v>1.54</v>
      </c>
      <c r="M1046" s="4">
        <f t="shared" si="430"/>
        <v>2.65</v>
      </c>
      <c r="N1046" s="1">
        <f t="shared" si="431"/>
        <v>0.64935064935064934</v>
      </c>
      <c r="O1046" s="1">
        <f t="shared" si="432"/>
        <v>0.37735849056603776</v>
      </c>
      <c r="P1046" s="1">
        <f t="shared" si="433"/>
        <v>2.6014319809069208E-2</v>
      </c>
      <c r="Q1046" s="1">
        <f t="shared" si="434"/>
        <v>0.13599607939230579</v>
      </c>
      <c r="R1046" s="1">
        <f t="shared" si="435"/>
        <v>0.64699607939230575</v>
      </c>
      <c r="S1046" s="1"/>
      <c r="T1046" s="17">
        <f t="shared" si="436"/>
        <v>545.60441995143913</v>
      </c>
      <c r="U1046" s="18">
        <f t="shared" si="437"/>
        <v>1648.1806912014345</v>
      </c>
      <c r="V1046" s="2">
        <f t="shared" si="438"/>
        <v>518.32419895386715</v>
      </c>
      <c r="W1046" s="18">
        <f t="shared" si="439"/>
        <v>1565.7716566413626</v>
      </c>
      <c r="X1046" s="2">
        <f t="shared" si="440"/>
        <v>-192.92944493394256</v>
      </c>
      <c r="Y1046" s="2">
        <f t="shared" si="441"/>
        <v>156.57716566413626</v>
      </c>
      <c r="Z1046" s="2">
        <f t="shared" si="442"/>
        <v>518.32419895386715</v>
      </c>
      <c r="AA1046" s="2">
        <f t="shared" si="443"/>
        <v>-1000</v>
      </c>
      <c r="AB1046" s="5">
        <f t="shared" si="444"/>
        <v>0.54</v>
      </c>
      <c r="AC1046" s="5">
        <f t="shared" si="445"/>
        <v>-1</v>
      </c>
      <c r="AD1046" s="3">
        <f t="shared" si="446"/>
        <v>201909</v>
      </c>
      <c r="AE1046" s="21">
        <v>1.47</v>
      </c>
      <c r="AF1046" s="21">
        <v>2.75</v>
      </c>
      <c r="AG1046" s="21">
        <v>1.54</v>
      </c>
      <c r="AH1046" s="21">
        <v>2.65</v>
      </c>
      <c r="AI1046">
        <v>27</v>
      </c>
      <c r="AJ1046">
        <v>3</v>
      </c>
      <c r="AK1046">
        <f t="shared" si="447"/>
        <v>-190</v>
      </c>
      <c r="AL1046">
        <f t="shared" si="448"/>
        <v>27</v>
      </c>
      <c r="AM1046">
        <f t="shared" si="449"/>
        <v>3</v>
      </c>
    </row>
    <row r="1047" spans="2:39" x14ac:dyDescent="0.25">
      <c r="B1047" s="24">
        <v>43737</v>
      </c>
      <c r="C1047" s="20" t="s">
        <v>46</v>
      </c>
      <c r="D1047" s="20" t="s">
        <v>26</v>
      </c>
      <c r="E1047" s="2">
        <v>125</v>
      </c>
      <c r="F1047" s="2">
        <v>-147.05882352941177</v>
      </c>
      <c r="G1047" s="9">
        <f t="shared" si="450"/>
        <v>45072.458333330804</v>
      </c>
      <c r="H1047" s="2" t="str">
        <f t="shared" si="451"/>
        <v>Dallas Cowboys</v>
      </c>
      <c r="I1047" s="2" t="str">
        <f t="shared" si="452"/>
        <v>New Orleans Saints</v>
      </c>
      <c r="J1047" s="17">
        <f t="shared" si="453"/>
        <v>-147.05882352941177</v>
      </c>
      <c r="K1047" s="18">
        <f t="shared" si="454"/>
        <v>125</v>
      </c>
      <c r="L1047" s="4">
        <f t="shared" si="429"/>
        <v>1.68</v>
      </c>
      <c r="M1047" s="4">
        <f t="shared" si="430"/>
        <v>2.25</v>
      </c>
      <c r="N1047" s="1">
        <f t="shared" si="431"/>
        <v>0.59523809523809523</v>
      </c>
      <c r="O1047" s="1">
        <f t="shared" si="432"/>
        <v>0.44444444444444442</v>
      </c>
      <c r="P1047" s="1">
        <f t="shared" si="433"/>
        <v>3.8167938931297662E-2</v>
      </c>
      <c r="Q1047" s="1">
        <f t="shared" si="434"/>
        <v>7.5396825396825407E-2</v>
      </c>
      <c r="R1047" s="1">
        <f t="shared" si="435"/>
        <v>0.58639682539682547</v>
      </c>
      <c r="S1047" s="1"/>
      <c r="T1047" s="17">
        <f t="shared" si="436"/>
        <v>705.32983244457648</v>
      </c>
      <c r="U1047" s="18">
        <f t="shared" si="437"/>
        <v>1287.7472223008879</v>
      </c>
      <c r="V1047" s="2">
        <f t="shared" si="438"/>
        <v>670.06334082234764</v>
      </c>
      <c r="W1047" s="18">
        <f t="shared" si="439"/>
        <v>1223.3598611858433</v>
      </c>
      <c r="X1047" s="2">
        <f t="shared" si="440"/>
        <v>-149.23962244714528</v>
      </c>
      <c r="Y1047" s="2">
        <f t="shared" si="441"/>
        <v>122.33598611858433</v>
      </c>
      <c r="Z1047" s="2">
        <f t="shared" si="442"/>
        <v>-1000</v>
      </c>
      <c r="AA1047" s="2">
        <f t="shared" si="443"/>
        <v>1223.3598611858433</v>
      </c>
      <c r="AB1047" s="5">
        <f t="shared" si="444"/>
        <v>-1</v>
      </c>
      <c r="AC1047" s="5">
        <f t="shared" si="445"/>
        <v>1.25</v>
      </c>
      <c r="AD1047" s="3">
        <f t="shared" si="446"/>
        <v>201909</v>
      </c>
      <c r="AE1047" s="21">
        <v>2.4500000000000002</v>
      </c>
      <c r="AF1047" s="21">
        <v>1.6</v>
      </c>
      <c r="AG1047" s="21">
        <v>2.25</v>
      </c>
      <c r="AH1047" s="21">
        <v>1.68</v>
      </c>
      <c r="AI1047">
        <v>12</v>
      </c>
      <c r="AJ1047">
        <v>10</v>
      </c>
      <c r="AK1047">
        <f t="shared" si="447"/>
        <v>-150</v>
      </c>
      <c r="AL1047">
        <f t="shared" si="448"/>
        <v>10</v>
      </c>
      <c r="AM1047">
        <f t="shared" si="449"/>
        <v>12</v>
      </c>
    </row>
    <row r="1048" spans="2:39" x14ac:dyDescent="0.25">
      <c r="B1048" s="24">
        <v>43737</v>
      </c>
      <c r="C1048" s="20" t="s">
        <v>40</v>
      </c>
      <c r="D1048" s="20" t="s">
        <v>32</v>
      </c>
      <c r="E1048" s="2">
        <v>-116.27906976744185</v>
      </c>
      <c r="F1048" s="2">
        <v>-105.26315789473685</v>
      </c>
      <c r="G1048" s="9">
        <f t="shared" si="450"/>
        <v>45072.499999997468</v>
      </c>
      <c r="H1048" s="2" t="str">
        <f t="shared" si="451"/>
        <v>Chicago Bears</v>
      </c>
      <c r="I1048" s="2" t="str">
        <f t="shared" si="452"/>
        <v>Minnesota Vikings</v>
      </c>
      <c r="J1048" s="17">
        <f t="shared" si="453"/>
        <v>-116.27906976744185</v>
      </c>
      <c r="K1048" s="18">
        <f t="shared" si="454"/>
        <v>-105.26315789473685</v>
      </c>
      <c r="L1048" s="4">
        <f t="shared" si="429"/>
        <v>1.86</v>
      </c>
      <c r="M1048" s="4">
        <f t="shared" si="430"/>
        <v>1.95</v>
      </c>
      <c r="N1048" s="1">
        <f t="shared" si="431"/>
        <v>0.5376344086021505</v>
      </c>
      <c r="O1048" s="1">
        <f t="shared" si="432"/>
        <v>0.51282051282051289</v>
      </c>
      <c r="P1048" s="1">
        <f t="shared" si="433"/>
        <v>4.8031496062992063E-2</v>
      </c>
      <c r="Q1048" s="1">
        <f t="shared" si="434"/>
        <v>1.2406947890818809E-2</v>
      </c>
      <c r="R1048" s="1">
        <f t="shared" si="435"/>
        <v>0.52340694789081876</v>
      </c>
      <c r="S1048" s="1"/>
      <c r="T1048" s="17">
        <f t="shared" si="436"/>
        <v>910.55927711643062</v>
      </c>
      <c r="U1048" s="18">
        <f t="shared" si="437"/>
        <v>1001.5075521192962</v>
      </c>
      <c r="V1048" s="2">
        <f t="shared" si="438"/>
        <v>865.03131326060907</v>
      </c>
      <c r="W1048" s="18">
        <f t="shared" si="439"/>
        <v>951.43217451333135</v>
      </c>
      <c r="X1048" s="2">
        <f t="shared" si="440"/>
        <v>-115.60275156174939</v>
      </c>
      <c r="Y1048" s="2">
        <f t="shared" si="441"/>
        <v>-105.10470707084419</v>
      </c>
      <c r="Z1048" s="2">
        <f t="shared" si="442"/>
        <v>865.03131326060907</v>
      </c>
      <c r="AA1048" s="2">
        <f t="shared" si="443"/>
        <v>-1000</v>
      </c>
      <c r="AB1048" s="5">
        <f t="shared" si="444"/>
        <v>0.8600000000000001</v>
      </c>
      <c r="AC1048" s="5">
        <f t="shared" si="445"/>
        <v>-1</v>
      </c>
      <c r="AD1048" s="3">
        <f t="shared" si="446"/>
        <v>201909</v>
      </c>
      <c r="AE1048" s="21">
        <v>1.66</v>
      </c>
      <c r="AF1048" s="21">
        <v>2.2999999999999998</v>
      </c>
      <c r="AG1048" s="21">
        <v>1.86</v>
      </c>
      <c r="AH1048" s="21">
        <v>1.95</v>
      </c>
      <c r="AI1048">
        <v>16</v>
      </c>
      <c r="AJ1048">
        <v>6</v>
      </c>
      <c r="AK1048">
        <f t="shared" si="447"/>
        <v>-120</v>
      </c>
      <c r="AL1048">
        <f t="shared" si="448"/>
        <v>16</v>
      </c>
      <c r="AM1048">
        <f t="shared" si="449"/>
        <v>6</v>
      </c>
    </row>
    <row r="1049" spans="2:39" x14ac:dyDescent="0.25">
      <c r="B1049" s="24">
        <v>43737</v>
      </c>
      <c r="C1049" s="20" t="s">
        <v>41</v>
      </c>
      <c r="D1049" s="20" t="s">
        <v>29</v>
      </c>
      <c r="E1049" s="2">
        <v>-147.05882352941177</v>
      </c>
      <c r="F1049" s="2">
        <v>125</v>
      </c>
      <c r="G1049" s="9">
        <f t="shared" si="450"/>
        <v>45072.541666664132</v>
      </c>
      <c r="H1049" s="2" t="str">
        <f t="shared" si="451"/>
        <v>Denver Broncos</v>
      </c>
      <c r="I1049" s="2" t="str">
        <f t="shared" si="452"/>
        <v>Jacksonville Jaguars</v>
      </c>
      <c r="J1049" s="17">
        <f t="shared" si="453"/>
        <v>-147.05882352941177</v>
      </c>
      <c r="K1049" s="18">
        <f t="shared" si="454"/>
        <v>125</v>
      </c>
      <c r="L1049" s="4">
        <f t="shared" si="429"/>
        <v>1.68</v>
      </c>
      <c r="M1049" s="4">
        <f t="shared" si="430"/>
        <v>2.25</v>
      </c>
      <c r="N1049" s="1">
        <f t="shared" si="431"/>
        <v>0.59523809523809523</v>
      </c>
      <c r="O1049" s="1">
        <f t="shared" si="432"/>
        <v>0.44444444444444442</v>
      </c>
      <c r="P1049" s="1">
        <f t="shared" si="433"/>
        <v>3.8167938931297662E-2</v>
      </c>
      <c r="Q1049" s="1">
        <f t="shared" si="434"/>
        <v>7.5396825396825407E-2</v>
      </c>
      <c r="R1049" s="1">
        <f t="shared" si="435"/>
        <v>0.58639682539682547</v>
      </c>
      <c r="S1049" s="1"/>
      <c r="T1049" s="17">
        <f t="shared" si="436"/>
        <v>705.32983244457648</v>
      </c>
      <c r="U1049" s="18">
        <f t="shared" si="437"/>
        <v>1287.7472223008879</v>
      </c>
      <c r="V1049" s="2">
        <f t="shared" si="438"/>
        <v>670.06334082234764</v>
      </c>
      <c r="W1049" s="18">
        <f t="shared" si="439"/>
        <v>1223.3598611858433</v>
      </c>
      <c r="X1049" s="2">
        <f t="shared" si="440"/>
        <v>-149.23962244714528</v>
      </c>
      <c r="Y1049" s="2">
        <f t="shared" si="441"/>
        <v>122.33598611858433</v>
      </c>
      <c r="Z1049" s="2">
        <f t="shared" si="442"/>
        <v>-1000</v>
      </c>
      <c r="AA1049" s="2">
        <f t="shared" si="443"/>
        <v>1223.3598611858433</v>
      </c>
      <c r="AB1049" s="5">
        <f t="shared" si="444"/>
        <v>-1</v>
      </c>
      <c r="AC1049" s="5">
        <f t="shared" si="445"/>
        <v>1.25</v>
      </c>
      <c r="AD1049" s="3">
        <f t="shared" si="446"/>
        <v>201909</v>
      </c>
      <c r="AE1049" s="21">
        <v>1.6</v>
      </c>
      <c r="AF1049" s="21">
        <v>2.4500000000000002</v>
      </c>
      <c r="AG1049" s="21">
        <v>1.68</v>
      </c>
      <c r="AH1049" s="21">
        <v>2.25</v>
      </c>
      <c r="AI1049">
        <v>24</v>
      </c>
      <c r="AJ1049">
        <v>26</v>
      </c>
      <c r="AK1049">
        <f t="shared" si="447"/>
        <v>-150</v>
      </c>
      <c r="AL1049">
        <f t="shared" si="448"/>
        <v>24</v>
      </c>
      <c r="AM1049">
        <f t="shared" si="449"/>
        <v>26</v>
      </c>
    </row>
    <row r="1050" spans="2:39" x14ac:dyDescent="0.25">
      <c r="B1050" s="24">
        <v>43737</v>
      </c>
      <c r="C1050" s="20" t="s">
        <v>51</v>
      </c>
      <c r="D1050" s="20" t="s">
        <v>35</v>
      </c>
      <c r="E1050" s="2">
        <v>200</v>
      </c>
      <c r="F1050" s="2">
        <v>-243.9024390243903</v>
      </c>
      <c r="G1050" s="9">
        <f t="shared" si="450"/>
        <v>45072.583333330796</v>
      </c>
      <c r="H1050" s="2" t="str">
        <f t="shared" si="451"/>
        <v>Seattle Seahawks</v>
      </c>
      <c r="I1050" s="2" t="str">
        <f t="shared" si="452"/>
        <v>Arizona Cardinals</v>
      </c>
      <c r="J1050" s="17">
        <f t="shared" si="453"/>
        <v>-243.9024390243903</v>
      </c>
      <c r="K1050" s="18">
        <f t="shared" si="454"/>
        <v>200</v>
      </c>
      <c r="L1050" s="4">
        <f t="shared" si="429"/>
        <v>1.41</v>
      </c>
      <c r="M1050" s="4">
        <f t="shared" si="430"/>
        <v>3</v>
      </c>
      <c r="N1050" s="1">
        <f t="shared" si="431"/>
        <v>0.70921985815602839</v>
      </c>
      <c r="O1050" s="1">
        <f t="shared" si="432"/>
        <v>0.33333333333333331</v>
      </c>
      <c r="P1050" s="1">
        <f t="shared" si="433"/>
        <v>4.0816326530612401E-2</v>
      </c>
      <c r="Q1050" s="1">
        <f t="shared" si="434"/>
        <v>0.18794326241134754</v>
      </c>
      <c r="R1050" s="1">
        <f t="shared" si="435"/>
        <v>0.69894326241134752</v>
      </c>
      <c r="S1050" s="1"/>
      <c r="T1050" s="17">
        <f t="shared" si="436"/>
        <v>430.73129648608347</v>
      </c>
      <c r="U1050" s="18">
        <f t="shared" si="437"/>
        <v>2057.0269370258952</v>
      </c>
      <c r="V1050" s="2">
        <f t="shared" si="438"/>
        <v>409.19473166177926</v>
      </c>
      <c r="W1050" s="18">
        <f t="shared" si="439"/>
        <v>1954.1755901746003</v>
      </c>
      <c r="X1050" s="2">
        <f t="shared" si="440"/>
        <v>-244.3824229942804</v>
      </c>
      <c r="Y1050" s="2">
        <f t="shared" si="441"/>
        <v>195.41755901746004</v>
      </c>
      <c r="Z1050" s="2">
        <f t="shared" si="442"/>
        <v>409.19473166177926</v>
      </c>
      <c r="AA1050" s="2">
        <f t="shared" si="443"/>
        <v>-1000</v>
      </c>
      <c r="AB1050" s="5">
        <f t="shared" si="444"/>
        <v>0.40999999999999992</v>
      </c>
      <c r="AC1050" s="5">
        <f t="shared" si="445"/>
        <v>-1</v>
      </c>
      <c r="AD1050" s="3">
        <f t="shared" si="446"/>
        <v>201909</v>
      </c>
      <c r="AE1050" s="21">
        <v>2.8</v>
      </c>
      <c r="AF1050" s="21">
        <v>1.45</v>
      </c>
      <c r="AG1050" s="21">
        <v>3</v>
      </c>
      <c r="AH1050" s="21">
        <v>1.41</v>
      </c>
      <c r="AI1050">
        <v>10</v>
      </c>
      <c r="AJ1050">
        <v>27</v>
      </c>
      <c r="AK1050">
        <f t="shared" si="447"/>
        <v>-300</v>
      </c>
      <c r="AL1050">
        <f t="shared" si="448"/>
        <v>27</v>
      </c>
      <c r="AM1050">
        <f t="shared" si="449"/>
        <v>10</v>
      </c>
    </row>
    <row r="1051" spans="2:39" x14ac:dyDescent="0.25">
      <c r="B1051" s="24">
        <v>43737</v>
      </c>
      <c r="C1051" s="20" t="s">
        <v>50</v>
      </c>
      <c r="D1051" s="20" t="s">
        <v>30</v>
      </c>
      <c r="E1051" s="2">
        <v>-454.54545454545462</v>
      </c>
      <c r="F1051" s="2">
        <v>350</v>
      </c>
      <c r="G1051" s="9">
        <f t="shared" si="450"/>
        <v>45072.624999997461</v>
      </c>
      <c r="H1051" s="2" t="str">
        <f t="shared" si="451"/>
        <v>Los Angeles Rams</v>
      </c>
      <c r="I1051" s="2" t="str">
        <f t="shared" si="452"/>
        <v>Tampa Bay Buccaneers</v>
      </c>
      <c r="J1051" s="17">
        <f t="shared" si="453"/>
        <v>-454.54545454545462</v>
      </c>
      <c r="K1051" s="18">
        <f t="shared" si="454"/>
        <v>350</v>
      </c>
      <c r="L1051" s="4">
        <f t="shared" si="429"/>
        <v>1.22</v>
      </c>
      <c r="M1051" s="4">
        <f t="shared" si="430"/>
        <v>4.5</v>
      </c>
      <c r="N1051" s="1">
        <f t="shared" si="431"/>
        <v>0.81967213114754101</v>
      </c>
      <c r="O1051" s="1">
        <f t="shared" si="432"/>
        <v>0.22222222222222221</v>
      </c>
      <c r="P1051" s="1">
        <f t="shared" si="433"/>
        <v>4.0209790209790097E-2</v>
      </c>
      <c r="Q1051" s="1">
        <f t="shared" si="434"/>
        <v>0.2987249544626594</v>
      </c>
      <c r="R1051" s="1">
        <f t="shared" si="435"/>
        <v>0.80972495446265946</v>
      </c>
      <c r="S1051" s="1"/>
      <c r="T1051" s="17">
        <f t="shared" si="436"/>
        <v>234.98725646118768</v>
      </c>
      <c r="U1051" s="18">
        <f t="shared" si="437"/>
        <v>3526.591123964678</v>
      </c>
      <c r="V1051" s="2">
        <f t="shared" si="438"/>
        <v>223.2378936381283</v>
      </c>
      <c r="W1051" s="18">
        <f t="shared" si="439"/>
        <v>3350.2615677664439</v>
      </c>
      <c r="X1051" s="2">
        <f t="shared" si="440"/>
        <v>-447.95262296329213</v>
      </c>
      <c r="Y1051" s="2">
        <f t="shared" si="441"/>
        <v>335.02615677664437</v>
      </c>
      <c r="Z1051" s="2">
        <f t="shared" si="442"/>
        <v>-1000</v>
      </c>
      <c r="AA1051" s="2">
        <f t="shared" si="443"/>
        <v>3350.2615677664439</v>
      </c>
      <c r="AB1051" s="5">
        <f t="shared" si="444"/>
        <v>-1</v>
      </c>
      <c r="AC1051" s="5">
        <f t="shared" si="445"/>
        <v>3.5</v>
      </c>
      <c r="AD1051" s="3">
        <f t="shared" si="446"/>
        <v>201909</v>
      </c>
      <c r="AE1051" s="21">
        <v>1.2</v>
      </c>
      <c r="AF1051" s="21">
        <v>4.75</v>
      </c>
      <c r="AG1051" s="21">
        <v>1.22</v>
      </c>
      <c r="AH1051" s="21">
        <v>4.5</v>
      </c>
      <c r="AI1051">
        <v>40</v>
      </c>
      <c r="AJ1051">
        <v>55</v>
      </c>
      <c r="AK1051">
        <f t="shared" si="447"/>
        <v>-500</v>
      </c>
      <c r="AL1051">
        <f t="shared" si="448"/>
        <v>40</v>
      </c>
      <c r="AM1051">
        <f t="shared" si="449"/>
        <v>55</v>
      </c>
    </row>
    <row r="1052" spans="2:39" x14ac:dyDescent="0.25">
      <c r="B1052" s="24">
        <v>43737</v>
      </c>
      <c r="C1052" s="20" t="s">
        <v>38</v>
      </c>
      <c r="D1052" s="20" t="s">
        <v>44</v>
      </c>
      <c r="E1052" s="2">
        <v>-175.43859649122805</v>
      </c>
      <c r="F1052" s="2">
        <v>154.99999999999997</v>
      </c>
      <c r="G1052" s="9">
        <f t="shared" si="450"/>
        <v>45072.666666664125</v>
      </c>
      <c r="H1052" s="2" t="str">
        <f t="shared" si="451"/>
        <v>Atlanta Falcons</v>
      </c>
      <c r="I1052" s="2" t="str">
        <f t="shared" si="452"/>
        <v>Tennessee Titans</v>
      </c>
      <c r="J1052" s="17">
        <f t="shared" si="453"/>
        <v>-175.43859649122805</v>
      </c>
      <c r="K1052" s="18">
        <f t="shared" si="454"/>
        <v>154.99999999999997</v>
      </c>
      <c r="L1052" s="4">
        <f t="shared" si="429"/>
        <v>1.57</v>
      </c>
      <c r="M1052" s="4">
        <f t="shared" si="430"/>
        <v>2.5499999999999998</v>
      </c>
      <c r="N1052" s="1">
        <f t="shared" si="431"/>
        <v>0.63694267515923564</v>
      </c>
      <c r="O1052" s="1">
        <f t="shared" si="432"/>
        <v>0.39215686274509809</v>
      </c>
      <c r="P1052" s="1">
        <f t="shared" si="433"/>
        <v>2.8276699029126329E-2</v>
      </c>
      <c r="Q1052" s="1">
        <f t="shared" si="434"/>
        <v>0.12239290620706877</v>
      </c>
      <c r="R1052" s="1">
        <f t="shared" si="435"/>
        <v>0.63339290620706878</v>
      </c>
      <c r="S1052" s="1"/>
      <c r="T1052" s="17">
        <f t="shared" si="436"/>
        <v>578.79886276004493</v>
      </c>
      <c r="U1052" s="18">
        <f t="shared" si="437"/>
        <v>1558.0808321378222</v>
      </c>
      <c r="V1052" s="2">
        <f t="shared" si="438"/>
        <v>549.85891962204266</v>
      </c>
      <c r="W1052" s="18">
        <f t="shared" si="439"/>
        <v>1480.1767905309309</v>
      </c>
      <c r="X1052" s="2">
        <f t="shared" si="440"/>
        <v>-181.86483192586408</v>
      </c>
      <c r="Y1052" s="2">
        <f t="shared" si="441"/>
        <v>148.0176790530931</v>
      </c>
      <c r="Z1052" s="2">
        <f t="shared" si="442"/>
        <v>-1000</v>
      </c>
      <c r="AA1052" s="2">
        <f t="shared" si="443"/>
        <v>1480.1767905309309</v>
      </c>
      <c r="AB1052" s="5">
        <f t="shared" si="444"/>
        <v>-1</v>
      </c>
      <c r="AC1052" s="5">
        <f t="shared" si="445"/>
        <v>1.5499999999999998</v>
      </c>
      <c r="AD1052" s="3">
        <f t="shared" si="446"/>
        <v>201909</v>
      </c>
      <c r="AE1052" s="21">
        <v>1.43</v>
      </c>
      <c r="AF1052" s="21">
        <v>2.9</v>
      </c>
      <c r="AG1052" s="21">
        <v>1.57</v>
      </c>
      <c r="AH1052" s="21">
        <v>2.5499999999999998</v>
      </c>
      <c r="AI1052">
        <v>10</v>
      </c>
      <c r="AJ1052">
        <v>24</v>
      </c>
      <c r="AK1052">
        <f t="shared" si="447"/>
        <v>-180</v>
      </c>
      <c r="AL1052">
        <f t="shared" si="448"/>
        <v>10</v>
      </c>
      <c r="AM1052">
        <f t="shared" si="449"/>
        <v>24</v>
      </c>
    </row>
    <row r="1053" spans="2:39" x14ac:dyDescent="0.25">
      <c r="B1053" s="24">
        <v>43737</v>
      </c>
      <c r="C1053" s="20" t="s">
        <v>31</v>
      </c>
      <c r="D1053" s="20" t="s">
        <v>49</v>
      </c>
      <c r="E1053" s="2">
        <v>-357.14285714285711</v>
      </c>
      <c r="F1053" s="2">
        <v>275</v>
      </c>
      <c r="G1053" s="9">
        <f t="shared" si="450"/>
        <v>45072.708333330789</v>
      </c>
      <c r="H1053" s="2" t="str">
        <f t="shared" si="451"/>
        <v>Baltimore Ravens</v>
      </c>
      <c r="I1053" s="2" t="str">
        <f t="shared" si="452"/>
        <v>Cleveland Browns</v>
      </c>
      <c r="J1053" s="17">
        <f t="shared" si="453"/>
        <v>-357.14285714285711</v>
      </c>
      <c r="K1053" s="18">
        <f t="shared" si="454"/>
        <v>275</v>
      </c>
      <c r="L1053" s="4">
        <f t="shared" si="429"/>
        <v>1.28</v>
      </c>
      <c r="M1053" s="4">
        <f t="shared" si="430"/>
        <v>3.75</v>
      </c>
      <c r="N1053" s="1">
        <f t="shared" si="431"/>
        <v>0.78125</v>
      </c>
      <c r="O1053" s="1">
        <f t="shared" si="432"/>
        <v>0.26666666666666666</v>
      </c>
      <c r="P1053" s="1">
        <f t="shared" si="433"/>
        <v>4.5725646123260466E-2</v>
      </c>
      <c r="Q1053" s="1">
        <f t="shared" si="434"/>
        <v>0.2572916666666667</v>
      </c>
      <c r="R1053" s="1">
        <f t="shared" si="435"/>
        <v>0.76829166666666671</v>
      </c>
      <c r="S1053" s="1"/>
      <c r="T1053" s="17">
        <f t="shared" si="436"/>
        <v>301.58902326590373</v>
      </c>
      <c r="U1053" s="18">
        <f t="shared" si="437"/>
        <v>2840.2616005464147</v>
      </c>
      <c r="V1053" s="2">
        <f t="shared" si="438"/>
        <v>286.50957210260856</v>
      </c>
      <c r="W1053" s="18">
        <f t="shared" si="439"/>
        <v>2698.2485205190937</v>
      </c>
      <c r="X1053" s="2">
        <f t="shared" si="440"/>
        <v>-349.02847840695074</v>
      </c>
      <c r="Y1053" s="2">
        <f t="shared" si="441"/>
        <v>269.82485205190937</v>
      </c>
      <c r="Z1053" s="2">
        <f t="shared" si="442"/>
        <v>-1000</v>
      </c>
      <c r="AA1053" s="2">
        <f t="shared" si="443"/>
        <v>2698.2485205190937</v>
      </c>
      <c r="AB1053" s="5">
        <f t="shared" si="444"/>
        <v>-1</v>
      </c>
      <c r="AC1053" s="5">
        <f t="shared" si="445"/>
        <v>2.75</v>
      </c>
      <c r="AD1053" s="3">
        <f t="shared" si="446"/>
        <v>201909</v>
      </c>
      <c r="AE1053" s="21">
        <v>1.38</v>
      </c>
      <c r="AF1053" s="21">
        <v>3.15</v>
      </c>
      <c r="AG1053" s="21">
        <v>1.28</v>
      </c>
      <c r="AH1053" s="21">
        <v>3.75</v>
      </c>
      <c r="AI1053">
        <v>25</v>
      </c>
      <c r="AJ1053">
        <v>40</v>
      </c>
      <c r="AK1053">
        <f t="shared" si="447"/>
        <v>-400</v>
      </c>
      <c r="AL1053">
        <f t="shared" si="448"/>
        <v>25</v>
      </c>
      <c r="AM1053">
        <f t="shared" si="449"/>
        <v>40</v>
      </c>
    </row>
    <row r="1054" spans="2:39" x14ac:dyDescent="0.25">
      <c r="B1054" s="24">
        <v>43737</v>
      </c>
      <c r="C1054" s="20" t="s">
        <v>27</v>
      </c>
      <c r="D1054" s="20" t="s">
        <v>39</v>
      </c>
      <c r="E1054" s="2">
        <v>265</v>
      </c>
      <c r="F1054" s="2">
        <v>-333.33333333333326</v>
      </c>
      <c r="G1054" s="9">
        <f t="shared" si="450"/>
        <v>45072.749999997453</v>
      </c>
      <c r="H1054" s="2" t="str">
        <f t="shared" si="451"/>
        <v>New England Patriots</v>
      </c>
      <c r="I1054" s="2" t="str">
        <f t="shared" si="452"/>
        <v>Buffalo Bills</v>
      </c>
      <c r="J1054" s="17">
        <f t="shared" si="453"/>
        <v>-333.33333333333326</v>
      </c>
      <c r="K1054" s="18">
        <f t="shared" si="454"/>
        <v>265</v>
      </c>
      <c r="L1054" s="4">
        <f t="shared" si="429"/>
        <v>1.3</v>
      </c>
      <c r="M1054" s="4">
        <f t="shared" si="430"/>
        <v>3.65</v>
      </c>
      <c r="N1054" s="1">
        <f t="shared" si="431"/>
        <v>0.76923076923076916</v>
      </c>
      <c r="O1054" s="1">
        <f t="shared" si="432"/>
        <v>0.27397260273972601</v>
      </c>
      <c r="P1054" s="1">
        <f t="shared" si="433"/>
        <v>4.1414141414141459E-2</v>
      </c>
      <c r="Q1054" s="1">
        <f t="shared" si="434"/>
        <v>0.24762908324552158</v>
      </c>
      <c r="R1054" s="1">
        <f t="shared" si="435"/>
        <v>0.75862908324552158</v>
      </c>
      <c r="S1054" s="1"/>
      <c r="T1054" s="17">
        <f t="shared" si="436"/>
        <v>318.16723361284784</v>
      </c>
      <c r="U1054" s="18">
        <f t="shared" si="437"/>
        <v>2708.5523787535408</v>
      </c>
      <c r="V1054" s="2">
        <f t="shared" si="438"/>
        <v>302.25887193220541</v>
      </c>
      <c r="W1054" s="18">
        <f t="shared" si="439"/>
        <v>2573.1247598158634</v>
      </c>
      <c r="X1054" s="2">
        <f t="shared" si="440"/>
        <v>-330.84223255630133</v>
      </c>
      <c r="Y1054" s="2">
        <f t="shared" si="441"/>
        <v>257.31247598158632</v>
      </c>
      <c r="Z1054" s="2">
        <f t="shared" si="442"/>
        <v>302.25887193220541</v>
      </c>
      <c r="AA1054" s="2">
        <f t="shared" si="443"/>
        <v>-1000</v>
      </c>
      <c r="AB1054" s="5">
        <f t="shared" si="444"/>
        <v>0.30000000000000004</v>
      </c>
      <c r="AC1054" s="5">
        <f t="shared" si="445"/>
        <v>-1</v>
      </c>
      <c r="AD1054" s="3">
        <f t="shared" si="446"/>
        <v>201909</v>
      </c>
      <c r="AE1054" s="21">
        <v>3.7</v>
      </c>
      <c r="AF1054" s="21">
        <v>1.29</v>
      </c>
      <c r="AG1054" s="21">
        <v>3.65</v>
      </c>
      <c r="AH1054" s="21">
        <v>1.3</v>
      </c>
      <c r="AI1054">
        <v>10</v>
      </c>
      <c r="AJ1054">
        <v>16</v>
      </c>
      <c r="AK1054">
        <f t="shared" si="447"/>
        <v>-400</v>
      </c>
      <c r="AL1054">
        <f t="shared" si="448"/>
        <v>16</v>
      </c>
      <c r="AM1054">
        <f t="shared" si="449"/>
        <v>10</v>
      </c>
    </row>
    <row r="1055" spans="2:39" x14ac:dyDescent="0.25">
      <c r="B1055" s="24">
        <v>43737</v>
      </c>
      <c r="C1055" s="20" t="s">
        <v>37</v>
      </c>
      <c r="D1055" s="20" t="s">
        <v>23</v>
      </c>
      <c r="E1055" s="2">
        <v>300</v>
      </c>
      <c r="F1055" s="2">
        <v>-384.61538461538458</v>
      </c>
      <c r="G1055" s="9">
        <f t="shared" si="450"/>
        <v>45072.791666664118</v>
      </c>
      <c r="H1055" s="2" t="str">
        <f t="shared" si="451"/>
        <v>Kansas City Chiefs</v>
      </c>
      <c r="I1055" s="2" t="str">
        <f t="shared" si="452"/>
        <v>Detroit Lions</v>
      </c>
      <c r="J1055" s="17">
        <f t="shared" si="453"/>
        <v>-384.61538461538458</v>
      </c>
      <c r="K1055" s="18">
        <f t="shared" si="454"/>
        <v>300</v>
      </c>
      <c r="L1055" s="4">
        <f t="shared" si="429"/>
        <v>1.26</v>
      </c>
      <c r="M1055" s="4">
        <f t="shared" si="430"/>
        <v>4</v>
      </c>
      <c r="N1055" s="1">
        <f t="shared" si="431"/>
        <v>0.79365079365079361</v>
      </c>
      <c r="O1055" s="1">
        <f t="shared" si="432"/>
        <v>0.25</v>
      </c>
      <c r="P1055" s="1">
        <f t="shared" si="433"/>
        <v>4.1825095057034134E-2</v>
      </c>
      <c r="Q1055" s="1">
        <f t="shared" si="434"/>
        <v>0.2718253968253968</v>
      </c>
      <c r="R1055" s="1">
        <f t="shared" si="435"/>
        <v>0.78282539682539687</v>
      </c>
      <c r="S1055" s="1"/>
      <c r="T1055" s="17">
        <f t="shared" si="436"/>
        <v>277.42406423618138</v>
      </c>
      <c r="U1055" s="18">
        <f t="shared" si="437"/>
        <v>3056.5054734484152</v>
      </c>
      <c r="V1055" s="2">
        <f t="shared" si="438"/>
        <v>263.55286102437231</v>
      </c>
      <c r="W1055" s="18">
        <f t="shared" si="439"/>
        <v>2903.6801997759944</v>
      </c>
      <c r="X1055" s="2">
        <f t="shared" si="440"/>
        <v>-379.4305233922405</v>
      </c>
      <c r="Y1055" s="2">
        <f t="shared" si="441"/>
        <v>290.36801997759943</v>
      </c>
      <c r="Z1055" s="2">
        <f t="shared" si="442"/>
        <v>263.55286102437231</v>
      </c>
      <c r="AA1055" s="2">
        <f t="shared" si="443"/>
        <v>-1000</v>
      </c>
      <c r="AB1055" s="5">
        <f t="shared" si="444"/>
        <v>0.26</v>
      </c>
      <c r="AC1055" s="5">
        <f t="shared" si="445"/>
        <v>-1</v>
      </c>
      <c r="AD1055" s="3">
        <f t="shared" si="446"/>
        <v>201909</v>
      </c>
      <c r="AE1055" s="21">
        <v>3.45</v>
      </c>
      <c r="AF1055" s="21">
        <v>1.32</v>
      </c>
      <c r="AG1055" s="21">
        <v>4</v>
      </c>
      <c r="AH1055" s="21">
        <v>1.26</v>
      </c>
      <c r="AI1055">
        <v>30</v>
      </c>
      <c r="AJ1055">
        <v>34</v>
      </c>
      <c r="AK1055">
        <f t="shared" si="447"/>
        <v>-400</v>
      </c>
      <c r="AL1055">
        <f t="shared" si="448"/>
        <v>34</v>
      </c>
      <c r="AM1055">
        <f t="shared" si="449"/>
        <v>30</v>
      </c>
    </row>
    <row r="1056" spans="2:39" x14ac:dyDescent="0.25">
      <c r="B1056" s="24">
        <v>43737</v>
      </c>
      <c r="C1056" s="20" t="s">
        <v>43</v>
      </c>
      <c r="D1056" s="20" t="s">
        <v>47</v>
      </c>
      <c r="E1056" s="2">
        <v>-250.00000000000006</v>
      </c>
      <c r="F1056" s="2">
        <v>204.99999999999997</v>
      </c>
      <c r="G1056" s="9">
        <f t="shared" si="450"/>
        <v>45072.833333330782</v>
      </c>
      <c r="H1056" s="2" t="str">
        <f t="shared" si="451"/>
        <v>Houston Texans</v>
      </c>
      <c r="I1056" s="2" t="str">
        <f t="shared" si="452"/>
        <v>Carolina Panthers</v>
      </c>
      <c r="J1056" s="17">
        <f t="shared" si="453"/>
        <v>-250.00000000000006</v>
      </c>
      <c r="K1056" s="18">
        <f t="shared" si="454"/>
        <v>204.99999999999997</v>
      </c>
      <c r="L1056" s="4">
        <f t="shared" si="429"/>
        <v>1.4</v>
      </c>
      <c r="M1056" s="4">
        <f t="shared" si="430"/>
        <v>3.05</v>
      </c>
      <c r="N1056" s="1">
        <f t="shared" si="431"/>
        <v>0.7142857142857143</v>
      </c>
      <c r="O1056" s="1">
        <f t="shared" si="432"/>
        <v>0.32786885245901642</v>
      </c>
      <c r="P1056" s="1">
        <f t="shared" si="433"/>
        <v>4.0449438202247112E-2</v>
      </c>
      <c r="Q1056" s="1">
        <f t="shared" si="434"/>
        <v>0.19320843091334894</v>
      </c>
      <c r="R1056" s="1">
        <f t="shared" si="435"/>
        <v>0.70420843091334895</v>
      </c>
      <c r="S1056" s="1"/>
      <c r="T1056" s="17">
        <f t="shared" si="436"/>
        <v>420.03412072617954</v>
      </c>
      <c r="U1056" s="18">
        <f t="shared" si="437"/>
        <v>2105.3798440390528</v>
      </c>
      <c r="V1056" s="2">
        <f t="shared" si="438"/>
        <v>399.03241468987056</v>
      </c>
      <c r="W1056" s="18">
        <f t="shared" si="439"/>
        <v>2000.1108518371002</v>
      </c>
      <c r="X1056" s="2">
        <f t="shared" si="440"/>
        <v>-250.60620721181351</v>
      </c>
      <c r="Y1056" s="2">
        <f t="shared" si="441"/>
        <v>200.01108518371001</v>
      </c>
      <c r="Z1056" s="2">
        <f t="shared" si="442"/>
        <v>-1000</v>
      </c>
      <c r="AA1056" s="2">
        <f t="shared" si="443"/>
        <v>2000.1108518371002</v>
      </c>
      <c r="AB1056" s="5">
        <f t="shared" si="444"/>
        <v>-1</v>
      </c>
      <c r="AC1056" s="5">
        <f t="shared" si="445"/>
        <v>2.0499999999999998</v>
      </c>
      <c r="AD1056" s="3">
        <f t="shared" si="446"/>
        <v>201909</v>
      </c>
      <c r="AE1056" s="21">
        <v>1.47</v>
      </c>
      <c r="AF1056" s="21">
        <v>2.75</v>
      </c>
      <c r="AG1056" s="21">
        <v>1.4</v>
      </c>
      <c r="AH1056" s="21">
        <v>3.05</v>
      </c>
      <c r="AI1056">
        <v>10</v>
      </c>
      <c r="AJ1056">
        <v>16</v>
      </c>
      <c r="AK1056">
        <f t="shared" si="447"/>
        <v>-300</v>
      </c>
      <c r="AL1056">
        <f t="shared" si="448"/>
        <v>10</v>
      </c>
      <c r="AM1056">
        <f t="shared" si="449"/>
        <v>16</v>
      </c>
    </row>
    <row r="1057" spans="2:39" x14ac:dyDescent="0.25">
      <c r="B1057" s="24">
        <v>43737</v>
      </c>
      <c r="C1057" s="20" t="s">
        <v>42</v>
      </c>
      <c r="D1057" s="20" t="s">
        <v>55</v>
      </c>
      <c r="E1057" s="2">
        <v>-263.1578947368422</v>
      </c>
      <c r="F1057" s="2">
        <v>215</v>
      </c>
      <c r="G1057" s="9">
        <f t="shared" si="450"/>
        <v>45072.874999997446</v>
      </c>
      <c r="H1057" s="2" t="str">
        <f t="shared" si="451"/>
        <v>Indianapolis Colts</v>
      </c>
      <c r="I1057" s="2" t="str">
        <f t="shared" si="452"/>
        <v>Oakland Raiders</v>
      </c>
      <c r="J1057" s="17">
        <f t="shared" si="453"/>
        <v>-263.1578947368422</v>
      </c>
      <c r="K1057" s="18">
        <f t="shared" si="454"/>
        <v>215</v>
      </c>
      <c r="L1057" s="4">
        <f t="shared" si="429"/>
        <v>1.38</v>
      </c>
      <c r="M1057" s="4">
        <f t="shared" si="430"/>
        <v>3.15</v>
      </c>
      <c r="N1057" s="1">
        <f t="shared" si="431"/>
        <v>0.7246376811594204</v>
      </c>
      <c r="O1057" s="1">
        <f t="shared" si="432"/>
        <v>0.31746031746031744</v>
      </c>
      <c r="P1057" s="1">
        <f t="shared" si="433"/>
        <v>4.039735099337749E-2</v>
      </c>
      <c r="Q1057" s="1">
        <f t="shared" si="434"/>
        <v>0.20358868184955148</v>
      </c>
      <c r="R1057" s="1">
        <f t="shared" si="435"/>
        <v>0.71458868184955149</v>
      </c>
      <c r="S1057" s="1"/>
      <c r="T1057" s="17">
        <f t="shared" si="436"/>
        <v>399.40643533805462</v>
      </c>
      <c r="U1057" s="18">
        <f t="shared" si="437"/>
        <v>2205.1924375584526</v>
      </c>
      <c r="V1057" s="2">
        <f t="shared" si="438"/>
        <v>379.43611357115185</v>
      </c>
      <c r="W1057" s="18">
        <f t="shared" si="439"/>
        <v>2094.93281568053</v>
      </c>
      <c r="X1057" s="2">
        <f t="shared" si="440"/>
        <v>-263.54897813712716</v>
      </c>
      <c r="Y1057" s="2">
        <f t="shared" si="441"/>
        <v>209.49328156805299</v>
      </c>
      <c r="Z1057" s="2">
        <f t="shared" si="442"/>
        <v>-1000</v>
      </c>
      <c r="AA1057" s="2">
        <f t="shared" si="443"/>
        <v>2094.93281568053</v>
      </c>
      <c r="AB1057" s="5">
        <f t="shared" si="444"/>
        <v>-1</v>
      </c>
      <c r="AC1057" s="5">
        <f t="shared" si="445"/>
        <v>2.15</v>
      </c>
      <c r="AD1057" s="3">
        <f t="shared" si="446"/>
        <v>201909</v>
      </c>
      <c r="AE1057" s="21">
        <v>1.33</v>
      </c>
      <c r="AF1057" s="21">
        <v>3.4</v>
      </c>
      <c r="AG1057" s="21">
        <v>1.38</v>
      </c>
      <c r="AH1057" s="21">
        <v>3.15</v>
      </c>
      <c r="AI1057">
        <v>24</v>
      </c>
      <c r="AJ1057">
        <v>31</v>
      </c>
      <c r="AK1057">
        <f t="shared" si="447"/>
        <v>-300</v>
      </c>
      <c r="AL1057">
        <f t="shared" si="448"/>
        <v>24</v>
      </c>
      <c r="AM1057">
        <f t="shared" si="449"/>
        <v>31</v>
      </c>
    </row>
    <row r="1058" spans="2:39" x14ac:dyDescent="0.25">
      <c r="B1058" s="24">
        <v>43737</v>
      </c>
      <c r="C1058" s="20" t="s">
        <v>33</v>
      </c>
      <c r="D1058" s="20" t="s">
        <v>34</v>
      </c>
      <c r="E1058" s="2">
        <v>625</v>
      </c>
      <c r="F1058" s="2">
        <v>-999.99999999999909</v>
      </c>
      <c r="G1058" s="9">
        <f t="shared" si="450"/>
        <v>45072.91666666411</v>
      </c>
      <c r="H1058" s="2" t="str">
        <f t="shared" si="451"/>
        <v>Los Angeles Chargers</v>
      </c>
      <c r="I1058" s="2" t="str">
        <f t="shared" si="452"/>
        <v>Miami Dolphins</v>
      </c>
      <c r="J1058" s="17">
        <f t="shared" si="453"/>
        <v>-999.99999999999909</v>
      </c>
      <c r="K1058" s="18">
        <f t="shared" si="454"/>
        <v>625</v>
      </c>
      <c r="L1058" s="4">
        <f t="shared" si="429"/>
        <v>1.1000000000000001</v>
      </c>
      <c r="M1058" s="4">
        <f t="shared" si="430"/>
        <v>7.25</v>
      </c>
      <c r="N1058" s="1">
        <f t="shared" si="431"/>
        <v>0.90909090909090906</v>
      </c>
      <c r="O1058" s="1">
        <f t="shared" si="432"/>
        <v>0.13793103448275862</v>
      </c>
      <c r="P1058" s="1">
        <f t="shared" si="433"/>
        <v>4.4910179640718417E-2</v>
      </c>
      <c r="Q1058" s="1">
        <f t="shared" si="434"/>
        <v>0.38557993730407525</v>
      </c>
      <c r="R1058" s="1">
        <f t="shared" si="435"/>
        <v>0.89657993730407526</v>
      </c>
      <c r="S1058" s="1"/>
      <c r="T1058" s="17">
        <f t="shared" si="436"/>
        <v>115.34951697324215</v>
      </c>
      <c r="U1058" s="18">
        <f t="shared" si="437"/>
        <v>6191.3767529581773</v>
      </c>
      <c r="V1058" s="2">
        <f t="shared" si="438"/>
        <v>109.58204112458003</v>
      </c>
      <c r="W1058" s="18">
        <f t="shared" si="439"/>
        <v>5881.8079153102681</v>
      </c>
      <c r="X1058" s="2">
        <f t="shared" si="440"/>
        <v>-912.55828942183564</v>
      </c>
      <c r="Y1058" s="2">
        <f t="shared" si="441"/>
        <v>588.18079153102678</v>
      </c>
      <c r="Z1058" s="2">
        <f t="shared" si="442"/>
        <v>109.58204112458003</v>
      </c>
      <c r="AA1058" s="2">
        <f t="shared" si="443"/>
        <v>-1000</v>
      </c>
      <c r="AB1058" s="5">
        <f t="shared" si="444"/>
        <v>0.10000000000000009</v>
      </c>
      <c r="AC1058" s="5">
        <f t="shared" si="445"/>
        <v>-1</v>
      </c>
      <c r="AD1058" s="3">
        <f t="shared" si="446"/>
        <v>201909</v>
      </c>
      <c r="AE1058" s="21">
        <v>8</v>
      </c>
      <c r="AF1058" s="21">
        <v>1.0900000000000001</v>
      </c>
      <c r="AG1058" s="21">
        <v>7.25</v>
      </c>
      <c r="AH1058" s="21">
        <v>1.1000000000000001</v>
      </c>
      <c r="AI1058">
        <v>10</v>
      </c>
      <c r="AJ1058">
        <v>30</v>
      </c>
      <c r="AK1058">
        <f t="shared" si="447"/>
        <v>-1000</v>
      </c>
      <c r="AL1058">
        <f t="shared" si="448"/>
        <v>30</v>
      </c>
      <c r="AM1058">
        <f t="shared" si="449"/>
        <v>10</v>
      </c>
    </row>
    <row r="1059" spans="2:39" x14ac:dyDescent="0.25">
      <c r="B1059" s="24">
        <v>43737</v>
      </c>
      <c r="C1059" s="20" t="s">
        <v>28</v>
      </c>
      <c r="D1059" s="20" t="s">
        <v>56</v>
      </c>
      <c r="E1059" s="2">
        <v>-172.41379310344826</v>
      </c>
      <c r="F1059" s="2">
        <v>150</v>
      </c>
      <c r="G1059" s="9">
        <f t="shared" si="450"/>
        <v>45072.958333330775</v>
      </c>
      <c r="H1059" s="2" t="str">
        <f t="shared" si="451"/>
        <v>New York Giants</v>
      </c>
      <c r="I1059" s="2" t="str">
        <f t="shared" si="452"/>
        <v>Washington Redskins</v>
      </c>
      <c r="J1059" s="17">
        <f t="shared" si="453"/>
        <v>-172.41379310344826</v>
      </c>
      <c r="K1059" s="18">
        <f t="shared" si="454"/>
        <v>150</v>
      </c>
      <c r="L1059" s="4">
        <f t="shared" si="429"/>
        <v>1.58</v>
      </c>
      <c r="M1059" s="4">
        <f t="shared" si="430"/>
        <v>2.5</v>
      </c>
      <c r="N1059" s="1">
        <f t="shared" si="431"/>
        <v>0.63291139240506322</v>
      </c>
      <c r="O1059" s="1">
        <f t="shared" si="432"/>
        <v>0.4</v>
      </c>
      <c r="P1059" s="1">
        <f t="shared" si="433"/>
        <v>3.1862745098039214E-2</v>
      </c>
      <c r="Q1059" s="1">
        <f t="shared" si="434"/>
        <v>0.1164556962025316</v>
      </c>
      <c r="R1059" s="1">
        <f t="shared" si="435"/>
        <v>0.62745569620253161</v>
      </c>
      <c r="S1059" s="1"/>
      <c r="T1059" s="17">
        <f t="shared" si="436"/>
        <v>593.73802174746322</v>
      </c>
      <c r="U1059" s="18">
        <f t="shared" si="437"/>
        <v>1520.5870888415161</v>
      </c>
      <c r="V1059" s="2">
        <f t="shared" si="438"/>
        <v>564.05112066009008</v>
      </c>
      <c r="W1059" s="18">
        <f t="shared" si="439"/>
        <v>1444.5577343994403</v>
      </c>
      <c r="X1059" s="2">
        <f t="shared" si="440"/>
        <v>-177.28889516782337</v>
      </c>
      <c r="Y1059" s="2">
        <f t="shared" si="441"/>
        <v>144.45577343994404</v>
      </c>
      <c r="Z1059" s="2">
        <f t="shared" si="442"/>
        <v>564.05112066009008</v>
      </c>
      <c r="AA1059" s="2">
        <f t="shared" si="443"/>
        <v>-1000</v>
      </c>
      <c r="AB1059" s="5">
        <f t="shared" si="444"/>
        <v>0.58000000000000007</v>
      </c>
      <c r="AC1059" s="5">
        <f t="shared" si="445"/>
        <v>-1</v>
      </c>
      <c r="AD1059" s="3">
        <f t="shared" si="446"/>
        <v>201909</v>
      </c>
      <c r="AE1059" s="21">
        <v>1.68</v>
      </c>
      <c r="AF1059" s="21">
        <v>2.25</v>
      </c>
      <c r="AG1059" s="21">
        <v>1.58</v>
      </c>
      <c r="AH1059" s="21">
        <v>2.5</v>
      </c>
      <c r="AI1059">
        <v>24</v>
      </c>
      <c r="AJ1059">
        <v>3</v>
      </c>
      <c r="AK1059">
        <f t="shared" si="447"/>
        <v>-180</v>
      </c>
      <c r="AL1059">
        <f t="shared" si="448"/>
        <v>24</v>
      </c>
      <c r="AM1059">
        <f t="shared" si="449"/>
        <v>3</v>
      </c>
    </row>
    <row r="1060" spans="2:39" x14ac:dyDescent="0.25">
      <c r="B1060" s="24">
        <v>43734</v>
      </c>
      <c r="C1060" s="20" t="s">
        <v>36</v>
      </c>
      <c r="D1060" s="20" t="s">
        <v>22</v>
      </c>
      <c r="E1060" s="2">
        <v>-200</v>
      </c>
      <c r="F1060" s="2">
        <v>170.00000000000003</v>
      </c>
      <c r="G1060" s="9">
        <f t="shared" si="450"/>
        <v>45072.999999997439</v>
      </c>
      <c r="H1060" s="2" t="str">
        <f t="shared" si="451"/>
        <v>Green Bay Packers</v>
      </c>
      <c r="I1060" s="2" t="str">
        <f t="shared" si="452"/>
        <v>Philadelphia Eagles</v>
      </c>
      <c r="J1060" s="17">
        <f t="shared" si="453"/>
        <v>-200</v>
      </c>
      <c r="K1060" s="18">
        <f t="shared" si="454"/>
        <v>170.00000000000003</v>
      </c>
      <c r="L1060" s="4">
        <f t="shared" si="429"/>
        <v>1.5</v>
      </c>
      <c r="M1060" s="4">
        <f t="shared" si="430"/>
        <v>2.7</v>
      </c>
      <c r="N1060" s="1">
        <f t="shared" si="431"/>
        <v>0.66666666666666663</v>
      </c>
      <c r="O1060" s="1">
        <f t="shared" si="432"/>
        <v>0.37037037037037035</v>
      </c>
      <c r="P1060" s="1">
        <f t="shared" si="433"/>
        <v>3.5714285714285587E-2</v>
      </c>
      <c r="Q1060" s="1">
        <f t="shared" si="434"/>
        <v>0.14814814814814814</v>
      </c>
      <c r="R1060" s="1">
        <f t="shared" si="435"/>
        <v>0.65914814814814815</v>
      </c>
      <c r="S1060" s="1"/>
      <c r="T1060" s="17">
        <f t="shared" si="436"/>
        <v>517.10962521773342</v>
      </c>
      <c r="U1060" s="18">
        <f t="shared" si="437"/>
        <v>1734.0124117028765</v>
      </c>
      <c r="V1060" s="2">
        <f t="shared" si="438"/>
        <v>491.25414395684675</v>
      </c>
      <c r="W1060" s="18">
        <f t="shared" si="439"/>
        <v>1647.3117911177326</v>
      </c>
      <c r="X1060" s="2">
        <f t="shared" si="440"/>
        <v>-203.56062382403903</v>
      </c>
      <c r="Y1060" s="2">
        <f t="shared" si="441"/>
        <v>164.73117911177326</v>
      </c>
      <c r="Z1060" s="2">
        <f t="shared" si="442"/>
        <v>-1000</v>
      </c>
      <c r="AA1060" s="2">
        <f t="shared" si="443"/>
        <v>1647.3117911177326</v>
      </c>
      <c r="AB1060" s="5">
        <f t="shared" si="444"/>
        <v>-1</v>
      </c>
      <c r="AC1060" s="5">
        <f t="shared" si="445"/>
        <v>1.7000000000000002</v>
      </c>
      <c r="AD1060" s="3">
        <f t="shared" si="446"/>
        <v>201909</v>
      </c>
      <c r="AE1060" s="21">
        <v>1.45</v>
      </c>
      <c r="AF1060" s="21">
        <v>2.8</v>
      </c>
      <c r="AG1060" s="21">
        <v>1.5</v>
      </c>
      <c r="AH1060" s="21">
        <v>2.7</v>
      </c>
      <c r="AI1060">
        <v>27</v>
      </c>
      <c r="AJ1060">
        <v>34</v>
      </c>
      <c r="AK1060">
        <f t="shared" si="447"/>
        <v>-200</v>
      </c>
      <c r="AL1060">
        <f t="shared" si="448"/>
        <v>27</v>
      </c>
      <c r="AM1060">
        <f t="shared" si="449"/>
        <v>34</v>
      </c>
    </row>
    <row r="1061" spans="2:39" x14ac:dyDescent="0.25">
      <c r="B1061" s="24">
        <v>43731</v>
      </c>
      <c r="C1061" s="20" t="s">
        <v>56</v>
      </c>
      <c r="D1061" s="20" t="s">
        <v>40</v>
      </c>
      <c r="E1061" s="2">
        <v>200</v>
      </c>
      <c r="F1061" s="2">
        <v>-243.9024390243903</v>
      </c>
      <c r="G1061" s="9">
        <f t="shared" si="450"/>
        <v>45073.041666664103</v>
      </c>
      <c r="H1061" s="2" t="str">
        <f t="shared" si="451"/>
        <v>Chicago Bears</v>
      </c>
      <c r="I1061" s="2" t="str">
        <f t="shared" si="452"/>
        <v>Washington Redskins</v>
      </c>
      <c r="J1061" s="17">
        <f t="shared" si="453"/>
        <v>-243.9024390243903</v>
      </c>
      <c r="K1061" s="18">
        <f t="shared" si="454"/>
        <v>200</v>
      </c>
      <c r="L1061" s="4">
        <f t="shared" si="429"/>
        <v>1.41</v>
      </c>
      <c r="M1061" s="4">
        <f t="shared" si="430"/>
        <v>3</v>
      </c>
      <c r="N1061" s="1">
        <f t="shared" si="431"/>
        <v>0.70921985815602839</v>
      </c>
      <c r="O1061" s="1">
        <f t="shared" si="432"/>
        <v>0.33333333333333331</v>
      </c>
      <c r="P1061" s="1">
        <f t="shared" si="433"/>
        <v>4.0816326530612401E-2</v>
      </c>
      <c r="Q1061" s="1">
        <f t="shared" si="434"/>
        <v>0.18794326241134754</v>
      </c>
      <c r="R1061" s="1">
        <f t="shared" si="435"/>
        <v>0.69894326241134752</v>
      </c>
      <c r="S1061" s="1"/>
      <c r="T1061" s="17">
        <f t="shared" si="436"/>
        <v>430.73129648608347</v>
      </c>
      <c r="U1061" s="18">
        <f t="shared" si="437"/>
        <v>2057.0269370258952</v>
      </c>
      <c r="V1061" s="2">
        <f t="shared" si="438"/>
        <v>409.19473166177926</v>
      </c>
      <c r="W1061" s="18">
        <f t="shared" si="439"/>
        <v>1954.1755901746003</v>
      </c>
      <c r="X1061" s="2">
        <f t="shared" si="440"/>
        <v>-244.3824229942804</v>
      </c>
      <c r="Y1061" s="2">
        <f t="shared" si="441"/>
        <v>195.41755901746004</v>
      </c>
      <c r="Z1061" s="2">
        <f t="shared" si="442"/>
        <v>409.19473166177926</v>
      </c>
      <c r="AA1061" s="2">
        <f t="shared" si="443"/>
        <v>-1000</v>
      </c>
      <c r="AB1061" s="5">
        <f t="shared" si="444"/>
        <v>0.40999999999999992</v>
      </c>
      <c r="AC1061" s="5">
        <f t="shared" si="445"/>
        <v>-1</v>
      </c>
      <c r="AD1061" s="3">
        <f t="shared" si="446"/>
        <v>201909</v>
      </c>
      <c r="AE1061" s="21">
        <v>2.67</v>
      </c>
      <c r="AF1061" s="21">
        <v>1.52</v>
      </c>
      <c r="AG1061" s="21">
        <v>3</v>
      </c>
      <c r="AH1061" s="21">
        <v>1.41</v>
      </c>
      <c r="AI1061">
        <v>15</v>
      </c>
      <c r="AJ1061">
        <v>31</v>
      </c>
      <c r="AK1061">
        <f t="shared" si="447"/>
        <v>-300</v>
      </c>
      <c r="AL1061">
        <f t="shared" si="448"/>
        <v>31</v>
      </c>
      <c r="AM1061">
        <f t="shared" si="449"/>
        <v>15</v>
      </c>
    </row>
    <row r="1062" spans="2:39" x14ac:dyDescent="0.25">
      <c r="B1062" s="24">
        <v>43730</v>
      </c>
      <c r="C1062" s="20" t="s">
        <v>49</v>
      </c>
      <c r="D1062" s="20" t="s">
        <v>50</v>
      </c>
      <c r="E1062" s="2">
        <v>179.99999999999997</v>
      </c>
      <c r="F1062" s="2">
        <v>-222.22222222222226</v>
      </c>
      <c r="G1062" s="9">
        <f t="shared" si="450"/>
        <v>45073.083333330767</v>
      </c>
      <c r="H1062" s="2" t="str">
        <f t="shared" si="451"/>
        <v>Los Angeles Rams</v>
      </c>
      <c r="I1062" s="2" t="str">
        <f t="shared" si="452"/>
        <v>Cleveland Browns</v>
      </c>
      <c r="J1062" s="17">
        <f t="shared" si="453"/>
        <v>-222.22222222222226</v>
      </c>
      <c r="K1062" s="18">
        <f t="shared" si="454"/>
        <v>179.99999999999997</v>
      </c>
      <c r="L1062" s="4">
        <f t="shared" si="429"/>
        <v>1.45</v>
      </c>
      <c r="M1062" s="4">
        <f t="shared" si="430"/>
        <v>2.8</v>
      </c>
      <c r="N1062" s="1">
        <f t="shared" si="431"/>
        <v>0.68965517241379315</v>
      </c>
      <c r="O1062" s="1">
        <f t="shared" si="432"/>
        <v>0.35714285714285715</v>
      </c>
      <c r="P1062" s="1">
        <f t="shared" si="433"/>
        <v>4.4705882352941262E-2</v>
      </c>
      <c r="Q1062" s="1">
        <f t="shared" si="434"/>
        <v>0.166256157635468</v>
      </c>
      <c r="R1062" s="1">
        <f t="shared" si="435"/>
        <v>0.67725615763546798</v>
      </c>
      <c r="S1062" s="1"/>
      <c r="T1062" s="17">
        <f t="shared" si="436"/>
        <v>476.54619116545314</v>
      </c>
      <c r="U1062" s="18">
        <f t="shared" si="437"/>
        <v>1872.3757127156628</v>
      </c>
      <c r="V1062" s="2">
        <f t="shared" si="438"/>
        <v>452.71888160718044</v>
      </c>
      <c r="W1062" s="18">
        <f t="shared" si="439"/>
        <v>1778.7569270798795</v>
      </c>
      <c r="X1062" s="2">
        <f t="shared" si="440"/>
        <v>-220.88762820095712</v>
      </c>
      <c r="Y1062" s="2">
        <f t="shared" si="441"/>
        <v>177.87569270798795</v>
      </c>
      <c r="Z1062" s="2">
        <f t="shared" si="442"/>
        <v>452.71888160718044</v>
      </c>
      <c r="AA1062" s="2">
        <f t="shared" si="443"/>
        <v>-1000</v>
      </c>
      <c r="AB1062" s="5">
        <f t="shared" si="444"/>
        <v>0.44999999999999996</v>
      </c>
      <c r="AC1062" s="5">
        <f t="shared" si="445"/>
        <v>-1</v>
      </c>
      <c r="AD1062" s="3">
        <f t="shared" si="446"/>
        <v>201909</v>
      </c>
      <c r="AE1062" s="21">
        <v>2.1</v>
      </c>
      <c r="AF1062" s="21">
        <v>1.76</v>
      </c>
      <c r="AG1062" s="21">
        <v>2.8</v>
      </c>
      <c r="AH1062" s="21">
        <v>1.45</v>
      </c>
      <c r="AI1062">
        <v>13</v>
      </c>
      <c r="AJ1062">
        <v>20</v>
      </c>
      <c r="AK1062">
        <f t="shared" si="447"/>
        <v>-300</v>
      </c>
      <c r="AL1062">
        <f t="shared" si="448"/>
        <v>20</v>
      </c>
      <c r="AM1062">
        <f t="shared" si="449"/>
        <v>13</v>
      </c>
    </row>
    <row r="1063" spans="2:39" x14ac:dyDescent="0.25">
      <c r="B1063" s="24">
        <v>43730</v>
      </c>
      <c r="C1063" s="20" t="s">
        <v>34</v>
      </c>
      <c r="D1063" s="20" t="s">
        <v>43</v>
      </c>
      <c r="E1063" s="2">
        <v>-161.29032258064512</v>
      </c>
      <c r="F1063" s="2">
        <v>140</v>
      </c>
      <c r="G1063" s="9">
        <f t="shared" si="450"/>
        <v>45073.124999997432</v>
      </c>
      <c r="H1063" s="2" t="str">
        <f t="shared" si="451"/>
        <v>Los Angeles Chargers</v>
      </c>
      <c r="I1063" s="2" t="str">
        <f t="shared" si="452"/>
        <v>Houston Texans</v>
      </c>
      <c r="J1063" s="17">
        <f t="shared" si="453"/>
        <v>-161.29032258064512</v>
      </c>
      <c r="K1063" s="18">
        <f t="shared" si="454"/>
        <v>140</v>
      </c>
      <c r="L1063" s="4">
        <f t="shared" si="429"/>
        <v>1.62</v>
      </c>
      <c r="M1063" s="4">
        <f t="shared" si="430"/>
        <v>2.4</v>
      </c>
      <c r="N1063" s="1">
        <f t="shared" si="431"/>
        <v>0.61728395061728392</v>
      </c>
      <c r="O1063" s="1">
        <f t="shared" si="432"/>
        <v>0.41666666666666669</v>
      </c>
      <c r="P1063" s="1">
        <f t="shared" si="433"/>
        <v>3.2835820895522283E-2</v>
      </c>
      <c r="Q1063" s="1">
        <f t="shared" si="434"/>
        <v>0.10030864197530862</v>
      </c>
      <c r="R1063" s="1">
        <f t="shared" si="435"/>
        <v>0.61130864197530865</v>
      </c>
      <c r="S1063" s="1"/>
      <c r="T1063" s="17">
        <f t="shared" si="436"/>
        <v>635.83488165441463</v>
      </c>
      <c r="U1063" s="18">
        <f t="shared" si="437"/>
        <v>1423.7849094482656</v>
      </c>
      <c r="V1063" s="2">
        <f t="shared" si="438"/>
        <v>604.04313757169382</v>
      </c>
      <c r="W1063" s="18">
        <f t="shared" si="439"/>
        <v>1352.5956639758522</v>
      </c>
      <c r="X1063" s="2">
        <f t="shared" si="440"/>
        <v>-165.55109027810289</v>
      </c>
      <c r="Y1063" s="2">
        <f t="shared" si="441"/>
        <v>135.25956639758522</v>
      </c>
      <c r="Z1063" s="2">
        <f t="shared" si="442"/>
        <v>-1000</v>
      </c>
      <c r="AA1063" s="2">
        <f t="shared" si="443"/>
        <v>1352.5956639758522</v>
      </c>
      <c r="AB1063" s="5">
        <f t="shared" si="444"/>
        <v>-1</v>
      </c>
      <c r="AC1063" s="5">
        <f t="shared" si="445"/>
        <v>1.4</v>
      </c>
      <c r="AD1063" s="3">
        <f t="shared" si="446"/>
        <v>201909</v>
      </c>
      <c r="AE1063" s="21">
        <v>1.54</v>
      </c>
      <c r="AF1063" s="21">
        <v>2.65</v>
      </c>
      <c r="AG1063" s="21">
        <v>1.62</v>
      </c>
      <c r="AH1063" s="21">
        <v>2.4</v>
      </c>
      <c r="AI1063">
        <v>20</v>
      </c>
      <c r="AJ1063">
        <v>27</v>
      </c>
      <c r="AK1063">
        <f t="shared" si="447"/>
        <v>-170</v>
      </c>
      <c r="AL1063">
        <f t="shared" si="448"/>
        <v>20</v>
      </c>
      <c r="AM1063">
        <f t="shared" si="449"/>
        <v>27</v>
      </c>
    </row>
    <row r="1064" spans="2:39" x14ac:dyDescent="0.25">
      <c r="B1064" s="24">
        <v>43730</v>
      </c>
      <c r="C1064" s="20" t="s">
        <v>35</v>
      </c>
      <c r="D1064" s="20" t="s">
        <v>46</v>
      </c>
      <c r="E1064" s="2">
        <v>-250.00000000000006</v>
      </c>
      <c r="F1064" s="2">
        <v>204.99999999999997</v>
      </c>
      <c r="G1064" s="9">
        <f t="shared" si="450"/>
        <v>45073.166666664096</v>
      </c>
      <c r="H1064" s="2" t="str">
        <f t="shared" si="451"/>
        <v>Seattle Seahawks</v>
      </c>
      <c r="I1064" s="2" t="str">
        <f t="shared" si="452"/>
        <v>New Orleans Saints</v>
      </c>
      <c r="J1064" s="17">
        <f t="shared" si="453"/>
        <v>-250.00000000000006</v>
      </c>
      <c r="K1064" s="18">
        <f t="shared" si="454"/>
        <v>204.99999999999997</v>
      </c>
      <c r="L1064" s="4">
        <f t="shared" si="429"/>
        <v>1.4</v>
      </c>
      <c r="M1064" s="4">
        <f t="shared" si="430"/>
        <v>3.05</v>
      </c>
      <c r="N1064" s="1">
        <f t="shared" si="431"/>
        <v>0.7142857142857143</v>
      </c>
      <c r="O1064" s="1">
        <f t="shared" si="432"/>
        <v>0.32786885245901642</v>
      </c>
      <c r="P1064" s="1">
        <f t="shared" si="433"/>
        <v>4.0449438202247112E-2</v>
      </c>
      <c r="Q1064" s="1">
        <f t="shared" si="434"/>
        <v>0.19320843091334894</v>
      </c>
      <c r="R1064" s="1">
        <f t="shared" si="435"/>
        <v>0.70420843091334895</v>
      </c>
      <c r="S1064" s="1"/>
      <c r="T1064" s="17">
        <f t="shared" si="436"/>
        <v>420.03412072617954</v>
      </c>
      <c r="U1064" s="18">
        <f t="shared" si="437"/>
        <v>2105.3798440390528</v>
      </c>
      <c r="V1064" s="2">
        <f t="shared" si="438"/>
        <v>399.03241468987056</v>
      </c>
      <c r="W1064" s="18">
        <f t="shared" si="439"/>
        <v>2000.1108518371002</v>
      </c>
      <c r="X1064" s="2">
        <f t="shared" si="440"/>
        <v>-250.60620721181351</v>
      </c>
      <c r="Y1064" s="2">
        <f t="shared" si="441"/>
        <v>200.01108518371001</v>
      </c>
      <c r="Z1064" s="2">
        <f t="shared" si="442"/>
        <v>-1000</v>
      </c>
      <c r="AA1064" s="2">
        <f t="shared" si="443"/>
        <v>2000.1108518371002</v>
      </c>
      <c r="AB1064" s="5">
        <f t="shared" si="444"/>
        <v>-1</v>
      </c>
      <c r="AC1064" s="5">
        <f t="shared" si="445"/>
        <v>2.0499999999999998</v>
      </c>
      <c r="AD1064" s="3">
        <f t="shared" si="446"/>
        <v>201909</v>
      </c>
      <c r="AE1064" s="21">
        <v>1.43</v>
      </c>
      <c r="AF1064" s="21">
        <v>2.9</v>
      </c>
      <c r="AG1064" s="21">
        <v>1.4</v>
      </c>
      <c r="AH1064" s="21">
        <v>3.05</v>
      </c>
      <c r="AI1064">
        <v>27</v>
      </c>
      <c r="AJ1064">
        <v>33</v>
      </c>
      <c r="AK1064">
        <f t="shared" si="447"/>
        <v>-300</v>
      </c>
      <c r="AL1064">
        <f t="shared" si="448"/>
        <v>27</v>
      </c>
      <c r="AM1064">
        <f t="shared" si="449"/>
        <v>33</v>
      </c>
    </row>
    <row r="1065" spans="2:39" x14ac:dyDescent="0.25">
      <c r="B1065" s="24">
        <v>43730</v>
      </c>
      <c r="C1065" s="20" t="s">
        <v>25</v>
      </c>
      <c r="D1065" s="20" t="s">
        <v>48</v>
      </c>
      <c r="E1065" s="2">
        <v>-303.03030303030295</v>
      </c>
      <c r="F1065" s="2">
        <v>240</v>
      </c>
      <c r="G1065" s="9">
        <f t="shared" si="450"/>
        <v>45073.20833333076</v>
      </c>
      <c r="H1065" s="2" t="str">
        <f t="shared" si="451"/>
        <v>San Francisco 49ers</v>
      </c>
      <c r="I1065" s="2" t="str">
        <f t="shared" si="452"/>
        <v>Pittsburgh Steelers</v>
      </c>
      <c r="J1065" s="17">
        <f t="shared" si="453"/>
        <v>-303.03030303030295</v>
      </c>
      <c r="K1065" s="18">
        <f t="shared" si="454"/>
        <v>240</v>
      </c>
      <c r="L1065" s="4">
        <f t="shared" si="429"/>
        <v>1.33</v>
      </c>
      <c r="M1065" s="4">
        <f t="shared" si="430"/>
        <v>3.4</v>
      </c>
      <c r="N1065" s="1">
        <f t="shared" si="431"/>
        <v>0.75187969924812026</v>
      </c>
      <c r="O1065" s="1">
        <f t="shared" si="432"/>
        <v>0.29411764705882354</v>
      </c>
      <c r="P1065" s="1">
        <f t="shared" si="433"/>
        <v>4.3974630021141659E-2</v>
      </c>
      <c r="Q1065" s="1">
        <f t="shared" si="434"/>
        <v>0.22888102609464836</v>
      </c>
      <c r="R1065" s="1">
        <f t="shared" si="435"/>
        <v>0.73988102609464834</v>
      </c>
      <c r="S1065" s="1"/>
      <c r="T1065" s="17">
        <f t="shared" si="436"/>
        <v>351.56865054149432</v>
      </c>
      <c r="U1065" s="18">
        <f t="shared" si="437"/>
        <v>2476.6314971810075</v>
      </c>
      <c r="V1065" s="2">
        <f t="shared" si="438"/>
        <v>333.99021801441961</v>
      </c>
      <c r="W1065" s="18">
        <f t="shared" si="439"/>
        <v>2352.7999223219572</v>
      </c>
      <c r="X1065" s="2">
        <f t="shared" si="440"/>
        <v>-299.40996653884821</v>
      </c>
      <c r="Y1065" s="2">
        <f t="shared" si="441"/>
        <v>235.27999223219572</v>
      </c>
      <c r="Z1065" s="2">
        <f t="shared" si="442"/>
        <v>333.99021801441961</v>
      </c>
      <c r="AA1065" s="2">
        <f t="shared" si="443"/>
        <v>-1000</v>
      </c>
      <c r="AB1065" s="5">
        <f t="shared" si="444"/>
        <v>0.33000000000000007</v>
      </c>
      <c r="AC1065" s="5">
        <f t="shared" si="445"/>
        <v>-1</v>
      </c>
      <c r="AD1065" s="3">
        <f t="shared" si="446"/>
        <v>201909</v>
      </c>
      <c r="AE1065" s="21">
        <v>1.31</v>
      </c>
      <c r="AF1065" s="21">
        <v>3.55</v>
      </c>
      <c r="AG1065" s="21">
        <v>1.33</v>
      </c>
      <c r="AH1065" s="21">
        <v>3.4</v>
      </c>
      <c r="AI1065">
        <v>24</v>
      </c>
      <c r="AJ1065">
        <v>20</v>
      </c>
      <c r="AK1065">
        <f t="shared" si="447"/>
        <v>-400</v>
      </c>
      <c r="AL1065">
        <f t="shared" si="448"/>
        <v>24</v>
      </c>
      <c r="AM1065">
        <f t="shared" si="449"/>
        <v>20</v>
      </c>
    </row>
    <row r="1066" spans="2:39" x14ac:dyDescent="0.25">
      <c r="B1066" s="24">
        <v>43730</v>
      </c>
      <c r="C1066" s="20" t="s">
        <v>30</v>
      </c>
      <c r="D1066" s="20" t="s">
        <v>28</v>
      </c>
      <c r="E1066" s="2">
        <v>-250.00000000000006</v>
      </c>
      <c r="F1066" s="2">
        <v>204.99999999999997</v>
      </c>
      <c r="G1066" s="9">
        <f t="shared" si="450"/>
        <v>45073.249999997424</v>
      </c>
      <c r="H1066" s="2" t="str">
        <f t="shared" si="451"/>
        <v>Tampa Bay Buccaneers</v>
      </c>
      <c r="I1066" s="2" t="str">
        <f t="shared" si="452"/>
        <v>New York Giants</v>
      </c>
      <c r="J1066" s="17">
        <f t="shared" si="453"/>
        <v>-250.00000000000006</v>
      </c>
      <c r="K1066" s="18">
        <f t="shared" si="454"/>
        <v>204.99999999999997</v>
      </c>
      <c r="L1066" s="4">
        <f t="shared" si="429"/>
        <v>1.4</v>
      </c>
      <c r="M1066" s="4">
        <f t="shared" si="430"/>
        <v>3.05</v>
      </c>
      <c r="N1066" s="1">
        <f t="shared" si="431"/>
        <v>0.7142857142857143</v>
      </c>
      <c r="O1066" s="1">
        <f t="shared" si="432"/>
        <v>0.32786885245901642</v>
      </c>
      <c r="P1066" s="1">
        <f t="shared" si="433"/>
        <v>4.0449438202247112E-2</v>
      </c>
      <c r="Q1066" s="1">
        <f t="shared" si="434"/>
        <v>0.19320843091334894</v>
      </c>
      <c r="R1066" s="1">
        <f t="shared" si="435"/>
        <v>0.70420843091334895</v>
      </c>
      <c r="S1066" s="1"/>
      <c r="T1066" s="17">
        <f t="shared" si="436"/>
        <v>420.03412072617954</v>
      </c>
      <c r="U1066" s="18">
        <f t="shared" si="437"/>
        <v>2105.3798440390528</v>
      </c>
      <c r="V1066" s="2">
        <f t="shared" si="438"/>
        <v>399.03241468987056</v>
      </c>
      <c r="W1066" s="18">
        <f t="shared" si="439"/>
        <v>2000.1108518371002</v>
      </c>
      <c r="X1066" s="2">
        <f t="shared" si="440"/>
        <v>-250.60620721181351</v>
      </c>
      <c r="Y1066" s="2">
        <f t="shared" si="441"/>
        <v>200.01108518371001</v>
      </c>
      <c r="Z1066" s="2">
        <f t="shared" si="442"/>
        <v>-1000</v>
      </c>
      <c r="AA1066" s="2">
        <f t="shared" si="443"/>
        <v>2000.1108518371002</v>
      </c>
      <c r="AB1066" s="5">
        <f t="shared" si="444"/>
        <v>-1</v>
      </c>
      <c r="AC1066" s="5">
        <f t="shared" si="445"/>
        <v>2.0499999999999998</v>
      </c>
      <c r="AD1066" s="3">
        <f t="shared" si="446"/>
        <v>201909</v>
      </c>
      <c r="AE1066" s="21">
        <v>1.33</v>
      </c>
      <c r="AF1066" s="21">
        <v>3.4</v>
      </c>
      <c r="AG1066" s="21">
        <v>1.4</v>
      </c>
      <c r="AH1066" s="21">
        <v>3.05</v>
      </c>
      <c r="AI1066">
        <v>31</v>
      </c>
      <c r="AJ1066">
        <v>32</v>
      </c>
      <c r="AK1066">
        <f t="shared" si="447"/>
        <v>-300</v>
      </c>
      <c r="AL1066">
        <f t="shared" si="448"/>
        <v>31</v>
      </c>
      <c r="AM1066">
        <f t="shared" si="449"/>
        <v>32</v>
      </c>
    </row>
    <row r="1067" spans="2:39" x14ac:dyDescent="0.25">
      <c r="B1067" s="24">
        <v>43730</v>
      </c>
      <c r="C1067" s="20" t="s">
        <v>51</v>
      </c>
      <c r="D1067" s="20" t="s">
        <v>47</v>
      </c>
      <c r="E1067" s="2">
        <v>-147.05882352941177</v>
      </c>
      <c r="F1067" s="2">
        <v>125</v>
      </c>
      <c r="G1067" s="9">
        <f t="shared" si="450"/>
        <v>45073.291666664089</v>
      </c>
      <c r="H1067" s="2" t="str">
        <f t="shared" si="451"/>
        <v>Arizona Cardinals</v>
      </c>
      <c r="I1067" s="2" t="str">
        <f t="shared" si="452"/>
        <v>Carolina Panthers</v>
      </c>
      <c r="J1067" s="17">
        <f t="shared" si="453"/>
        <v>-147.05882352941177</v>
      </c>
      <c r="K1067" s="18">
        <f t="shared" si="454"/>
        <v>125</v>
      </c>
      <c r="L1067" s="4">
        <f t="shared" si="429"/>
        <v>1.68</v>
      </c>
      <c r="M1067" s="4">
        <f t="shared" si="430"/>
        <v>2.25</v>
      </c>
      <c r="N1067" s="1">
        <f t="shared" si="431"/>
        <v>0.59523809523809523</v>
      </c>
      <c r="O1067" s="1">
        <f t="shared" si="432"/>
        <v>0.44444444444444442</v>
      </c>
      <c r="P1067" s="1">
        <f t="shared" si="433"/>
        <v>3.8167938931297662E-2</v>
      </c>
      <c r="Q1067" s="1">
        <f t="shared" si="434"/>
        <v>7.5396825396825407E-2</v>
      </c>
      <c r="R1067" s="1">
        <f t="shared" si="435"/>
        <v>0.58639682539682547</v>
      </c>
      <c r="S1067" s="1"/>
      <c r="T1067" s="17">
        <f t="shared" si="436"/>
        <v>705.32983244457648</v>
      </c>
      <c r="U1067" s="18">
        <f t="shared" si="437"/>
        <v>1287.7472223008879</v>
      </c>
      <c r="V1067" s="2">
        <f t="shared" si="438"/>
        <v>670.06334082234764</v>
      </c>
      <c r="W1067" s="18">
        <f t="shared" si="439"/>
        <v>1223.3598611858433</v>
      </c>
      <c r="X1067" s="2">
        <f t="shared" si="440"/>
        <v>-149.23962244714528</v>
      </c>
      <c r="Y1067" s="2">
        <f t="shared" si="441"/>
        <v>122.33598611858433</v>
      </c>
      <c r="Z1067" s="2">
        <f t="shared" si="442"/>
        <v>-1000</v>
      </c>
      <c r="AA1067" s="2">
        <f t="shared" si="443"/>
        <v>1223.3598611858433</v>
      </c>
      <c r="AB1067" s="5">
        <f t="shared" si="444"/>
        <v>-1</v>
      </c>
      <c r="AC1067" s="5">
        <f t="shared" si="445"/>
        <v>1.25</v>
      </c>
      <c r="AD1067" s="3">
        <f t="shared" si="446"/>
        <v>201909</v>
      </c>
      <c r="AE1067" s="21">
        <v>2.2000000000000002</v>
      </c>
      <c r="AF1067" s="21">
        <v>1.71</v>
      </c>
      <c r="AG1067" s="21">
        <v>1.68</v>
      </c>
      <c r="AH1067" s="21">
        <v>2.25</v>
      </c>
      <c r="AI1067">
        <v>20</v>
      </c>
      <c r="AJ1067">
        <v>38</v>
      </c>
      <c r="AK1067">
        <f t="shared" si="447"/>
        <v>-150</v>
      </c>
      <c r="AL1067">
        <f t="shared" si="448"/>
        <v>20</v>
      </c>
      <c r="AM1067">
        <f t="shared" si="449"/>
        <v>38</v>
      </c>
    </row>
    <row r="1068" spans="2:39" x14ac:dyDescent="0.25">
      <c r="B1068" s="24">
        <v>43730</v>
      </c>
      <c r="C1068" s="20" t="s">
        <v>27</v>
      </c>
      <c r="D1068" s="20" t="s">
        <v>24</v>
      </c>
      <c r="E1068" s="2">
        <v>-285.71428571428567</v>
      </c>
      <c r="F1068" s="2">
        <v>229.99999999999997</v>
      </c>
      <c r="G1068" s="9">
        <f t="shared" si="450"/>
        <v>45073.333333330753</v>
      </c>
      <c r="H1068" s="2" t="str">
        <f t="shared" si="451"/>
        <v>Buffalo Bills</v>
      </c>
      <c r="I1068" s="2" t="str">
        <f t="shared" si="452"/>
        <v>Cincinnati Bengals</v>
      </c>
      <c r="J1068" s="17">
        <f t="shared" si="453"/>
        <v>-285.71428571428567</v>
      </c>
      <c r="K1068" s="18">
        <f t="shared" si="454"/>
        <v>229.99999999999997</v>
      </c>
      <c r="L1068" s="4">
        <f t="shared" si="429"/>
        <v>1.35</v>
      </c>
      <c r="M1068" s="4">
        <f t="shared" si="430"/>
        <v>3.3</v>
      </c>
      <c r="N1068" s="1">
        <f t="shared" si="431"/>
        <v>0.7407407407407407</v>
      </c>
      <c r="O1068" s="1">
        <f t="shared" si="432"/>
        <v>0.30303030303030304</v>
      </c>
      <c r="P1068" s="1">
        <f t="shared" si="433"/>
        <v>4.1935483870967794E-2</v>
      </c>
      <c r="Q1068" s="1">
        <f t="shared" si="434"/>
        <v>0.21885521885521883</v>
      </c>
      <c r="R1068" s="1">
        <f t="shared" si="435"/>
        <v>0.72985521885521887</v>
      </c>
      <c r="S1068" s="1"/>
      <c r="T1068" s="17">
        <f t="shared" si="436"/>
        <v>370.13475298361828</v>
      </c>
      <c r="U1068" s="18">
        <f t="shared" si="437"/>
        <v>2363.8563841328437</v>
      </c>
      <c r="V1068" s="2">
        <f t="shared" si="438"/>
        <v>351.62801533443735</v>
      </c>
      <c r="W1068" s="18">
        <f t="shared" si="439"/>
        <v>2245.6635649262016</v>
      </c>
      <c r="X1068" s="2">
        <f t="shared" si="440"/>
        <v>-284.39144675343596</v>
      </c>
      <c r="Y1068" s="2">
        <f t="shared" si="441"/>
        <v>224.56635649262017</v>
      </c>
      <c r="Z1068" s="2">
        <f t="shared" si="442"/>
        <v>351.62801533443735</v>
      </c>
      <c r="AA1068" s="2">
        <f t="shared" si="443"/>
        <v>-1000</v>
      </c>
      <c r="AB1068" s="5">
        <f t="shared" si="444"/>
        <v>0.35000000000000009</v>
      </c>
      <c r="AC1068" s="5">
        <f t="shared" si="445"/>
        <v>-1</v>
      </c>
      <c r="AD1068" s="3">
        <f t="shared" si="446"/>
        <v>201909</v>
      </c>
      <c r="AE1068" s="21">
        <v>1.4</v>
      </c>
      <c r="AF1068" s="21">
        <v>3.1</v>
      </c>
      <c r="AG1068" s="21">
        <v>1.35</v>
      </c>
      <c r="AH1068" s="21">
        <v>3.3</v>
      </c>
      <c r="AI1068">
        <v>21</v>
      </c>
      <c r="AJ1068">
        <v>17</v>
      </c>
      <c r="AK1068">
        <f t="shared" si="447"/>
        <v>-300</v>
      </c>
      <c r="AL1068">
        <f t="shared" si="448"/>
        <v>21</v>
      </c>
      <c r="AM1068">
        <f t="shared" si="449"/>
        <v>17</v>
      </c>
    </row>
    <row r="1069" spans="2:39" x14ac:dyDescent="0.25">
      <c r="B1069" s="24">
        <v>43730</v>
      </c>
      <c r="C1069" s="20" t="s">
        <v>26</v>
      </c>
      <c r="D1069" s="20" t="s">
        <v>33</v>
      </c>
      <c r="E1069" s="2">
        <v>-4999.9999999999955</v>
      </c>
      <c r="F1069" s="2">
        <v>1500</v>
      </c>
      <c r="G1069" s="9">
        <f t="shared" si="450"/>
        <v>45073.374999997417</v>
      </c>
      <c r="H1069" s="2" t="str">
        <f t="shared" si="451"/>
        <v>Dallas Cowboys</v>
      </c>
      <c r="I1069" s="2" t="str">
        <f t="shared" si="452"/>
        <v>Miami Dolphins</v>
      </c>
      <c r="J1069" s="17">
        <f t="shared" si="453"/>
        <v>-4999.9999999999955</v>
      </c>
      <c r="K1069" s="18">
        <f t="shared" si="454"/>
        <v>1500</v>
      </c>
      <c r="L1069" s="4">
        <f t="shared" si="429"/>
        <v>1.02</v>
      </c>
      <c r="M1069" s="4">
        <f t="shared" si="430"/>
        <v>16</v>
      </c>
      <c r="N1069" s="1">
        <f t="shared" si="431"/>
        <v>0.98039215686274506</v>
      </c>
      <c r="O1069" s="1">
        <f t="shared" si="432"/>
        <v>6.25E-2</v>
      </c>
      <c r="P1069" s="1">
        <f t="shared" si="433"/>
        <v>4.1128084606345428E-2</v>
      </c>
      <c r="Q1069" s="1">
        <f t="shared" si="434"/>
        <v>0.45894607843137253</v>
      </c>
      <c r="R1069" s="1">
        <f t="shared" si="435"/>
        <v>0.96994607843137248</v>
      </c>
      <c r="S1069" s="1"/>
      <c r="T1069" s="17">
        <f t="shared" si="436"/>
        <v>30.985146738498727</v>
      </c>
      <c r="U1069" s="18">
        <f t="shared" si="437"/>
        <v>13115.466787561507</v>
      </c>
      <c r="V1069" s="2">
        <f t="shared" si="438"/>
        <v>29.435889401573789</v>
      </c>
      <c r="W1069" s="18">
        <f t="shared" si="439"/>
        <v>12459.693448183431</v>
      </c>
      <c r="X1069" s="2">
        <f t="shared" si="440"/>
        <v>-3397.2134707998157</v>
      </c>
      <c r="Y1069" s="2">
        <f t="shared" si="441"/>
        <v>1245.969344818343</v>
      </c>
      <c r="Z1069" s="2">
        <f t="shared" si="442"/>
        <v>29.435889401573789</v>
      </c>
      <c r="AA1069" s="2">
        <f t="shared" si="443"/>
        <v>-1000</v>
      </c>
      <c r="AB1069" s="5">
        <f t="shared" si="444"/>
        <v>2.0000000000000018E-2</v>
      </c>
      <c r="AC1069" s="5">
        <f t="shared" si="445"/>
        <v>-1</v>
      </c>
      <c r="AD1069" s="3">
        <f t="shared" si="446"/>
        <v>201909</v>
      </c>
      <c r="AE1069" s="21">
        <v>1.05</v>
      </c>
      <c r="AF1069" s="21">
        <v>12.25</v>
      </c>
      <c r="AG1069" s="21">
        <v>1.02</v>
      </c>
      <c r="AH1069" s="21">
        <v>16</v>
      </c>
      <c r="AI1069">
        <v>31</v>
      </c>
      <c r="AJ1069">
        <v>6</v>
      </c>
      <c r="AK1069">
        <f t="shared" si="447"/>
        <v>-5000</v>
      </c>
      <c r="AL1069">
        <f t="shared" si="448"/>
        <v>31</v>
      </c>
      <c r="AM1069">
        <f t="shared" si="449"/>
        <v>6</v>
      </c>
    </row>
    <row r="1070" spans="2:39" x14ac:dyDescent="0.25">
      <c r="B1070" s="24">
        <v>43730</v>
      </c>
      <c r="C1070" s="20" t="s">
        <v>36</v>
      </c>
      <c r="D1070" s="20" t="s">
        <v>41</v>
      </c>
      <c r="E1070" s="2">
        <v>-370.37037037037032</v>
      </c>
      <c r="F1070" s="2">
        <v>290</v>
      </c>
      <c r="G1070" s="9">
        <f t="shared" si="450"/>
        <v>45073.416666664081</v>
      </c>
      <c r="H1070" s="2" t="str">
        <f t="shared" si="451"/>
        <v>Green Bay Packers</v>
      </c>
      <c r="I1070" s="2" t="str">
        <f t="shared" si="452"/>
        <v>Denver Broncos</v>
      </c>
      <c r="J1070" s="17">
        <f t="shared" si="453"/>
        <v>-370.37037037037032</v>
      </c>
      <c r="K1070" s="18">
        <f t="shared" si="454"/>
        <v>290</v>
      </c>
      <c r="L1070" s="4">
        <f t="shared" si="429"/>
        <v>1.27</v>
      </c>
      <c r="M1070" s="4">
        <f t="shared" si="430"/>
        <v>3.9</v>
      </c>
      <c r="N1070" s="1">
        <f t="shared" si="431"/>
        <v>0.78740157480314954</v>
      </c>
      <c r="O1070" s="1">
        <f t="shared" si="432"/>
        <v>0.25641025641025644</v>
      </c>
      <c r="P1070" s="1">
        <f t="shared" si="433"/>
        <v>4.1972920696324856E-2</v>
      </c>
      <c r="Q1070" s="1">
        <f t="shared" si="434"/>
        <v>0.26549565919644658</v>
      </c>
      <c r="R1070" s="1">
        <f t="shared" si="435"/>
        <v>0.77649565919644659</v>
      </c>
      <c r="S1070" s="1"/>
      <c r="T1070" s="17">
        <f t="shared" si="436"/>
        <v>287.83720572867844</v>
      </c>
      <c r="U1070" s="18">
        <f t="shared" si="437"/>
        <v>2959.4718041984102</v>
      </c>
      <c r="V1070" s="2">
        <f t="shared" si="438"/>
        <v>273.4453454422445</v>
      </c>
      <c r="W1070" s="18">
        <f t="shared" si="439"/>
        <v>2811.4982139884896</v>
      </c>
      <c r="X1070" s="2">
        <f t="shared" si="440"/>
        <v>-365.70379297650692</v>
      </c>
      <c r="Y1070" s="2">
        <f t="shared" si="441"/>
        <v>281.14982139884899</v>
      </c>
      <c r="Z1070" s="2">
        <f t="shared" si="442"/>
        <v>273.4453454422445</v>
      </c>
      <c r="AA1070" s="2">
        <f t="shared" si="443"/>
        <v>-1000</v>
      </c>
      <c r="AB1070" s="5">
        <f t="shared" si="444"/>
        <v>0.27</v>
      </c>
      <c r="AC1070" s="5">
        <f t="shared" si="445"/>
        <v>-1</v>
      </c>
      <c r="AD1070" s="3">
        <f t="shared" si="446"/>
        <v>201909</v>
      </c>
      <c r="AE1070" s="21">
        <v>1.3</v>
      </c>
      <c r="AF1070" s="21">
        <v>3.65</v>
      </c>
      <c r="AG1070" s="21">
        <v>1.27</v>
      </c>
      <c r="AH1070" s="21">
        <v>3.9</v>
      </c>
      <c r="AI1070">
        <v>27</v>
      </c>
      <c r="AJ1070">
        <v>16</v>
      </c>
      <c r="AK1070">
        <f t="shared" si="447"/>
        <v>-400</v>
      </c>
      <c r="AL1070">
        <f t="shared" si="448"/>
        <v>27</v>
      </c>
      <c r="AM1070">
        <f t="shared" si="449"/>
        <v>16</v>
      </c>
    </row>
    <row r="1071" spans="2:39" x14ac:dyDescent="0.25">
      <c r="B1071" s="24">
        <v>43730</v>
      </c>
      <c r="C1071" s="20" t="s">
        <v>42</v>
      </c>
      <c r="D1071" s="20" t="s">
        <v>38</v>
      </c>
      <c r="E1071" s="2">
        <v>-125</v>
      </c>
      <c r="F1071" s="2">
        <v>104.99999999999999</v>
      </c>
      <c r="G1071" s="9">
        <f t="shared" si="450"/>
        <v>45073.458333330746</v>
      </c>
      <c r="H1071" s="2" t="str">
        <f t="shared" si="451"/>
        <v>Indianapolis Colts</v>
      </c>
      <c r="I1071" s="2" t="str">
        <f t="shared" si="452"/>
        <v>Atlanta Falcons</v>
      </c>
      <c r="J1071" s="17">
        <f t="shared" si="453"/>
        <v>-125</v>
      </c>
      <c r="K1071" s="18">
        <f t="shared" si="454"/>
        <v>104.99999999999999</v>
      </c>
      <c r="L1071" s="4">
        <f t="shared" si="429"/>
        <v>1.8</v>
      </c>
      <c r="M1071" s="4">
        <f t="shared" si="430"/>
        <v>2.0499999999999998</v>
      </c>
      <c r="N1071" s="1">
        <f t="shared" si="431"/>
        <v>0.55555555555555558</v>
      </c>
      <c r="O1071" s="1">
        <f t="shared" si="432"/>
        <v>0.48780487804878053</v>
      </c>
      <c r="P1071" s="1">
        <f t="shared" si="433"/>
        <v>4.1558441558441461E-2</v>
      </c>
      <c r="Q1071" s="1">
        <f t="shared" si="434"/>
        <v>3.3875338753387524E-2</v>
      </c>
      <c r="R1071" s="1">
        <f t="shared" si="435"/>
        <v>0.54487533875338756</v>
      </c>
      <c r="S1071" s="1"/>
      <c r="T1071" s="17">
        <f t="shared" si="436"/>
        <v>835.28218085238643</v>
      </c>
      <c r="U1071" s="18">
        <f t="shared" si="437"/>
        <v>1090.9993667390718</v>
      </c>
      <c r="V1071" s="2">
        <f t="shared" si="438"/>
        <v>793.51807180976709</v>
      </c>
      <c r="W1071" s="18">
        <f t="shared" si="439"/>
        <v>1036.449398402118</v>
      </c>
      <c r="X1071" s="2">
        <f t="shared" si="440"/>
        <v>-126.02107444375048</v>
      </c>
      <c r="Y1071" s="2">
        <f t="shared" si="441"/>
        <v>103.6449398402118</v>
      </c>
      <c r="Z1071" s="2">
        <f t="shared" si="442"/>
        <v>793.51807180976709</v>
      </c>
      <c r="AA1071" s="2">
        <f t="shared" si="443"/>
        <v>-1000</v>
      </c>
      <c r="AB1071" s="5">
        <f t="shared" si="444"/>
        <v>0.8</v>
      </c>
      <c r="AC1071" s="5">
        <f t="shared" si="445"/>
        <v>-1</v>
      </c>
      <c r="AD1071" s="3">
        <f t="shared" si="446"/>
        <v>201909</v>
      </c>
      <c r="AE1071" s="21">
        <v>1.76</v>
      </c>
      <c r="AF1071" s="21">
        <v>2.1</v>
      </c>
      <c r="AG1071" s="21">
        <v>1.8</v>
      </c>
      <c r="AH1071" s="21">
        <v>2.0499999999999998</v>
      </c>
      <c r="AI1071">
        <v>27</v>
      </c>
      <c r="AJ1071">
        <v>24</v>
      </c>
      <c r="AK1071">
        <f t="shared" si="447"/>
        <v>-130</v>
      </c>
      <c r="AL1071">
        <f t="shared" si="448"/>
        <v>27</v>
      </c>
      <c r="AM1071">
        <f t="shared" si="449"/>
        <v>24</v>
      </c>
    </row>
    <row r="1072" spans="2:39" x14ac:dyDescent="0.25">
      <c r="B1072" s="24">
        <v>43730</v>
      </c>
      <c r="C1072" s="20" t="s">
        <v>23</v>
      </c>
      <c r="D1072" s="20" t="s">
        <v>31</v>
      </c>
      <c r="E1072" s="2">
        <v>-238.09523809523813</v>
      </c>
      <c r="F1072" s="2">
        <v>195.00000000000003</v>
      </c>
      <c r="G1072" s="9">
        <f t="shared" si="450"/>
        <v>45073.49999999741</v>
      </c>
      <c r="H1072" s="2" t="str">
        <f t="shared" si="451"/>
        <v>Kansas City Chiefs</v>
      </c>
      <c r="I1072" s="2" t="str">
        <f t="shared" si="452"/>
        <v>Baltimore Ravens</v>
      </c>
      <c r="J1072" s="17">
        <f t="shared" si="453"/>
        <v>-238.09523809523813</v>
      </c>
      <c r="K1072" s="18">
        <f t="shared" si="454"/>
        <v>195.00000000000003</v>
      </c>
      <c r="L1072" s="4">
        <f t="shared" si="429"/>
        <v>1.42</v>
      </c>
      <c r="M1072" s="4">
        <f t="shared" si="430"/>
        <v>2.95</v>
      </c>
      <c r="N1072" s="1">
        <f t="shared" si="431"/>
        <v>0.70422535211267612</v>
      </c>
      <c r="O1072" s="1">
        <f t="shared" si="432"/>
        <v>0.33898305084745761</v>
      </c>
      <c r="P1072" s="1">
        <f t="shared" si="433"/>
        <v>4.1418764302059485E-2</v>
      </c>
      <c r="Q1072" s="1">
        <f t="shared" si="434"/>
        <v>0.18262115063260925</v>
      </c>
      <c r="R1072" s="1">
        <f t="shared" si="435"/>
        <v>0.69362115063260932</v>
      </c>
      <c r="S1072" s="1"/>
      <c r="T1072" s="17">
        <f t="shared" si="436"/>
        <v>441.70920838841397</v>
      </c>
      <c r="U1072" s="18">
        <f t="shared" si="437"/>
        <v>2009.6149174189422</v>
      </c>
      <c r="V1072" s="2">
        <f t="shared" si="438"/>
        <v>419.62374796899326</v>
      </c>
      <c r="W1072" s="18">
        <f t="shared" si="439"/>
        <v>1909.134171547995</v>
      </c>
      <c r="X1072" s="2">
        <f t="shared" si="440"/>
        <v>-238.30872414634925</v>
      </c>
      <c r="Y1072" s="2">
        <f t="shared" si="441"/>
        <v>190.9134171547995</v>
      </c>
      <c r="Z1072" s="2">
        <f t="shared" si="442"/>
        <v>419.62374796899326</v>
      </c>
      <c r="AA1072" s="2">
        <f t="shared" si="443"/>
        <v>-1000</v>
      </c>
      <c r="AB1072" s="5">
        <f t="shared" si="444"/>
        <v>0.41999999999999993</v>
      </c>
      <c r="AC1072" s="5">
        <f t="shared" si="445"/>
        <v>-1</v>
      </c>
      <c r="AD1072" s="3">
        <f t="shared" si="446"/>
        <v>201909</v>
      </c>
      <c r="AE1072" s="21">
        <v>1.34</v>
      </c>
      <c r="AF1072" s="21">
        <v>3.35</v>
      </c>
      <c r="AG1072" s="21">
        <v>1.42</v>
      </c>
      <c r="AH1072" s="21">
        <v>2.95</v>
      </c>
      <c r="AI1072">
        <v>33</v>
      </c>
      <c r="AJ1072">
        <v>28</v>
      </c>
      <c r="AK1072">
        <f t="shared" si="447"/>
        <v>-300</v>
      </c>
      <c r="AL1072">
        <f t="shared" si="448"/>
        <v>33</v>
      </c>
      <c r="AM1072">
        <f t="shared" si="449"/>
        <v>28</v>
      </c>
    </row>
    <row r="1073" spans="2:39" x14ac:dyDescent="0.25">
      <c r="B1073" s="24">
        <v>43730</v>
      </c>
      <c r="C1073" s="20" t="s">
        <v>32</v>
      </c>
      <c r="D1073" s="20" t="s">
        <v>55</v>
      </c>
      <c r="E1073" s="2">
        <v>-454.54545454545462</v>
      </c>
      <c r="F1073" s="2">
        <v>350</v>
      </c>
      <c r="G1073" s="9">
        <f t="shared" si="450"/>
        <v>45073.541666664074</v>
      </c>
      <c r="H1073" s="2" t="str">
        <f t="shared" si="451"/>
        <v>Minnesota Vikings</v>
      </c>
      <c r="I1073" s="2" t="str">
        <f t="shared" si="452"/>
        <v>Oakland Raiders</v>
      </c>
      <c r="J1073" s="17">
        <f t="shared" si="453"/>
        <v>-454.54545454545462</v>
      </c>
      <c r="K1073" s="18">
        <f t="shared" si="454"/>
        <v>350</v>
      </c>
      <c r="L1073" s="4">
        <f t="shared" si="429"/>
        <v>1.22</v>
      </c>
      <c r="M1073" s="4">
        <f t="shared" si="430"/>
        <v>4.5</v>
      </c>
      <c r="N1073" s="1">
        <f t="shared" si="431"/>
        <v>0.81967213114754101</v>
      </c>
      <c r="O1073" s="1">
        <f t="shared" si="432"/>
        <v>0.22222222222222221</v>
      </c>
      <c r="P1073" s="1">
        <f t="shared" si="433"/>
        <v>4.0209790209790097E-2</v>
      </c>
      <c r="Q1073" s="1">
        <f t="shared" si="434"/>
        <v>0.2987249544626594</v>
      </c>
      <c r="R1073" s="1">
        <f t="shared" si="435"/>
        <v>0.80972495446265946</v>
      </c>
      <c r="S1073" s="1"/>
      <c r="T1073" s="17">
        <f t="shared" si="436"/>
        <v>234.98725646118768</v>
      </c>
      <c r="U1073" s="18">
        <f t="shared" si="437"/>
        <v>3526.591123964678</v>
      </c>
      <c r="V1073" s="2">
        <f t="shared" si="438"/>
        <v>223.2378936381283</v>
      </c>
      <c r="W1073" s="18">
        <f t="shared" si="439"/>
        <v>3350.2615677664439</v>
      </c>
      <c r="X1073" s="2">
        <f t="shared" si="440"/>
        <v>-447.95262296329213</v>
      </c>
      <c r="Y1073" s="2">
        <f t="shared" si="441"/>
        <v>335.02615677664437</v>
      </c>
      <c r="Z1073" s="2">
        <f t="shared" si="442"/>
        <v>223.2378936381283</v>
      </c>
      <c r="AA1073" s="2">
        <f t="shared" si="443"/>
        <v>-1000</v>
      </c>
      <c r="AB1073" s="5">
        <f t="shared" si="444"/>
        <v>0.21999999999999997</v>
      </c>
      <c r="AC1073" s="5">
        <f t="shared" si="445"/>
        <v>-1</v>
      </c>
      <c r="AD1073" s="3">
        <f t="shared" si="446"/>
        <v>201909</v>
      </c>
      <c r="AE1073" s="21">
        <v>1.29</v>
      </c>
      <c r="AF1073" s="21">
        <v>3.7</v>
      </c>
      <c r="AG1073" s="21">
        <v>1.22</v>
      </c>
      <c r="AH1073" s="21">
        <v>4.5</v>
      </c>
      <c r="AI1073">
        <v>34</v>
      </c>
      <c r="AJ1073">
        <v>14</v>
      </c>
      <c r="AK1073">
        <f t="shared" si="447"/>
        <v>-500</v>
      </c>
      <c r="AL1073">
        <f t="shared" si="448"/>
        <v>34</v>
      </c>
      <c r="AM1073">
        <f t="shared" si="449"/>
        <v>14</v>
      </c>
    </row>
    <row r="1074" spans="2:39" x14ac:dyDescent="0.25">
      <c r="B1074" s="24">
        <v>43730</v>
      </c>
      <c r="C1074" s="20" t="s">
        <v>39</v>
      </c>
      <c r="D1074" s="20" t="s">
        <v>45</v>
      </c>
      <c r="E1074" s="2">
        <v>-3333.3333333333303</v>
      </c>
      <c r="F1074" s="2">
        <v>1450</v>
      </c>
      <c r="G1074" s="9">
        <f t="shared" si="450"/>
        <v>45073.583333330738</v>
      </c>
      <c r="H1074" s="2" t="str">
        <f t="shared" si="451"/>
        <v>New England Patriots</v>
      </c>
      <c r="I1074" s="2" t="str">
        <f t="shared" si="452"/>
        <v>New York Jets</v>
      </c>
      <c r="J1074" s="17">
        <f t="shared" si="453"/>
        <v>-3333.3333333333303</v>
      </c>
      <c r="K1074" s="18">
        <f t="shared" si="454"/>
        <v>1450</v>
      </c>
      <c r="L1074" s="4">
        <f t="shared" si="429"/>
        <v>1.03</v>
      </c>
      <c r="M1074" s="4">
        <f t="shared" si="430"/>
        <v>15.5</v>
      </c>
      <c r="N1074" s="1">
        <f t="shared" si="431"/>
        <v>0.970873786407767</v>
      </c>
      <c r="O1074" s="1">
        <f t="shared" si="432"/>
        <v>6.4516129032258063E-2</v>
      </c>
      <c r="P1074" s="1">
        <f t="shared" si="433"/>
        <v>3.4180278281911725E-2</v>
      </c>
      <c r="Q1074" s="1">
        <f t="shared" si="434"/>
        <v>0.4531788286877545</v>
      </c>
      <c r="R1074" s="1">
        <f t="shared" si="435"/>
        <v>0.96417882868775451</v>
      </c>
      <c r="S1074" s="1"/>
      <c r="T1074" s="17">
        <f t="shared" si="436"/>
        <v>37.151999449104302</v>
      </c>
      <c r="U1074" s="18">
        <f t="shared" si="437"/>
        <v>12127.558266454987</v>
      </c>
      <c r="V1074" s="2">
        <f t="shared" si="438"/>
        <v>35.294399476649083</v>
      </c>
      <c r="W1074" s="18">
        <f t="shared" si="439"/>
        <v>11521.180353132238</v>
      </c>
      <c r="X1074" s="2">
        <f t="shared" si="440"/>
        <v>-2833.3107088607758</v>
      </c>
      <c r="Y1074" s="2">
        <f t="shared" si="441"/>
        <v>1152.1180353132238</v>
      </c>
      <c r="Z1074" s="2">
        <f t="shared" si="442"/>
        <v>35.294399476649083</v>
      </c>
      <c r="AA1074" s="2">
        <f t="shared" si="443"/>
        <v>-1000</v>
      </c>
      <c r="AB1074" s="5">
        <f t="shared" si="444"/>
        <v>3.0000000000000027E-2</v>
      </c>
      <c r="AC1074" s="5">
        <f t="shared" si="445"/>
        <v>-1</v>
      </c>
      <c r="AD1074" s="3">
        <f t="shared" si="446"/>
        <v>201909</v>
      </c>
      <c r="AE1074" s="21">
        <v>1.05</v>
      </c>
      <c r="AF1074" s="21">
        <v>12</v>
      </c>
      <c r="AG1074" s="21">
        <v>1.03</v>
      </c>
      <c r="AH1074" s="21">
        <v>15.5</v>
      </c>
      <c r="AI1074">
        <v>30</v>
      </c>
      <c r="AJ1074">
        <v>14</v>
      </c>
      <c r="AK1074">
        <f t="shared" si="447"/>
        <v>-3400</v>
      </c>
      <c r="AL1074">
        <f t="shared" si="448"/>
        <v>30</v>
      </c>
      <c r="AM1074">
        <f t="shared" si="449"/>
        <v>14</v>
      </c>
    </row>
    <row r="1075" spans="2:39" x14ac:dyDescent="0.25">
      <c r="B1075" s="24">
        <v>43730</v>
      </c>
      <c r="C1075" s="20" t="s">
        <v>22</v>
      </c>
      <c r="D1075" s="20" t="s">
        <v>37</v>
      </c>
      <c r="E1075" s="2">
        <v>-222.22222222222226</v>
      </c>
      <c r="F1075" s="2">
        <v>179.99999999999997</v>
      </c>
      <c r="G1075" s="9">
        <f t="shared" si="450"/>
        <v>45073.624999997402</v>
      </c>
      <c r="H1075" s="2" t="str">
        <f t="shared" si="451"/>
        <v>Philadelphia Eagles</v>
      </c>
      <c r="I1075" s="2" t="str">
        <f t="shared" si="452"/>
        <v>Detroit Lions</v>
      </c>
      <c r="J1075" s="17">
        <f t="shared" si="453"/>
        <v>-222.22222222222226</v>
      </c>
      <c r="K1075" s="18">
        <f t="shared" si="454"/>
        <v>179.99999999999997</v>
      </c>
      <c r="L1075" s="4">
        <f t="shared" si="429"/>
        <v>1.45</v>
      </c>
      <c r="M1075" s="4">
        <f t="shared" si="430"/>
        <v>2.8</v>
      </c>
      <c r="N1075" s="1">
        <f t="shared" si="431"/>
        <v>0.68965517241379315</v>
      </c>
      <c r="O1075" s="1">
        <f t="shared" si="432"/>
        <v>0.35714285714285715</v>
      </c>
      <c r="P1075" s="1">
        <f t="shared" si="433"/>
        <v>4.4705882352941262E-2</v>
      </c>
      <c r="Q1075" s="1">
        <f t="shared" si="434"/>
        <v>0.166256157635468</v>
      </c>
      <c r="R1075" s="1">
        <f t="shared" si="435"/>
        <v>0.67725615763546798</v>
      </c>
      <c r="S1075" s="1"/>
      <c r="T1075" s="17">
        <f t="shared" si="436"/>
        <v>476.54619116545314</v>
      </c>
      <c r="U1075" s="18">
        <f t="shared" si="437"/>
        <v>1872.3757127156628</v>
      </c>
      <c r="V1075" s="2">
        <f t="shared" si="438"/>
        <v>452.71888160718044</v>
      </c>
      <c r="W1075" s="18">
        <f t="shared" si="439"/>
        <v>1778.7569270798795</v>
      </c>
      <c r="X1075" s="2">
        <f t="shared" si="440"/>
        <v>-220.88762820095712</v>
      </c>
      <c r="Y1075" s="2">
        <f t="shared" si="441"/>
        <v>177.87569270798795</v>
      </c>
      <c r="Z1075" s="2">
        <f t="shared" si="442"/>
        <v>-1000</v>
      </c>
      <c r="AA1075" s="2">
        <f t="shared" si="443"/>
        <v>1778.7569270798795</v>
      </c>
      <c r="AB1075" s="5">
        <f t="shared" si="444"/>
        <v>-1</v>
      </c>
      <c r="AC1075" s="5">
        <f t="shared" si="445"/>
        <v>1.7999999999999998</v>
      </c>
      <c r="AD1075" s="3">
        <f t="shared" si="446"/>
        <v>201909</v>
      </c>
      <c r="AE1075" s="21">
        <v>1.29</v>
      </c>
      <c r="AF1075" s="21">
        <v>3.7</v>
      </c>
      <c r="AG1075" s="21">
        <v>1.45</v>
      </c>
      <c r="AH1075" s="21">
        <v>2.8</v>
      </c>
      <c r="AI1075">
        <v>24</v>
      </c>
      <c r="AJ1075">
        <v>27</v>
      </c>
      <c r="AK1075">
        <f t="shared" si="447"/>
        <v>-300</v>
      </c>
      <c r="AL1075">
        <f t="shared" si="448"/>
        <v>24</v>
      </c>
      <c r="AM1075">
        <f t="shared" si="449"/>
        <v>27</v>
      </c>
    </row>
    <row r="1076" spans="2:39" x14ac:dyDescent="0.25">
      <c r="B1076" s="24">
        <v>43727</v>
      </c>
      <c r="C1076" s="20" t="s">
        <v>29</v>
      </c>
      <c r="D1076" s="20" t="s">
        <v>44</v>
      </c>
      <c r="E1076" s="2">
        <v>110.00000000000001</v>
      </c>
      <c r="F1076" s="2">
        <v>-131.57894736842104</v>
      </c>
      <c r="G1076" s="9">
        <f t="shared" si="450"/>
        <v>45073.666666664067</v>
      </c>
      <c r="H1076" s="2" t="str">
        <f t="shared" si="451"/>
        <v>Tennessee Titans</v>
      </c>
      <c r="I1076" s="2" t="str">
        <f t="shared" si="452"/>
        <v>Jacksonville Jaguars</v>
      </c>
      <c r="J1076" s="17">
        <f t="shared" si="453"/>
        <v>-131.57894736842104</v>
      </c>
      <c r="K1076" s="18">
        <f t="shared" si="454"/>
        <v>110.00000000000001</v>
      </c>
      <c r="L1076" s="4">
        <f t="shared" si="429"/>
        <v>1.76</v>
      </c>
      <c r="M1076" s="4">
        <f t="shared" si="430"/>
        <v>2.1</v>
      </c>
      <c r="N1076" s="1">
        <f t="shared" si="431"/>
        <v>0.56818181818181823</v>
      </c>
      <c r="O1076" s="1">
        <f t="shared" si="432"/>
        <v>0.47619047619047616</v>
      </c>
      <c r="P1076" s="1">
        <f t="shared" si="433"/>
        <v>4.2487046632124437E-2</v>
      </c>
      <c r="Q1076" s="1">
        <f t="shared" si="434"/>
        <v>4.5995670995671034E-2</v>
      </c>
      <c r="R1076" s="1">
        <f t="shared" si="435"/>
        <v>0.55699567099567104</v>
      </c>
      <c r="S1076" s="1"/>
      <c r="T1076" s="17">
        <f t="shared" si="436"/>
        <v>795.34608987611307</v>
      </c>
      <c r="U1076" s="18">
        <f t="shared" si="437"/>
        <v>1144.9859022934511</v>
      </c>
      <c r="V1076" s="2">
        <f t="shared" si="438"/>
        <v>755.57878538230739</v>
      </c>
      <c r="W1076" s="18">
        <f t="shared" si="439"/>
        <v>1087.7366071787785</v>
      </c>
      <c r="X1076" s="2">
        <f t="shared" si="440"/>
        <v>-132.3488720628942</v>
      </c>
      <c r="Y1076" s="2">
        <f t="shared" si="441"/>
        <v>108.77366071787785</v>
      </c>
      <c r="Z1076" s="2">
        <f t="shared" si="442"/>
        <v>-1000</v>
      </c>
      <c r="AA1076" s="2">
        <f t="shared" si="443"/>
        <v>1087.7366071787785</v>
      </c>
      <c r="AB1076" s="5">
        <f t="shared" si="444"/>
        <v>-1</v>
      </c>
      <c r="AC1076" s="5">
        <f t="shared" si="445"/>
        <v>1.1000000000000001</v>
      </c>
      <c r="AD1076" s="3">
        <f t="shared" si="446"/>
        <v>201909</v>
      </c>
      <c r="AE1076" s="21">
        <v>2.1</v>
      </c>
      <c r="AF1076" s="21">
        <v>1.76</v>
      </c>
      <c r="AG1076" s="21">
        <v>2.1</v>
      </c>
      <c r="AH1076" s="21">
        <v>1.76</v>
      </c>
      <c r="AI1076">
        <v>20</v>
      </c>
      <c r="AJ1076">
        <v>7</v>
      </c>
      <c r="AK1076">
        <f t="shared" si="447"/>
        <v>-140</v>
      </c>
      <c r="AL1076">
        <f t="shared" si="448"/>
        <v>7</v>
      </c>
      <c r="AM1076">
        <f t="shared" si="449"/>
        <v>20</v>
      </c>
    </row>
    <row r="1077" spans="2:39" x14ac:dyDescent="0.25">
      <c r="B1077" s="24">
        <v>43724</v>
      </c>
      <c r="C1077" s="20" t="s">
        <v>45</v>
      </c>
      <c r="D1077" s="20" t="s">
        <v>49</v>
      </c>
      <c r="E1077" s="2">
        <v>254.99999999999997</v>
      </c>
      <c r="F1077" s="2">
        <v>-322.58064516129025</v>
      </c>
      <c r="G1077" s="9">
        <f t="shared" si="450"/>
        <v>45073.708333330731</v>
      </c>
      <c r="H1077" s="2" t="str">
        <f t="shared" si="451"/>
        <v>Cleveland Browns</v>
      </c>
      <c r="I1077" s="2" t="str">
        <f t="shared" si="452"/>
        <v>New York Jets</v>
      </c>
      <c r="J1077" s="17">
        <f t="shared" si="453"/>
        <v>-322.58064516129025</v>
      </c>
      <c r="K1077" s="18">
        <f t="shared" si="454"/>
        <v>254.99999999999997</v>
      </c>
      <c r="L1077" s="4">
        <f t="shared" si="429"/>
        <v>1.31</v>
      </c>
      <c r="M1077" s="4">
        <f t="shared" si="430"/>
        <v>3.55</v>
      </c>
      <c r="N1077" s="1">
        <f t="shared" si="431"/>
        <v>0.76335877862595414</v>
      </c>
      <c r="O1077" s="1">
        <f t="shared" si="432"/>
        <v>0.28169014084507044</v>
      </c>
      <c r="P1077" s="1">
        <f t="shared" si="433"/>
        <v>4.3106995884773514E-2</v>
      </c>
      <c r="Q1077" s="1">
        <f t="shared" si="434"/>
        <v>0.24083431889044185</v>
      </c>
      <c r="R1077" s="1">
        <f t="shared" si="435"/>
        <v>0.75183431889044183</v>
      </c>
      <c r="S1077" s="1"/>
      <c r="T1077" s="17">
        <f t="shared" si="436"/>
        <v>330.08027815995609</v>
      </c>
      <c r="U1077" s="18">
        <f t="shared" si="437"/>
        <v>2621.0959219336551</v>
      </c>
      <c r="V1077" s="2">
        <f t="shared" si="438"/>
        <v>313.57626425195826</v>
      </c>
      <c r="W1077" s="18">
        <f t="shared" si="439"/>
        <v>2490.0411258369722</v>
      </c>
      <c r="X1077" s="2">
        <f t="shared" si="440"/>
        <v>-318.90168804246639</v>
      </c>
      <c r="Y1077" s="2">
        <f t="shared" si="441"/>
        <v>249.00411258369724</v>
      </c>
      <c r="Z1077" s="2">
        <f t="shared" si="442"/>
        <v>313.57626425195826</v>
      </c>
      <c r="AA1077" s="2">
        <f t="shared" si="443"/>
        <v>-1000</v>
      </c>
      <c r="AB1077" s="5">
        <f t="shared" si="444"/>
        <v>0.31000000000000005</v>
      </c>
      <c r="AC1077" s="5">
        <f t="shared" si="445"/>
        <v>-1</v>
      </c>
      <c r="AD1077" s="3">
        <f t="shared" si="446"/>
        <v>201909</v>
      </c>
      <c r="AE1077" s="21">
        <v>2.1</v>
      </c>
      <c r="AF1077" s="21">
        <v>1.76</v>
      </c>
      <c r="AG1077" s="21">
        <v>3.55</v>
      </c>
      <c r="AH1077" s="21">
        <v>1.31</v>
      </c>
      <c r="AI1077">
        <v>3</v>
      </c>
      <c r="AJ1077">
        <v>23</v>
      </c>
      <c r="AK1077">
        <f t="shared" si="447"/>
        <v>-400</v>
      </c>
      <c r="AL1077">
        <f t="shared" si="448"/>
        <v>23</v>
      </c>
      <c r="AM1077">
        <f t="shared" si="449"/>
        <v>3</v>
      </c>
    </row>
    <row r="1078" spans="2:39" x14ac:dyDescent="0.25">
      <c r="B1078" s="24">
        <v>43723</v>
      </c>
      <c r="C1078" s="20" t="s">
        <v>38</v>
      </c>
      <c r="D1078" s="20" t="s">
        <v>22</v>
      </c>
      <c r="E1078" s="2">
        <v>-105.26315789473685</v>
      </c>
      <c r="F1078" s="2">
        <v>-116.27906976744185</v>
      </c>
      <c r="G1078" s="9">
        <f t="shared" si="450"/>
        <v>45073.749999997395</v>
      </c>
      <c r="H1078" s="2" t="str">
        <f t="shared" si="451"/>
        <v>Philadelphia Eagles</v>
      </c>
      <c r="I1078" s="2" t="str">
        <f t="shared" si="452"/>
        <v>Atlanta Falcons</v>
      </c>
      <c r="J1078" s="17">
        <f t="shared" si="453"/>
        <v>-116.27906976744185</v>
      </c>
      <c r="K1078" s="18">
        <f t="shared" si="454"/>
        <v>-105.26315789473685</v>
      </c>
      <c r="L1078" s="4">
        <f t="shared" si="429"/>
        <v>1.86</v>
      </c>
      <c r="M1078" s="4">
        <f t="shared" si="430"/>
        <v>1.95</v>
      </c>
      <c r="N1078" s="1">
        <f t="shared" si="431"/>
        <v>0.5376344086021505</v>
      </c>
      <c r="O1078" s="1">
        <f t="shared" si="432"/>
        <v>0.51282051282051289</v>
      </c>
      <c r="P1078" s="1">
        <f t="shared" si="433"/>
        <v>4.8031496062992063E-2</v>
      </c>
      <c r="Q1078" s="1">
        <f t="shared" si="434"/>
        <v>1.2406947890818809E-2</v>
      </c>
      <c r="R1078" s="1">
        <f t="shared" si="435"/>
        <v>0.52340694789081876</v>
      </c>
      <c r="S1078" s="1"/>
      <c r="T1078" s="17">
        <f t="shared" si="436"/>
        <v>910.55927711643062</v>
      </c>
      <c r="U1078" s="18">
        <f t="shared" si="437"/>
        <v>1001.5075521192962</v>
      </c>
      <c r="V1078" s="2">
        <f t="shared" si="438"/>
        <v>865.03131326060907</v>
      </c>
      <c r="W1078" s="18">
        <f t="shared" si="439"/>
        <v>951.43217451333135</v>
      </c>
      <c r="X1078" s="2">
        <f t="shared" si="440"/>
        <v>-115.60275156174939</v>
      </c>
      <c r="Y1078" s="2">
        <f t="shared" si="441"/>
        <v>-105.10470707084419</v>
      </c>
      <c r="Z1078" s="2">
        <f t="shared" si="442"/>
        <v>-1000</v>
      </c>
      <c r="AA1078" s="2">
        <f t="shared" si="443"/>
        <v>951.43217451333135</v>
      </c>
      <c r="AB1078" s="5">
        <f t="shared" si="444"/>
        <v>-1</v>
      </c>
      <c r="AC1078" s="5">
        <f t="shared" si="445"/>
        <v>0.95</v>
      </c>
      <c r="AD1078" s="3">
        <f t="shared" si="446"/>
        <v>201909</v>
      </c>
      <c r="AE1078" s="21">
        <v>1.9</v>
      </c>
      <c r="AF1078" s="21">
        <v>1.9</v>
      </c>
      <c r="AG1078" s="21">
        <v>1.95</v>
      </c>
      <c r="AH1078" s="21">
        <v>1.86</v>
      </c>
      <c r="AI1078">
        <v>24</v>
      </c>
      <c r="AJ1078">
        <v>20</v>
      </c>
      <c r="AK1078">
        <f t="shared" si="447"/>
        <v>-120</v>
      </c>
      <c r="AL1078">
        <f t="shared" si="448"/>
        <v>20</v>
      </c>
      <c r="AM1078">
        <f t="shared" si="449"/>
        <v>24</v>
      </c>
    </row>
    <row r="1079" spans="2:39" x14ac:dyDescent="0.25">
      <c r="B1079" s="24">
        <v>43723</v>
      </c>
      <c r="C1079" s="20" t="s">
        <v>41</v>
      </c>
      <c r="D1079" s="20" t="s">
        <v>40</v>
      </c>
      <c r="E1079" s="2">
        <v>129.99999999999997</v>
      </c>
      <c r="F1079" s="2">
        <v>-151.51515151515153</v>
      </c>
      <c r="G1079" s="9">
        <f t="shared" si="450"/>
        <v>45073.791666664059</v>
      </c>
      <c r="H1079" s="2" t="str">
        <f t="shared" si="451"/>
        <v>Chicago Bears</v>
      </c>
      <c r="I1079" s="2" t="str">
        <f t="shared" si="452"/>
        <v>Denver Broncos</v>
      </c>
      <c r="J1079" s="17">
        <f t="shared" si="453"/>
        <v>-151.51515151515153</v>
      </c>
      <c r="K1079" s="18">
        <f t="shared" si="454"/>
        <v>129.99999999999997</v>
      </c>
      <c r="L1079" s="4">
        <f t="shared" si="429"/>
        <v>1.66</v>
      </c>
      <c r="M1079" s="4">
        <f t="shared" si="430"/>
        <v>2.2999999999999998</v>
      </c>
      <c r="N1079" s="1">
        <f t="shared" si="431"/>
        <v>0.60240963855421692</v>
      </c>
      <c r="O1079" s="1">
        <f t="shared" si="432"/>
        <v>0.43478260869565222</v>
      </c>
      <c r="P1079" s="1">
        <f t="shared" si="433"/>
        <v>3.5858585858585923E-2</v>
      </c>
      <c r="Q1079" s="1">
        <f t="shared" si="434"/>
        <v>8.3813514929282351E-2</v>
      </c>
      <c r="R1079" s="1">
        <f t="shared" si="435"/>
        <v>0.59481351492928236</v>
      </c>
      <c r="S1079" s="1"/>
      <c r="T1079" s="17">
        <f t="shared" si="436"/>
        <v>681.19919084032654</v>
      </c>
      <c r="U1079" s="18">
        <f t="shared" si="437"/>
        <v>1332.032655245516</v>
      </c>
      <c r="V1079" s="2">
        <f t="shared" si="438"/>
        <v>647.13923129831016</v>
      </c>
      <c r="W1079" s="18">
        <f t="shared" si="439"/>
        <v>1265.4310224832402</v>
      </c>
      <c r="X1079" s="2">
        <f t="shared" si="440"/>
        <v>-154.5262521009227</v>
      </c>
      <c r="Y1079" s="2">
        <f t="shared" si="441"/>
        <v>126.54310224832402</v>
      </c>
      <c r="Z1079" s="2">
        <f t="shared" si="442"/>
        <v>647.13923129831016</v>
      </c>
      <c r="AA1079" s="2">
        <f t="shared" si="443"/>
        <v>-1000</v>
      </c>
      <c r="AB1079" s="5">
        <f t="shared" si="444"/>
        <v>0.65999999999999992</v>
      </c>
      <c r="AC1079" s="5">
        <f t="shared" si="445"/>
        <v>-1</v>
      </c>
      <c r="AD1079" s="3">
        <f t="shared" si="446"/>
        <v>201909</v>
      </c>
      <c r="AE1079" s="21">
        <v>1.9</v>
      </c>
      <c r="AF1079" s="21">
        <v>1.9</v>
      </c>
      <c r="AG1079" s="21">
        <v>2.2999999999999998</v>
      </c>
      <c r="AH1079" s="21">
        <v>1.66</v>
      </c>
      <c r="AI1079">
        <v>14</v>
      </c>
      <c r="AJ1079">
        <v>16</v>
      </c>
      <c r="AK1079">
        <f t="shared" si="447"/>
        <v>-160</v>
      </c>
      <c r="AL1079">
        <f t="shared" si="448"/>
        <v>16</v>
      </c>
      <c r="AM1079">
        <f t="shared" si="449"/>
        <v>14</v>
      </c>
    </row>
    <row r="1080" spans="2:39" x14ac:dyDescent="0.25">
      <c r="B1080" s="24">
        <v>43723</v>
      </c>
      <c r="C1080" s="20" t="s">
        <v>50</v>
      </c>
      <c r="D1080" s="20" t="s">
        <v>46</v>
      </c>
      <c r="E1080" s="2">
        <v>-135.13513513513513</v>
      </c>
      <c r="F1080" s="2">
        <v>114.99999999999999</v>
      </c>
      <c r="G1080" s="9">
        <f t="shared" si="450"/>
        <v>45073.833333330724</v>
      </c>
      <c r="H1080" s="2" t="str">
        <f t="shared" si="451"/>
        <v>Los Angeles Rams</v>
      </c>
      <c r="I1080" s="2" t="str">
        <f t="shared" si="452"/>
        <v>New Orleans Saints</v>
      </c>
      <c r="J1080" s="17">
        <f t="shared" si="453"/>
        <v>-135.13513513513513</v>
      </c>
      <c r="K1080" s="18">
        <f t="shared" si="454"/>
        <v>114.99999999999999</v>
      </c>
      <c r="L1080" s="4">
        <f t="shared" si="429"/>
        <v>1.74</v>
      </c>
      <c r="M1080" s="4">
        <f t="shared" si="430"/>
        <v>2.15</v>
      </c>
      <c r="N1080" s="1">
        <f t="shared" si="431"/>
        <v>0.57471264367816088</v>
      </c>
      <c r="O1080" s="1">
        <f t="shared" si="432"/>
        <v>0.46511627906976744</v>
      </c>
      <c r="P1080" s="1">
        <f t="shared" si="433"/>
        <v>3.8303341902313659E-2</v>
      </c>
      <c r="Q1080" s="1">
        <f t="shared" si="434"/>
        <v>5.4798182304196724E-2</v>
      </c>
      <c r="R1080" s="1">
        <f t="shared" si="435"/>
        <v>0.56579818230419676</v>
      </c>
      <c r="S1080" s="1"/>
      <c r="T1080" s="17">
        <f t="shared" si="436"/>
        <v>767.41465645493759</v>
      </c>
      <c r="U1080" s="18">
        <f t="shared" si="437"/>
        <v>1185.8985221458363</v>
      </c>
      <c r="V1080" s="2">
        <f t="shared" si="438"/>
        <v>729.04392363219063</v>
      </c>
      <c r="W1080" s="18">
        <f t="shared" si="439"/>
        <v>1126.6035960385445</v>
      </c>
      <c r="X1080" s="2">
        <f t="shared" si="440"/>
        <v>-137.16594673992637</v>
      </c>
      <c r="Y1080" s="2">
        <f t="shared" si="441"/>
        <v>112.66035960385446</v>
      </c>
      <c r="Z1080" s="2">
        <f t="shared" si="442"/>
        <v>729.04392363219063</v>
      </c>
      <c r="AA1080" s="2">
        <f t="shared" si="443"/>
        <v>-1000</v>
      </c>
      <c r="AB1080" s="5">
        <f t="shared" si="444"/>
        <v>0.74</v>
      </c>
      <c r="AC1080" s="5">
        <f t="shared" si="445"/>
        <v>-1</v>
      </c>
      <c r="AD1080" s="3">
        <f t="shared" si="446"/>
        <v>201909</v>
      </c>
      <c r="AE1080" s="21">
        <v>1.58</v>
      </c>
      <c r="AF1080" s="21">
        <v>2.5</v>
      </c>
      <c r="AG1080" s="21">
        <v>1.74</v>
      </c>
      <c r="AH1080" s="21">
        <v>2.15</v>
      </c>
      <c r="AI1080">
        <v>27</v>
      </c>
      <c r="AJ1080">
        <v>9</v>
      </c>
      <c r="AK1080">
        <f t="shared" si="447"/>
        <v>-140</v>
      </c>
      <c r="AL1080">
        <f t="shared" si="448"/>
        <v>27</v>
      </c>
      <c r="AM1080">
        <f t="shared" si="449"/>
        <v>9</v>
      </c>
    </row>
    <row r="1081" spans="2:39" x14ac:dyDescent="0.25">
      <c r="B1081" s="24">
        <v>43723</v>
      </c>
      <c r="C1081" s="20" t="s">
        <v>55</v>
      </c>
      <c r="D1081" s="20" t="s">
        <v>23</v>
      </c>
      <c r="E1081" s="2">
        <v>265</v>
      </c>
      <c r="F1081" s="2">
        <v>-333.33333333333326</v>
      </c>
      <c r="G1081" s="9">
        <f t="shared" si="450"/>
        <v>45073.874999997388</v>
      </c>
      <c r="H1081" s="2" t="str">
        <f t="shared" si="451"/>
        <v>Kansas City Chiefs</v>
      </c>
      <c r="I1081" s="2" t="str">
        <f t="shared" si="452"/>
        <v>Oakland Raiders</v>
      </c>
      <c r="J1081" s="17">
        <f t="shared" si="453"/>
        <v>-333.33333333333326</v>
      </c>
      <c r="K1081" s="18">
        <f t="shared" si="454"/>
        <v>265</v>
      </c>
      <c r="L1081" s="4">
        <f t="shared" si="429"/>
        <v>1.3</v>
      </c>
      <c r="M1081" s="4">
        <f t="shared" si="430"/>
        <v>3.65</v>
      </c>
      <c r="N1081" s="1">
        <f t="shared" si="431"/>
        <v>0.76923076923076916</v>
      </c>
      <c r="O1081" s="1">
        <f t="shared" si="432"/>
        <v>0.27397260273972601</v>
      </c>
      <c r="P1081" s="1">
        <f t="shared" si="433"/>
        <v>4.1414141414141459E-2</v>
      </c>
      <c r="Q1081" s="1">
        <f t="shared" si="434"/>
        <v>0.24762908324552158</v>
      </c>
      <c r="R1081" s="1">
        <f t="shared" si="435"/>
        <v>0.75862908324552158</v>
      </c>
      <c r="S1081" s="1"/>
      <c r="T1081" s="17">
        <f t="shared" si="436"/>
        <v>318.16723361284784</v>
      </c>
      <c r="U1081" s="18">
        <f t="shared" si="437"/>
        <v>2708.5523787535408</v>
      </c>
      <c r="V1081" s="2">
        <f t="shared" si="438"/>
        <v>302.25887193220541</v>
      </c>
      <c r="W1081" s="18">
        <f t="shared" si="439"/>
        <v>2573.1247598158634</v>
      </c>
      <c r="X1081" s="2">
        <f t="shared" si="440"/>
        <v>-330.84223255630133</v>
      </c>
      <c r="Y1081" s="2">
        <f t="shared" si="441"/>
        <v>257.31247598158632</v>
      </c>
      <c r="Z1081" s="2">
        <f t="shared" si="442"/>
        <v>302.25887193220541</v>
      </c>
      <c r="AA1081" s="2">
        <f t="shared" si="443"/>
        <v>-1000</v>
      </c>
      <c r="AB1081" s="5">
        <f t="shared" si="444"/>
        <v>0.30000000000000004</v>
      </c>
      <c r="AC1081" s="5">
        <f t="shared" si="445"/>
        <v>-1</v>
      </c>
      <c r="AD1081" s="3">
        <f t="shared" si="446"/>
        <v>201909</v>
      </c>
      <c r="AE1081" s="21">
        <v>4.0999999999999996</v>
      </c>
      <c r="AF1081" s="21">
        <v>1.25</v>
      </c>
      <c r="AG1081" s="21">
        <v>3.65</v>
      </c>
      <c r="AH1081" s="21">
        <v>1.3</v>
      </c>
      <c r="AI1081">
        <v>10</v>
      </c>
      <c r="AJ1081">
        <v>28</v>
      </c>
      <c r="AK1081">
        <f t="shared" si="447"/>
        <v>-400</v>
      </c>
      <c r="AL1081">
        <f t="shared" si="448"/>
        <v>28</v>
      </c>
      <c r="AM1081">
        <f t="shared" si="449"/>
        <v>10</v>
      </c>
    </row>
    <row r="1082" spans="2:39" x14ac:dyDescent="0.25">
      <c r="B1082" s="24">
        <v>43723</v>
      </c>
      <c r="C1082" s="20" t="s">
        <v>31</v>
      </c>
      <c r="D1082" s="20" t="s">
        <v>51</v>
      </c>
      <c r="E1082" s="2">
        <v>-769.23076923076985</v>
      </c>
      <c r="F1082" s="2">
        <v>525</v>
      </c>
      <c r="G1082" s="9">
        <f t="shared" si="450"/>
        <v>45073.916666664052</v>
      </c>
      <c r="H1082" s="2" t="str">
        <f t="shared" si="451"/>
        <v>Baltimore Ravens</v>
      </c>
      <c r="I1082" s="2" t="str">
        <f t="shared" si="452"/>
        <v>Arizona Cardinals</v>
      </c>
      <c r="J1082" s="17">
        <f t="shared" si="453"/>
        <v>-769.23076923076985</v>
      </c>
      <c r="K1082" s="18">
        <f t="shared" si="454"/>
        <v>525</v>
      </c>
      <c r="L1082" s="4">
        <f t="shared" si="429"/>
        <v>1.1299999999999999</v>
      </c>
      <c r="M1082" s="4">
        <f t="shared" si="430"/>
        <v>6.25</v>
      </c>
      <c r="N1082" s="1">
        <f t="shared" si="431"/>
        <v>0.88495575221238942</v>
      </c>
      <c r="O1082" s="1">
        <f t="shared" si="432"/>
        <v>0.16</v>
      </c>
      <c r="P1082" s="1">
        <f t="shared" si="433"/>
        <v>4.3021680216802305E-2</v>
      </c>
      <c r="Q1082" s="1">
        <f t="shared" si="434"/>
        <v>0.3624778761061947</v>
      </c>
      <c r="R1082" s="1">
        <f t="shared" si="435"/>
        <v>0.87347787610619476</v>
      </c>
      <c r="S1082" s="1"/>
      <c r="T1082" s="17">
        <f t="shared" si="436"/>
        <v>144.84868747657109</v>
      </c>
      <c r="U1082" s="18">
        <f t="shared" si="437"/>
        <v>5222.3527180608417</v>
      </c>
      <c r="V1082" s="2">
        <f t="shared" si="438"/>
        <v>137.60625310274253</v>
      </c>
      <c r="W1082" s="18">
        <f t="shared" si="439"/>
        <v>4961.2350821577993</v>
      </c>
      <c r="X1082" s="2">
        <f t="shared" si="440"/>
        <v>-726.71116134043598</v>
      </c>
      <c r="Y1082" s="2">
        <f t="shared" si="441"/>
        <v>496.12350821577991</v>
      </c>
      <c r="Z1082" s="2">
        <f t="shared" si="442"/>
        <v>137.60625310274253</v>
      </c>
      <c r="AA1082" s="2">
        <f t="shared" si="443"/>
        <v>-1000</v>
      </c>
      <c r="AB1082" s="5">
        <f t="shared" si="444"/>
        <v>0.12999999999999989</v>
      </c>
      <c r="AC1082" s="5">
        <f t="shared" si="445"/>
        <v>-1</v>
      </c>
      <c r="AD1082" s="3">
        <f t="shared" si="446"/>
        <v>201909</v>
      </c>
      <c r="AE1082" s="21">
        <v>1.1200000000000001</v>
      </c>
      <c r="AF1082" s="21">
        <v>6.5</v>
      </c>
      <c r="AG1082" s="21">
        <v>1.1299999999999999</v>
      </c>
      <c r="AH1082" s="21">
        <v>6.25</v>
      </c>
      <c r="AI1082">
        <v>23</v>
      </c>
      <c r="AJ1082">
        <v>17</v>
      </c>
      <c r="AK1082">
        <f t="shared" si="447"/>
        <v>-800</v>
      </c>
      <c r="AL1082">
        <f t="shared" si="448"/>
        <v>23</v>
      </c>
      <c r="AM1082">
        <f t="shared" si="449"/>
        <v>17</v>
      </c>
    </row>
    <row r="1083" spans="2:39" x14ac:dyDescent="0.25">
      <c r="B1083" s="24">
        <v>43723</v>
      </c>
      <c r="C1083" s="20" t="s">
        <v>24</v>
      </c>
      <c r="D1083" s="20" t="s">
        <v>25</v>
      </c>
      <c r="E1083" s="2">
        <v>-116.27906976744185</v>
      </c>
      <c r="F1083" s="2">
        <v>-105.26315789473685</v>
      </c>
      <c r="G1083" s="9">
        <f t="shared" si="450"/>
        <v>45073.958333330716</v>
      </c>
      <c r="H1083" s="2" t="str">
        <f t="shared" si="451"/>
        <v>Cincinnati Bengals</v>
      </c>
      <c r="I1083" s="2" t="str">
        <f t="shared" si="452"/>
        <v>San Francisco 49ers</v>
      </c>
      <c r="J1083" s="17">
        <f t="shared" si="453"/>
        <v>-116.27906976744185</v>
      </c>
      <c r="K1083" s="18">
        <f t="shared" si="454"/>
        <v>-105.26315789473685</v>
      </c>
      <c r="L1083" s="4">
        <f t="shared" si="429"/>
        <v>1.86</v>
      </c>
      <c r="M1083" s="4">
        <f t="shared" si="430"/>
        <v>1.95</v>
      </c>
      <c r="N1083" s="1">
        <f t="shared" si="431"/>
        <v>0.5376344086021505</v>
      </c>
      <c r="O1083" s="1">
        <f t="shared" si="432"/>
        <v>0.51282051282051289</v>
      </c>
      <c r="P1083" s="1">
        <f t="shared" si="433"/>
        <v>4.8031496062992063E-2</v>
      </c>
      <c r="Q1083" s="1">
        <f t="shared" si="434"/>
        <v>1.2406947890818809E-2</v>
      </c>
      <c r="R1083" s="1">
        <f t="shared" si="435"/>
        <v>0.52340694789081876</v>
      </c>
      <c r="S1083" s="1"/>
      <c r="T1083" s="17">
        <f t="shared" si="436"/>
        <v>910.55927711643062</v>
      </c>
      <c r="U1083" s="18">
        <f t="shared" si="437"/>
        <v>1001.5075521192962</v>
      </c>
      <c r="V1083" s="2">
        <f t="shared" si="438"/>
        <v>865.03131326060907</v>
      </c>
      <c r="W1083" s="18">
        <f t="shared" si="439"/>
        <v>951.43217451333135</v>
      </c>
      <c r="X1083" s="2">
        <f t="shared" si="440"/>
        <v>-115.60275156174939</v>
      </c>
      <c r="Y1083" s="2">
        <f t="shared" si="441"/>
        <v>-105.10470707084419</v>
      </c>
      <c r="Z1083" s="2">
        <f t="shared" si="442"/>
        <v>-1000</v>
      </c>
      <c r="AA1083" s="2">
        <f t="shared" si="443"/>
        <v>951.43217451333135</v>
      </c>
      <c r="AB1083" s="5">
        <f t="shared" si="444"/>
        <v>-1</v>
      </c>
      <c r="AC1083" s="5">
        <f t="shared" si="445"/>
        <v>0.95</v>
      </c>
      <c r="AD1083" s="3">
        <f t="shared" si="446"/>
        <v>201909</v>
      </c>
      <c r="AE1083" s="21">
        <v>2.0499999999999998</v>
      </c>
      <c r="AF1083" s="21">
        <v>1.8</v>
      </c>
      <c r="AG1083" s="21">
        <v>1.86</v>
      </c>
      <c r="AH1083" s="21">
        <v>1.95</v>
      </c>
      <c r="AI1083">
        <v>17</v>
      </c>
      <c r="AJ1083">
        <v>41</v>
      </c>
      <c r="AK1083">
        <f t="shared" si="447"/>
        <v>-120</v>
      </c>
      <c r="AL1083">
        <f t="shared" si="448"/>
        <v>17</v>
      </c>
      <c r="AM1083">
        <f t="shared" si="449"/>
        <v>41</v>
      </c>
    </row>
    <row r="1084" spans="2:39" x14ac:dyDescent="0.25">
      <c r="B1084" s="24">
        <v>43723</v>
      </c>
      <c r="C1084" s="20" t="s">
        <v>37</v>
      </c>
      <c r="D1084" s="20" t="s">
        <v>34</v>
      </c>
      <c r="E1084" s="2">
        <v>100</v>
      </c>
      <c r="F1084" s="2">
        <v>-120.48192771084337</v>
      </c>
      <c r="G1084" s="9">
        <f t="shared" si="450"/>
        <v>45073.999999997381</v>
      </c>
      <c r="H1084" s="2" t="str">
        <f t="shared" si="451"/>
        <v>Los Angeles Chargers</v>
      </c>
      <c r="I1084" s="2" t="str">
        <f t="shared" si="452"/>
        <v>Detroit Lions</v>
      </c>
      <c r="J1084" s="17">
        <f t="shared" si="453"/>
        <v>-120.48192771084337</v>
      </c>
      <c r="K1084" s="18">
        <f t="shared" si="454"/>
        <v>100</v>
      </c>
      <c r="L1084" s="4">
        <f t="shared" si="429"/>
        <v>1.83</v>
      </c>
      <c r="M1084" s="4">
        <f t="shared" si="430"/>
        <v>2</v>
      </c>
      <c r="N1084" s="1">
        <f t="shared" si="431"/>
        <v>0.54644808743169393</v>
      </c>
      <c r="O1084" s="1">
        <f t="shared" si="432"/>
        <v>0.5</v>
      </c>
      <c r="P1084" s="1">
        <f t="shared" si="433"/>
        <v>4.4386422976501305E-2</v>
      </c>
      <c r="Q1084" s="1">
        <f t="shared" si="434"/>
        <v>2.3224043715846965E-2</v>
      </c>
      <c r="R1084" s="1">
        <f t="shared" si="435"/>
        <v>0.53422404371584697</v>
      </c>
      <c r="S1084" s="1"/>
      <c r="T1084" s="17">
        <f t="shared" si="436"/>
        <v>871.87381729284084</v>
      </c>
      <c r="U1084" s="18">
        <f t="shared" si="437"/>
        <v>1045.6626202421151</v>
      </c>
      <c r="V1084" s="2">
        <f t="shared" si="438"/>
        <v>828.28012642819874</v>
      </c>
      <c r="W1084" s="18">
        <f t="shared" si="439"/>
        <v>993.3794892300092</v>
      </c>
      <c r="X1084" s="2">
        <f t="shared" si="440"/>
        <v>-120.73210114461043</v>
      </c>
      <c r="Y1084" s="2">
        <f t="shared" si="441"/>
        <v>-100.66646340515068</v>
      </c>
      <c r="Z1084" s="2">
        <f t="shared" si="442"/>
        <v>-1000</v>
      </c>
      <c r="AA1084" s="2">
        <f t="shared" si="443"/>
        <v>993.3794892300092</v>
      </c>
      <c r="AB1084" s="5">
        <f t="shared" si="444"/>
        <v>-1</v>
      </c>
      <c r="AC1084" s="5">
        <f t="shared" si="445"/>
        <v>1</v>
      </c>
      <c r="AD1084" s="3">
        <f t="shared" si="446"/>
        <v>201909</v>
      </c>
      <c r="AE1084" s="21">
        <v>2.35</v>
      </c>
      <c r="AF1084" s="21">
        <v>1.64</v>
      </c>
      <c r="AG1084" s="21">
        <v>2</v>
      </c>
      <c r="AH1084" s="21">
        <v>1.83</v>
      </c>
      <c r="AI1084">
        <v>13</v>
      </c>
      <c r="AJ1084">
        <v>10</v>
      </c>
      <c r="AK1084">
        <f t="shared" si="447"/>
        <v>-130</v>
      </c>
      <c r="AL1084">
        <f t="shared" si="448"/>
        <v>10</v>
      </c>
      <c r="AM1084">
        <f t="shared" si="449"/>
        <v>13</v>
      </c>
    </row>
    <row r="1085" spans="2:39" x14ac:dyDescent="0.25">
      <c r="B1085" s="24">
        <v>43723</v>
      </c>
      <c r="C1085" s="20" t="s">
        <v>36</v>
      </c>
      <c r="D1085" s="20" t="s">
        <v>32</v>
      </c>
      <c r="E1085" s="2">
        <v>-166.66666666666663</v>
      </c>
      <c r="F1085" s="2">
        <v>145.00000000000003</v>
      </c>
      <c r="G1085" s="9">
        <f t="shared" si="450"/>
        <v>45074.041666664045</v>
      </c>
      <c r="H1085" s="2" t="str">
        <f t="shared" si="451"/>
        <v>Green Bay Packers</v>
      </c>
      <c r="I1085" s="2" t="str">
        <f t="shared" si="452"/>
        <v>Minnesota Vikings</v>
      </c>
      <c r="J1085" s="17">
        <f t="shared" si="453"/>
        <v>-166.66666666666663</v>
      </c>
      <c r="K1085" s="18">
        <f t="shared" si="454"/>
        <v>145.00000000000003</v>
      </c>
      <c r="L1085" s="4">
        <f t="shared" si="429"/>
        <v>1.6</v>
      </c>
      <c r="M1085" s="4">
        <f t="shared" si="430"/>
        <v>2.4500000000000002</v>
      </c>
      <c r="N1085" s="1">
        <f t="shared" si="431"/>
        <v>0.625</v>
      </c>
      <c r="O1085" s="1">
        <f t="shared" si="432"/>
        <v>0.4081632653061224</v>
      </c>
      <c r="P1085" s="1">
        <f t="shared" si="433"/>
        <v>3.2098765432098886E-2</v>
      </c>
      <c r="Q1085" s="1">
        <f t="shared" si="434"/>
        <v>0.1084183673469388</v>
      </c>
      <c r="R1085" s="1">
        <f t="shared" si="435"/>
        <v>0.61941836734693878</v>
      </c>
      <c r="S1085" s="1"/>
      <c r="T1085" s="17">
        <f t="shared" si="436"/>
        <v>614.4177388267467</v>
      </c>
      <c r="U1085" s="18">
        <f t="shared" si="437"/>
        <v>1471.4893831628281</v>
      </c>
      <c r="V1085" s="2">
        <f t="shared" si="438"/>
        <v>583.69685188540939</v>
      </c>
      <c r="W1085" s="18">
        <f t="shared" si="439"/>
        <v>1397.9149140046866</v>
      </c>
      <c r="X1085" s="2">
        <f t="shared" si="440"/>
        <v>-171.32180801898838</v>
      </c>
      <c r="Y1085" s="2">
        <f t="shared" si="441"/>
        <v>139.79149140046866</v>
      </c>
      <c r="Z1085" s="2">
        <f t="shared" si="442"/>
        <v>583.69685188540939</v>
      </c>
      <c r="AA1085" s="2">
        <f t="shared" si="443"/>
        <v>-1000</v>
      </c>
      <c r="AB1085" s="5">
        <f t="shared" si="444"/>
        <v>0.60000000000000009</v>
      </c>
      <c r="AC1085" s="5">
        <f t="shared" si="445"/>
        <v>-1</v>
      </c>
      <c r="AD1085" s="3">
        <f t="shared" si="446"/>
        <v>201909</v>
      </c>
      <c r="AE1085" s="21">
        <v>1.62</v>
      </c>
      <c r="AF1085" s="21">
        <v>2.4</v>
      </c>
      <c r="AG1085" s="21">
        <v>1.6</v>
      </c>
      <c r="AH1085" s="21">
        <v>2.4500000000000002</v>
      </c>
      <c r="AI1085">
        <v>21</v>
      </c>
      <c r="AJ1085">
        <v>16</v>
      </c>
      <c r="AK1085">
        <f t="shared" si="447"/>
        <v>-170</v>
      </c>
      <c r="AL1085">
        <f t="shared" si="448"/>
        <v>21</v>
      </c>
      <c r="AM1085">
        <f t="shared" si="449"/>
        <v>16</v>
      </c>
    </row>
    <row r="1086" spans="2:39" x14ac:dyDescent="0.25">
      <c r="B1086" s="24">
        <v>43723</v>
      </c>
      <c r="C1086" s="20" t="s">
        <v>43</v>
      </c>
      <c r="D1086" s="20" t="s">
        <v>29</v>
      </c>
      <c r="E1086" s="2">
        <v>-370.37037037037032</v>
      </c>
      <c r="F1086" s="2">
        <v>280</v>
      </c>
      <c r="G1086" s="9">
        <f t="shared" si="450"/>
        <v>45074.083333330709</v>
      </c>
      <c r="H1086" s="2" t="str">
        <f t="shared" si="451"/>
        <v>Houston Texans</v>
      </c>
      <c r="I1086" s="2" t="str">
        <f t="shared" si="452"/>
        <v>Jacksonville Jaguars</v>
      </c>
      <c r="J1086" s="17">
        <f t="shared" si="453"/>
        <v>-370.37037037037032</v>
      </c>
      <c r="K1086" s="18">
        <f t="shared" si="454"/>
        <v>280</v>
      </c>
      <c r="L1086" s="4">
        <f t="shared" si="429"/>
        <v>1.27</v>
      </c>
      <c r="M1086" s="4">
        <f t="shared" si="430"/>
        <v>3.8</v>
      </c>
      <c r="N1086" s="1">
        <f t="shared" si="431"/>
        <v>0.78740157480314954</v>
      </c>
      <c r="O1086" s="1">
        <f t="shared" si="432"/>
        <v>0.26315789473684209</v>
      </c>
      <c r="P1086" s="1">
        <f t="shared" si="433"/>
        <v>4.8126232741617536E-2</v>
      </c>
      <c r="Q1086" s="1">
        <f t="shared" si="434"/>
        <v>0.26212184003315375</v>
      </c>
      <c r="R1086" s="1">
        <f t="shared" si="435"/>
        <v>0.77312184003315376</v>
      </c>
      <c r="S1086" s="1"/>
      <c r="T1086" s="17">
        <f t="shared" si="436"/>
        <v>293.45718645992071</v>
      </c>
      <c r="U1086" s="18">
        <f t="shared" si="437"/>
        <v>2909.583445130711</v>
      </c>
      <c r="V1086" s="2">
        <f t="shared" si="438"/>
        <v>278.78432713692467</v>
      </c>
      <c r="W1086" s="18">
        <f t="shared" si="439"/>
        <v>2764.1042728741754</v>
      </c>
      <c r="X1086" s="2">
        <f t="shared" si="440"/>
        <v>-358.70022187755586</v>
      </c>
      <c r="Y1086" s="2">
        <f t="shared" si="441"/>
        <v>276.41042728741752</v>
      </c>
      <c r="Z1086" s="2">
        <f t="shared" si="442"/>
        <v>278.78432713692467</v>
      </c>
      <c r="AA1086" s="2">
        <f t="shared" si="443"/>
        <v>-1000</v>
      </c>
      <c r="AB1086" s="5">
        <f t="shared" si="444"/>
        <v>0.27</v>
      </c>
      <c r="AC1086" s="5">
        <f t="shared" si="445"/>
        <v>-1</v>
      </c>
      <c r="AD1086" s="3">
        <f t="shared" si="446"/>
        <v>201909</v>
      </c>
      <c r="AE1086" s="21">
        <v>1.23</v>
      </c>
      <c r="AF1086" s="21">
        <v>4.25</v>
      </c>
      <c r="AG1086" s="21">
        <v>1.27</v>
      </c>
      <c r="AH1086" s="21">
        <v>3.8</v>
      </c>
      <c r="AI1086">
        <v>13</v>
      </c>
      <c r="AJ1086">
        <v>12</v>
      </c>
      <c r="AK1086">
        <f t="shared" si="447"/>
        <v>-400</v>
      </c>
      <c r="AL1086">
        <f t="shared" si="448"/>
        <v>13</v>
      </c>
      <c r="AM1086">
        <f t="shared" si="449"/>
        <v>12</v>
      </c>
    </row>
    <row r="1087" spans="2:39" x14ac:dyDescent="0.25">
      <c r="B1087" s="24">
        <v>43723</v>
      </c>
      <c r="C1087" s="20" t="s">
        <v>33</v>
      </c>
      <c r="D1087" s="20" t="s">
        <v>39</v>
      </c>
      <c r="E1087" s="2">
        <v>1000</v>
      </c>
      <c r="F1087" s="2">
        <v>-1999.9999999999982</v>
      </c>
      <c r="G1087" s="9">
        <f t="shared" si="450"/>
        <v>45074.124999997373</v>
      </c>
      <c r="H1087" s="2" t="str">
        <f t="shared" si="451"/>
        <v>New England Patriots</v>
      </c>
      <c r="I1087" s="2" t="str">
        <f t="shared" si="452"/>
        <v>Miami Dolphins</v>
      </c>
      <c r="J1087" s="17">
        <f t="shared" si="453"/>
        <v>-1999.9999999999982</v>
      </c>
      <c r="K1087" s="18">
        <f t="shared" si="454"/>
        <v>1000</v>
      </c>
      <c r="L1087" s="4">
        <f t="shared" si="429"/>
        <v>1.05</v>
      </c>
      <c r="M1087" s="4">
        <f t="shared" si="430"/>
        <v>11</v>
      </c>
      <c r="N1087" s="1">
        <f t="shared" si="431"/>
        <v>0.95238095238095233</v>
      </c>
      <c r="O1087" s="1">
        <f t="shared" si="432"/>
        <v>9.0909090909090912E-2</v>
      </c>
      <c r="P1087" s="1">
        <f t="shared" si="433"/>
        <v>4.1493775933609922E-2</v>
      </c>
      <c r="Q1087" s="1">
        <f t="shared" si="434"/>
        <v>0.43073593073593069</v>
      </c>
      <c r="R1087" s="1">
        <f t="shared" si="435"/>
        <v>0.94173593073593076</v>
      </c>
      <c r="S1087" s="1"/>
      <c r="T1087" s="17">
        <f t="shared" si="436"/>
        <v>61.868797146285019</v>
      </c>
      <c r="U1087" s="18">
        <f t="shared" si="437"/>
        <v>9312.2682270501446</v>
      </c>
      <c r="V1087" s="2">
        <f t="shared" si="438"/>
        <v>58.775357288970767</v>
      </c>
      <c r="W1087" s="18">
        <f t="shared" si="439"/>
        <v>8846.6548156976369</v>
      </c>
      <c r="X1087" s="2">
        <f t="shared" si="440"/>
        <v>-1701.3933153710502</v>
      </c>
      <c r="Y1087" s="2">
        <f t="shared" si="441"/>
        <v>884.66548156976364</v>
      </c>
      <c r="Z1087" s="2">
        <f t="shared" si="442"/>
        <v>58.775357288970767</v>
      </c>
      <c r="AA1087" s="2">
        <f t="shared" si="443"/>
        <v>-1000</v>
      </c>
      <c r="AB1087" s="5">
        <f t="shared" si="444"/>
        <v>5.0000000000000044E-2</v>
      </c>
      <c r="AC1087" s="5">
        <f t="shared" si="445"/>
        <v>-1</v>
      </c>
      <c r="AD1087" s="3">
        <f t="shared" si="446"/>
        <v>201909</v>
      </c>
      <c r="AE1087" s="21">
        <v>10</v>
      </c>
      <c r="AF1087" s="21">
        <v>1.06</v>
      </c>
      <c r="AG1087" s="21">
        <v>11</v>
      </c>
      <c r="AH1087" s="21">
        <v>1.05</v>
      </c>
      <c r="AI1087">
        <v>0</v>
      </c>
      <c r="AJ1087">
        <v>43</v>
      </c>
      <c r="AK1087">
        <f t="shared" si="447"/>
        <v>-2000</v>
      </c>
      <c r="AL1087">
        <f t="shared" si="448"/>
        <v>43</v>
      </c>
      <c r="AM1087">
        <f t="shared" si="449"/>
        <v>0</v>
      </c>
    </row>
    <row r="1088" spans="2:39" x14ac:dyDescent="0.25">
      <c r="B1088" s="24">
        <v>43723</v>
      </c>
      <c r="C1088" s="20" t="s">
        <v>28</v>
      </c>
      <c r="D1088" s="20" t="s">
        <v>27</v>
      </c>
      <c r="E1088" s="2">
        <v>100</v>
      </c>
      <c r="F1088" s="2">
        <v>-120.48192771084337</v>
      </c>
      <c r="G1088" s="9">
        <f t="shared" si="450"/>
        <v>45074.166666664038</v>
      </c>
      <c r="H1088" s="2" t="str">
        <f t="shared" si="451"/>
        <v>Buffalo Bills</v>
      </c>
      <c r="I1088" s="2" t="str">
        <f t="shared" si="452"/>
        <v>New York Giants</v>
      </c>
      <c r="J1088" s="17">
        <f t="shared" si="453"/>
        <v>-120.48192771084337</v>
      </c>
      <c r="K1088" s="18">
        <f t="shared" si="454"/>
        <v>100</v>
      </c>
      <c r="L1088" s="4">
        <f t="shared" si="429"/>
        <v>1.83</v>
      </c>
      <c r="M1088" s="4">
        <f t="shared" si="430"/>
        <v>2</v>
      </c>
      <c r="N1088" s="1">
        <f t="shared" si="431"/>
        <v>0.54644808743169393</v>
      </c>
      <c r="O1088" s="1">
        <f t="shared" si="432"/>
        <v>0.5</v>
      </c>
      <c r="P1088" s="1">
        <f t="shared" si="433"/>
        <v>4.4386422976501305E-2</v>
      </c>
      <c r="Q1088" s="1">
        <f t="shared" si="434"/>
        <v>2.3224043715846965E-2</v>
      </c>
      <c r="R1088" s="1">
        <f t="shared" si="435"/>
        <v>0.53422404371584697</v>
      </c>
      <c r="S1088" s="1"/>
      <c r="T1088" s="17">
        <f t="shared" si="436"/>
        <v>871.87381729284084</v>
      </c>
      <c r="U1088" s="18">
        <f t="shared" si="437"/>
        <v>1045.6626202421151</v>
      </c>
      <c r="V1088" s="2">
        <f t="shared" si="438"/>
        <v>828.28012642819874</v>
      </c>
      <c r="W1088" s="18">
        <f t="shared" si="439"/>
        <v>993.3794892300092</v>
      </c>
      <c r="X1088" s="2">
        <f t="shared" si="440"/>
        <v>-120.73210114461043</v>
      </c>
      <c r="Y1088" s="2">
        <f t="shared" si="441"/>
        <v>-100.66646340515068</v>
      </c>
      <c r="Z1088" s="2">
        <f t="shared" si="442"/>
        <v>828.28012642819874</v>
      </c>
      <c r="AA1088" s="2">
        <f t="shared" si="443"/>
        <v>-1000</v>
      </c>
      <c r="AB1088" s="5">
        <f t="shared" si="444"/>
        <v>0.83000000000000007</v>
      </c>
      <c r="AC1088" s="5">
        <f t="shared" si="445"/>
        <v>-1</v>
      </c>
      <c r="AD1088" s="3">
        <f t="shared" si="446"/>
        <v>201909</v>
      </c>
      <c r="AE1088" s="21">
        <v>2.1</v>
      </c>
      <c r="AF1088" s="21">
        <v>1.76</v>
      </c>
      <c r="AG1088" s="21">
        <v>2</v>
      </c>
      <c r="AH1088" s="21">
        <v>1.83</v>
      </c>
      <c r="AI1088">
        <v>14</v>
      </c>
      <c r="AJ1088">
        <v>28</v>
      </c>
      <c r="AK1088">
        <f t="shared" si="447"/>
        <v>-130</v>
      </c>
      <c r="AL1088">
        <f t="shared" si="448"/>
        <v>28</v>
      </c>
      <c r="AM1088">
        <f t="shared" si="449"/>
        <v>14</v>
      </c>
    </row>
    <row r="1089" spans="2:39" x14ac:dyDescent="0.25">
      <c r="B1089" s="24">
        <v>43723</v>
      </c>
      <c r="C1089" s="20" t="s">
        <v>48</v>
      </c>
      <c r="D1089" s="20" t="s">
        <v>35</v>
      </c>
      <c r="E1089" s="2">
        <v>-200</v>
      </c>
      <c r="F1089" s="2">
        <v>170.00000000000003</v>
      </c>
      <c r="G1089" s="9">
        <f t="shared" si="450"/>
        <v>45074.208333330702</v>
      </c>
      <c r="H1089" s="2" t="str">
        <f t="shared" si="451"/>
        <v>Pittsburgh Steelers</v>
      </c>
      <c r="I1089" s="2" t="str">
        <f t="shared" si="452"/>
        <v>Seattle Seahawks</v>
      </c>
      <c r="J1089" s="17">
        <f t="shared" si="453"/>
        <v>-200</v>
      </c>
      <c r="K1089" s="18">
        <f t="shared" si="454"/>
        <v>170.00000000000003</v>
      </c>
      <c r="L1089" s="4">
        <f t="shared" si="429"/>
        <v>1.5</v>
      </c>
      <c r="M1089" s="4">
        <f t="shared" si="430"/>
        <v>2.7</v>
      </c>
      <c r="N1089" s="1">
        <f t="shared" si="431"/>
        <v>0.66666666666666663</v>
      </c>
      <c r="O1089" s="1">
        <f t="shared" si="432"/>
        <v>0.37037037037037035</v>
      </c>
      <c r="P1089" s="1">
        <f t="shared" si="433"/>
        <v>3.5714285714285587E-2</v>
      </c>
      <c r="Q1089" s="1">
        <f t="shared" si="434"/>
        <v>0.14814814814814814</v>
      </c>
      <c r="R1089" s="1">
        <f t="shared" si="435"/>
        <v>0.65914814814814815</v>
      </c>
      <c r="S1089" s="1"/>
      <c r="T1089" s="17">
        <f t="shared" si="436"/>
        <v>517.10962521773342</v>
      </c>
      <c r="U1089" s="18">
        <f t="shared" si="437"/>
        <v>1734.0124117028765</v>
      </c>
      <c r="V1089" s="2">
        <f t="shared" si="438"/>
        <v>491.25414395684675</v>
      </c>
      <c r="W1089" s="18">
        <f t="shared" si="439"/>
        <v>1647.3117911177326</v>
      </c>
      <c r="X1089" s="2">
        <f t="shared" si="440"/>
        <v>-203.56062382403903</v>
      </c>
      <c r="Y1089" s="2">
        <f t="shared" si="441"/>
        <v>164.73117911177326</v>
      </c>
      <c r="Z1089" s="2">
        <f t="shared" si="442"/>
        <v>-1000</v>
      </c>
      <c r="AA1089" s="2">
        <f t="shared" si="443"/>
        <v>1647.3117911177326</v>
      </c>
      <c r="AB1089" s="5">
        <f t="shared" si="444"/>
        <v>-1</v>
      </c>
      <c r="AC1089" s="5">
        <f t="shared" si="445"/>
        <v>1.7000000000000002</v>
      </c>
      <c r="AD1089" s="3">
        <f t="shared" si="446"/>
        <v>201909</v>
      </c>
      <c r="AE1089" s="21">
        <v>1.52</v>
      </c>
      <c r="AF1089" s="21">
        <v>2.67</v>
      </c>
      <c r="AG1089" s="21">
        <v>1.5</v>
      </c>
      <c r="AH1089" s="21">
        <v>2.7</v>
      </c>
      <c r="AI1089">
        <v>26</v>
      </c>
      <c r="AJ1089">
        <v>28</v>
      </c>
      <c r="AK1089">
        <f t="shared" si="447"/>
        <v>-200</v>
      </c>
      <c r="AL1089">
        <f t="shared" si="448"/>
        <v>26</v>
      </c>
      <c r="AM1089">
        <f t="shared" si="449"/>
        <v>28</v>
      </c>
    </row>
    <row r="1090" spans="2:39" x14ac:dyDescent="0.25">
      <c r="B1090" s="24">
        <v>43723</v>
      </c>
      <c r="C1090" s="20" t="s">
        <v>44</v>
      </c>
      <c r="D1090" s="20" t="s">
        <v>42</v>
      </c>
      <c r="E1090" s="2">
        <v>-185.18518518518516</v>
      </c>
      <c r="F1090" s="2">
        <v>165</v>
      </c>
      <c r="G1090" s="9">
        <f t="shared" si="450"/>
        <v>45074.249999997366</v>
      </c>
      <c r="H1090" s="2" t="str">
        <f t="shared" si="451"/>
        <v>Tennessee Titans</v>
      </c>
      <c r="I1090" s="2" t="str">
        <f t="shared" si="452"/>
        <v>Indianapolis Colts</v>
      </c>
      <c r="J1090" s="17">
        <f t="shared" si="453"/>
        <v>-185.18518518518516</v>
      </c>
      <c r="K1090" s="18">
        <f t="shared" si="454"/>
        <v>165</v>
      </c>
      <c r="L1090" s="4">
        <f t="shared" si="429"/>
        <v>1.54</v>
      </c>
      <c r="M1090" s="4">
        <f t="shared" si="430"/>
        <v>2.65</v>
      </c>
      <c r="N1090" s="1">
        <f t="shared" si="431"/>
        <v>0.64935064935064934</v>
      </c>
      <c r="O1090" s="1">
        <f t="shared" si="432"/>
        <v>0.37735849056603776</v>
      </c>
      <c r="P1090" s="1">
        <f t="shared" si="433"/>
        <v>2.6014319809069208E-2</v>
      </c>
      <c r="Q1090" s="1">
        <f t="shared" si="434"/>
        <v>0.13599607939230579</v>
      </c>
      <c r="R1090" s="1">
        <f t="shared" si="435"/>
        <v>0.64699607939230575</v>
      </c>
      <c r="S1090" s="1"/>
      <c r="T1090" s="17">
        <f t="shared" si="436"/>
        <v>545.60441995143913</v>
      </c>
      <c r="U1090" s="18">
        <f t="shared" si="437"/>
        <v>1648.1806912014345</v>
      </c>
      <c r="V1090" s="2">
        <f t="shared" si="438"/>
        <v>518.32419895386715</v>
      </c>
      <c r="W1090" s="18">
        <f t="shared" si="439"/>
        <v>1565.7716566413626</v>
      </c>
      <c r="X1090" s="2">
        <f t="shared" si="440"/>
        <v>-192.92944493394256</v>
      </c>
      <c r="Y1090" s="2">
        <f t="shared" si="441"/>
        <v>156.57716566413626</v>
      </c>
      <c r="Z1090" s="2">
        <f t="shared" si="442"/>
        <v>-1000</v>
      </c>
      <c r="AA1090" s="2">
        <f t="shared" si="443"/>
        <v>1565.7716566413626</v>
      </c>
      <c r="AB1090" s="5">
        <f t="shared" si="444"/>
        <v>-1</v>
      </c>
      <c r="AC1090" s="5">
        <f t="shared" si="445"/>
        <v>1.65</v>
      </c>
      <c r="AD1090" s="3">
        <f t="shared" si="446"/>
        <v>201909</v>
      </c>
      <c r="AE1090" s="21">
        <v>1.62</v>
      </c>
      <c r="AF1090" s="21">
        <v>2.4</v>
      </c>
      <c r="AG1090" s="21">
        <v>1.54</v>
      </c>
      <c r="AH1090" s="21">
        <v>2.65</v>
      </c>
      <c r="AI1090">
        <v>17</v>
      </c>
      <c r="AJ1090">
        <v>19</v>
      </c>
      <c r="AK1090">
        <f t="shared" si="447"/>
        <v>-190</v>
      </c>
      <c r="AL1090">
        <f t="shared" si="448"/>
        <v>17</v>
      </c>
      <c r="AM1090">
        <f t="shared" si="449"/>
        <v>19</v>
      </c>
    </row>
    <row r="1091" spans="2:39" x14ac:dyDescent="0.25">
      <c r="B1091" s="24">
        <v>43723</v>
      </c>
      <c r="C1091" s="20" t="s">
        <v>56</v>
      </c>
      <c r="D1091" s="20" t="s">
        <v>26</v>
      </c>
      <c r="E1091" s="2">
        <v>225</v>
      </c>
      <c r="F1091" s="2">
        <v>-277.77777777777771</v>
      </c>
      <c r="G1091" s="9">
        <f t="shared" si="450"/>
        <v>45074.29166666403</v>
      </c>
      <c r="H1091" s="2" t="str">
        <f t="shared" si="451"/>
        <v>Dallas Cowboys</v>
      </c>
      <c r="I1091" s="2" t="str">
        <f t="shared" si="452"/>
        <v>Washington Redskins</v>
      </c>
      <c r="J1091" s="17">
        <f t="shared" si="453"/>
        <v>-277.77777777777771</v>
      </c>
      <c r="K1091" s="18">
        <f t="shared" si="454"/>
        <v>225</v>
      </c>
      <c r="L1091" s="4">
        <f t="shared" si="429"/>
        <v>1.36</v>
      </c>
      <c r="M1091" s="4">
        <f t="shared" si="430"/>
        <v>3.25</v>
      </c>
      <c r="N1091" s="1">
        <f t="shared" si="431"/>
        <v>0.73529411764705876</v>
      </c>
      <c r="O1091" s="1">
        <f t="shared" si="432"/>
        <v>0.30769230769230771</v>
      </c>
      <c r="P1091" s="1">
        <f t="shared" si="433"/>
        <v>4.1214750542299394E-2</v>
      </c>
      <c r="Q1091" s="1">
        <f t="shared" si="434"/>
        <v>0.21380090497737553</v>
      </c>
      <c r="R1091" s="1">
        <f t="shared" si="435"/>
        <v>0.72480090497737559</v>
      </c>
      <c r="S1091" s="1"/>
      <c r="T1091" s="17">
        <f t="shared" si="436"/>
        <v>379.68922656245121</v>
      </c>
      <c r="U1091" s="18">
        <f t="shared" si="437"/>
        <v>2309.6629804910967</v>
      </c>
      <c r="V1091" s="2">
        <f t="shared" si="438"/>
        <v>360.70476523432865</v>
      </c>
      <c r="W1091" s="18">
        <f t="shared" si="439"/>
        <v>2194.1798314665416</v>
      </c>
      <c r="X1091" s="2">
        <f t="shared" si="440"/>
        <v>-277.23503995029256</v>
      </c>
      <c r="Y1091" s="2">
        <f t="shared" si="441"/>
        <v>219.41798314665417</v>
      </c>
      <c r="Z1091" s="2">
        <f t="shared" si="442"/>
        <v>360.70476523432865</v>
      </c>
      <c r="AA1091" s="2">
        <f t="shared" si="443"/>
        <v>-1000</v>
      </c>
      <c r="AB1091" s="5">
        <f t="shared" si="444"/>
        <v>0.3600000000000001</v>
      </c>
      <c r="AC1091" s="5">
        <f t="shared" si="445"/>
        <v>-1</v>
      </c>
      <c r="AD1091" s="3">
        <f t="shared" si="446"/>
        <v>201909</v>
      </c>
      <c r="AE1091" s="21">
        <v>2.9</v>
      </c>
      <c r="AF1091" s="21">
        <v>1.43</v>
      </c>
      <c r="AG1091" s="21">
        <v>3.25</v>
      </c>
      <c r="AH1091" s="21">
        <v>1.36</v>
      </c>
      <c r="AI1091">
        <v>21</v>
      </c>
      <c r="AJ1091">
        <v>31</v>
      </c>
      <c r="AK1091">
        <f t="shared" si="447"/>
        <v>-300</v>
      </c>
      <c r="AL1091">
        <f t="shared" si="448"/>
        <v>31</v>
      </c>
      <c r="AM1091">
        <f t="shared" si="449"/>
        <v>21</v>
      </c>
    </row>
    <row r="1092" spans="2:39" x14ac:dyDescent="0.25">
      <c r="B1092" s="24">
        <v>43720</v>
      </c>
      <c r="C1092" s="20" t="s">
        <v>47</v>
      </c>
      <c r="D1092" s="20" t="s">
        <v>30</v>
      </c>
      <c r="E1092" s="2">
        <v>-285.71428571428567</v>
      </c>
      <c r="F1092" s="2">
        <v>229.99999999999997</v>
      </c>
      <c r="G1092" s="9">
        <f t="shared" si="450"/>
        <v>45074.333333330695</v>
      </c>
      <c r="H1092" s="2" t="str">
        <f t="shared" si="451"/>
        <v>Carolina Panthers</v>
      </c>
      <c r="I1092" s="2" t="str">
        <f t="shared" si="452"/>
        <v>Tampa Bay Buccaneers</v>
      </c>
      <c r="J1092" s="17">
        <f t="shared" si="453"/>
        <v>-285.71428571428567</v>
      </c>
      <c r="K1092" s="18">
        <f t="shared" si="454"/>
        <v>229.99999999999997</v>
      </c>
      <c r="L1092" s="4">
        <f t="shared" ref="L1092:L1155" si="455">IF(J1092&lt;0,-(100-J1092)/J1092,J1092/100+1)</f>
        <v>1.35</v>
      </c>
      <c r="M1092" s="4">
        <f t="shared" ref="M1092:M1155" si="456">IF(K1092&lt;0,-(100-K1092)/K1092,K1092/100+1)</f>
        <v>3.3</v>
      </c>
      <c r="N1092" s="1">
        <f t="shared" si="431"/>
        <v>0.7407407407407407</v>
      </c>
      <c r="O1092" s="1">
        <f t="shared" si="432"/>
        <v>0.30303030303030304</v>
      </c>
      <c r="P1092" s="1">
        <f t="shared" si="433"/>
        <v>4.1935483870967794E-2</v>
      </c>
      <c r="Q1092" s="1">
        <f t="shared" si="434"/>
        <v>0.21885521885521883</v>
      </c>
      <c r="R1092" s="1">
        <f t="shared" si="435"/>
        <v>0.72985521885521887</v>
      </c>
      <c r="S1092" s="1"/>
      <c r="T1092" s="17">
        <f t="shared" si="436"/>
        <v>370.13475298361828</v>
      </c>
      <c r="U1092" s="18">
        <f t="shared" si="437"/>
        <v>2363.8563841328437</v>
      </c>
      <c r="V1092" s="2">
        <f t="shared" si="438"/>
        <v>351.62801533443735</v>
      </c>
      <c r="W1092" s="18">
        <f t="shared" si="439"/>
        <v>2245.6635649262016</v>
      </c>
      <c r="X1092" s="2">
        <f t="shared" si="440"/>
        <v>-284.39144675343596</v>
      </c>
      <c r="Y1092" s="2">
        <f t="shared" si="441"/>
        <v>224.56635649262017</v>
      </c>
      <c r="Z1092" s="2">
        <f t="shared" si="442"/>
        <v>-1000</v>
      </c>
      <c r="AA1092" s="2">
        <f t="shared" si="443"/>
        <v>2245.6635649262016</v>
      </c>
      <c r="AB1092" s="5">
        <f t="shared" si="444"/>
        <v>-1</v>
      </c>
      <c r="AC1092" s="5">
        <f t="shared" si="445"/>
        <v>2.2999999999999998</v>
      </c>
      <c r="AD1092" s="3">
        <f t="shared" si="446"/>
        <v>201909</v>
      </c>
      <c r="AE1092" s="21">
        <v>1.33</v>
      </c>
      <c r="AF1092" s="21">
        <v>3.4</v>
      </c>
      <c r="AG1092" s="21">
        <v>1.35</v>
      </c>
      <c r="AH1092" s="21">
        <v>3.3</v>
      </c>
      <c r="AI1092">
        <v>14</v>
      </c>
      <c r="AJ1092">
        <v>20</v>
      </c>
      <c r="AK1092">
        <f t="shared" si="447"/>
        <v>-300</v>
      </c>
      <c r="AL1092">
        <f t="shared" si="448"/>
        <v>14</v>
      </c>
      <c r="AM1092">
        <f t="shared" si="449"/>
        <v>20</v>
      </c>
    </row>
    <row r="1093" spans="2:39" x14ac:dyDescent="0.25">
      <c r="B1093" s="24">
        <v>43717</v>
      </c>
      <c r="C1093" s="20" t="s">
        <v>55</v>
      </c>
      <c r="D1093" s="20" t="s">
        <v>41</v>
      </c>
      <c r="E1093" s="2">
        <v>135</v>
      </c>
      <c r="F1093" s="2">
        <v>-156.25000000000003</v>
      </c>
      <c r="G1093" s="9">
        <f t="shared" si="450"/>
        <v>45074.374999997359</v>
      </c>
      <c r="H1093" s="2" t="str">
        <f t="shared" si="451"/>
        <v>Denver Broncos</v>
      </c>
      <c r="I1093" s="2" t="str">
        <f t="shared" si="452"/>
        <v>Oakland Raiders</v>
      </c>
      <c r="J1093" s="17">
        <f t="shared" si="453"/>
        <v>-156.25000000000003</v>
      </c>
      <c r="K1093" s="18">
        <f t="shared" si="454"/>
        <v>135</v>
      </c>
      <c r="L1093" s="4">
        <f t="shared" si="455"/>
        <v>1.6399999999999997</v>
      </c>
      <c r="M1093" s="4">
        <f t="shared" si="456"/>
        <v>2.35</v>
      </c>
      <c r="N1093" s="1">
        <f t="shared" ref="N1093:N1156" si="457">1/L1093</f>
        <v>0.60975609756097571</v>
      </c>
      <c r="O1093" s="1">
        <f t="shared" ref="O1093:O1156" si="458">1/M1093</f>
        <v>0.42553191489361702</v>
      </c>
      <c r="P1093" s="1">
        <f t="shared" ref="P1093:P1156" si="459">1-L1093*M1093/(L1093+M1093)</f>
        <v>3.4085213032581607E-2</v>
      </c>
      <c r="Q1093" s="1">
        <f t="shared" ref="Q1093:Q1156" si="460">ABS(N1093-O1093)/2</f>
        <v>9.2112091333679341E-2</v>
      </c>
      <c r="R1093" s="1">
        <f t="shared" ref="R1093:R1156" si="461">R$1+IF(L1093&lt;=M1093,Q1093,-Q1093)</f>
        <v>0.60311209133367938</v>
      </c>
      <c r="S1093" s="1"/>
      <c r="T1093" s="17">
        <f t="shared" ref="T1093:T1156" si="462">(1/R1093-1)*1000</f>
        <v>658.06657563218596</v>
      </c>
      <c r="U1093" s="18">
        <f t="shared" ref="U1093:U1156" si="463">1000000/(T1093+S$1)-T$1</f>
        <v>1377.3404079490144</v>
      </c>
      <c r="V1093" s="2">
        <f t="shared" ref="V1093:V1156" si="464">T1093*0.95</f>
        <v>625.16324685057668</v>
      </c>
      <c r="W1093" s="18">
        <f t="shared" ref="W1093:W1156" si="465">U1093*0.95</f>
        <v>1308.4733875515637</v>
      </c>
      <c r="X1093" s="2">
        <f t="shared" ref="X1093:X1156" si="466">IF(V1093&lt;1000,-100000/V1093,V1093/10)</f>
        <v>-159.95821971905121</v>
      </c>
      <c r="Y1093" s="2">
        <f t="shared" ref="Y1093:Y1156" si="467">IF(W1093&lt;1000,-100000/W1093,W1093/10)</f>
        <v>130.84733875515639</v>
      </c>
      <c r="Z1093" s="2">
        <f t="shared" ref="Z1093:Z1156" si="468">IF(AL1093&gt;AM1093,V1093,-1000)</f>
        <v>-1000</v>
      </c>
      <c r="AA1093" s="2">
        <f t="shared" ref="AA1093:AA1156" si="469">IF(AM1093&gt;AL1093,W1093,-1000)</f>
        <v>1308.4733875515637</v>
      </c>
      <c r="AB1093" s="5">
        <f t="shared" ref="AB1093:AB1156" si="470">IF(AL1093&gt;AM1093,L1093-1,-1)</f>
        <v>-1</v>
      </c>
      <c r="AC1093" s="5">
        <f t="shared" ref="AC1093:AC1156" si="471">IF(AM1093&gt;AL1093,M1093-1,-1)</f>
        <v>1.35</v>
      </c>
      <c r="AD1093" s="3">
        <f t="shared" ref="AD1093:AD1156" si="472">YEAR(B1093)*100+MONTH(B1093)</f>
        <v>201909</v>
      </c>
      <c r="AE1093" s="21">
        <v>1.9</v>
      </c>
      <c r="AF1093" s="21">
        <v>1.9</v>
      </c>
      <c r="AG1093" s="21">
        <v>2.35</v>
      </c>
      <c r="AH1093" s="21">
        <v>1.64</v>
      </c>
      <c r="AI1093">
        <v>24</v>
      </c>
      <c r="AJ1093">
        <v>16</v>
      </c>
      <c r="AK1093">
        <f t="shared" ref="AK1093:AK1156" si="473">IF(J1093&lt;-200,INT(J1093/100)*100,INT(J1093/10)*10)</f>
        <v>-160</v>
      </c>
      <c r="AL1093">
        <f t="shared" ref="AL1093:AL1156" si="474">IF(E1093&lt;F1093,AI1093,AJ1093)</f>
        <v>16</v>
      </c>
      <c r="AM1093">
        <f t="shared" ref="AM1093:AM1156" si="475">IF(E1093&lt;F1093,AJ1093,AI1093)</f>
        <v>24</v>
      </c>
    </row>
    <row r="1094" spans="2:39" x14ac:dyDescent="0.25">
      <c r="B1094" s="24">
        <v>43717</v>
      </c>
      <c r="C1094" s="20" t="s">
        <v>46</v>
      </c>
      <c r="D1094" s="20" t="s">
        <v>43</v>
      </c>
      <c r="E1094" s="2">
        <v>-312.49999999999994</v>
      </c>
      <c r="F1094" s="2">
        <v>250</v>
      </c>
      <c r="G1094" s="9">
        <f t="shared" ref="G1094:G1157" si="476">G1093+1/24</f>
        <v>45074.416666664023</v>
      </c>
      <c r="H1094" s="2" t="str">
        <f t="shared" si="451"/>
        <v>New Orleans Saints</v>
      </c>
      <c r="I1094" s="2" t="str">
        <f t="shared" si="452"/>
        <v>Houston Texans</v>
      </c>
      <c r="J1094" s="17">
        <f t="shared" si="453"/>
        <v>-312.49999999999994</v>
      </c>
      <c r="K1094" s="18">
        <f t="shared" si="454"/>
        <v>250</v>
      </c>
      <c r="L1094" s="4">
        <f t="shared" si="455"/>
        <v>1.32</v>
      </c>
      <c r="M1094" s="4">
        <f t="shared" si="456"/>
        <v>3.5</v>
      </c>
      <c r="N1094" s="1">
        <f t="shared" si="457"/>
        <v>0.75757575757575757</v>
      </c>
      <c r="O1094" s="1">
        <f t="shared" si="458"/>
        <v>0.2857142857142857</v>
      </c>
      <c r="P1094" s="1">
        <f t="shared" si="459"/>
        <v>4.1493775933610033E-2</v>
      </c>
      <c r="Q1094" s="1">
        <f t="shared" si="460"/>
        <v>0.23593073593073594</v>
      </c>
      <c r="R1094" s="1">
        <f t="shared" si="461"/>
        <v>0.746930735930736</v>
      </c>
      <c r="S1094" s="1"/>
      <c r="T1094" s="17">
        <f t="shared" si="462"/>
        <v>338.81222434088107</v>
      </c>
      <c r="U1094" s="18">
        <f t="shared" si="463"/>
        <v>2560.4407248682487</v>
      </c>
      <c r="V1094" s="2">
        <f t="shared" si="464"/>
        <v>321.87161312383699</v>
      </c>
      <c r="W1094" s="18">
        <f t="shared" si="465"/>
        <v>2432.4186886248362</v>
      </c>
      <c r="X1094" s="2">
        <f t="shared" si="466"/>
        <v>-310.68288075943485</v>
      </c>
      <c r="Y1094" s="2">
        <f t="shared" si="467"/>
        <v>243.24186886248361</v>
      </c>
      <c r="Z1094" s="2">
        <f t="shared" si="468"/>
        <v>321.87161312383699</v>
      </c>
      <c r="AA1094" s="2">
        <f t="shared" si="469"/>
        <v>-1000</v>
      </c>
      <c r="AB1094" s="5">
        <f t="shared" si="470"/>
        <v>0.32000000000000006</v>
      </c>
      <c r="AC1094" s="5">
        <f t="shared" si="471"/>
        <v>-1</v>
      </c>
      <c r="AD1094" s="3">
        <f t="shared" si="472"/>
        <v>201909</v>
      </c>
      <c r="AE1094" s="21">
        <v>1.32</v>
      </c>
      <c r="AF1094" s="21">
        <v>3.5</v>
      </c>
      <c r="AG1094" s="21">
        <v>1.32</v>
      </c>
      <c r="AH1094" s="21">
        <v>3.5</v>
      </c>
      <c r="AI1094">
        <v>30</v>
      </c>
      <c r="AJ1094">
        <v>28</v>
      </c>
      <c r="AK1094">
        <f t="shared" si="473"/>
        <v>-400</v>
      </c>
      <c r="AL1094">
        <f t="shared" si="474"/>
        <v>30</v>
      </c>
      <c r="AM1094">
        <f t="shared" si="475"/>
        <v>28</v>
      </c>
    </row>
    <row r="1095" spans="2:39" x14ac:dyDescent="0.25">
      <c r="B1095" s="24">
        <v>43716</v>
      </c>
      <c r="C1095" s="20" t="s">
        <v>39</v>
      </c>
      <c r="D1095" s="20" t="s">
        <v>48</v>
      </c>
      <c r="E1095" s="2">
        <v>-250.00000000000006</v>
      </c>
      <c r="F1095" s="2">
        <v>204.99999999999997</v>
      </c>
      <c r="G1095" s="9">
        <f t="shared" si="476"/>
        <v>45074.458333330687</v>
      </c>
      <c r="H1095" s="2" t="str">
        <f t="shared" ref="H1095:H1158" si="477">IF(E1095&lt;=F1095,C1095,D1095)</f>
        <v>New England Patriots</v>
      </c>
      <c r="I1095" s="2" t="str">
        <f t="shared" ref="I1095:I1158" si="478">IF(E1095&gt;F1095,C1095,D1095)</f>
        <v>Pittsburgh Steelers</v>
      </c>
      <c r="J1095" s="17">
        <f t="shared" ref="J1095:J1158" si="479">IF(E1095&lt;=F1095,E1095,F1095)</f>
        <v>-250.00000000000006</v>
      </c>
      <c r="K1095" s="18">
        <f t="shared" ref="K1095:K1158" si="480">IF(E1095&gt;F1095,E1095,F1095)</f>
        <v>204.99999999999997</v>
      </c>
      <c r="L1095" s="4">
        <f t="shared" si="455"/>
        <v>1.4</v>
      </c>
      <c r="M1095" s="4">
        <f t="shared" si="456"/>
        <v>3.05</v>
      </c>
      <c r="N1095" s="1">
        <f t="shared" si="457"/>
        <v>0.7142857142857143</v>
      </c>
      <c r="O1095" s="1">
        <f t="shared" si="458"/>
        <v>0.32786885245901642</v>
      </c>
      <c r="P1095" s="1">
        <f t="shared" si="459"/>
        <v>4.0449438202247112E-2</v>
      </c>
      <c r="Q1095" s="1">
        <f t="shared" si="460"/>
        <v>0.19320843091334894</v>
      </c>
      <c r="R1095" s="1">
        <f t="shared" si="461"/>
        <v>0.70420843091334895</v>
      </c>
      <c r="S1095" s="1"/>
      <c r="T1095" s="17">
        <f t="shared" si="462"/>
        <v>420.03412072617954</v>
      </c>
      <c r="U1095" s="18">
        <f t="shared" si="463"/>
        <v>2105.3798440390528</v>
      </c>
      <c r="V1095" s="2">
        <f t="shared" si="464"/>
        <v>399.03241468987056</v>
      </c>
      <c r="W1095" s="18">
        <f t="shared" si="465"/>
        <v>2000.1108518371002</v>
      </c>
      <c r="X1095" s="2">
        <f t="shared" si="466"/>
        <v>-250.60620721181351</v>
      </c>
      <c r="Y1095" s="2">
        <f t="shared" si="467"/>
        <v>200.01108518371001</v>
      </c>
      <c r="Z1095" s="2">
        <f t="shared" si="468"/>
        <v>399.03241468987056</v>
      </c>
      <c r="AA1095" s="2">
        <f t="shared" si="469"/>
        <v>-1000</v>
      </c>
      <c r="AB1095" s="5">
        <f t="shared" si="470"/>
        <v>0.39999999999999991</v>
      </c>
      <c r="AC1095" s="5">
        <f t="shared" si="471"/>
        <v>-1</v>
      </c>
      <c r="AD1095" s="3">
        <f t="shared" si="472"/>
        <v>201909</v>
      </c>
      <c r="AE1095" s="21">
        <v>1.38</v>
      </c>
      <c r="AF1095" s="21">
        <v>3.15</v>
      </c>
      <c r="AG1095" s="21">
        <v>1.4</v>
      </c>
      <c r="AH1095" s="21">
        <v>3.05</v>
      </c>
      <c r="AI1095">
        <v>33</v>
      </c>
      <c r="AJ1095">
        <v>3</v>
      </c>
      <c r="AK1095">
        <f t="shared" si="473"/>
        <v>-300</v>
      </c>
      <c r="AL1095">
        <f t="shared" si="474"/>
        <v>33</v>
      </c>
      <c r="AM1095">
        <f t="shared" si="475"/>
        <v>3</v>
      </c>
    </row>
    <row r="1096" spans="2:39" x14ac:dyDescent="0.25">
      <c r="B1096" s="24">
        <v>43716</v>
      </c>
      <c r="C1096" s="20" t="s">
        <v>51</v>
      </c>
      <c r="D1096" s="20" t="s">
        <v>37</v>
      </c>
      <c r="E1096" s="2">
        <v>129.99999999999997</v>
      </c>
      <c r="F1096" s="2">
        <v>-151.51515151515153</v>
      </c>
      <c r="G1096" s="9">
        <f t="shared" si="476"/>
        <v>45074.499999997352</v>
      </c>
      <c r="H1096" s="2" t="str">
        <f t="shared" si="477"/>
        <v>Detroit Lions</v>
      </c>
      <c r="I1096" s="2" t="str">
        <f t="shared" si="478"/>
        <v>Arizona Cardinals</v>
      </c>
      <c r="J1096" s="17">
        <f t="shared" si="479"/>
        <v>-151.51515151515153</v>
      </c>
      <c r="K1096" s="18">
        <f t="shared" si="480"/>
        <v>129.99999999999997</v>
      </c>
      <c r="L1096" s="4">
        <f t="shared" si="455"/>
        <v>1.66</v>
      </c>
      <c r="M1096" s="4">
        <f t="shared" si="456"/>
        <v>2.2999999999999998</v>
      </c>
      <c r="N1096" s="1">
        <f t="shared" si="457"/>
        <v>0.60240963855421692</v>
      </c>
      <c r="O1096" s="1">
        <f t="shared" si="458"/>
        <v>0.43478260869565222</v>
      </c>
      <c r="P1096" s="1">
        <f t="shared" si="459"/>
        <v>3.5858585858585923E-2</v>
      </c>
      <c r="Q1096" s="1">
        <f t="shared" si="460"/>
        <v>8.3813514929282351E-2</v>
      </c>
      <c r="R1096" s="1">
        <f t="shared" si="461"/>
        <v>0.59481351492928236</v>
      </c>
      <c r="S1096" s="1"/>
      <c r="T1096" s="17">
        <f t="shared" si="462"/>
        <v>681.19919084032654</v>
      </c>
      <c r="U1096" s="18">
        <f t="shared" si="463"/>
        <v>1332.032655245516</v>
      </c>
      <c r="V1096" s="2">
        <f t="shared" si="464"/>
        <v>647.13923129831016</v>
      </c>
      <c r="W1096" s="18">
        <f t="shared" si="465"/>
        <v>1265.4310224832402</v>
      </c>
      <c r="X1096" s="2">
        <f t="shared" si="466"/>
        <v>-154.5262521009227</v>
      </c>
      <c r="Y1096" s="2">
        <f t="shared" si="467"/>
        <v>126.54310224832402</v>
      </c>
      <c r="Z1096" s="2">
        <f t="shared" si="468"/>
        <v>-1000</v>
      </c>
      <c r="AA1096" s="2">
        <f t="shared" si="469"/>
        <v>-1000</v>
      </c>
      <c r="AB1096" s="5">
        <f t="shared" si="470"/>
        <v>-1</v>
      </c>
      <c r="AC1096" s="5">
        <f t="shared" si="471"/>
        <v>-1</v>
      </c>
      <c r="AD1096" s="3">
        <f t="shared" si="472"/>
        <v>201909</v>
      </c>
      <c r="AE1096" s="21">
        <v>2.15</v>
      </c>
      <c r="AF1096" s="21">
        <v>1.74</v>
      </c>
      <c r="AG1096" s="21">
        <v>2.2999999999999998</v>
      </c>
      <c r="AH1096" s="21">
        <v>1.66</v>
      </c>
      <c r="AI1096">
        <v>27</v>
      </c>
      <c r="AJ1096">
        <v>27</v>
      </c>
      <c r="AK1096">
        <f t="shared" si="473"/>
        <v>-160</v>
      </c>
      <c r="AL1096">
        <f t="shared" si="474"/>
        <v>27</v>
      </c>
      <c r="AM1096">
        <f t="shared" si="475"/>
        <v>27</v>
      </c>
    </row>
    <row r="1097" spans="2:39" x14ac:dyDescent="0.25">
      <c r="B1097" s="24">
        <v>43716</v>
      </c>
      <c r="C1097" s="20" t="s">
        <v>26</v>
      </c>
      <c r="D1097" s="20" t="s">
        <v>28</v>
      </c>
      <c r="E1097" s="2">
        <v>-344.82758620689651</v>
      </c>
      <c r="F1097" s="2">
        <v>270</v>
      </c>
      <c r="G1097" s="9">
        <f t="shared" si="476"/>
        <v>45074.541666664016</v>
      </c>
      <c r="H1097" s="2" t="str">
        <f t="shared" si="477"/>
        <v>Dallas Cowboys</v>
      </c>
      <c r="I1097" s="2" t="str">
        <f t="shared" si="478"/>
        <v>New York Giants</v>
      </c>
      <c r="J1097" s="17">
        <f t="shared" si="479"/>
        <v>-344.82758620689651</v>
      </c>
      <c r="K1097" s="18">
        <f t="shared" si="480"/>
        <v>270</v>
      </c>
      <c r="L1097" s="4">
        <f t="shared" si="455"/>
        <v>1.29</v>
      </c>
      <c r="M1097" s="4">
        <f t="shared" si="456"/>
        <v>3.7</v>
      </c>
      <c r="N1097" s="1">
        <f t="shared" si="457"/>
        <v>0.77519379844961234</v>
      </c>
      <c r="O1097" s="1">
        <f t="shared" si="458"/>
        <v>0.27027027027027023</v>
      </c>
      <c r="P1097" s="1">
        <f t="shared" si="459"/>
        <v>4.3486973947895691E-2</v>
      </c>
      <c r="Q1097" s="1">
        <f t="shared" si="460"/>
        <v>0.25246176408967103</v>
      </c>
      <c r="R1097" s="1">
        <f t="shared" si="461"/>
        <v>0.76346176408967104</v>
      </c>
      <c r="S1097" s="1"/>
      <c r="T1097" s="17">
        <f t="shared" si="462"/>
        <v>309.82329048576543</v>
      </c>
      <c r="U1097" s="18">
        <f t="shared" si="463"/>
        <v>2773.304285017382</v>
      </c>
      <c r="V1097" s="2">
        <f t="shared" si="464"/>
        <v>294.33212596147712</v>
      </c>
      <c r="W1097" s="18">
        <f t="shared" si="465"/>
        <v>2634.6390707665128</v>
      </c>
      <c r="X1097" s="2">
        <f t="shared" si="466"/>
        <v>-339.75224305989701</v>
      </c>
      <c r="Y1097" s="2">
        <f t="shared" si="467"/>
        <v>263.46390707665125</v>
      </c>
      <c r="Z1097" s="2">
        <f t="shared" si="468"/>
        <v>294.33212596147712</v>
      </c>
      <c r="AA1097" s="2">
        <f t="shared" si="469"/>
        <v>-1000</v>
      </c>
      <c r="AB1097" s="5">
        <f t="shared" si="470"/>
        <v>0.29000000000000004</v>
      </c>
      <c r="AC1097" s="5">
        <f t="shared" si="471"/>
        <v>-1</v>
      </c>
      <c r="AD1097" s="3">
        <f t="shared" si="472"/>
        <v>201909</v>
      </c>
      <c r="AE1097" s="21">
        <v>1.32</v>
      </c>
      <c r="AF1097" s="21">
        <v>3.5</v>
      </c>
      <c r="AG1097" s="21">
        <v>1.29</v>
      </c>
      <c r="AH1097" s="21">
        <v>3.7</v>
      </c>
      <c r="AI1097">
        <v>35</v>
      </c>
      <c r="AJ1097">
        <v>17</v>
      </c>
      <c r="AK1097">
        <f t="shared" si="473"/>
        <v>-400</v>
      </c>
      <c r="AL1097">
        <f t="shared" si="474"/>
        <v>35</v>
      </c>
      <c r="AM1097">
        <f t="shared" si="475"/>
        <v>17</v>
      </c>
    </row>
    <row r="1098" spans="2:39" x14ac:dyDescent="0.25">
      <c r="B1098" s="24">
        <v>43716</v>
      </c>
      <c r="C1098" s="20" t="s">
        <v>30</v>
      </c>
      <c r="D1098" s="20" t="s">
        <v>25</v>
      </c>
      <c r="E1098" s="2">
        <v>-116.27906976744185</v>
      </c>
      <c r="F1098" s="2">
        <v>-105.26315789473685</v>
      </c>
      <c r="G1098" s="9">
        <f t="shared" si="476"/>
        <v>45074.58333333068</v>
      </c>
      <c r="H1098" s="2" t="str">
        <f t="shared" si="477"/>
        <v>Tampa Bay Buccaneers</v>
      </c>
      <c r="I1098" s="2" t="str">
        <f t="shared" si="478"/>
        <v>San Francisco 49ers</v>
      </c>
      <c r="J1098" s="17">
        <f t="shared" si="479"/>
        <v>-116.27906976744185</v>
      </c>
      <c r="K1098" s="18">
        <f t="shared" si="480"/>
        <v>-105.26315789473685</v>
      </c>
      <c r="L1098" s="4">
        <f t="shared" si="455"/>
        <v>1.86</v>
      </c>
      <c r="M1098" s="4">
        <f t="shared" si="456"/>
        <v>1.95</v>
      </c>
      <c r="N1098" s="1">
        <f t="shared" si="457"/>
        <v>0.5376344086021505</v>
      </c>
      <c r="O1098" s="1">
        <f t="shared" si="458"/>
        <v>0.51282051282051289</v>
      </c>
      <c r="P1098" s="1">
        <f t="shared" si="459"/>
        <v>4.8031496062992063E-2</v>
      </c>
      <c r="Q1098" s="1">
        <f t="shared" si="460"/>
        <v>1.2406947890818809E-2</v>
      </c>
      <c r="R1098" s="1">
        <f t="shared" si="461"/>
        <v>0.52340694789081876</v>
      </c>
      <c r="S1098" s="1"/>
      <c r="T1098" s="17">
        <f t="shared" si="462"/>
        <v>910.55927711643062</v>
      </c>
      <c r="U1098" s="18">
        <f t="shared" si="463"/>
        <v>1001.5075521192962</v>
      </c>
      <c r="V1098" s="2">
        <f t="shared" si="464"/>
        <v>865.03131326060907</v>
      </c>
      <c r="W1098" s="18">
        <f t="shared" si="465"/>
        <v>951.43217451333135</v>
      </c>
      <c r="X1098" s="2">
        <f t="shared" si="466"/>
        <v>-115.60275156174939</v>
      </c>
      <c r="Y1098" s="2">
        <f t="shared" si="467"/>
        <v>-105.10470707084419</v>
      </c>
      <c r="Z1098" s="2">
        <f t="shared" si="468"/>
        <v>-1000</v>
      </c>
      <c r="AA1098" s="2">
        <f t="shared" si="469"/>
        <v>951.43217451333135</v>
      </c>
      <c r="AB1098" s="5">
        <f t="shared" si="470"/>
        <v>-1</v>
      </c>
      <c r="AC1098" s="5">
        <f t="shared" si="471"/>
        <v>0.95</v>
      </c>
      <c r="AD1098" s="3">
        <f t="shared" si="472"/>
        <v>201909</v>
      </c>
      <c r="AE1098" s="21">
        <v>1.86</v>
      </c>
      <c r="AF1098" s="21">
        <v>1.95</v>
      </c>
      <c r="AG1098" s="21">
        <v>1.86</v>
      </c>
      <c r="AH1098" s="21">
        <v>1.95</v>
      </c>
      <c r="AI1098">
        <v>17</v>
      </c>
      <c r="AJ1098">
        <v>31</v>
      </c>
      <c r="AK1098">
        <f t="shared" si="473"/>
        <v>-120</v>
      </c>
      <c r="AL1098">
        <f t="shared" si="474"/>
        <v>17</v>
      </c>
      <c r="AM1098">
        <f t="shared" si="475"/>
        <v>31</v>
      </c>
    </row>
    <row r="1099" spans="2:39" x14ac:dyDescent="0.25">
      <c r="B1099" s="24">
        <v>43716</v>
      </c>
      <c r="C1099" s="20" t="s">
        <v>34</v>
      </c>
      <c r="D1099" s="20" t="s">
        <v>42</v>
      </c>
      <c r="E1099" s="2">
        <v>-294.11764705882348</v>
      </c>
      <c r="F1099" s="2">
        <v>235</v>
      </c>
      <c r="G1099" s="9">
        <f t="shared" si="476"/>
        <v>45074.624999997344</v>
      </c>
      <c r="H1099" s="2" t="str">
        <f t="shared" si="477"/>
        <v>Los Angeles Chargers</v>
      </c>
      <c r="I1099" s="2" t="str">
        <f t="shared" si="478"/>
        <v>Indianapolis Colts</v>
      </c>
      <c r="J1099" s="17">
        <f t="shared" si="479"/>
        <v>-294.11764705882348</v>
      </c>
      <c r="K1099" s="18">
        <f t="shared" si="480"/>
        <v>235</v>
      </c>
      <c r="L1099" s="4">
        <f t="shared" si="455"/>
        <v>1.34</v>
      </c>
      <c r="M1099" s="4">
        <f t="shared" si="456"/>
        <v>3.35</v>
      </c>
      <c r="N1099" s="1">
        <f t="shared" si="457"/>
        <v>0.74626865671641784</v>
      </c>
      <c r="O1099" s="1">
        <f t="shared" si="458"/>
        <v>0.29850746268656714</v>
      </c>
      <c r="P1099" s="1">
        <f t="shared" si="459"/>
        <v>4.2857142857142816E-2</v>
      </c>
      <c r="Q1099" s="1">
        <f t="shared" si="460"/>
        <v>0.22388059701492535</v>
      </c>
      <c r="R1099" s="1">
        <f t="shared" si="461"/>
        <v>0.73488059701492536</v>
      </c>
      <c r="S1099" s="1"/>
      <c r="T1099" s="17">
        <f t="shared" si="462"/>
        <v>360.7652781444848</v>
      </c>
      <c r="U1099" s="18">
        <f t="shared" si="463"/>
        <v>2419.4789829550677</v>
      </c>
      <c r="V1099" s="2">
        <f t="shared" si="464"/>
        <v>342.72701423726056</v>
      </c>
      <c r="W1099" s="18">
        <f t="shared" si="465"/>
        <v>2298.5050338073142</v>
      </c>
      <c r="X1099" s="2">
        <f t="shared" si="466"/>
        <v>-291.77740839177835</v>
      </c>
      <c r="Y1099" s="2">
        <f t="shared" si="467"/>
        <v>229.85050338073142</v>
      </c>
      <c r="Z1099" s="2">
        <f t="shared" si="468"/>
        <v>342.72701423726056</v>
      </c>
      <c r="AA1099" s="2">
        <f t="shared" si="469"/>
        <v>-1000</v>
      </c>
      <c r="AB1099" s="5">
        <f t="shared" si="470"/>
        <v>0.34000000000000008</v>
      </c>
      <c r="AC1099" s="5">
        <f t="shared" si="471"/>
        <v>-1</v>
      </c>
      <c r="AD1099" s="3">
        <f t="shared" si="472"/>
        <v>201909</v>
      </c>
      <c r="AE1099" s="21">
        <v>1.3</v>
      </c>
      <c r="AF1099" s="21">
        <v>3.65</v>
      </c>
      <c r="AG1099" s="21">
        <v>1.34</v>
      </c>
      <c r="AH1099" s="21">
        <v>3.35</v>
      </c>
      <c r="AI1099">
        <v>30</v>
      </c>
      <c r="AJ1099">
        <v>24</v>
      </c>
      <c r="AK1099">
        <f t="shared" si="473"/>
        <v>-300</v>
      </c>
      <c r="AL1099">
        <f t="shared" si="474"/>
        <v>30</v>
      </c>
      <c r="AM1099">
        <f t="shared" si="475"/>
        <v>24</v>
      </c>
    </row>
    <row r="1100" spans="2:39" x14ac:dyDescent="0.25">
      <c r="B1100" s="24">
        <v>43716</v>
      </c>
      <c r="C1100" s="20" t="s">
        <v>35</v>
      </c>
      <c r="D1100" s="20" t="s">
        <v>24</v>
      </c>
      <c r="E1100" s="2">
        <v>-454.54545454545462</v>
      </c>
      <c r="F1100" s="2">
        <v>350</v>
      </c>
      <c r="G1100" s="9">
        <f t="shared" si="476"/>
        <v>45074.666666664009</v>
      </c>
      <c r="H1100" s="2" t="str">
        <f t="shared" si="477"/>
        <v>Seattle Seahawks</v>
      </c>
      <c r="I1100" s="2" t="str">
        <f t="shared" si="478"/>
        <v>Cincinnati Bengals</v>
      </c>
      <c r="J1100" s="17">
        <f t="shared" si="479"/>
        <v>-454.54545454545462</v>
      </c>
      <c r="K1100" s="18">
        <f t="shared" si="480"/>
        <v>350</v>
      </c>
      <c r="L1100" s="4">
        <f t="shared" si="455"/>
        <v>1.22</v>
      </c>
      <c r="M1100" s="4">
        <f t="shared" si="456"/>
        <v>4.5</v>
      </c>
      <c r="N1100" s="1">
        <f t="shared" si="457"/>
        <v>0.81967213114754101</v>
      </c>
      <c r="O1100" s="1">
        <f t="shared" si="458"/>
        <v>0.22222222222222221</v>
      </c>
      <c r="P1100" s="1">
        <f t="shared" si="459"/>
        <v>4.0209790209790097E-2</v>
      </c>
      <c r="Q1100" s="1">
        <f t="shared" si="460"/>
        <v>0.2987249544626594</v>
      </c>
      <c r="R1100" s="1">
        <f t="shared" si="461"/>
        <v>0.80972495446265946</v>
      </c>
      <c r="S1100" s="1"/>
      <c r="T1100" s="17">
        <f t="shared" si="462"/>
        <v>234.98725646118768</v>
      </c>
      <c r="U1100" s="18">
        <f t="shared" si="463"/>
        <v>3526.591123964678</v>
      </c>
      <c r="V1100" s="2">
        <f t="shared" si="464"/>
        <v>223.2378936381283</v>
      </c>
      <c r="W1100" s="18">
        <f t="shared" si="465"/>
        <v>3350.2615677664439</v>
      </c>
      <c r="X1100" s="2">
        <f t="shared" si="466"/>
        <v>-447.95262296329213</v>
      </c>
      <c r="Y1100" s="2">
        <f t="shared" si="467"/>
        <v>335.02615677664437</v>
      </c>
      <c r="Z1100" s="2">
        <f t="shared" si="468"/>
        <v>223.2378936381283</v>
      </c>
      <c r="AA1100" s="2">
        <f t="shared" si="469"/>
        <v>-1000</v>
      </c>
      <c r="AB1100" s="5">
        <f t="shared" si="470"/>
        <v>0.21999999999999997</v>
      </c>
      <c r="AC1100" s="5">
        <f t="shared" si="471"/>
        <v>-1</v>
      </c>
      <c r="AD1100" s="3">
        <f t="shared" si="472"/>
        <v>201909</v>
      </c>
      <c r="AE1100" s="21">
        <v>1.23</v>
      </c>
      <c r="AF1100" s="21">
        <v>4.25</v>
      </c>
      <c r="AG1100" s="21">
        <v>1.22</v>
      </c>
      <c r="AH1100" s="21">
        <v>4.5</v>
      </c>
      <c r="AI1100">
        <v>21</v>
      </c>
      <c r="AJ1100">
        <v>20</v>
      </c>
      <c r="AK1100">
        <f t="shared" si="473"/>
        <v>-500</v>
      </c>
      <c r="AL1100">
        <f t="shared" si="474"/>
        <v>21</v>
      </c>
      <c r="AM1100">
        <f t="shared" si="475"/>
        <v>20</v>
      </c>
    </row>
    <row r="1101" spans="2:39" x14ac:dyDescent="0.25">
      <c r="B1101" s="24">
        <v>43716</v>
      </c>
      <c r="C1101" s="20" t="s">
        <v>47</v>
      </c>
      <c r="D1101" s="20" t="s">
        <v>50</v>
      </c>
      <c r="E1101" s="2">
        <v>110.00000000000001</v>
      </c>
      <c r="F1101" s="2">
        <v>-131.57894736842104</v>
      </c>
      <c r="G1101" s="9">
        <f t="shared" si="476"/>
        <v>45074.708333330673</v>
      </c>
      <c r="H1101" s="2" t="str">
        <f t="shared" si="477"/>
        <v>Los Angeles Rams</v>
      </c>
      <c r="I1101" s="2" t="str">
        <f t="shared" si="478"/>
        <v>Carolina Panthers</v>
      </c>
      <c r="J1101" s="17">
        <f t="shared" si="479"/>
        <v>-131.57894736842104</v>
      </c>
      <c r="K1101" s="18">
        <f t="shared" si="480"/>
        <v>110.00000000000001</v>
      </c>
      <c r="L1101" s="4">
        <f t="shared" si="455"/>
        <v>1.76</v>
      </c>
      <c r="M1101" s="4">
        <f t="shared" si="456"/>
        <v>2.1</v>
      </c>
      <c r="N1101" s="1">
        <f t="shared" si="457"/>
        <v>0.56818181818181823</v>
      </c>
      <c r="O1101" s="1">
        <f t="shared" si="458"/>
        <v>0.47619047619047616</v>
      </c>
      <c r="P1101" s="1">
        <f t="shared" si="459"/>
        <v>4.2487046632124437E-2</v>
      </c>
      <c r="Q1101" s="1">
        <f t="shared" si="460"/>
        <v>4.5995670995671034E-2</v>
      </c>
      <c r="R1101" s="1">
        <f t="shared" si="461"/>
        <v>0.55699567099567104</v>
      </c>
      <c r="S1101" s="1"/>
      <c r="T1101" s="17">
        <f t="shared" si="462"/>
        <v>795.34608987611307</v>
      </c>
      <c r="U1101" s="18">
        <f t="shared" si="463"/>
        <v>1144.9859022934511</v>
      </c>
      <c r="V1101" s="2">
        <f t="shared" si="464"/>
        <v>755.57878538230739</v>
      </c>
      <c r="W1101" s="18">
        <f t="shared" si="465"/>
        <v>1087.7366071787785</v>
      </c>
      <c r="X1101" s="2">
        <f t="shared" si="466"/>
        <v>-132.3488720628942</v>
      </c>
      <c r="Y1101" s="2">
        <f t="shared" si="467"/>
        <v>108.77366071787785</v>
      </c>
      <c r="Z1101" s="2">
        <f t="shared" si="468"/>
        <v>755.57878538230739</v>
      </c>
      <c r="AA1101" s="2">
        <f t="shared" si="469"/>
        <v>-1000</v>
      </c>
      <c r="AB1101" s="5">
        <f t="shared" si="470"/>
        <v>0.76</v>
      </c>
      <c r="AC1101" s="5">
        <f t="shared" si="471"/>
        <v>-1</v>
      </c>
      <c r="AD1101" s="3">
        <f t="shared" si="472"/>
        <v>201909</v>
      </c>
      <c r="AE1101" s="21">
        <v>2.2999999999999998</v>
      </c>
      <c r="AF1101" s="21">
        <v>1.66</v>
      </c>
      <c r="AG1101" s="21">
        <v>2.1</v>
      </c>
      <c r="AH1101" s="21">
        <v>1.76</v>
      </c>
      <c r="AI1101">
        <v>27</v>
      </c>
      <c r="AJ1101">
        <v>30</v>
      </c>
      <c r="AK1101">
        <f t="shared" si="473"/>
        <v>-140</v>
      </c>
      <c r="AL1101">
        <f t="shared" si="474"/>
        <v>30</v>
      </c>
      <c r="AM1101">
        <f t="shared" si="475"/>
        <v>27</v>
      </c>
    </row>
    <row r="1102" spans="2:39" x14ac:dyDescent="0.25">
      <c r="B1102" s="24">
        <v>43716</v>
      </c>
      <c r="C1102" s="20" t="s">
        <v>49</v>
      </c>
      <c r="D1102" s="20" t="s">
        <v>44</v>
      </c>
      <c r="E1102" s="2">
        <v>-250.00000000000006</v>
      </c>
      <c r="F1102" s="2">
        <v>210</v>
      </c>
      <c r="G1102" s="9">
        <f t="shared" si="476"/>
        <v>45074.749999997337</v>
      </c>
      <c r="H1102" s="2" t="str">
        <f t="shared" si="477"/>
        <v>Cleveland Browns</v>
      </c>
      <c r="I1102" s="2" t="str">
        <f t="shared" si="478"/>
        <v>Tennessee Titans</v>
      </c>
      <c r="J1102" s="17">
        <f t="shared" si="479"/>
        <v>-250.00000000000006</v>
      </c>
      <c r="K1102" s="18">
        <f t="shared" si="480"/>
        <v>210</v>
      </c>
      <c r="L1102" s="4">
        <f t="shared" si="455"/>
        <v>1.4</v>
      </c>
      <c r="M1102" s="4">
        <f t="shared" si="456"/>
        <v>3.1</v>
      </c>
      <c r="N1102" s="1">
        <f t="shared" si="457"/>
        <v>0.7142857142857143</v>
      </c>
      <c r="O1102" s="1">
        <f t="shared" si="458"/>
        <v>0.32258064516129031</v>
      </c>
      <c r="P1102" s="1">
        <f t="shared" si="459"/>
        <v>3.5555555555555562E-2</v>
      </c>
      <c r="Q1102" s="1">
        <f t="shared" si="460"/>
        <v>0.19585253456221199</v>
      </c>
      <c r="R1102" s="1">
        <f t="shared" si="461"/>
        <v>0.70685253456221198</v>
      </c>
      <c r="S1102" s="1"/>
      <c r="T1102" s="17">
        <f t="shared" si="462"/>
        <v>414.72223852086552</v>
      </c>
      <c r="U1102" s="18">
        <f t="shared" si="463"/>
        <v>2130.2265089838866</v>
      </c>
      <c r="V1102" s="2">
        <f t="shared" si="464"/>
        <v>393.98612659482222</v>
      </c>
      <c r="W1102" s="18">
        <f t="shared" si="465"/>
        <v>2023.7151835346922</v>
      </c>
      <c r="X1102" s="2">
        <f t="shared" si="466"/>
        <v>-253.81604389039978</v>
      </c>
      <c r="Y1102" s="2">
        <f t="shared" si="467"/>
        <v>202.37151835346921</v>
      </c>
      <c r="Z1102" s="2">
        <f t="shared" si="468"/>
        <v>-1000</v>
      </c>
      <c r="AA1102" s="2">
        <f t="shared" si="469"/>
        <v>2023.7151835346922</v>
      </c>
      <c r="AB1102" s="5">
        <f t="shared" si="470"/>
        <v>-1</v>
      </c>
      <c r="AC1102" s="5">
        <f t="shared" si="471"/>
        <v>2.1</v>
      </c>
      <c r="AD1102" s="3">
        <f t="shared" si="472"/>
        <v>201909</v>
      </c>
      <c r="AE1102" s="21">
        <v>1.4</v>
      </c>
      <c r="AF1102" s="21">
        <v>3.05</v>
      </c>
      <c r="AG1102" s="21">
        <v>1.4</v>
      </c>
      <c r="AH1102" s="21">
        <v>3.1</v>
      </c>
      <c r="AI1102">
        <v>13</v>
      </c>
      <c r="AJ1102">
        <v>43</v>
      </c>
      <c r="AK1102">
        <f t="shared" si="473"/>
        <v>-300</v>
      </c>
      <c r="AL1102">
        <f t="shared" si="474"/>
        <v>13</v>
      </c>
      <c r="AM1102">
        <f t="shared" si="475"/>
        <v>43</v>
      </c>
    </row>
    <row r="1103" spans="2:39" x14ac:dyDescent="0.25">
      <c r="B1103" s="24">
        <v>43716</v>
      </c>
      <c r="C1103" s="20" t="s">
        <v>29</v>
      </c>
      <c r="D1103" s="20" t="s">
        <v>23</v>
      </c>
      <c r="E1103" s="2">
        <v>165</v>
      </c>
      <c r="F1103" s="2">
        <v>-185.18518518518516</v>
      </c>
      <c r="G1103" s="9">
        <f t="shared" si="476"/>
        <v>45074.791666664001</v>
      </c>
      <c r="H1103" s="2" t="str">
        <f t="shared" si="477"/>
        <v>Kansas City Chiefs</v>
      </c>
      <c r="I1103" s="2" t="str">
        <f t="shared" si="478"/>
        <v>Jacksonville Jaguars</v>
      </c>
      <c r="J1103" s="17">
        <f t="shared" si="479"/>
        <v>-185.18518518518516</v>
      </c>
      <c r="K1103" s="18">
        <f t="shared" si="480"/>
        <v>165</v>
      </c>
      <c r="L1103" s="4">
        <f t="shared" si="455"/>
        <v>1.54</v>
      </c>
      <c r="M1103" s="4">
        <f t="shared" si="456"/>
        <v>2.65</v>
      </c>
      <c r="N1103" s="1">
        <f t="shared" si="457"/>
        <v>0.64935064935064934</v>
      </c>
      <c r="O1103" s="1">
        <f t="shared" si="458"/>
        <v>0.37735849056603776</v>
      </c>
      <c r="P1103" s="1">
        <f t="shared" si="459"/>
        <v>2.6014319809069208E-2</v>
      </c>
      <c r="Q1103" s="1">
        <f t="shared" si="460"/>
        <v>0.13599607939230579</v>
      </c>
      <c r="R1103" s="1">
        <f t="shared" si="461"/>
        <v>0.64699607939230575</v>
      </c>
      <c r="S1103" s="1"/>
      <c r="T1103" s="17">
        <f t="shared" si="462"/>
        <v>545.60441995143913</v>
      </c>
      <c r="U1103" s="18">
        <f t="shared" si="463"/>
        <v>1648.1806912014345</v>
      </c>
      <c r="V1103" s="2">
        <f t="shared" si="464"/>
        <v>518.32419895386715</v>
      </c>
      <c r="W1103" s="18">
        <f t="shared" si="465"/>
        <v>1565.7716566413626</v>
      </c>
      <c r="X1103" s="2">
        <f t="shared" si="466"/>
        <v>-192.92944493394256</v>
      </c>
      <c r="Y1103" s="2">
        <f t="shared" si="467"/>
        <v>156.57716566413626</v>
      </c>
      <c r="Z1103" s="2">
        <f t="shared" si="468"/>
        <v>518.32419895386715</v>
      </c>
      <c r="AA1103" s="2">
        <f t="shared" si="469"/>
        <v>-1000</v>
      </c>
      <c r="AB1103" s="5">
        <f t="shared" si="470"/>
        <v>0.54</v>
      </c>
      <c r="AC1103" s="5">
        <f t="shared" si="471"/>
        <v>-1</v>
      </c>
      <c r="AD1103" s="3">
        <f t="shared" si="472"/>
        <v>201909</v>
      </c>
      <c r="AE1103" s="21">
        <v>2.75</v>
      </c>
      <c r="AF1103" s="21">
        <v>1.47</v>
      </c>
      <c r="AG1103" s="21">
        <v>2.65</v>
      </c>
      <c r="AH1103" s="21">
        <v>1.54</v>
      </c>
      <c r="AI1103">
        <v>26</v>
      </c>
      <c r="AJ1103">
        <v>40</v>
      </c>
      <c r="AK1103">
        <f t="shared" si="473"/>
        <v>-190</v>
      </c>
      <c r="AL1103">
        <f t="shared" si="474"/>
        <v>40</v>
      </c>
      <c r="AM1103">
        <f t="shared" si="475"/>
        <v>26</v>
      </c>
    </row>
    <row r="1104" spans="2:39" x14ac:dyDescent="0.25">
      <c r="B1104" s="24">
        <v>43716</v>
      </c>
      <c r="C1104" s="20" t="s">
        <v>33</v>
      </c>
      <c r="D1104" s="20" t="s">
        <v>31</v>
      </c>
      <c r="E1104" s="2">
        <v>260</v>
      </c>
      <c r="F1104" s="2">
        <v>-322.58064516129025</v>
      </c>
      <c r="G1104" s="9">
        <f t="shared" si="476"/>
        <v>45074.833333330665</v>
      </c>
      <c r="H1104" s="2" t="str">
        <f t="shared" si="477"/>
        <v>Baltimore Ravens</v>
      </c>
      <c r="I1104" s="2" t="str">
        <f t="shared" si="478"/>
        <v>Miami Dolphins</v>
      </c>
      <c r="J1104" s="17">
        <f t="shared" si="479"/>
        <v>-322.58064516129025</v>
      </c>
      <c r="K1104" s="18">
        <f t="shared" si="480"/>
        <v>260</v>
      </c>
      <c r="L1104" s="4">
        <f t="shared" si="455"/>
        <v>1.31</v>
      </c>
      <c r="M1104" s="4">
        <f t="shared" si="456"/>
        <v>3.6</v>
      </c>
      <c r="N1104" s="1">
        <f t="shared" si="457"/>
        <v>0.76335877862595414</v>
      </c>
      <c r="O1104" s="1">
        <f t="shared" si="458"/>
        <v>0.27777777777777779</v>
      </c>
      <c r="P1104" s="1">
        <f t="shared" si="459"/>
        <v>3.9511201629327863E-2</v>
      </c>
      <c r="Q1104" s="1">
        <f t="shared" si="460"/>
        <v>0.24279050042408817</v>
      </c>
      <c r="R1104" s="1">
        <f t="shared" si="461"/>
        <v>0.75379050042408813</v>
      </c>
      <c r="S1104" s="1"/>
      <c r="T1104" s="17">
        <f t="shared" si="462"/>
        <v>326.62855188197847</v>
      </c>
      <c r="U1104" s="18">
        <f t="shared" si="463"/>
        <v>2645.8589098869329</v>
      </c>
      <c r="V1104" s="2">
        <f t="shared" si="464"/>
        <v>310.29712428787951</v>
      </c>
      <c r="W1104" s="18">
        <f t="shared" si="465"/>
        <v>2513.565964392586</v>
      </c>
      <c r="X1104" s="2">
        <f t="shared" si="466"/>
        <v>-322.27175881663845</v>
      </c>
      <c r="Y1104" s="2">
        <f t="shared" si="467"/>
        <v>251.3565964392586</v>
      </c>
      <c r="Z1104" s="2">
        <f t="shared" si="468"/>
        <v>310.29712428787951</v>
      </c>
      <c r="AA1104" s="2">
        <f t="shared" si="469"/>
        <v>-1000</v>
      </c>
      <c r="AB1104" s="5">
        <f t="shared" si="470"/>
        <v>0.31000000000000005</v>
      </c>
      <c r="AC1104" s="5">
        <f t="shared" si="471"/>
        <v>-1</v>
      </c>
      <c r="AD1104" s="3">
        <f t="shared" si="472"/>
        <v>201909</v>
      </c>
      <c r="AE1104" s="21">
        <v>3</v>
      </c>
      <c r="AF1104" s="21">
        <v>1.41</v>
      </c>
      <c r="AG1104" s="21">
        <v>3.6</v>
      </c>
      <c r="AH1104" s="21">
        <v>1.31</v>
      </c>
      <c r="AI1104">
        <v>10</v>
      </c>
      <c r="AJ1104">
        <v>59</v>
      </c>
      <c r="AK1104">
        <f t="shared" si="473"/>
        <v>-400</v>
      </c>
      <c r="AL1104">
        <f t="shared" si="474"/>
        <v>59</v>
      </c>
      <c r="AM1104">
        <f t="shared" si="475"/>
        <v>10</v>
      </c>
    </row>
    <row r="1105" spans="2:39" x14ac:dyDescent="0.25">
      <c r="B1105" s="24">
        <v>43716</v>
      </c>
      <c r="C1105" s="20" t="s">
        <v>32</v>
      </c>
      <c r="D1105" s="20" t="s">
        <v>38</v>
      </c>
      <c r="E1105" s="2">
        <v>-192.30769230769229</v>
      </c>
      <c r="F1105" s="2">
        <v>167</v>
      </c>
      <c r="G1105" s="9">
        <f t="shared" si="476"/>
        <v>45074.87499999733</v>
      </c>
      <c r="H1105" s="2" t="str">
        <f t="shared" si="477"/>
        <v>Minnesota Vikings</v>
      </c>
      <c r="I1105" s="2" t="str">
        <f t="shared" si="478"/>
        <v>Atlanta Falcons</v>
      </c>
      <c r="J1105" s="17">
        <f t="shared" si="479"/>
        <v>-192.30769230769229</v>
      </c>
      <c r="K1105" s="18">
        <f t="shared" si="480"/>
        <v>167</v>
      </c>
      <c r="L1105" s="4">
        <f t="shared" si="455"/>
        <v>1.5199999999999998</v>
      </c>
      <c r="M1105" s="4">
        <f t="shared" si="456"/>
        <v>2.67</v>
      </c>
      <c r="N1105" s="1">
        <f t="shared" si="457"/>
        <v>0.65789473684210531</v>
      </c>
      <c r="O1105" s="1">
        <f t="shared" si="458"/>
        <v>0.37453183520599254</v>
      </c>
      <c r="P1105" s="1">
        <f t="shared" si="459"/>
        <v>3.1408114558472477E-2</v>
      </c>
      <c r="Q1105" s="1">
        <f t="shared" si="460"/>
        <v>0.14168145081805639</v>
      </c>
      <c r="R1105" s="1">
        <f t="shared" si="461"/>
        <v>0.6526814508180564</v>
      </c>
      <c r="S1105" s="1"/>
      <c r="T1105" s="17">
        <f t="shared" si="462"/>
        <v>532.14098354813416</v>
      </c>
      <c r="U1105" s="18">
        <f t="shared" si="463"/>
        <v>1687.6788921698521</v>
      </c>
      <c r="V1105" s="2">
        <f t="shared" si="464"/>
        <v>505.53393437072742</v>
      </c>
      <c r="W1105" s="18">
        <f t="shared" si="465"/>
        <v>1603.2949475613595</v>
      </c>
      <c r="X1105" s="2">
        <f t="shared" si="466"/>
        <v>-197.81065760595641</v>
      </c>
      <c r="Y1105" s="2">
        <f t="shared" si="467"/>
        <v>160.32949475613594</v>
      </c>
      <c r="Z1105" s="2">
        <f t="shared" si="468"/>
        <v>505.53393437072742</v>
      </c>
      <c r="AA1105" s="2">
        <f t="shared" si="469"/>
        <v>-1000</v>
      </c>
      <c r="AB1105" s="5">
        <f t="shared" si="470"/>
        <v>0.5199999999999998</v>
      </c>
      <c r="AC1105" s="5">
        <f t="shared" si="471"/>
        <v>-1</v>
      </c>
      <c r="AD1105" s="3">
        <f t="shared" si="472"/>
        <v>201909</v>
      </c>
      <c r="AE1105" s="21">
        <v>1.5</v>
      </c>
      <c r="AF1105" s="21">
        <v>2.7</v>
      </c>
      <c r="AG1105" s="21">
        <v>1.52</v>
      </c>
      <c r="AH1105" s="21">
        <v>2.67</v>
      </c>
      <c r="AI1105">
        <v>28</v>
      </c>
      <c r="AJ1105">
        <v>12</v>
      </c>
      <c r="AK1105">
        <f t="shared" si="473"/>
        <v>-200</v>
      </c>
      <c r="AL1105">
        <f t="shared" si="474"/>
        <v>28</v>
      </c>
      <c r="AM1105">
        <f t="shared" si="475"/>
        <v>12</v>
      </c>
    </row>
    <row r="1106" spans="2:39" x14ac:dyDescent="0.25">
      <c r="B1106" s="24">
        <v>43716</v>
      </c>
      <c r="C1106" s="20" t="s">
        <v>45</v>
      </c>
      <c r="D1106" s="20" t="s">
        <v>27</v>
      </c>
      <c r="E1106" s="2">
        <v>-147.05882352941177</v>
      </c>
      <c r="F1106" s="2">
        <v>125</v>
      </c>
      <c r="G1106" s="9">
        <f t="shared" si="476"/>
        <v>45074.916666663994</v>
      </c>
      <c r="H1106" s="2" t="str">
        <f t="shared" si="477"/>
        <v>New York Jets</v>
      </c>
      <c r="I1106" s="2" t="str">
        <f t="shared" si="478"/>
        <v>Buffalo Bills</v>
      </c>
      <c r="J1106" s="17">
        <f t="shared" si="479"/>
        <v>-147.05882352941177</v>
      </c>
      <c r="K1106" s="18">
        <f t="shared" si="480"/>
        <v>125</v>
      </c>
      <c r="L1106" s="4">
        <f t="shared" si="455"/>
        <v>1.68</v>
      </c>
      <c r="M1106" s="4">
        <f t="shared" si="456"/>
        <v>2.25</v>
      </c>
      <c r="N1106" s="1">
        <f t="shared" si="457"/>
        <v>0.59523809523809523</v>
      </c>
      <c r="O1106" s="1">
        <f t="shared" si="458"/>
        <v>0.44444444444444442</v>
      </c>
      <c r="P1106" s="1">
        <f t="shared" si="459"/>
        <v>3.8167938931297662E-2</v>
      </c>
      <c r="Q1106" s="1">
        <f t="shared" si="460"/>
        <v>7.5396825396825407E-2</v>
      </c>
      <c r="R1106" s="1">
        <f t="shared" si="461"/>
        <v>0.58639682539682547</v>
      </c>
      <c r="S1106" s="1"/>
      <c r="T1106" s="17">
        <f t="shared" si="462"/>
        <v>705.32983244457648</v>
      </c>
      <c r="U1106" s="18">
        <f t="shared" si="463"/>
        <v>1287.7472223008879</v>
      </c>
      <c r="V1106" s="2">
        <f t="shared" si="464"/>
        <v>670.06334082234764</v>
      </c>
      <c r="W1106" s="18">
        <f t="shared" si="465"/>
        <v>1223.3598611858433</v>
      </c>
      <c r="X1106" s="2">
        <f t="shared" si="466"/>
        <v>-149.23962244714528</v>
      </c>
      <c r="Y1106" s="2">
        <f t="shared" si="467"/>
        <v>122.33598611858433</v>
      </c>
      <c r="Z1106" s="2">
        <f t="shared" si="468"/>
        <v>-1000</v>
      </c>
      <c r="AA1106" s="2">
        <f t="shared" si="469"/>
        <v>1223.3598611858433</v>
      </c>
      <c r="AB1106" s="5">
        <f t="shared" si="470"/>
        <v>-1</v>
      </c>
      <c r="AC1106" s="5">
        <f t="shared" si="471"/>
        <v>1.25</v>
      </c>
      <c r="AD1106" s="3">
        <f t="shared" si="472"/>
        <v>201909</v>
      </c>
      <c r="AE1106" s="21">
        <v>1.6</v>
      </c>
      <c r="AF1106" s="21">
        <v>2.4500000000000002</v>
      </c>
      <c r="AG1106" s="21">
        <v>1.68</v>
      </c>
      <c r="AH1106" s="21">
        <v>2.25</v>
      </c>
      <c r="AI1106">
        <v>16</v>
      </c>
      <c r="AJ1106">
        <v>17</v>
      </c>
      <c r="AK1106">
        <f t="shared" si="473"/>
        <v>-150</v>
      </c>
      <c r="AL1106">
        <f t="shared" si="474"/>
        <v>16</v>
      </c>
      <c r="AM1106">
        <f t="shared" si="475"/>
        <v>17</v>
      </c>
    </row>
    <row r="1107" spans="2:39" x14ac:dyDescent="0.25">
      <c r="B1107" s="24">
        <v>43716</v>
      </c>
      <c r="C1107" s="20" t="s">
        <v>22</v>
      </c>
      <c r="D1107" s="20" t="s">
        <v>56</v>
      </c>
      <c r="E1107" s="2">
        <v>-500.00000000000011</v>
      </c>
      <c r="F1107" s="2">
        <v>375</v>
      </c>
      <c r="G1107" s="9">
        <f t="shared" si="476"/>
        <v>45074.958333330658</v>
      </c>
      <c r="H1107" s="2" t="str">
        <f t="shared" si="477"/>
        <v>Philadelphia Eagles</v>
      </c>
      <c r="I1107" s="2" t="str">
        <f t="shared" si="478"/>
        <v>Washington Redskins</v>
      </c>
      <c r="J1107" s="17">
        <f t="shared" si="479"/>
        <v>-500.00000000000011</v>
      </c>
      <c r="K1107" s="18">
        <f t="shared" si="480"/>
        <v>375</v>
      </c>
      <c r="L1107" s="4">
        <f t="shared" si="455"/>
        <v>1.2</v>
      </c>
      <c r="M1107" s="4">
        <f t="shared" si="456"/>
        <v>4.75</v>
      </c>
      <c r="N1107" s="1">
        <f t="shared" si="457"/>
        <v>0.83333333333333337</v>
      </c>
      <c r="O1107" s="1">
        <f t="shared" si="458"/>
        <v>0.21052631578947367</v>
      </c>
      <c r="P1107" s="1">
        <f t="shared" si="459"/>
        <v>4.2016806722689037E-2</v>
      </c>
      <c r="Q1107" s="1">
        <f t="shared" si="460"/>
        <v>0.31140350877192985</v>
      </c>
      <c r="R1107" s="1">
        <f t="shared" si="461"/>
        <v>0.82240350877192991</v>
      </c>
      <c r="S1107" s="1"/>
      <c r="T1107" s="17">
        <f t="shared" si="462"/>
        <v>215.94811954689931</v>
      </c>
      <c r="U1107" s="18">
        <f t="shared" si="463"/>
        <v>3787.1793685900598</v>
      </c>
      <c r="V1107" s="2">
        <f t="shared" si="464"/>
        <v>205.15071356955434</v>
      </c>
      <c r="W1107" s="18">
        <f t="shared" si="465"/>
        <v>3597.8204001605568</v>
      </c>
      <c r="X1107" s="2">
        <f t="shared" si="466"/>
        <v>-487.44651315139578</v>
      </c>
      <c r="Y1107" s="2">
        <f t="shared" si="467"/>
        <v>359.7820400160557</v>
      </c>
      <c r="Z1107" s="2">
        <f t="shared" si="468"/>
        <v>205.15071356955434</v>
      </c>
      <c r="AA1107" s="2">
        <f t="shared" si="469"/>
        <v>-1000</v>
      </c>
      <c r="AB1107" s="5">
        <f t="shared" si="470"/>
        <v>0.19999999999999996</v>
      </c>
      <c r="AC1107" s="5">
        <f t="shared" si="471"/>
        <v>-1</v>
      </c>
      <c r="AD1107" s="3">
        <f t="shared" si="472"/>
        <v>201909</v>
      </c>
      <c r="AE1107" s="21">
        <v>1.25</v>
      </c>
      <c r="AF1107" s="21">
        <v>4.2</v>
      </c>
      <c r="AG1107" s="21">
        <v>1.2</v>
      </c>
      <c r="AH1107" s="21">
        <v>4.75</v>
      </c>
      <c r="AI1107">
        <v>32</v>
      </c>
      <c r="AJ1107">
        <v>27</v>
      </c>
      <c r="AK1107">
        <f t="shared" si="473"/>
        <v>-500</v>
      </c>
      <c r="AL1107">
        <f t="shared" si="474"/>
        <v>32</v>
      </c>
      <c r="AM1107">
        <f t="shared" si="475"/>
        <v>27</v>
      </c>
    </row>
    <row r="1108" spans="2:39" x14ac:dyDescent="0.25">
      <c r="B1108" s="24">
        <v>43713</v>
      </c>
      <c r="C1108" s="20" t="s">
        <v>40</v>
      </c>
      <c r="D1108" s="20" t="s">
        <v>36</v>
      </c>
      <c r="E1108" s="2">
        <v>-172.41379310344826</v>
      </c>
      <c r="F1108" s="2">
        <v>150</v>
      </c>
      <c r="G1108" s="9">
        <f t="shared" si="476"/>
        <v>45074.999999997322</v>
      </c>
      <c r="H1108" s="2" t="str">
        <f t="shared" si="477"/>
        <v>Chicago Bears</v>
      </c>
      <c r="I1108" s="2" t="str">
        <f t="shared" si="478"/>
        <v>Green Bay Packers</v>
      </c>
      <c r="J1108" s="17">
        <f t="shared" si="479"/>
        <v>-172.41379310344826</v>
      </c>
      <c r="K1108" s="18">
        <f t="shared" si="480"/>
        <v>150</v>
      </c>
      <c r="L1108" s="4">
        <f t="shared" si="455"/>
        <v>1.58</v>
      </c>
      <c r="M1108" s="4">
        <f t="shared" si="456"/>
        <v>2.5</v>
      </c>
      <c r="N1108" s="1">
        <f t="shared" si="457"/>
        <v>0.63291139240506322</v>
      </c>
      <c r="O1108" s="1">
        <f t="shared" si="458"/>
        <v>0.4</v>
      </c>
      <c r="P1108" s="1">
        <f t="shared" si="459"/>
        <v>3.1862745098039214E-2</v>
      </c>
      <c r="Q1108" s="1">
        <f t="shared" si="460"/>
        <v>0.1164556962025316</v>
      </c>
      <c r="R1108" s="1">
        <f t="shared" si="461"/>
        <v>0.62745569620253161</v>
      </c>
      <c r="S1108" s="1"/>
      <c r="T1108" s="17">
        <f t="shared" si="462"/>
        <v>593.73802174746322</v>
      </c>
      <c r="U1108" s="18">
        <f t="shared" si="463"/>
        <v>1520.5870888415161</v>
      </c>
      <c r="V1108" s="2">
        <f t="shared" si="464"/>
        <v>564.05112066009008</v>
      </c>
      <c r="W1108" s="18">
        <f t="shared" si="465"/>
        <v>1444.5577343994403</v>
      </c>
      <c r="X1108" s="2">
        <f t="shared" si="466"/>
        <v>-177.28889516782337</v>
      </c>
      <c r="Y1108" s="2">
        <f t="shared" si="467"/>
        <v>144.45577343994404</v>
      </c>
      <c r="Z1108" s="2">
        <f t="shared" si="468"/>
        <v>-1000</v>
      </c>
      <c r="AA1108" s="2">
        <f t="shared" si="469"/>
        <v>1444.5577343994403</v>
      </c>
      <c r="AB1108" s="5">
        <f t="shared" si="470"/>
        <v>-1</v>
      </c>
      <c r="AC1108" s="5">
        <f t="shared" si="471"/>
        <v>1.5</v>
      </c>
      <c r="AD1108" s="3">
        <f t="shared" si="472"/>
        <v>201909</v>
      </c>
      <c r="AE1108" s="21">
        <v>1.58</v>
      </c>
      <c r="AF1108" s="21">
        <v>2.5</v>
      </c>
      <c r="AG1108" s="21">
        <v>1.58</v>
      </c>
      <c r="AH1108" s="21">
        <v>2.5</v>
      </c>
      <c r="AI1108">
        <v>3</v>
      </c>
      <c r="AJ1108">
        <v>10</v>
      </c>
      <c r="AK1108">
        <f t="shared" si="473"/>
        <v>-180</v>
      </c>
      <c r="AL1108">
        <f t="shared" si="474"/>
        <v>3</v>
      </c>
      <c r="AM1108">
        <f t="shared" si="475"/>
        <v>10</v>
      </c>
    </row>
    <row r="1109" spans="2:39" x14ac:dyDescent="0.25">
      <c r="B1109" s="24">
        <v>43499</v>
      </c>
      <c r="C1109" s="20" t="s">
        <v>50</v>
      </c>
      <c r="D1109" s="20" t="s">
        <v>39</v>
      </c>
      <c r="E1109" s="2">
        <v>110.00000000000001</v>
      </c>
      <c r="F1109" s="2">
        <v>-131.57894736842104</v>
      </c>
      <c r="G1109" s="9">
        <f t="shared" si="476"/>
        <v>45075.041666663987</v>
      </c>
      <c r="H1109" s="2" t="str">
        <f t="shared" si="477"/>
        <v>New England Patriots</v>
      </c>
      <c r="I1109" s="2" t="str">
        <f t="shared" si="478"/>
        <v>Los Angeles Rams</v>
      </c>
      <c r="J1109" s="17">
        <f t="shared" si="479"/>
        <v>-131.57894736842104</v>
      </c>
      <c r="K1109" s="18">
        <f t="shared" si="480"/>
        <v>110.00000000000001</v>
      </c>
      <c r="L1109" s="4">
        <f t="shared" si="455"/>
        <v>1.76</v>
      </c>
      <c r="M1109" s="4">
        <f t="shared" si="456"/>
        <v>2.1</v>
      </c>
      <c r="N1109" s="1">
        <f t="shared" si="457"/>
        <v>0.56818181818181823</v>
      </c>
      <c r="O1109" s="1">
        <f t="shared" si="458"/>
        <v>0.47619047619047616</v>
      </c>
      <c r="P1109" s="1">
        <f t="shared" si="459"/>
        <v>4.2487046632124437E-2</v>
      </c>
      <c r="Q1109" s="1">
        <f t="shared" si="460"/>
        <v>4.5995670995671034E-2</v>
      </c>
      <c r="R1109" s="1">
        <f t="shared" si="461"/>
        <v>0.55699567099567104</v>
      </c>
      <c r="S1109" s="1"/>
      <c r="T1109" s="17">
        <f t="shared" si="462"/>
        <v>795.34608987611307</v>
      </c>
      <c r="U1109" s="18">
        <f t="shared" si="463"/>
        <v>1144.9859022934511</v>
      </c>
      <c r="V1109" s="2">
        <f t="shared" si="464"/>
        <v>755.57878538230739</v>
      </c>
      <c r="W1109" s="18">
        <f t="shared" si="465"/>
        <v>1087.7366071787785</v>
      </c>
      <c r="X1109" s="2">
        <f t="shared" si="466"/>
        <v>-132.3488720628942</v>
      </c>
      <c r="Y1109" s="2">
        <f t="shared" si="467"/>
        <v>108.77366071787785</v>
      </c>
      <c r="Z1109" s="2">
        <f t="shared" si="468"/>
        <v>755.57878538230739</v>
      </c>
      <c r="AA1109" s="2">
        <f t="shared" si="469"/>
        <v>-1000</v>
      </c>
      <c r="AB1109" s="5">
        <f t="shared" si="470"/>
        <v>0.76</v>
      </c>
      <c r="AC1109" s="5">
        <f t="shared" si="471"/>
        <v>-1</v>
      </c>
      <c r="AD1109" s="3">
        <f t="shared" si="472"/>
        <v>201902</v>
      </c>
      <c r="AE1109" s="21">
        <v>1.95</v>
      </c>
      <c r="AF1109" s="21">
        <v>1.86</v>
      </c>
      <c r="AG1109" s="21">
        <v>2.1</v>
      </c>
      <c r="AH1109" s="21">
        <v>1.76</v>
      </c>
      <c r="AI1109">
        <v>3</v>
      </c>
      <c r="AJ1109">
        <v>13</v>
      </c>
      <c r="AK1109">
        <f t="shared" si="473"/>
        <v>-140</v>
      </c>
      <c r="AL1109">
        <f t="shared" si="474"/>
        <v>13</v>
      </c>
      <c r="AM1109">
        <f t="shared" si="475"/>
        <v>3</v>
      </c>
    </row>
    <row r="1110" spans="2:39" x14ac:dyDescent="0.25">
      <c r="B1110" s="24">
        <v>43485</v>
      </c>
      <c r="C1110" s="20" t="s">
        <v>23</v>
      </c>
      <c r="D1110" s="20" t="s">
        <v>39</v>
      </c>
      <c r="E1110" s="2">
        <v>-172.41379310344826</v>
      </c>
      <c r="F1110" s="2">
        <v>150</v>
      </c>
      <c r="G1110" s="9">
        <f t="shared" si="476"/>
        <v>45075.083333330651</v>
      </c>
      <c r="H1110" s="2" t="str">
        <f t="shared" si="477"/>
        <v>Kansas City Chiefs</v>
      </c>
      <c r="I1110" s="2" t="str">
        <f t="shared" si="478"/>
        <v>New England Patriots</v>
      </c>
      <c r="J1110" s="17">
        <f t="shared" si="479"/>
        <v>-172.41379310344826</v>
      </c>
      <c r="K1110" s="18">
        <f t="shared" si="480"/>
        <v>150</v>
      </c>
      <c r="L1110" s="4">
        <f t="shared" si="455"/>
        <v>1.58</v>
      </c>
      <c r="M1110" s="4">
        <f t="shared" si="456"/>
        <v>2.5</v>
      </c>
      <c r="N1110" s="1">
        <f t="shared" si="457"/>
        <v>0.63291139240506322</v>
      </c>
      <c r="O1110" s="1">
        <f t="shared" si="458"/>
        <v>0.4</v>
      </c>
      <c r="P1110" s="1">
        <f t="shared" si="459"/>
        <v>3.1862745098039214E-2</v>
      </c>
      <c r="Q1110" s="1">
        <f t="shared" si="460"/>
        <v>0.1164556962025316</v>
      </c>
      <c r="R1110" s="1">
        <f t="shared" si="461"/>
        <v>0.62745569620253161</v>
      </c>
      <c r="S1110" s="1"/>
      <c r="T1110" s="17">
        <f t="shared" si="462"/>
        <v>593.73802174746322</v>
      </c>
      <c r="U1110" s="18">
        <f t="shared" si="463"/>
        <v>1520.5870888415161</v>
      </c>
      <c r="V1110" s="2">
        <f t="shared" si="464"/>
        <v>564.05112066009008</v>
      </c>
      <c r="W1110" s="18">
        <f t="shared" si="465"/>
        <v>1444.5577343994403</v>
      </c>
      <c r="X1110" s="2">
        <f t="shared" si="466"/>
        <v>-177.28889516782337</v>
      </c>
      <c r="Y1110" s="2">
        <f t="shared" si="467"/>
        <v>144.45577343994404</v>
      </c>
      <c r="Z1110" s="2">
        <f t="shared" si="468"/>
        <v>-1000</v>
      </c>
      <c r="AA1110" s="2">
        <f t="shared" si="469"/>
        <v>1444.5577343994403</v>
      </c>
      <c r="AB1110" s="5">
        <f t="shared" si="470"/>
        <v>-1</v>
      </c>
      <c r="AC1110" s="5">
        <f t="shared" si="471"/>
        <v>1.5</v>
      </c>
      <c r="AD1110" s="3">
        <f t="shared" si="472"/>
        <v>201901</v>
      </c>
      <c r="AE1110" s="21">
        <v>1.68</v>
      </c>
      <c r="AF1110" s="21">
        <v>2.25</v>
      </c>
      <c r="AG1110" s="21">
        <v>1.58</v>
      </c>
      <c r="AH1110" s="21">
        <v>2.5</v>
      </c>
      <c r="AI1110">
        <v>31</v>
      </c>
      <c r="AJ1110">
        <v>37</v>
      </c>
      <c r="AK1110">
        <f t="shared" si="473"/>
        <v>-180</v>
      </c>
      <c r="AL1110">
        <f t="shared" si="474"/>
        <v>31</v>
      </c>
      <c r="AM1110">
        <f t="shared" si="475"/>
        <v>37</v>
      </c>
    </row>
    <row r="1111" spans="2:39" x14ac:dyDescent="0.25">
      <c r="B1111" s="24">
        <v>43485</v>
      </c>
      <c r="C1111" s="20" t="s">
        <v>46</v>
      </c>
      <c r="D1111" s="20" t="s">
        <v>50</v>
      </c>
      <c r="E1111" s="2">
        <v>-166.66666666666663</v>
      </c>
      <c r="F1111" s="2">
        <v>145.00000000000003</v>
      </c>
      <c r="G1111" s="9">
        <f t="shared" si="476"/>
        <v>45075.124999997315</v>
      </c>
      <c r="H1111" s="2" t="str">
        <f t="shared" si="477"/>
        <v>New Orleans Saints</v>
      </c>
      <c r="I1111" s="2" t="str">
        <f t="shared" si="478"/>
        <v>Los Angeles Rams</v>
      </c>
      <c r="J1111" s="17">
        <f t="shared" si="479"/>
        <v>-166.66666666666663</v>
      </c>
      <c r="K1111" s="18">
        <f t="shared" si="480"/>
        <v>145.00000000000003</v>
      </c>
      <c r="L1111" s="4">
        <f t="shared" si="455"/>
        <v>1.6</v>
      </c>
      <c r="M1111" s="4">
        <f t="shared" si="456"/>
        <v>2.4500000000000002</v>
      </c>
      <c r="N1111" s="1">
        <f t="shared" si="457"/>
        <v>0.625</v>
      </c>
      <c r="O1111" s="1">
        <f t="shared" si="458"/>
        <v>0.4081632653061224</v>
      </c>
      <c r="P1111" s="1">
        <f t="shared" si="459"/>
        <v>3.2098765432098886E-2</v>
      </c>
      <c r="Q1111" s="1">
        <f t="shared" si="460"/>
        <v>0.1084183673469388</v>
      </c>
      <c r="R1111" s="1">
        <f t="shared" si="461"/>
        <v>0.61941836734693878</v>
      </c>
      <c r="S1111" s="1"/>
      <c r="T1111" s="17">
        <f t="shared" si="462"/>
        <v>614.4177388267467</v>
      </c>
      <c r="U1111" s="18">
        <f t="shared" si="463"/>
        <v>1471.4893831628281</v>
      </c>
      <c r="V1111" s="2">
        <f t="shared" si="464"/>
        <v>583.69685188540939</v>
      </c>
      <c r="W1111" s="18">
        <f t="shared" si="465"/>
        <v>1397.9149140046866</v>
      </c>
      <c r="X1111" s="2">
        <f t="shared" si="466"/>
        <v>-171.32180801898838</v>
      </c>
      <c r="Y1111" s="2">
        <f t="shared" si="467"/>
        <v>139.79149140046866</v>
      </c>
      <c r="Z1111" s="2">
        <f t="shared" si="468"/>
        <v>-1000</v>
      </c>
      <c r="AA1111" s="2">
        <f t="shared" si="469"/>
        <v>1397.9149140046866</v>
      </c>
      <c r="AB1111" s="5">
        <f t="shared" si="470"/>
        <v>-1</v>
      </c>
      <c r="AC1111" s="5">
        <f t="shared" si="471"/>
        <v>1.4500000000000002</v>
      </c>
      <c r="AD1111" s="3">
        <f t="shared" si="472"/>
        <v>201901</v>
      </c>
      <c r="AE1111" s="21">
        <v>1.57</v>
      </c>
      <c r="AF1111" s="21">
        <v>2.5499999999999998</v>
      </c>
      <c r="AG1111" s="21">
        <v>1.6</v>
      </c>
      <c r="AH1111" s="21">
        <v>2.4500000000000002</v>
      </c>
      <c r="AI1111">
        <v>23</v>
      </c>
      <c r="AJ1111">
        <v>26</v>
      </c>
      <c r="AK1111">
        <f t="shared" si="473"/>
        <v>-170</v>
      </c>
      <c r="AL1111">
        <f t="shared" si="474"/>
        <v>23</v>
      </c>
      <c r="AM1111">
        <f t="shared" si="475"/>
        <v>26</v>
      </c>
    </row>
    <row r="1112" spans="2:39" x14ac:dyDescent="0.25">
      <c r="B1112" s="24">
        <v>43478</v>
      </c>
      <c r="C1112" s="20" t="s">
        <v>46</v>
      </c>
      <c r="D1112" s="20" t="s">
        <v>22</v>
      </c>
      <c r="E1112" s="2">
        <v>-400</v>
      </c>
      <c r="F1112" s="2">
        <v>309.99999999999994</v>
      </c>
      <c r="G1112" s="9">
        <f t="shared" si="476"/>
        <v>45075.166666663979</v>
      </c>
      <c r="H1112" s="2" t="str">
        <f t="shared" si="477"/>
        <v>New Orleans Saints</v>
      </c>
      <c r="I1112" s="2" t="str">
        <f t="shared" si="478"/>
        <v>Philadelphia Eagles</v>
      </c>
      <c r="J1112" s="17">
        <f t="shared" si="479"/>
        <v>-400</v>
      </c>
      <c r="K1112" s="18">
        <f t="shared" si="480"/>
        <v>309.99999999999994</v>
      </c>
      <c r="L1112" s="4">
        <f t="shared" si="455"/>
        <v>1.25</v>
      </c>
      <c r="M1112" s="4">
        <f t="shared" si="456"/>
        <v>4.0999999999999996</v>
      </c>
      <c r="N1112" s="1">
        <f t="shared" si="457"/>
        <v>0.8</v>
      </c>
      <c r="O1112" s="1">
        <f t="shared" si="458"/>
        <v>0.24390243902439027</v>
      </c>
      <c r="P1112" s="1">
        <f t="shared" si="459"/>
        <v>4.2056074766355089E-2</v>
      </c>
      <c r="Q1112" s="1">
        <f t="shared" si="460"/>
        <v>0.2780487804878049</v>
      </c>
      <c r="R1112" s="1">
        <f t="shared" si="461"/>
        <v>0.78904878048780491</v>
      </c>
      <c r="S1112" s="1"/>
      <c r="T1112" s="17">
        <f t="shared" si="462"/>
        <v>267.34876819881913</v>
      </c>
      <c r="U1112" s="18">
        <f t="shared" si="463"/>
        <v>3156.5493634457707</v>
      </c>
      <c r="V1112" s="2">
        <f t="shared" si="464"/>
        <v>253.98132978887816</v>
      </c>
      <c r="W1112" s="18">
        <f t="shared" si="465"/>
        <v>2998.721895273482</v>
      </c>
      <c r="X1112" s="2">
        <f t="shared" si="466"/>
        <v>-393.72972841399383</v>
      </c>
      <c r="Y1112" s="2">
        <f t="shared" si="467"/>
        <v>299.87218952734821</v>
      </c>
      <c r="Z1112" s="2">
        <f t="shared" si="468"/>
        <v>253.98132978887816</v>
      </c>
      <c r="AA1112" s="2">
        <f t="shared" si="469"/>
        <v>-1000</v>
      </c>
      <c r="AB1112" s="5">
        <f t="shared" si="470"/>
        <v>0.25</v>
      </c>
      <c r="AC1112" s="5">
        <f t="shared" si="471"/>
        <v>-1</v>
      </c>
      <c r="AD1112" s="3">
        <f t="shared" si="472"/>
        <v>201901</v>
      </c>
      <c r="AE1112" s="21">
        <v>1.26</v>
      </c>
      <c r="AF1112" s="21">
        <v>4</v>
      </c>
      <c r="AG1112" s="21">
        <v>1.25</v>
      </c>
      <c r="AH1112" s="21">
        <v>4.0999999999999996</v>
      </c>
      <c r="AI1112">
        <v>20</v>
      </c>
      <c r="AJ1112">
        <v>14</v>
      </c>
      <c r="AK1112">
        <f t="shared" si="473"/>
        <v>-400</v>
      </c>
      <c r="AL1112">
        <f t="shared" si="474"/>
        <v>20</v>
      </c>
      <c r="AM1112">
        <f t="shared" si="475"/>
        <v>14</v>
      </c>
    </row>
    <row r="1113" spans="2:39" x14ac:dyDescent="0.25">
      <c r="B1113" s="24">
        <v>43478</v>
      </c>
      <c r="C1113" s="20" t="s">
        <v>39</v>
      </c>
      <c r="D1113" s="20" t="s">
        <v>34</v>
      </c>
      <c r="E1113" s="2">
        <v>-200</v>
      </c>
      <c r="F1113" s="2">
        <v>170.00000000000003</v>
      </c>
      <c r="G1113" s="9">
        <f t="shared" si="476"/>
        <v>45075.208333330644</v>
      </c>
      <c r="H1113" s="2" t="str">
        <f t="shared" si="477"/>
        <v>New England Patriots</v>
      </c>
      <c r="I1113" s="2" t="str">
        <f t="shared" si="478"/>
        <v>Los Angeles Chargers</v>
      </c>
      <c r="J1113" s="17">
        <f t="shared" si="479"/>
        <v>-200</v>
      </c>
      <c r="K1113" s="18">
        <f t="shared" si="480"/>
        <v>170.00000000000003</v>
      </c>
      <c r="L1113" s="4">
        <f t="shared" si="455"/>
        <v>1.5</v>
      </c>
      <c r="M1113" s="4">
        <f t="shared" si="456"/>
        <v>2.7</v>
      </c>
      <c r="N1113" s="1">
        <f t="shared" si="457"/>
        <v>0.66666666666666663</v>
      </c>
      <c r="O1113" s="1">
        <f t="shared" si="458"/>
        <v>0.37037037037037035</v>
      </c>
      <c r="P1113" s="1">
        <f t="shared" si="459"/>
        <v>3.5714285714285587E-2</v>
      </c>
      <c r="Q1113" s="1">
        <f t="shared" si="460"/>
        <v>0.14814814814814814</v>
      </c>
      <c r="R1113" s="1">
        <f t="shared" si="461"/>
        <v>0.65914814814814815</v>
      </c>
      <c r="S1113" s="1"/>
      <c r="T1113" s="17">
        <f t="shared" si="462"/>
        <v>517.10962521773342</v>
      </c>
      <c r="U1113" s="18">
        <f t="shared" si="463"/>
        <v>1734.0124117028765</v>
      </c>
      <c r="V1113" s="2">
        <f t="shared" si="464"/>
        <v>491.25414395684675</v>
      </c>
      <c r="W1113" s="18">
        <f t="shared" si="465"/>
        <v>1647.3117911177326</v>
      </c>
      <c r="X1113" s="2">
        <f t="shared" si="466"/>
        <v>-203.56062382403903</v>
      </c>
      <c r="Y1113" s="2">
        <f t="shared" si="467"/>
        <v>164.73117911177326</v>
      </c>
      <c r="Z1113" s="2">
        <f t="shared" si="468"/>
        <v>491.25414395684675</v>
      </c>
      <c r="AA1113" s="2">
        <f t="shared" si="469"/>
        <v>-1000</v>
      </c>
      <c r="AB1113" s="5">
        <f t="shared" si="470"/>
        <v>0.5</v>
      </c>
      <c r="AC1113" s="5">
        <f t="shared" si="471"/>
        <v>-1</v>
      </c>
      <c r="AD1113" s="3">
        <f t="shared" si="472"/>
        <v>201901</v>
      </c>
      <c r="AE1113" s="21">
        <v>1.45</v>
      </c>
      <c r="AF1113" s="21">
        <v>2.8</v>
      </c>
      <c r="AG1113" s="21">
        <v>1.5</v>
      </c>
      <c r="AH1113" s="21">
        <v>2.7</v>
      </c>
      <c r="AI1113">
        <v>41</v>
      </c>
      <c r="AJ1113">
        <v>28</v>
      </c>
      <c r="AK1113">
        <f t="shared" si="473"/>
        <v>-200</v>
      </c>
      <c r="AL1113">
        <f t="shared" si="474"/>
        <v>41</v>
      </c>
      <c r="AM1113">
        <f t="shared" si="475"/>
        <v>28</v>
      </c>
    </row>
    <row r="1114" spans="2:39" x14ac:dyDescent="0.25">
      <c r="B1114" s="24">
        <v>43477</v>
      </c>
      <c r="C1114" s="20" t="s">
        <v>50</v>
      </c>
      <c r="D1114" s="20" t="s">
        <v>26</v>
      </c>
      <c r="E1114" s="2">
        <v>-344.82758620689651</v>
      </c>
      <c r="F1114" s="2">
        <v>270</v>
      </c>
      <c r="G1114" s="9">
        <f t="shared" si="476"/>
        <v>45075.249999997308</v>
      </c>
      <c r="H1114" s="2" t="str">
        <f t="shared" si="477"/>
        <v>Los Angeles Rams</v>
      </c>
      <c r="I1114" s="2" t="str">
        <f t="shared" si="478"/>
        <v>Dallas Cowboys</v>
      </c>
      <c r="J1114" s="17">
        <f t="shared" si="479"/>
        <v>-344.82758620689651</v>
      </c>
      <c r="K1114" s="18">
        <f t="shared" si="480"/>
        <v>270</v>
      </c>
      <c r="L1114" s="4">
        <f t="shared" si="455"/>
        <v>1.29</v>
      </c>
      <c r="M1114" s="4">
        <f t="shared" si="456"/>
        <v>3.7</v>
      </c>
      <c r="N1114" s="1">
        <f t="shared" si="457"/>
        <v>0.77519379844961234</v>
      </c>
      <c r="O1114" s="1">
        <f t="shared" si="458"/>
        <v>0.27027027027027023</v>
      </c>
      <c r="P1114" s="1">
        <f t="shared" si="459"/>
        <v>4.3486973947895691E-2</v>
      </c>
      <c r="Q1114" s="1">
        <f t="shared" si="460"/>
        <v>0.25246176408967103</v>
      </c>
      <c r="R1114" s="1">
        <f t="shared" si="461"/>
        <v>0.76346176408967104</v>
      </c>
      <c r="S1114" s="1"/>
      <c r="T1114" s="17">
        <f t="shared" si="462"/>
        <v>309.82329048576543</v>
      </c>
      <c r="U1114" s="18">
        <f t="shared" si="463"/>
        <v>2773.304285017382</v>
      </c>
      <c r="V1114" s="2">
        <f t="shared" si="464"/>
        <v>294.33212596147712</v>
      </c>
      <c r="W1114" s="18">
        <f t="shared" si="465"/>
        <v>2634.6390707665128</v>
      </c>
      <c r="X1114" s="2">
        <f t="shared" si="466"/>
        <v>-339.75224305989701</v>
      </c>
      <c r="Y1114" s="2">
        <f t="shared" si="467"/>
        <v>263.46390707665125</v>
      </c>
      <c r="Z1114" s="2">
        <f t="shared" si="468"/>
        <v>294.33212596147712</v>
      </c>
      <c r="AA1114" s="2">
        <f t="shared" si="469"/>
        <v>-1000</v>
      </c>
      <c r="AB1114" s="5">
        <f t="shared" si="470"/>
        <v>0.29000000000000004</v>
      </c>
      <c r="AC1114" s="5">
        <f t="shared" si="471"/>
        <v>-1</v>
      </c>
      <c r="AD1114" s="3">
        <f t="shared" si="472"/>
        <v>201901</v>
      </c>
      <c r="AE1114" s="21">
        <v>1.31</v>
      </c>
      <c r="AF1114" s="21">
        <v>3.6</v>
      </c>
      <c r="AG1114" s="21">
        <v>1.29</v>
      </c>
      <c r="AH1114" s="21">
        <v>3.7</v>
      </c>
      <c r="AI1114">
        <v>30</v>
      </c>
      <c r="AJ1114">
        <v>22</v>
      </c>
      <c r="AK1114">
        <f t="shared" si="473"/>
        <v>-400</v>
      </c>
      <c r="AL1114">
        <f t="shared" si="474"/>
        <v>30</v>
      </c>
      <c r="AM1114">
        <f t="shared" si="475"/>
        <v>22</v>
      </c>
    </row>
    <row r="1115" spans="2:39" x14ac:dyDescent="0.25">
      <c r="B1115" s="24">
        <v>43477</v>
      </c>
      <c r="C1115" s="20" t="s">
        <v>23</v>
      </c>
      <c r="D1115" s="20" t="s">
        <v>42</v>
      </c>
      <c r="E1115" s="2">
        <v>-200</v>
      </c>
      <c r="F1115" s="2">
        <v>170.00000000000003</v>
      </c>
      <c r="G1115" s="9">
        <f t="shared" si="476"/>
        <v>45075.291666663972</v>
      </c>
      <c r="H1115" s="2" t="str">
        <f t="shared" si="477"/>
        <v>Kansas City Chiefs</v>
      </c>
      <c r="I1115" s="2" t="str">
        <f t="shared" si="478"/>
        <v>Indianapolis Colts</v>
      </c>
      <c r="J1115" s="17">
        <f t="shared" si="479"/>
        <v>-200</v>
      </c>
      <c r="K1115" s="18">
        <f t="shared" si="480"/>
        <v>170.00000000000003</v>
      </c>
      <c r="L1115" s="4">
        <f t="shared" si="455"/>
        <v>1.5</v>
      </c>
      <c r="M1115" s="4">
        <f t="shared" si="456"/>
        <v>2.7</v>
      </c>
      <c r="N1115" s="1">
        <f t="shared" si="457"/>
        <v>0.66666666666666663</v>
      </c>
      <c r="O1115" s="1">
        <f t="shared" si="458"/>
        <v>0.37037037037037035</v>
      </c>
      <c r="P1115" s="1">
        <f t="shared" si="459"/>
        <v>3.5714285714285587E-2</v>
      </c>
      <c r="Q1115" s="1">
        <f t="shared" si="460"/>
        <v>0.14814814814814814</v>
      </c>
      <c r="R1115" s="1">
        <f t="shared" si="461"/>
        <v>0.65914814814814815</v>
      </c>
      <c r="S1115" s="1"/>
      <c r="T1115" s="17">
        <f t="shared" si="462"/>
        <v>517.10962521773342</v>
      </c>
      <c r="U1115" s="18">
        <f t="shared" si="463"/>
        <v>1734.0124117028765</v>
      </c>
      <c r="V1115" s="2">
        <f t="shared" si="464"/>
        <v>491.25414395684675</v>
      </c>
      <c r="W1115" s="18">
        <f t="shared" si="465"/>
        <v>1647.3117911177326</v>
      </c>
      <c r="X1115" s="2">
        <f t="shared" si="466"/>
        <v>-203.56062382403903</v>
      </c>
      <c r="Y1115" s="2">
        <f t="shared" si="467"/>
        <v>164.73117911177326</v>
      </c>
      <c r="Z1115" s="2">
        <f t="shared" si="468"/>
        <v>491.25414395684675</v>
      </c>
      <c r="AA1115" s="2">
        <f t="shared" si="469"/>
        <v>-1000</v>
      </c>
      <c r="AB1115" s="5">
        <f t="shared" si="470"/>
        <v>0.5</v>
      </c>
      <c r="AC1115" s="5">
        <f t="shared" si="471"/>
        <v>-1</v>
      </c>
      <c r="AD1115" s="3">
        <f t="shared" si="472"/>
        <v>201901</v>
      </c>
      <c r="AE1115" s="21">
        <v>1.43</v>
      </c>
      <c r="AF1115" s="21">
        <v>2.9</v>
      </c>
      <c r="AG1115" s="21">
        <v>1.5</v>
      </c>
      <c r="AH1115" s="21">
        <v>2.7</v>
      </c>
      <c r="AI1115">
        <v>31</v>
      </c>
      <c r="AJ1115">
        <v>13</v>
      </c>
      <c r="AK1115">
        <f t="shared" si="473"/>
        <v>-200</v>
      </c>
      <c r="AL1115">
        <f t="shared" si="474"/>
        <v>31</v>
      </c>
      <c r="AM1115">
        <f t="shared" si="475"/>
        <v>13</v>
      </c>
    </row>
    <row r="1116" spans="2:39" x14ac:dyDescent="0.25">
      <c r="B1116" s="24">
        <v>43471</v>
      </c>
      <c r="C1116" s="20" t="s">
        <v>40</v>
      </c>
      <c r="D1116" s="20" t="s">
        <v>22</v>
      </c>
      <c r="E1116" s="2">
        <v>-303.03030303030295</v>
      </c>
      <c r="F1116" s="2">
        <v>240</v>
      </c>
      <c r="G1116" s="9">
        <f t="shared" si="476"/>
        <v>45075.333333330636</v>
      </c>
      <c r="H1116" s="2" t="str">
        <f t="shared" si="477"/>
        <v>Chicago Bears</v>
      </c>
      <c r="I1116" s="2" t="str">
        <f t="shared" si="478"/>
        <v>Philadelphia Eagles</v>
      </c>
      <c r="J1116" s="17">
        <f t="shared" si="479"/>
        <v>-303.03030303030295</v>
      </c>
      <c r="K1116" s="18">
        <f t="shared" si="480"/>
        <v>240</v>
      </c>
      <c r="L1116" s="4">
        <f t="shared" si="455"/>
        <v>1.33</v>
      </c>
      <c r="M1116" s="4">
        <f t="shared" si="456"/>
        <v>3.4</v>
      </c>
      <c r="N1116" s="1">
        <f t="shared" si="457"/>
        <v>0.75187969924812026</v>
      </c>
      <c r="O1116" s="1">
        <f t="shared" si="458"/>
        <v>0.29411764705882354</v>
      </c>
      <c r="P1116" s="1">
        <f t="shared" si="459"/>
        <v>4.3974630021141659E-2</v>
      </c>
      <c r="Q1116" s="1">
        <f t="shared" si="460"/>
        <v>0.22888102609464836</v>
      </c>
      <c r="R1116" s="1">
        <f t="shared" si="461"/>
        <v>0.73988102609464834</v>
      </c>
      <c r="S1116" s="1"/>
      <c r="T1116" s="17">
        <f t="shared" si="462"/>
        <v>351.56865054149432</v>
      </c>
      <c r="U1116" s="18">
        <f t="shared" si="463"/>
        <v>2476.6314971810075</v>
      </c>
      <c r="V1116" s="2">
        <f t="shared" si="464"/>
        <v>333.99021801441961</v>
      </c>
      <c r="W1116" s="18">
        <f t="shared" si="465"/>
        <v>2352.7999223219572</v>
      </c>
      <c r="X1116" s="2">
        <f t="shared" si="466"/>
        <v>-299.40996653884821</v>
      </c>
      <c r="Y1116" s="2">
        <f t="shared" si="467"/>
        <v>235.27999223219572</v>
      </c>
      <c r="Z1116" s="2">
        <f t="shared" si="468"/>
        <v>-1000</v>
      </c>
      <c r="AA1116" s="2">
        <f t="shared" si="469"/>
        <v>2352.7999223219572</v>
      </c>
      <c r="AB1116" s="5">
        <f t="shared" si="470"/>
        <v>-1</v>
      </c>
      <c r="AC1116" s="5">
        <f t="shared" si="471"/>
        <v>2.4</v>
      </c>
      <c r="AD1116" s="3">
        <f t="shared" si="472"/>
        <v>201901</v>
      </c>
      <c r="AE1116" s="21">
        <v>1.41</v>
      </c>
      <c r="AF1116" s="21">
        <v>3</v>
      </c>
      <c r="AG1116" s="21">
        <v>1.33</v>
      </c>
      <c r="AH1116" s="21">
        <v>3.4</v>
      </c>
      <c r="AI1116">
        <v>15</v>
      </c>
      <c r="AJ1116">
        <v>16</v>
      </c>
      <c r="AK1116">
        <f t="shared" si="473"/>
        <v>-400</v>
      </c>
      <c r="AL1116">
        <f t="shared" si="474"/>
        <v>15</v>
      </c>
      <c r="AM1116">
        <f t="shared" si="475"/>
        <v>16</v>
      </c>
    </row>
    <row r="1117" spans="2:39" x14ac:dyDescent="0.25">
      <c r="B1117" s="24">
        <v>43471</v>
      </c>
      <c r="C1117" s="20" t="s">
        <v>31</v>
      </c>
      <c r="D1117" s="20" t="s">
        <v>34</v>
      </c>
      <c r="E1117" s="2">
        <v>-151.51515151515153</v>
      </c>
      <c r="F1117" s="2">
        <v>129.99999999999997</v>
      </c>
      <c r="G1117" s="9">
        <f t="shared" si="476"/>
        <v>45075.374999997301</v>
      </c>
      <c r="H1117" s="2" t="str">
        <f t="shared" si="477"/>
        <v>Baltimore Ravens</v>
      </c>
      <c r="I1117" s="2" t="str">
        <f t="shared" si="478"/>
        <v>Los Angeles Chargers</v>
      </c>
      <c r="J1117" s="17">
        <f t="shared" si="479"/>
        <v>-151.51515151515153</v>
      </c>
      <c r="K1117" s="18">
        <f t="shared" si="480"/>
        <v>129.99999999999997</v>
      </c>
      <c r="L1117" s="4">
        <f t="shared" si="455"/>
        <v>1.66</v>
      </c>
      <c r="M1117" s="4">
        <f t="shared" si="456"/>
        <v>2.2999999999999998</v>
      </c>
      <c r="N1117" s="1">
        <f t="shared" si="457"/>
        <v>0.60240963855421692</v>
      </c>
      <c r="O1117" s="1">
        <f t="shared" si="458"/>
        <v>0.43478260869565222</v>
      </c>
      <c r="P1117" s="1">
        <f t="shared" si="459"/>
        <v>3.5858585858585923E-2</v>
      </c>
      <c r="Q1117" s="1">
        <f t="shared" si="460"/>
        <v>8.3813514929282351E-2</v>
      </c>
      <c r="R1117" s="1">
        <f t="shared" si="461"/>
        <v>0.59481351492928236</v>
      </c>
      <c r="S1117" s="1"/>
      <c r="T1117" s="17">
        <f t="shared" si="462"/>
        <v>681.19919084032654</v>
      </c>
      <c r="U1117" s="18">
        <f t="shared" si="463"/>
        <v>1332.032655245516</v>
      </c>
      <c r="V1117" s="2">
        <f t="shared" si="464"/>
        <v>647.13923129831016</v>
      </c>
      <c r="W1117" s="18">
        <f t="shared" si="465"/>
        <v>1265.4310224832402</v>
      </c>
      <c r="X1117" s="2">
        <f t="shared" si="466"/>
        <v>-154.5262521009227</v>
      </c>
      <c r="Y1117" s="2">
        <f t="shared" si="467"/>
        <v>126.54310224832402</v>
      </c>
      <c r="Z1117" s="2">
        <f t="shared" si="468"/>
        <v>-1000</v>
      </c>
      <c r="AA1117" s="2">
        <f t="shared" si="469"/>
        <v>1265.4310224832402</v>
      </c>
      <c r="AB1117" s="5">
        <f t="shared" si="470"/>
        <v>-1</v>
      </c>
      <c r="AC1117" s="5">
        <f t="shared" si="471"/>
        <v>1.2999999999999998</v>
      </c>
      <c r="AD1117" s="3">
        <f t="shared" si="472"/>
        <v>201901</v>
      </c>
      <c r="AE1117" s="21">
        <v>1.66</v>
      </c>
      <c r="AF1117" s="21">
        <v>2.2999999999999998</v>
      </c>
      <c r="AG1117" s="21">
        <v>1.66</v>
      </c>
      <c r="AH1117" s="21">
        <v>2.2999999999999998</v>
      </c>
      <c r="AI1117">
        <v>17</v>
      </c>
      <c r="AJ1117">
        <v>23</v>
      </c>
      <c r="AK1117">
        <f t="shared" si="473"/>
        <v>-160</v>
      </c>
      <c r="AL1117">
        <f t="shared" si="474"/>
        <v>17</v>
      </c>
      <c r="AM1117">
        <f t="shared" si="475"/>
        <v>23</v>
      </c>
    </row>
    <row r="1118" spans="2:39" x14ac:dyDescent="0.25">
      <c r="B1118" s="24">
        <v>43470</v>
      </c>
      <c r="C1118" s="20" t="s">
        <v>26</v>
      </c>
      <c r="D1118" s="20" t="s">
        <v>35</v>
      </c>
      <c r="E1118" s="2">
        <v>-151.51515151515153</v>
      </c>
      <c r="F1118" s="2">
        <v>129.99999999999997</v>
      </c>
      <c r="G1118" s="9">
        <f t="shared" si="476"/>
        <v>45075.416666663965</v>
      </c>
      <c r="H1118" s="2" t="str">
        <f t="shared" si="477"/>
        <v>Dallas Cowboys</v>
      </c>
      <c r="I1118" s="2" t="str">
        <f t="shared" si="478"/>
        <v>Seattle Seahawks</v>
      </c>
      <c r="J1118" s="17">
        <f t="shared" si="479"/>
        <v>-151.51515151515153</v>
      </c>
      <c r="K1118" s="18">
        <f t="shared" si="480"/>
        <v>129.99999999999997</v>
      </c>
      <c r="L1118" s="4">
        <f t="shared" si="455"/>
        <v>1.66</v>
      </c>
      <c r="M1118" s="4">
        <f t="shared" si="456"/>
        <v>2.2999999999999998</v>
      </c>
      <c r="N1118" s="1">
        <f t="shared" si="457"/>
        <v>0.60240963855421692</v>
      </c>
      <c r="O1118" s="1">
        <f t="shared" si="458"/>
        <v>0.43478260869565222</v>
      </c>
      <c r="P1118" s="1">
        <f t="shared" si="459"/>
        <v>3.5858585858585923E-2</v>
      </c>
      <c r="Q1118" s="1">
        <f t="shared" si="460"/>
        <v>8.3813514929282351E-2</v>
      </c>
      <c r="R1118" s="1">
        <f t="shared" si="461"/>
        <v>0.59481351492928236</v>
      </c>
      <c r="S1118" s="1"/>
      <c r="T1118" s="17">
        <f t="shared" si="462"/>
        <v>681.19919084032654</v>
      </c>
      <c r="U1118" s="18">
        <f t="shared" si="463"/>
        <v>1332.032655245516</v>
      </c>
      <c r="V1118" s="2">
        <f t="shared" si="464"/>
        <v>647.13923129831016</v>
      </c>
      <c r="W1118" s="18">
        <f t="shared" si="465"/>
        <v>1265.4310224832402</v>
      </c>
      <c r="X1118" s="2">
        <f t="shared" si="466"/>
        <v>-154.5262521009227</v>
      </c>
      <c r="Y1118" s="2">
        <f t="shared" si="467"/>
        <v>126.54310224832402</v>
      </c>
      <c r="Z1118" s="2">
        <f t="shared" si="468"/>
        <v>647.13923129831016</v>
      </c>
      <c r="AA1118" s="2">
        <f t="shared" si="469"/>
        <v>-1000</v>
      </c>
      <c r="AB1118" s="5">
        <f t="shared" si="470"/>
        <v>0.65999999999999992</v>
      </c>
      <c r="AC1118" s="5">
        <f t="shared" si="471"/>
        <v>-1</v>
      </c>
      <c r="AD1118" s="3">
        <f t="shared" si="472"/>
        <v>201901</v>
      </c>
      <c r="AE1118" s="21">
        <v>1.68</v>
      </c>
      <c r="AF1118" s="21">
        <v>2.25</v>
      </c>
      <c r="AG1118" s="21">
        <v>1.66</v>
      </c>
      <c r="AH1118" s="21">
        <v>2.2999999999999998</v>
      </c>
      <c r="AI1118">
        <v>24</v>
      </c>
      <c r="AJ1118">
        <v>22</v>
      </c>
      <c r="AK1118">
        <f t="shared" si="473"/>
        <v>-160</v>
      </c>
      <c r="AL1118">
        <f t="shared" si="474"/>
        <v>24</v>
      </c>
      <c r="AM1118">
        <f t="shared" si="475"/>
        <v>22</v>
      </c>
    </row>
    <row r="1119" spans="2:39" x14ac:dyDescent="0.25">
      <c r="B1119" s="24">
        <v>43470</v>
      </c>
      <c r="C1119" s="20" t="s">
        <v>43</v>
      </c>
      <c r="D1119" s="20" t="s">
        <v>42</v>
      </c>
      <c r="E1119" s="2">
        <v>-125</v>
      </c>
      <c r="F1119" s="2">
        <v>104.99999999999999</v>
      </c>
      <c r="G1119" s="9">
        <f t="shared" si="476"/>
        <v>45075.458333330629</v>
      </c>
      <c r="H1119" s="2" t="str">
        <f t="shared" si="477"/>
        <v>Houston Texans</v>
      </c>
      <c r="I1119" s="2" t="str">
        <f t="shared" si="478"/>
        <v>Indianapolis Colts</v>
      </c>
      <c r="J1119" s="17">
        <f t="shared" si="479"/>
        <v>-125</v>
      </c>
      <c r="K1119" s="18">
        <f t="shared" si="480"/>
        <v>104.99999999999999</v>
      </c>
      <c r="L1119" s="4">
        <f t="shared" si="455"/>
        <v>1.8</v>
      </c>
      <c r="M1119" s="4">
        <f t="shared" si="456"/>
        <v>2.0499999999999998</v>
      </c>
      <c r="N1119" s="1">
        <f t="shared" si="457"/>
        <v>0.55555555555555558</v>
      </c>
      <c r="O1119" s="1">
        <f t="shared" si="458"/>
        <v>0.48780487804878053</v>
      </c>
      <c r="P1119" s="1">
        <f t="shared" si="459"/>
        <v>4.1558441558441461E-2</v>
      </c>
      <c r="Q1119" s="1">
        <f t="shared" si="460"/>
        <v>3.3875338753387524E-2</v>
      </c>
      <c r="R1119" s="1">
        <f t="shared" si="461"/>
        <v>0.54487533875338756</v>
      </c>
      <c r="S1119" s="1"/>
      <c r="T1119" s="17">
        <f t="shared" si="462"/>
        <v>835.28218085238643</v>
      </c>
      <c r="U1119" s="18">
        <f t="shared" si="463"/>
        <v>1090.9993667390718</v>
      </c>
      <c r="V1119" s="2">
        <f t="shared" si="464"/>
        <v>793.51807180976709</v>
      </c>
      <c r="W1119" s="18">
        <f t="shared" si="465"/>
        <v>1036.449398402118</v>
      </c>
      <c r="X1119" s="2">
        <f t="shared" si="466"/>
        <v>-126.02107444375048</v>
      </c>
      <c r="Y1119" s="2">
        <f t="shared" si="467"/>
        <v>103.6449398402118</v>
      </c>
      <c r="Z1119" s="2">
        <f t="shared" si="468"/>
        <v>-1000</v>
      </c>
      <c r="AA1119" s="2">
        <f t="shared" si="469"/>
        <v>1036.449398402118</v>
      </c>
      <c r="AB1119" s="5">
        <f t="shared" si="470"/>
        <v>-1</v>
      </c>
      <c r="AC1119" s="5">
        <f t="shared" si="471"/>
        <v>1.0499999999999998</v>
      </c>
      <c r="AD1119" s="3">
        <f t="shared" si="472"/>
        <v>201901</v>
      </c>
      <c r="AE1119" s="21">
        <v>1.74</v>
      </c>
      <c r="AF1119" s="21">
        <v>2.15</v>
      </c>
      <c r="AG1119" s="21">
        <v>1.8</v>
      </c>
      <c r="AH1119" s="21">
        <v>2.0499999999999998</v>
      </c>
      <c r="AI1119">
        <v>7</v>
      </c>
      <c r="AJ1119">
        <v>21</v>
      </c>
      <c r="AK1119">
        <f t="shared" si="473"/>
        <v>-130</v>
      </c>
      <c r="AL1119">
        <f t="shared" si="474"/>
        <v>7</v>
      </c>
      <c r="AM1119">
        <f t="shared" si="475"/>
        <v>21</v>
      </c>
    </row>
    <row r="1120" spans="2:39" x14ac:dyDescent="0.25">
      <c r="B1120" s="24">
        <v>43464</v>
      </c>
      <c r="C1120" s="20" t="s">
        <v>44</v>
      </c>
      <c r="D1120" s="20" t="s">
        <v>42</v>
      </c>
      <c r="E1120" s="2">
        <v>190</v>
      </c>
      <c r="F1120" s="2">
        <v>-232.55813953488376</v>
      </c>
      <c r="G1120" s="9">
        <f t="shared" si="476"/>
        <v>45075.499999997293</v>
      </c>
      <c r="H1120" s="2" t="str">
        <f t="shared" si="477"/>
        <v>Indianapolis Colts</v>
      </c>
      <c r="I1120" s="2" t="str">
        <f t="shared" si="478"/>
        <v>Tennessee Titans</v>
      </c>
      <c r="J1120" s="17">
        <f t="shared" si="479"/>
        <v>-232.55813953488376</v>
      </c>
      <c r="K1120" s="18">
        <f t="shared" si="480"/>
        <v>190</v>
      </c>
      <c r="L1120" s="4">
        <f t="shared" si="455"/>
        <v>1.43</v>
      </c>
      <c r="M1120" s="4">
        <f t="shared" si="456"/>
        <v>2.9</v>
      </c>
      <c r="N1120" s="1">
        <f t="shared" si="457"/>
        <v>0.69930069930069938</v>
      </c>
      <c r="O1120" s="1">
        <f t="shared" si="458"/>
        <v>0.34482758620689657</v>
      </c>
      <c r="P1120" s="1">
        <f t="shared" si="459"/>
        <v>4.2263279445727608E-2</v>
      </c>
      <c r="Q1120" s="1">
        <f t="shared" si="460"/>
        <v>0.1772365565469014</v>
      </c>
      <c r="R1120" s="1">
        <f t="shared" si="461"/>
        <v>0.68823655654690141</v>
      </c>
      <c r="S1120" s="1"/>
      <c r="T1120" s="17">
        <f t="shared" si="462"/>
        <v>452.98878777569371</v>
      </c>
      <c r="U1120" s="18">
        <f t="shared" si="463"/>
        <v>1963.0773393846457</v>
      </c>
      <c r="V1120" s="2">
        <f t="shared" si="464"/>
        <v>430.33934838690902</v>
      </c>
      <c r="W1120" s="18">
        <f t="shared" si="465"/>
        <v>1864.9234724154132</v>
      </c>
      <c r="X1120" s="2">
        <f t="shared" si="466"/>
        <v>-232.37475349358971</v>
      </c>
      <c r="Y1120" s="2">
        <f t="shared" si="467"/>
        <v>186.49234724154132</v>
      </c>
      <c r="Z1120" s="2">
        <f t="shared" si="468"/>
        <v>430.33934838690902</v>
      </c>
      <c r="AA1120" s="2">
        <f t="shared" si="469"/>
        <v>-1000</v>
      </c>
      <c r="AB1120" s="5">
        <f t="shared" si="470"/>
        <v>0.42999999999999994</v>
      </c>
      <c r="AC1120" s="5">
        <f t="shared" si="471"/>
        <v>-1</v>
      </c>
      <c r="AD1120" s="3">
        <f t="shared" si="472"/>
        <v>201812</v>
      </c>
      <c r="AE1120" s="21">
        <v>2.35</v>
      </c>
      <c r="AF1120" s="21">
        <v>1.64</v>
      </c>
      <c r="AG1120" s="21">
        <v>2.9</v>
      </c>
      <c r="AH1120" s="21">
        <v>1.43</v>
      </c>
      <c r="AI1120">
        <v>17</v>
      </c>
      <c r="AJ1120">
        <v>33</v>
      </c>
      <c r="AK1120">
        <f t="shared" si="473"/>
        <v>-300</v>
      </c>
      <c r="AL1120">
        <f t="shared" si="474"/>
        <v>33</v>
      </c>
      <c r="AM1120">
        <f t="shared" si="475"/>
        <v>17</v>
      </c>
    </row>
    <row r="1121" spans="2:39" x14ac:dyDescent="0.25">
      <c r="B1121" s="24">
        <v>43464</v>
      </c>
      <c r="C1121" s="20" t="s">
        <v>31</v>
      </c>
      <c r="D1121" s="20" t="s">
        <v>49</v>
      </c>
      <c r="E1121" s="2">
        <v>-333.33333333333326</v>
      </c>
      <c r="F1121" s="2">
        <v>265</v>
      </c>
      <c r="G1121" s="9">
        <f t="shared" si="476"/>
        <v>45075.541666663958</v>
      </c>
      <c r="H1121" s="2" t="str">
        <f t="shared" si="477"/>
        <v>Baltimore Ravens</v>
      </c>
      <c r="I1121" s="2" t="str">
        <f t="shared" si="478"/>
        <v>Cleveland Browns</v>
      </c>
      <c r="J1121" s="17">
        <f t="shared" si="479"/>
        <v>-333.33333333333326</v>
      </c>
      <c r="K1121" s="18">
        <f t="shared" si="480"/>
        <v>265</v>
      </c>
      <c r="L1121" s="4">
        <f t="shared" si="455"/>
        <v>1.3</v>
      </c>
      <c r="M1121" s="4">
        <f t="shared" si="456"/>
        <v>3.65</v>
      </c>
      <c r="N1121" s="1">
        <f t="shared" si="457"/>
        <v>0.76923076923076916</v>
      </c>
      <c r="O1121" s="1">
        <f t="shared" si="458"/>
        <v>0.27397260273972601</v>
      </c>
      <c r="P1121" s="1">
        <f t="shared" si="459"/>
        <v>4.1414141414141459E-2</v>
      </c>
      <c r="Q1121" s="1">
        <f t="shared" si="460"/>
        <v>0.24762908324552158</v>
      </c>
      <c r="R1121" s="1">
        <f t="shared" si="461"/>
        <v>0.75862908324552158</v>
      </c>
      <c r="S1121" s="1"/>
      <c r="T1121" s="17">
        <f t="shared" si="462"/>
        <v>318.16723361284784</v>
      </c>
      <c r="U1121" s="18">
        <f t="shared" si="463"/>
        <v>2708.5523787535408</v>
      </c>
      <c r="V1121" s="2">
        <f t="shared" si="464"/>
        <v>302.25887193220541</v>
      </c>
      <c r="W1121" s="18">
        <f t="shared" si="465"/>
        <v>2573.1247598158634</v>
      </c>
      <c r="X1121" s="2">
        <f t="shared" si="466"/>
        <v>-330.84223255630133</v>
      </c>
      <c r="Y1121" s="2">
        <f t="shared" si="467"/>
        <v>257.31247598158632</v>
      </c>
      <c r="Z1121" s="2">
        <f t="shared" si="468"/>
        <v>302.25887193220541</v>
      </c>
      <c r="AA1121" s="2">
        <f t="shared" si="469"/>
        <v>-1000</v>
      </c>
      <c r="AB1121" s="5">
        <f t="shared" si="470"/>
        <v>0.30000000000000004</v>
      </c>
      <c r="AC1121" s="5">
        <f t="shared" si="471"/>
        <v>-1</v>
      </c>
      <c r="AD1121" s="3">
        <f t="shared" si="472"/>
        <v>201812</v>
      </c>
      <c r="AE1121" s="21">
        <v>1.41</v>
      </c>
      <c r="AF1121" s="21">
        <v>3</v>
      </c>
      <c r="AG1121" s="21">
        <v>1.3</v>
      </c>
      <c r="AH1121" s="21">
        <v>3.65</v>
      </c>
      <c r="AI1121">
        <v>26</v>
      </c>
      <c r="AJ1121">
        <v>24</v>
      </c>
      <c r="AK1121">
        <f t="shared" si="473"/>
        <v>-400</v>
      </c>
      <c r="AL1121">
        <f t="shared" si="474"/>
        <v>26</v>
      </c>
      <c r="AM1121">
        <f t="shared" si="475"/>
        <v>24</v>
      </c>
    </row>
    <row r="1122" spans="2:39" x14ac:dyDescent="0.25">
      <c r="B1122" s="24">
        <v>43464</v>
      </c>
      <c r="C1122" s="20" t="s">
        <v>41</v>
      </c>
      <c r="D1122" s="20" t="s">
        <v>34</v>
      </c>
      <c r="E1122" s="2">
        <v>240</v>
      </c>
      <c r="F1122" s="2">
        <v>-303.03030303030295</v>
      </c>
      <c r="G1122" s="9">
        <f t="shared" si="476"/>
        <v>45075.583333330622</v>
      </c>
      <c r="H1122" s="2" t="str">
        <f t="shared" si="477"/>
        <v>Los Angeles Chargers</v>
      </c>
      <c r="I1122" s="2" t="str">
        <f t="shared" si="478"/>
        <v>Denver Broncos</v>
      </c>
      <c r="J1122" s="17">
        <f t="shared" si="479"/>
        <v>-303.03030303030295</v>
      </c>
      <c r="K1122" s="18">
        <f t="shared" si="480"/>
        <v>240</v>
      </c>
      <c r="L1122" s="4">
        <f t="shared" si="455"/>
        <v>1.33</v>
      </c>
      <c r="M1122" s="4">
        <f t="shared" si="456"/>
        <v>3.4</v>
      </c>
      <c r="N1122" s="1">
        <f t="shared" si="457"/>
        <v>0.75187969924812026</v>
      </c>
      <c r="O1122" s="1">
        <f t="shared" si="458"/>
        <v>0.29411764705882354</v>
      </c>
      <c r="P1122" s="1">
        <f t="shared" si="459"/>
        <v>4.3974630021141659E-2</v>
      </c>
      <c r="Q1122" s="1">
        <f t="shared" si="460"/>
        <v>0.22888102609464836</v>
      </c>
      <c r="R1122" s="1">
        <f t="shared" si="461"/>
        <v>0.73988102609464834</v>
      </c>
      <c r="S1122" s="1"/>
      <c r="T1122" s="17">
        <f t="shared" si="462"/>
        <v>351.56865054149432</v>
      </c>
      <c r="U1122" s="18">
        <f t="shared" si="463"/>
        <v>2476.6314971810075</v>
      </c>
      <c r="V1122" s="2">
        <f t="shared" si="464"/>
        <v>333.99021801441961</v>
      </c>
      <c r="W1122" s="18">
        <f t="shared" si="465"/>
        <v>2352.7999223219572</v>
      </c>
      <c r="X1122" s="2">
        <f t="shared" si="466"/>
        <v>-299.40996653884821</v>
      </c>
      <c r="Y1122" s="2">
        <f t="shared" si="467"/>
        <v>235.27999223219572</v>
      </c>
      <c r="Z1122" s="2">
        <f t="shared" si="468"/>
        <v>333.99021801441961</v>
      </c>
      <c r="AA1122" s="2">
        <f t="shared" si="469"/>
        <v>-1000</v>
      </c>
      <c r="AB1122" s="5">
        <f t="shared" si="470"/>
        <v>0.33000000000000007</v>
      </c>
      <c r="AC1122" s="5">
        <f t="shared" si="471"/>
        <v>-1</v>
      </c>
      <c r="AD1122" s="3">
        <f t="shared" si="472"/>
        <v>201812</v>
      </c>
      <c r="AE1122" s="21">
        <v>3.45</v>
      </c>
      <c r="AF1122" s="21">
        <v>1.32</v>
      </c>
      <c r="AG1122" s="21">
        <v>3.4</v>
      </c>
      <c r="AH1122" s="21">
        <v>1.33</v>
      </c>
      <c r="AI1122">
        <v>9</v>
      </c>
      <c r="AJ1122">
        <v>23</v>
      </c>
      <c r="AK1122">
        <f t="shared" si="473"/>
        <v>-400</v>
      </c>
      <c r="AL1122">
        <f t="shared" si="474"/>
        <v>23</v>
      </c>
      <c r="AM1122">
        <f t="shared" si="475"/>
        <v>9</v>
      </c>
    </row>
    <row r="1123" spans="2:39" x14ac:dyDescent="0.25">
      <c r="B1123" s="24">
        <v>43464</v>
      </c>
      <c r="C1123" s="20" t="s">
        <v>50</v>
      </c>
      <c r="D1123" s="20" t="s">
        <v>25</v>
      </c>
      <c r="E1123" s="2">
        <v>-500.00000000000011</v>
      </c>
      <c r="F1123" s="2">
        <v>375</v>
      </c>
      <c r="G1123" s="9">
        <f t="shared" si="476"/>
        <v>45075.624999997286</v>
      </c>
      <c r="H1123" s="2" t="str">
        <f t="shared" si="477"/>
        <v>Los Angeles Rams</v>
      </c>
      <c r="I1123" s="2" t="str">
        <f t="shared" si="478"/>
        <v>San Francisco 49ers</v>
      </c>
      <c r="J1123" s="17">
        <f t="shared" si="479"/>
        <v>-500.00000000000011</v>
      </c>
      <c r="K1123" s="18">
        <f t="shared" si="480"/>
        <v>375</v>
      </c>
      <c r="L1123" s="4">
        <f t="shared" si="455"/>
        <v>1.2</v>
      </c>
      <c r="M1123" s="4">
        <f t="shared" si="456"/>
        <v>4.75</v>
      </c>
      <c r="N1123" s="1">
        <f t="shared" si="457"/>
        <v>0.83333333333333337</v>
      </c>
      <c r="O1123" s="1">
        <f t="shared" si="458"/>
        <v>0.21052631578947367</v>
      </c>
      <c r="P1123" s="1">
        <f t="shared" si="459"/>
        <v>4.2016806722689037E-2</v>
      </c>
      <c r="Q1123" s="1">
        <f t="shared" si="460"/>
        <v>0.31140350877192985</v>
      </c>
      <c r="R1123" s="1">
        <f t="shared" si="461"/>
        <v>0.82240350877192991</v>
      </c>
      <c r="S1123" s="1"/>
      <c r="T1123" s="17">
        <f t="shared" si="462"/>
        <v>215.94811954689931</v>
      </c>
      <c r="U1123" s="18">
        <f t="shared" si="463"/>
        <v>3787.1793685900598</v>
      </c>
      <c r="V1123" s="2">
        <f t="shared" si="464"/>
        <v>205.15071356955434</v>
      </c>
      <c r="W1123" s="18">
        <f t="shared" si="465"/>
        <v>3597.8204001605568</v>
      </c>
      <c r="X1123" s="2">
        <f t="shared" si="466"/>
        <v>-487.44651315139578</v>
      </c>
      <c r="Y1123" s="2">
        <f t="shared" si="467"/>
        <v>359.7820400160557</v>
      </c>
      <c r="Z1123" s="2">
        <f t="shared" si="468"/>
        <v>205.15071356955434</v>
      </c>
      <c r="AA1123" s="2">
        <f t="shared" si="469"/>
        <v>-1000</v>
      </c>
      <c r="AB1123" s="5">
        <f t="shared" si="470"/>
        <v>0.19999999999999996</v>
      </c>
      <c r="AC1123" s="5">
        <f t="shared" si="471"/>
        <v>-1</v>
      </c>
      <c r="AD1123" s="3">
        <f t="shared" si="472"/>
        <v>201812</v>
      </c>
      <c r="AE1123" s="21">
        <v>1.22</v>
      </c>
      <c r="AF1123" s="21">
        <v>4.5</v>
      </c>
      <c r="AG1123" s="21">
        <v>1.2</v>
      </c>
      <c r="AH1123" s="21">
        <v>4.75</v>
      </c>
      <c r="AI1123">
        <v>48</v>
      </c>
      <c r="AJ1123">
        <v>32</v>
      </c>
      <c r="AK1123">
        <f t="shared" si="473"/>
        <v>-500</v>
      </c>
      <c r="AL1123">
        <f t="shared" si="474"/>
        <v>48</v>
      </c>
      <c r="AM1123">
        <f t="shared" si="475"/>
        <v>32</v>
      </c>
    </row>
    <row r="1124" spans="2:39" x14ac:dyDescent="0.25">
      <c r="B1124" s="24">
        <v>43464</v>
      </c>
      <c r="C1124" s="20" t="s">
        <v>32</v>
      </c>
      <c r="D1124" s="20" t="s">
        <v>40</v>
      </c>
      <c r="E1124" s="2">
        <v>-250.00000000000006</v>
      </c>
      <c r="F1124" s="2">
        <v>210</v>
      </c>
      <c r="G1124" s="9">
        <f t="shared" si="476"/>
        <v>45075.66666666395</v>
      </c>
      <c r="H1124" s="2" t="str">
        <f t="shared" si="477"/>
        <v>Minnesota Vikings</v>
      </c>
      <c r="I1124" s="2" t="str">
        <f t="shared" si="478"/>
        <v>Chicago Bears</v>
      </c>
      <c r="J1124" s="17">
        <f t="shared" si="479"/>
        <v>-250.00000000000006</v>
      </c>
      <c r="K1124" s="18">
        <f t="shared" si="480"/>
        <v>210</v>
      </c>
      <c r="L1124" s="4">
        <f t="shared" si="455"/>
        <v>1.4</v>
      </c>
      <c r="M1124" s="4">
        <f t="shared" si="456"/>
        <v>3.1</v>
      </c>
      <c r="N1124" s="1">
        <f t="shared" si="457"/>
        <v>0.7142857142857143</v>
      </c>
      <c r="O1124" s="1">
        <f t="shared" si="458"/>
        <v>0.32258064516129031</v>
      </c>
      <c r="P1124" s="1">
        <f t="shared" si="459"/>
        <v>3.5555555555555562E-2</v>
      </c>
      <c r="Q1124" s="1">
        <f t="shared" si="460"/>
        <v>0.19585253456221199</v>
      </c>
      <c r="R1124" s="1">
        <f t="shared" si="461"/>
        <v>0.70685253456221198</v>
      </c>
      <c r="S1124" s="1"/>
      <c r="T1124" s="17">
        <f t="shared" si="462"/>
        <v>414.72223852086552</v>
      </c>
      <c r="U1124" s="18">
        <f t="shared" si="463"/>
        <v>2130.2265089838866</v>
      </c>
      <c r="V1124" s="2">
        <f t="shared" si="464"/>
        <v>393.98612659482222</v>
      </c>
      <c r="W1124" s="18">
        <f t="shared" si="465"/>
        <v>2023.7151835346922</v>
      </c>
      <c r="X1124" s="2">
        <f t="shared" si="466"/>
        <v>-253.81604389039978</v>
      </c>
      <c r="Y1124" s="2">
        <f t="shared" si="467"/>
        <v>202.37151835346921</v>
      </c>
      <c r="Z1124" s="2">
        <f t="shared" si="468"/>
        <v>-1000</v>
      </c>
      <c r="AA1124" s="2">
        <f t="shared" si="469"/>
        <v>2023.7151835346922</v>
      </c>
      <c r="AB1124" s="5">
        <f t="shared" si="470"/>
        <v>-1</v>
      </c>
      <c r="AC1124" s="5">
        <f t="shared" si="471"/>
        <v>2.1</v>
      </c>
      <c r="AD1124" s="3">
        <f t="shared" si="472"/>
        <v>201812</v>
      </c>
      <c r="AE1124" s="21">
        <v>1.43</v>
      </c>
      <c r="AF1124" s="21">
        <v>2.9</v>
      </c>
      <c r="AG1124" s="21">
        <v>1.4</v>
      </c>
      <c r="AH1124" s="21">
        <v>3.1</v>
      </c>
      <c r="AI1124">
        <v>10</v>
      </c>
      <c r="AJ1124">
        <v>24</v>
      </c>
      <c r="AK1124">
        <f t="shared" si="473"/>
        <v>-300</v>
      </c>
      <c r="AL1124">
        <f t="shared" si="474"/>
        <v>10</v>
      </c>
      <c r="AM1124">
        <f t="shared" si="475"/>
        <v>24</v>
      </c>
    </row>
    <row r="1125" spans="2:39" x14ac:dyDescent="0.25">
      <c r="B1125" s="24">
        <v>43464</v>
      </c>
      <c r="C1125" s="20" t="s">
        <v>48</v>
      </c>
      <c r="D1125" s="20" t="s">
        <v>24</v>
      </c>
      <c r="E1125" s="2">
        <v>-833.33333333333258</v>
      </c>
      <c r="F1125" s="2">
        <v>550</v>
      </c>
      <c r="G1125" s="9">
        <f t="shared" si="476"/>
        <v>45075.708333330615</v>
      </c>
      <c r="H1125" s="2" t="str">
        <f t="shared" si="477"/>
        <v>Pittsburgh Steelers</v>
      </c>
      <c r="I1125" s="2" t="str">
        <f t="shared" si="478"/>
        <v>Cincinnati Bengals</v>
      </c>
      <c r="J1125" s="17">
        <f t="shared" si="479"/>
        <v>-833.33333333333258</v>
      </c>
      <c r="K1125" s="18">
        <f t="shared" si="480"/>
        <v>550</v>
      </c>
      <c r="L1125" s="4">
        <f t="shared" si="455"/>
        <v>1.1200000000000001</v>
      </c>
      <c r="M1125" s="4">
        <f t="shared" si="456"/>
        <v>6.5</v>
      </c>
      <c r="N1125" s="1">
        <f t="shared" si="457"/>
        <v>0.89285714285714279</v>
      </c>
      <c r="O1125" s="1">
        <f t="shared" si="458"/>
        <v>0.15384615384615385</v>
      </c>
      <c r="P1125" s="1">
        <f t="shared" si="459"/>
        <v>4.4619422572178324E-2</v>
      </c>
      <c r="Q1125" s="1">
        <f t="shared" si="460"/>
        <v>0.36950549450549447</v>
      </c>
      <c r="R1125" s="1">
        <f t="shared" si="461"/>
        <v>0.88050549450549442</v>
      </c>
      <c r="S1125" s="1"/>
      <c r="T1125" s="17">
        <f t="shared" si="462"/>
        <v>135.71125477373158</v>
      </c>
      <c r="U1125" s="18">
        <f t="shared" si="463"/>
        <v>5488.6896490044255</v>
      </c>
      <c r="V1125" s="2">
        <f t="shared" si="464"/>
        <v>128.92569203504499</v>
      </c>
      <c r="W1125" s="18">
        <f t="shared" si="465"/>
        <v>5214.2551665542042</v>
      </c>
      <c r="X1125" s="2">
        <f t="shared" si="466"/>
        <v>-775.64059127033954</v>
      </c>
      <c r="Y1125" s="2">
        <f t="shared" si="467"/>
        <v>521.42551665542044</v>
      </c>
      <c r="Z1125" s="2">
        <f t="shared" si="468"/>
        <v>128.92569203504499</v>
      </c>
      <c r="AA1125" s="2">
        <f t="shared" si="469"/>
        <v>-1000</v>
      </c>
      <c r="AB1125" s="5">
        <f t="shared" si="470"/>
        <v>0.12000000000000011</v>
      </c>
      <c r="AC1125" s="5">
        <f t="shared" si="471"/>
        <v>-1</v>
      </c>
      <c r="AD1125" s="3">
        <f t="shared" si="472"/>
        <v>201812</v>
      </c>
      <c r="AE1125" s="21">
        <v>1.1000000000000001</v>
      </c>
      <c r="AF1125" s="21">
        <v>7.25</v>
      </c>
      <c r="AG1125" s="21">
        <v>1.1200000000000001</v>
      </c>
      <c r="AH1125" s="21">
        <v>6.5</v>
      </c>
      <c r="AI1125">
        <v>16</v>
      </c>
      <c r="AJ1125">
        <v>13</v>
      </c>
      <c r="AK1125">
        <f t="shared" si="473"/>
        <v>-900</v>
      </c>
      <c r="AL1125">
        <f t="shared" si="474"/>
        <v>16</v>
      </c>
      <c r="AM1125">
        <f t="shared" si="475"/>
        <v>13</v>
      </c>
    </row>
    <row r="1126" spans="2:39" x14ac:dyDescent="0.25">
      <c r="B1126" s="24">
        <v>43464</v>
      </c>
      <c r="C1126" s="20" t="s">
        <v>35</v>
      </c>
      <c r="D1126" s="20" t="s">
        <v>51</v>
      </c>
      <c r="E1126" s="2">
        <v>-999.99999999999909</v>
      </c>
      <c r="F1126" s="2">
        <v>625</v>
      </c>
      <c r="G1126" s="9">
        <f t="shared" si="476"/>
        <v>45075.749999997279</v>
      </c>
      <c r="H1126" s="2" t="str">
        <f t="shared" si="477"/>
        <v>Seattle Seahawks</v>
      </c>
      <c r="I1126" s="2" t="str">
        <f t="shared" si="478"/>
        <v>Arizona Cardinals</v>
      </c>
      <c r="J1126" s="17">
        <f t="shared" si="479"/>
        <v>-999.99999999999909</v>
      </c>
      <c r="K1126" s="18">
        <f t="shared" si="480"/>
        <v>625</v>
      </c>
      <c r="L1126" s="4">
        <f t="shared" si="455"/>
        <v>1.1000000000000001</v>
      </c>
      <c r="M1126" s="4">
        <f t="shared" si="456"/>
        <v>7.25</v>
      </c>
      <c r="N1126" s="1">
        <f t="shared" si="457"/>
        <v>0.90909090909090906</v>
      </c>
      <c r="O1126" s="1">
        <f t="shared" si="458"/>
        <v>0.13793103448275862</v>
      </c>
      <c r="P1126" s="1">
        <f t="shared" si="459"/>
        <v>4.4910179640718417E-2</v>
      </c>
      <c r="Q1126" s="1">
        <f t="shared" si="460"/>
        <v>0.38557993730407525</v>
      </c>
      <c r="R1126" s="1">
        <f t="shared" si="461"/>
        <v>0.89657993730407526</v>
      </c>
      <c r="S1126" s="1"/>
      <c r="T1126" s="17">
        <f t="shared" si="462"/>
        <v>115.34951697324215</v>
      </c>
      <c r="U1126" s="18">
        <f t="shared" si="463"/>
        <v>6191.3767529581773</v>
      </c>
      <c r="V1126" s="2">
        <f t="shared" si="464"/>
        <v>109.58204112458003</v>
      </c>
      <c r="W1126" s="18">
        <f t="shared" si="465"/>
        <v>5881.8079153102681</v>
      </c>
      <c r="X1126" s="2">
        <f t="shared" si="466"/>
        <v>-912.55828942183564</v>
      </c>
      <c r="Y1126" s="2">
        <f t="shared" si="467"/>
        <v>588.18079153102678</v>
      </c>
      <c r="Z1126" s="2">
        <f t="shared" si="468"/>
        <v>109.58204112458003</v>
      </c>
      <c r="AA1126" s="2">
        <f t="shared" si="469"/>
        <v>-1000</v>
      </c>
      <c r="AB1126" s="5">
        <f t="shared" si="470"/>
        <v>0.10000000000000009</v>
      </c>
      <c r="AC1126" s="5">
        <f t="shared" si="471"/>
        <v>-1</v>
      </c>
      <c r="AD1126" s="3">
        <f t="shared" si="472"/>
        <v>201812</v>
      </c>
      <c r="AE1126" s="21">
        <v>1.1299999999999999</v>
      </c>
      <c r="AF1126" s="21">
        <v>6.25</v>
      </c>
      <c r="AG1126" s="21">
        <v>1.1000000000000001</v>
      </c>
      <c r="AH1126" s="21">
        <v>7.25</v>
      </c>
      <c r="AI1126">
        <v>27</v>
      </c>
      <c r="AJ1126">
        <v>24</v>
      </c>
      <c r="AK1126">
        <f t="shared" si="473"/>
        <v>-1000</v>
      </c>
      <c r="AL1126">
        <f t="shared" si="474"/>
        <v>27</v>
      </c>
      <c r="AM1126">
        <f t="shared" si="475"/>
        <v>24</v>
      </c>
    </row>
    <row r="1127" spans="2:39" x14ac:dyDescent="0.25">
      <c r="B1127" s="24">
        <v>43464</v>
      </c>
      <c r="C1127" s="20" t="s">
        <v>56</v>
      </c>
      <c r="D1127" s="20" t="s">
        <v>22</v>
      </c>
      <c r="E1127" s="2">
        <v>215</v>
      </c>
      <c r="F1127" s="2">
        <v>-263.1578947368422</v>
      </c>
      <c r="G1127" s="9">
        <f t="shared" si="476"/>
        <v>45075.791666663943</v>
      </c>
      <c r="H1127" s="2" t="str">
        <f t="shared" si="477"/>
        <v>Philadelphia Eagles</v>
      </c>
      <c r="I1127" s="2" t="str">
        <f t="shared" si="478"/>
        <v>Washington Redskins</v>
      </c>
      <c r="J1127" s="17">
        <f t="shared" si="479"/>
        <v>-263.1578947368422</v>
      </c>
      <c r="K1127" s="18">
        <f t="shared" si="480"/>
        <v>215</v>
      </c>
      <c r="L1127" s="4">
        <f t="shared" si="455"/>
        <v>1.38</v>
      </c>
      <c r="M1127" s="4">
        <f t="shared" si="456"/>
        <v>3.15</v>
      </c>
      <c r="N1127" s="1">
        <f t="shared" si="457"/>
        <v>0.7246376811594204</v>
      </c>
      <c r="O1127" s="1">
        <f t="shared" si="458"/>
        <v>0.31746031746031744</v>
      </c>
      <c r="P1127" s="1">
        <f t="shared" si="459"/>
        <v>4.039735099337749E-2</v>
      </c>
      <c r="Q1127" s="1">
        <f t="shared" si="460"/>
        <v>0.20358868184955148</v>
      </c>
      <c r="R1127" s="1">
        <f t="shared" si="461"/>
        <v>0.71458868184955149</v>
      </c>
      <c r="S1127" s="1"/>
      <c r="T1127" s="17">
        <f t="shared" si="462"/>
        <v>399.40643533805462</v>
      </c>
      <c r="U1127" s="18">
        <f t="shared" si="463"/>
        <v>2205.1924375584526</v>
      </c>
      <c r="V1127" s="2">
        <f t="shared" si="464"/>
        <v>379.43611357115185</v>
      </c>
      <c r="W1127" s="18">
        <f t="shared" si="465"/>
        <v>2094.93281568053</v>
      </c>
      <c r="X1127" s="2">
        <f t="shared" si="466"/>
        <v>-263.54897813712716</v>
      </c>
      <c r="Y1127" s="2">
        <f t="shared" si="467"/>
        <v>209.49328156805299</v>
      </c>
      <c r="Z1127" s="2">
        <f t="shared" si="468"/>
        <v>379.43611357115185</v>
      </c>
      <c r="AA1127" s="2">
        <f t="shared" si="469"/>
        <v>-1000</v>
      </c>
      <c r="AB1127" s="5">
        <f t="shared" si="470"/>
        <v>0.37999999999999989</v>
      </c>
      <c r="AC1127" s="5">
        <f t="shared" si="471"/>
        <v>-1</v>
      </c>
      <c r="AD1127" s="3">
        <f t="shared" si="472"/>
        <v>201812</v>
      </c>
      <c r="AE1127" s="21">
        <v>3.45</v>
      </c>
      <c r="AF1127" s="21">
        <v>1.32</v>
      </c>
      <c r="AG1127" s="21">
        <v>3.15</v>
      </c>
      <c r="AH1127" s="21">
        <v>1.38</v>
      </c>
      <c r="AI1127">
        <v>0</v>
      </c>
      <c r="AJ1127">
        <v>24</v>
      </c>
      <c r="AK1127">
        <f t="shared" si="473"/>
        <v>-300</v>
      </c>
      <c r="AL1127">
        <f t="shared" si="474"/>
        <v>24</v>
      </c>
      <c r="AM1127">
        <f t="shared" si="475"/>
        <v>0</v>
      </c>
    </row>
    <row r="1128" spans="2:39" x14ac:dyDescent="0.25">
      <c r="B1128" s="24">
        <v>43464</v>
      </c>
      <c r="C1128" s="20" t="s">
        <v>27</v>
      </c>
      <c r="D1128" s="20" t="s">
        <v>33</v>
      </c>
      <c r="E1128" s="2">
        <v>-250.00000000000006</v>
      </c>
      <c r="F1128" s="2">
        <v>204.99999999999997</v>
      </c>
      <c r="G1128" s="9">
        <f t="shared" si="476"/>
        <v>45075.833333330607</v>
      </c>
      <c r="H1128" s="2" t="str">
        <f t="shared" si="477"/>
        <v>Buffalo Bills</v>
      </c>
      <c r="I1128" s="2" t="str">
        <f t="shared" si="478"/>
        <v>Miami Dolphins</v>
      </c>
      <c r="J1128" s="17">
        <f t="shared" si="479"/>
        <v>-250.00000000000006</v>
      </c>
      <c r="K1128" s="18">
        <f t="shared" si="480"/>
        <v>204.99999999999997</v>
      </c>
      <c r="L1128" s="4">
        <f t="shared" si="455"/>
        <v>1.4</v>
      </c>
      <c r="M1128" s="4">
        <f t="shared" si="456"/>
        <v>3.05</v>
      </c>
      <c r="N1128" s="1">
        <f t="shared" si="457"/>
        <v>0.7142857142857143</v>
      </c>
      <c r="O1128" s="1">
        <f t="shared" si="458"/>
        <v>0.32786885245901642</v>
      </c>
      <c r="P1128" s="1">
        <f t="shared" si="459"/>
        <v>4.0449438202247112E-2</v>
      </c>
      <c r="Q1128" s="1">
        <f t="shared" si="460"/>
        <v>0.19320843091334894</v>
      </c>
      <c r="R1128" s="1">
        <f t="shared" si="461"/>
        <v>0.70420843091334895</v>
      </c>
      <c r="S1128" s="1"/>
      <c r="T1128" s="17">
        <f t="shared" si="462"/>
        <v>420.03412072617954</v>
      </c>
      <c r="U1128" s="18">
        <f t="shared" si="463"/>
        <v>2105.3798440390528</v>
      </c>
      <c r="V1128" s="2">
        <f t="shared" si="464"/>
        <v>399.03241468987056</v>
      </c>
      <c r="W1128" s="18">
        <f t="shared" si="465"/>
        <v>2000.1108518371002</v>
      </c>
      <c r="X1128" s="2">
        <f t="shared" si="466"/>
        <v>-250.60620721181351</v>
      </c>
      <c r="Y1128" s="2">
        <f t="shared" si="467"/>
        <v>200.01108518371001</v>
      </c>
      <c r="Z1128" s="2">
        <f t="shared" si="468"/>
        <v>399.03241468987056</v>
      </c>
      <c r="AA1128" s="2">
        <f t="shared" si="469"/>
        <v>-1000</v>
      </c>
      <c r="AB1128" s="5">
        <f t="shared" si="470"/>
        <v>0.39999999999999991</v>
      </c>
      <c r="AC1128" s="5">
        <f t="shared" si="471"/>
        <v>-1</v>
      </c>
      <c r="AD1128" s="3">
        <f t="shared" si="472"/>
        <v>201812</v>
      </c>
      <c r="AE1128" s="21">
        <v>1.58</v>
      </c>
      <c r="AF1128" s="21">
        <v>2.5</v>
      </c>
      <c r="AG1128" s="21">
        <v>1.4</v>
      </c>
      <c r="AH1128" s="21">
        <v>3.05</v>
      </c>
      <c r="AI1128">
        <v>42</v>
      </c>
      <c r="AJ1128">
        <v>17</v>
      </c>
      <c r="AK1128">
        <f t="shared" si="473"/>
        <v>-300</v>
      </c>
      <c r="AL1128">
        <f t="shared" si="474"/>
        <v>42</v>
      </c>
      <c r="AM1128">
        <f t="shared" si="475"/>
        <v>17</v>
      </c>
    </row>
    <row r="1129" spans="2:39" x14ac:dyDescent="0.25">
      <c r="B1129" s="24">
        <v>43464</v>
      </c>
      <c r="C1129" s="20" t="s">
        <v>36</v>
      </c>
      <c r="D1129" s="20" t="s">
        <v>37</v>
      </c>
      <c r="E1129" s="2">
        <v>-344.82758620689651</v>
      </c>
      <c r="F1129" s="2">
        <v>270</v>
      </c>
      <c r="G1129" s="9">
        <f t="shared" si="476"/>
        <v>45075.874999997272</v>
      </c>
      <c r="H1129" s="2" t="str">
        <f t="shared" si="477"/>
        <v>Green Bay Packers</v>
      </c>
      <c r="I1129" s="2" t="str">
        <f t="shared" si="478"/>
        <v>Detroit Lions</v>
      </c>
      <c r="J1129" s="17">
        <f t="shared" si="479"/>
        <v>-344.82758620689651</v>
      </c>
      <c r="K1129" s="18">
        <f t="shared" si="480"/>
        <v>270</v>
      </c>
      <c r="L1129" s="4">
        <f t="shared" si="455"/>
        <v>1.29</v>
      </c>
      <c r="M1129" s="4">
        <f t="shared" si="456"/>
        <v>3.7</v>
      </c>
      <c r="N1129" s="1">
        <f t="shared" si="457"/>
        <v>0.77519379844961234</v>
      </c>
      <c r="O1129" s="1">
        <f t="shared" si="458"/>
        <v>0.27027027027027023</v>
      </c>
      <c r="P1129" s="1">
        <f t="shared" si="459"/>
        <v>4.3486973947895691E-2</v>
      </c>
      <c r="Q1129" s="1">
        <f t="shared" si="460"/>
        <v>0.25246176408967103</v>
      </c>
      <c r="R1129" s="1">
        <f t="shared" si="461"/>
        <v>0.76346176408967104</v>
      </c>
      <c r="S1129" s="1"/>
      <c r="T1129" s="17">
        <f t="shared" si="462"/>
        <v>309.82329048576543</v>
      </c>
      <c r="U1129" s="18">
        <f t="shared" si="463"/>
        <v>2773.304285017382</v>
      </c>
      <c r="V1129" s="2">
        <f t="shared" si="464"/>
        <v>294.33212596147712</v>
      </c>
      <c r="W1129" s="18">
        <f t="shared" si="465"/>
        <v>2634.6390707665128</v>
      </c>
      <c r="X1129" s="2">
        <f t="shared" si="466"/>
        <v>-339.75224305989701</v>
      </c>
      <c r="Y1129" s="2">
        <f t="shared" si="467"/>
        <v>263.46390707665125</v>
      </c>
      <c r="Z1129" s="2">
        <f t="shared" si="468"/>
        <v>-1000</v>
      </c>
      <c r="AA1129" s="2">
        <f t="shared" si="469"/>
        <v>2634.6390707665128</v>
      </c>
      <c r="AB1129" s="5">
        <f t="shared" si="470"/>
        <v>-1</v>
      </c>
      <c r="AC1129" s="5">
        <f t="shared" si="471"/>
        <v>2.7</v>
      </c>
      <c r="AD1129" s="3">
        <f t="shared" si="472"/>
        <v>201812</v>
      </c>
      <c r="AE1129" s="21">
        <v>1.31</v>
      </c>
      <c r="AF1129" s="21">
        <v>3.6</v>
      </c>
      <c r="AG1129" s="21">
        <v>1.29</v>
      </c>
      <c r="AH1129" s="21">
        <v>3.7</v>
      </c>
      <c r="AI1129">
        <v>0</v>
      </c>
      <c r="AJ1129">
        <v>31</v>
      </c>
      <c r="AK1129">
        <f t="shared" si="473"/>
        <v>-400</v>
      </c>
      <c r="AL1129">
        <f t="shared" si="474"/>
        <v>0</v>
      </c>
      <c r="AM1129">
        <f t="shared" si="475"/>
        <v>31</v>
      </c>
    </row>
    <row r="1130" spans="2:39" x14ac:dyDescent="0.25">
      <c r="B1130" s="24">
        <v>43464</v>
      </c>
      <c r="C1130" s="20" t="s">
        <v>43</v>
      </c>
      <c r="D1130" s="20" t="s">
        <v>29</v>
      </c>
      <c r="E1130" s="2">
        <v>-322.58064516129025</v>
      </c>
      <c r="F1130" s="2">
        <v>260</v>
      </c>
      <c r="G1130" s="9">
        <f t="shared" si="476"/>
        <v>45075.916666663936</v>
      </c>
      <c r="H1130" s="2" t="str">
        <f t="shared" si="477"/>
        <v>Houston Texans</v>
      </c>
      <c r="I1130" s="2" t="str">
        <f t="shared" si="478"/>
        <v>Jacksonville Jaguars</v>
      </c>
      <c r="J1130" s="17">
        <f t="shared" si="479"/>
        <v>-322.58064516129025</v>
      </c>
      <c r="K1130" s="18">
        <f t="shared" si="480"/>
        <v>260</v>
      </c>
      <c r="L1130" s="4">
        <f t="shared" si="455"/>
        <v>1.31</v>
      </c>
      <c r="M1130" s="4">
        <f t="shared" si="456"/>
        <v>3.6</v>
      </c>
      <c r="N1130" s="1">
        <f t="shared" si="457"/>
        <v>0.76335877862595414</v>
      </c>
      <c r="O1130" s="1">
        <f t="shared" si="458"/>
        <v>0.27777777777777779</v>
      </c>
      <c r="P1130" s="1">
        <f t="shared" si="459"/>
        <v>3.9511201629327863E-2</v>
      </c>
      <c r="Q1130" s="1">
        <f t="shared" si="460"/>
        <v>0.24279050042408817</v>
      </c>
      <c r="R1130" s="1">
        <f t="shared" si="461"/>
        <v>0.75379050042408813</v>
      </c>
      <c r="S1130" s="1"/>
      <c r="T1130" s="17">
        <f t="shared" si="462"/>
        <v>326.62855188197847</v>
      </c>
      <c r="U1130" s="18">
        <f t="shared" si="463"/>
        <v>2645.8589098869329</v>
      </c>
      <c r="V1130" s="2">
        <f t="shared" si="464"/>
        <v>310.29712428787951</v>
      </c>
      <c r="W1130" s="18">
        <f t="shared" si="465"/>
        <v>2513.565964392586</v>
      </c>
      <c r="X1130" s="2">
        <f t="shared" si="466"/>
        <v>-322.27175881663845</v>
      </c>
      <c r="Y1130" s="2">
        <f t="shared" si="467"/>
        <v>251.3565964392586</v>
      </c>
      <c r="Z1130" s="2">
        <f t="shared" si="468"/>
        <v>310.29712428787951</v>
      </c>
      <c r="AA1130" s="2">
        <f t="shared" si="469"/>
        <v>-1000</v>
      </c>
      <c r="AB1130" s="5">
        <f t="shared" si="470"/>
        <v>0.31000000000000005</v>
      </c>
      <c r="AC1130" s="5">
        <f t="shared" si="471"/>
        <v>-1</v>
      </c>
      <c r="AD1130" s="3">
        <f t="shared" si="472"/>
        <v>201812</v>
      </c>
      <c r="AE1130" s="21">
        <v>1.28</v>
      </c>
      <c r="AF1130" s="21">
        <v>3.75</v>
      </c>
      <c r="AG1130" s="21">
        <v>1.31</v>
      </c>
      <c r="AH1130" s="21">
        <v>3.6</v>
      </c>
      <c r="AI1130">
        <v>20</v>
      </c>
      <c r="AJ1130">
        <v>3</v>
      </c>
      <c r="AK1130">
        <f t="shared" si="473"/>
        <v>-400</v>
      </c>
      <c r="AL1130">
        <f t="shared" si="474"/>
        <v>20</v>
      </c>
      <c r="AM1130">
        <f t="shared" si="475"/>
        <v>3</v>
      </c>
    </row>
    <row r="1131" spans="2:39" x14ac:dyDescent="0.25">
      <c r="B1131" s="24">
        <v>43464</v>
      </c>
      <c r="C1131" s="20" t="s">
        <v>23</v>
      </c>
      <c r="D1131" s="20" t="s">
        <v>55</v>
      </c>
      <c r="E1131" s="2">
        <v>-999.99999999999909</v>
      </c>
      <c r="F1131" s="2">
        <v>650</v>
      </c>
      <c r="G1131" s="9">
        <f t="shared" si="476"/>
        <v>45075.9583333306</v>
      </c>
      <c r="H1131" s="2" t="str">
        <f t="shared" si="477"/>
        <v>Kansas City Chiefs</v>
      </c>
      <c r="I1131" s="2" t="str">
        <f t="shared" si="478"/>
        <v>Oakland Raiders</v>
      </c>
      <c r="J1131" s="17">
        <f t="shared" si="479"/>
        <v>-999.99999999999909</v>
      </c>
      <c r="K1131" s="18">
        <f t="shared" si="480"/>
        <v>650</v>
      </c>
      <c r="L1131" s="4">
        <f t="shared" si="455"/>
        <v>1.1000000000000001</v>
      </c>
      <c r="M1131" s="4">
        <f t="shared" si="456"/>
        <v>7.5</v>
      </c>
      <c r="N1131" s="1">
        <f t="shared" si="457"/>
        <v>0.90909090909090906</v>
      </c>
      <c r="O1131" s="1">
        <f t="shared" si="458"/>
        <v>0.13333333333333333</v>
      </c>
      <c r="P1131" s="1">
        <f t="shared" si="459"/>
        <v>4.0697674418604612E-2</v>
      </c>
      <c r="Q1131" s="1">
        <f t="shared" si="460"/>
        <v>0.38787878787878788</v>
      </c>
      <c r="R1131" s="1">
        <f t="shared" si="461"/>
        <v>0.89887878787878783</v>
      </c>
      <c r="S1131" s="1"/>
      <c r="T1131" s="17">
        <f t="shared" si="462"/>
        <v>112.49705019721534</v>
      </c>
      <c r="U1131" s="18">
        <f t="shared" si="463"/>
        <v>6304.3252651260173</v>
      </c>
      <c r="V1131" s="2">
        <f t="shared" si="464"/>
        <v>106.87219768735457</v>
      </c>
      <c r="W1131" s="18">
        <f t="shared" si="465"/>
        <v>5989.1090018697159</v>
      </c>
      <c r="X1131" s="2">
        <f t="shared" si="466"/>
        <v>-935.69704903553497</v>
      </c>
      <c r="Y1131" s="2">
        <f t="shared" si="467"/>
        <v>598.91090018697162</v>
      </c>
      <c r="Z1131" s="2">
        <f t="shared" si="468"/>
        <v>106.87219768735457</v>
      </c>
      <c r="AA1131" s="2">
        <f t="shared" si="469"/>
        <v>-1000</v>
      </c>
      <c r="AB1131" s="5">
        <f t="shared" si="470"/>
        <v>0.10000000000000009</v>
      </c>
      <c r="AC1131" s="5">
        <f t="shared" si="471"/>
        <v>-1</v>
      </c>
      <c r="AD1131" s="3">
        <f t="shared" si="472"/>
        <v>201812</v>
      </c>
      <c r="AE1131" s="21">
        <v>1.1200000000000001</v>
      </c>
      <c r="AF1131" s="21">
        <v>6.5</v>
      </c>
      <c r="AG1131" s="21">
        <v>1.1000000000000001</v>
      </c>
      <c r="AH1131" s="21">
        <v>7.5</v>
      </c>
      <c r="AI1131">
        <v>35</v>
      </c>
      <c r="AJ1131">
        <v>3</v>
      </c>
      <c r="AK1131">
        <f t="shared" si="473"/>
        <v>-1000</v>
      </c>
      <c r="AL1131">
        <f t="shared" si="474"/>
        <v>35</v>
      </c>
      <c r="AM1131">
        <f t="shared" si="475"/>
        <v>3</v>
      </c>
    </row>
    <row r="1132" spans="2:39" x14ac:dyDescent="0.25">
      <c r="B1132" s="24">
        <v>43464</v>
      </c>
      <c r="C1132" s="20" t="s">
        <v>39</v>
      </c>
      <c r="D1132" s="20" t="s">
        <v>45</v>
      </c>
      <c r="E1132" s="2">
        <v>-833.33333333333258</v>
      </c>
      <c r="F1132" s="2">
        <v>550</v>
      </c>
      <c r="G1132" s="9">
        <f t="shared" si="476"/>
        <v>45075.999999997264</v>
      </c>
      <c r="H1132" s="2" t="str">
        <f t="shared" si="477"/>
        <v>New England Patriots</v>
      </c>
      <c r="I1132" s="2" t="str">
        <f t="shared" si="478"/>
        <v>New York Jets</v>
      </c>
      <c r="J1132" s="17">
        <f t="shared" si="479"/>
        <v>-833.33333333333258</v>
      </c>
      <c r="K1132" s="18">
        <f t="shared" si="480"/>
        <v>550</v>
      </c>
      <c r="L1132" s="4">
        <f t="shared" si="455"/>
        <v>1.1200000000000001</v>
      </c>
      <c r="M1132" s="4">
        <f t="shared" si="456"/>
        <v>6.5</v>
      </c>
      <c r="N1132" s="1">
        <f t="shared" si="457"/>
        <v>0.89285714285714279</v>
      </c>
      <c r="O1132" s="1">
        <f t="shared" si="458"/>
        <v>0.15384615384615385</v>
      </c>
      <c r="P1132" s="1">
        <f t="shared" si="459"/>
        <v>4.4619422572178324E-2</v>
      </c>
      <c r="Q1132" s="1">
        <f t="shared" si="460"/>
        <v>0.36950549450549447</v>
      </c>
      <c r="R1132" s="1">
        <f t="shared" si="461"/>
        <v>0.88050549450549442</v>
      </c>
      <c r="S1132" s="1"/>
      <c r="T1132" s="17">
        <f t="shared" si="462"/>
        <v>135.71125477373158</v>
      </c>
      <c r="U1132" s="18">
        <f t="shared" si="463"/>
        <v>5488.6896490044255</v>
      </c>
      <c r="V1132" s="2">
        <f t="shared" si="464"/>
        <v>128.92569203504499</v>
      </c>
      <c r="W1132" s="18">
        <f t="shared" si="465"/>
        <v>5214.2551665542042</v>
      </c>
      <c r="X1132" s="2">
        <f t="shared" si="466"/>
        <v>-775.64059127033954</v>
      </c>
      <c r="Y1132" s="2">
        <f t="shared" si="467"/>
        <v>521.42551665542044</v>
      </c>
      <c r="Z1132" s="2">
        <f t="shared" si="468"/>
        <v>128.92569203504499</v>
      </c>
      <c r="AA1132" s="2">
        <f t="shared" si="469"/>
        <v>-1000</v>
      </c>
      <c r="AB1132" s="5">
        <f t="shared" si="470"/>
        <v>0.12000000000000011</v>
      </c>
      <c r="AC1132" s="5">
        <f t="shared" si="471"/>
        <v>-1</v>
      </c>
      <c r="AD1132" s="3">
        <f t="shared" si="472"/>
        <v>201812</v>
      </c>
      <c r="AE1132" s="21">
        <v>1.1299999999999999</v>
      </c>
      <c r="AF1132" s="21">
        <v>6.25</v>
      </c>
      <c r="AG1132" s="21">
        <v>1.1200000000000001</v>
      </c>
      <c r="AH1132" s="21">
        <v>6.5</v>
      </c>
      <c r="AI1132">
        <v>38</v>
      </c>
      <c r="AJ1132">
        <v>3</v>
      </c>
      <c r="AK1132">
        <f t="shared" si="473"/>
        <v>-900</v>
      </c>
      <c r="AL1132">
        <f t="shared" si="474"/>
        <v>38</v>
      </c>
      <c r="AM1132">
        <f t="shared" si="475"/>
        <v>3</v>
      </c>
    </row>
    <row r="1133" spans="2:39" x14ac:dyDescent="0.25">
      <c r="B1133" s="24">
        <v>43464</v>
      </c>
      <c r="C1133" s="20" t="s">
        <v>46</v>
      </c>
      <c r="D1133" s="20" t="s">
        <v>47</v>
      </c>
      <c r="E1133" s="2">
        <v>-370.37037037037032</v>
      </c>
      <c r="F1133" s="2">
        <v>280</v>
      </c>
      <c r="G1133" s="9">
        <f t="shared" si="476"/>
        <v>45076.041666663928</v>
      </c>
      <c r="H1133" s="2" t="str">
        <f t="shared" si="477"/>
        <v>New Orleans Saints</v>
      </c>
      <c r="I1133" s="2" t="str">
        <f t="shared" si="478"/>
        <v>Carolina Panthers</v>
      </c>
      <c r="J1133" s="17">
        <f t="shared" si="479"/>
        <v>-370.37037037037032</v>
      </c>
      <c r="K1133" s="18">
        <f t="shared" si="480"/>
        <v>280</v>
      </c>
      <c r="L1133" s="4">
        <f t="shared" si="455"/>
        <v>1.27</v>
      </c>
      <c r="M1133" s="4">
        <f t="shared" si="456"/>
        <v>3.8</v>
      </c>
      <c r="N1133" s="1">
        <f t="shared" si="457"/>
        <v>0.78740157480314954</v>
      </c>
      <c r="O1133" s="1">
        <f t="shared" si="458"/>
        <v>0.26315789473684209</v>
      </c>
      <c r="P1133" s="1">
        <f t="shared" si="459"/>
        <v>4.8126232741617536E-2</v>
      </c>
      <c r="Q1133" s="1">
        <f t="shared" si="460"/>
        <v>0.26212184003315375</v>
      </c>
      <c r="R1133" s="1">
        <f t="shared" si="461"/>
        <v>0.77312184003315376</v>
      </c>
      <c r="S1133" s="1"/>
      <c r="T1133" s="17">
        <f t="shared" si="462"/>
        <v>293.45718645992071</v>
      </c>
      <c r="U1133" s="18">
        <f t="shared" si="463"/>
        <v>2909.583445130711</v>
      </c>
      <c r="V1133" s="2">
        <f t="shared" si="464"/>
        <v>278.78432713692467</v>
      </c>
      <c r="W1133" s="18">
        <f t="shared" si="465"/>
        <v>2764.1042728741754</v>
      </c>
      <c r="X1133" s="2">
        <f t="shared" si="466"/>
        <v>-358.70022187755586</v>
      </c>
      <c r="Y1133" s="2">
        <f t="shared" si="467"/>
        <v>276.41042728741752</v>
      </c>
      <c r="Z1133" s="2">
        <f t="shared" si="468"/>
        <v>-1000</v>
      </c>
      <c r="AA1133" s="2">
        <f t="shared" si="469"/>
        <v>2764.1042728741754</v>
      </c>
      <c r="AB1133" s="5">
        <f t="shared" si="470"/>
        <v>-1</v>
      </c>
      <c r="AC1133" s="5">
        <f t="shared" si="471"/>
        <v>2.8</v>
      </c>
      <c r="AD1133" s="3">
        <f t="shared" si="472"/>
        <v>201812</v>
      </c>
      <c r="AE1133" s="21">
        <v>1.28</v>
      </c>
      <c r="AF1133" s="21">
        <v>3.75</v>
      </c>
      <c r="AG1133" s="21">
        <v>1.27</v>
      </c>
      <c r="AH1133" s="21">
        <v>3.8</v>
      </c>
      <c r="AI1133">
        <v>14</v>
      </c>
      <c r="AJ1133">
        <v>33</v>
      </c>
      <c r="AK1133">
        <f t="shared" si="473"/>
        <v>-400</v>
      </c>
      <c r="AL1133">
        <f t="shared" si="474"/>
        <v>14</v>
      </c>
      <c r="AM1133">
        <f t="shared" si="475"/>
        <v>33</v>
      </c>
    </row>
    <row r="1134" spans="2:39" x14ac:dyDescent="0.25">
      <c r="B1134" s="24">
        <v>43464</v>
      </c>
      <c r="C1134" s="20" t="s">
        <v>28</v>
      </c>
      <c r="D1134" s="20" t="s">
        <v>26</v>
      </c>
      <c r="E1134" s="2">
        <v>-322.58064516129025</v>
      </c>
      <c r="F1134" s="2">
        <v>260</v>
      </c>
      <c r="G1134" s="9">
        <f t="shared" si="476"/>
        <v>45076.083333330593</v>
      </c>
      <c r="H1134" s="2" t="str">
        <f t="shared" si="477"/>
        <v>New York Giants</v>
      </c>
      <c r="I1134" s="2" t="str">
        <f t="shared" si="478"/>
        <v>Dallas Cowboys</v>
      </c>
      <c r="J1134" s="17">
        <f t="shared" si="479"/>
        <v>-322.58064516129025</v>
      </c>
      <c r="K1134" s="18">
        <f t="shared" si="480"/>
        <v>260</v>
      </c>
      <c r="L1134" s="4">
        <f t="shared" si="455"/>
        <v>1.31</v>
      </c>
      <c r="M1134" s="4">
        <f t="shared" si="456"/>
        <v>3.6</v>
      </c>
      <c r="N1134" s="1">
        <f t="shared" si="457"/>
        <v>0.76335877862595414</v>
      </c>
      <c r="O1134" s="1">
        <f t="shared" si="458"/>
        <v>0.27777777777777779</v>
      </c>
      <c r="P1134" s="1">
        <f t="shared" si="459"/>
        <v>3.9511201629327863E-2</v>
      </c>
      <c r="Q1134" s="1">
        <f t="shared" si="460"/>
        <v>0.24279050042408817</v>
      </c>
      <c r="R1134" s="1">
        <f t="shared" si="461"/>
        <v>0.75379050042408813</v>
      </c>
      <c r="S1134" s="1"/>
      <c r="T1134" s="17">
        <f t="shared" si="462"/>
        <v>326.62855188197847</v>
      </c>
      <c r="U1134" s="18">
        <f t="shared" si="463"/>
        <v>2645.8589098869329</v>
      </c>
      <c r="V1134" s="2">
        <f t="shared" si="464"/>
        <v>310.29712428787951</v>
      </c>
      <c r="W1134" s="18">
        <f t="shared" si="465"/>
        <v>2513.565964392586</v>
      </c>
      <c r="X1134" s="2">
        <f t="shared" si="466"/>
        <v>-322.27175881663845</v>
      </c>
      <c r="Y1134" s="2">
        <f t="shared" si="467"/>
        <v>251.3565964392586</v>
      </c>
      <c r="Z1134" s="2">
        <f t="shared" si="468"/>
        <v>-1000</v>
      </c>
      <c r="AA1134" s="2">
        <f t="shared" si="469"/>
        <v>2513.565964392586</v>
      </c>
      <c r="AB1134" s="5">
        <f t="shared" si="470"/>
        <v>-1</v>
      </c>
      <c r="AC1134" s="5">
        <f t="shared" si="471"/>
        <v>2.6</v>
      </c>
      <c r="AD1134" s="3">
        <f t="shared" si="472"/>
        <v>201812</v>
      </c>
      <c r="AE1134" s="21">
        <v>1.3</v>
      </c>
      <c r="AF1134" s="21">
        <v>3.65</v>
      </c>
      <c r="AG1134" s="21">
        <v>1.31</v>
      </c>
      <c r="AH1134" s="21">
        <v>3.6</v>
      </c>
      <c r="AI1134">
        <v>35</v>
      </c>
      <c r="AJ1134">
        <v>36</v>
      </c>
      <c r="AK1134">
        <f t="shared" si="473"/>
        <v>-400</v>
      </c>
      <c r="AL1134">
        <f t="shared" si="474"/>
        <v>35</v>
      </c>
      <c r="AM1134">
        <f t="shared" si="475"/>
        <v>36</v>
      </c>
    </row>
    <row r="1135" spans="2:39" x14ac:dyDescent="0.25">
      <c r="B1135" s="24">
        <v>43464</v>
      </c>
      <c r="C1135" s="20" t="s">
        <v>30</v>
      </c>
      <c r="D1135" s="20" t="s">
        <v>38</v>
      </c>
      <c r="E1135" s="2">
        <v>129.99999999999997</v>
      </c>
      <c r="F1135" s="2">
        <v>-151.51515151515153</v>
      </c>
      <c r="G1135" s="9">
        <f t="shared" si="476"/>
        <v>45076.124999997257</v>
      </c>
      <c r="H1135" s="2" t="str">
        <f t="shared" si="477"/>
        <v>Atlanta Falcons</v>
      </c>
      <c r="I1135" s="2" t="str">
        <f t="shared" si="478"/>
        <v>Tampa Bay Buccaneers</v>
      </c>
      <c r="J1135" s="17">
        <f t="shared" si="479"/>
        <v>-151.51515151515153</v>
      </c>
      <c r="K1135" s="18">
        <f t="shared" si="480"/>
        <v>129.99999999999997</v>
      </c>
      <c r="L1135" s="4">
        <f t="shared" si="455"/>
        <v>1.66</v>
      </c>
      <c r="M1135" s="4">
        <f t="shared" si="456"/>
        <v>2.2999999999999998</v>
      </c>
      <c r="N1135" s="1">
        <f t="shared" si="457"/>
        <v>0.60240963855421692</v>
      </c>
      <c r="O1135" s="1">
        <f t="shared" si="458"/>
        <v>0.43478260869565222</v>
      </c>
      <c r="P1135" s="1">
        <f t="shared" si="459"/>
        <v>3.5858585858585923E-2</v>
      </c>
      <c r="Q1135" s="1">
        <f t="shared" si="460"/>
        <v>8.3813514929282351E-2</v>
      </c>
      <c r="R1135" s="1">
        <f t="shared" si="461"/>
        <v>0.59481351492928236</v>
      </c>
      <c r="S1135" s="1"/>
      <c r="T1135" s="17">
        <f t="shared" si="462"/>
        <v>681.19919084032654</v>
      </c>
      <c r="U1135" s="18">
        <f t="shared" si="463"/>
        <v>1332.032655245516</v>
      </c>
      <c r="V1135" s="2">
        <f t="shared" si="464"/>
        <v>647.13923129831016</v>
      </c>
      <c r="W1135" s="18">
        <f t="shared" si="465"/>
        <v>1265.4310224832402</v>
      </c>
      <c r="X1135" s="2">
        <f t="shared" si="466"/>
        <v>-154.5262521009227</v>
      </c>
      <c r="Y1135" s="2">
        <f t="shared" si="467"/>
        <v>126.54310224832402</v>
      </c>
      <c r="Z1135" s="2">
        <f t="shared" si="468"/>
        <v>647.13923129831016</v>
      </c>
      <c r="AA1135" s="2">
        <f t="shared" si="469"/>
        <v>-1000</v>
      </c>
      <c r="AB1135" s="5">
        <f t="shared" si="470"/>
        <v>0.65999999999999992</v>
      </c>
      <c r="AC1135" s="5">
        <f t="shared" si="471"/>
        <v>-1</v>
      </c>
      <c r="AD1135" s="3">
        <f t="shared" si="472"/>
        <v>201812</v>
      </c>
      <c r="AE1135" s="21">
        <v>1.8</v>
      </c>
      <c r="AF1135" s="21">
        <v>2.0499999999999998</v>
      </c>
      <c r="AG1135" s="21">
        <v>2.2999999999999998</v>
      </c>
      <c r="AH1135" s="21">
        <v>1.66</v>
      </c>
      <c r="AI1135">
        <v>32</v>
      </c>
      <c r="AJ1135">
        <v>34</v>
      </c>
      <c r="AK1135">
        <f t="shared" si="473"/>
        <v>-160</v>
      </c>
      <c r="AL1135">
        <f t="shared" si="474"/>
        <v>34</v>
      </c>
      <c r="AM1135">
        <f t="shared" si="475"/>
        <v>32</v>
      </c>
    </row>
    <row r="1136" spans="2:39" x14ac:dyDescent="0.25">
      <c r="B1136" s="24">
        <v>43458</v>
      </c>
      <c r="C1136" s="20" t="s">
        <v>55</v>
      </c>
      <c r="D1136" s="20" t="s">
        <v>41</v>
      </c>
      <c r="E1136" s="2">
        <v>120.00000000000001</v>
      </c>
      <c r="F1136" s="2">
        <v>-140.84507042253523</v>
      </c>
      <c r="G1136" s="9">
        <f t="shared" si="476"/>
        <v>45076.166666663921</v>
      </c>
      <c r="H1136" s="2" t="str">
        <f t="shared" si="477"/>
        <v>Denver Broncos</v>
      </c>
      <c r="I1136" s="2" t="str">
        <f t="shared" si="478"/>
        <v>Oakland Raiders</v>
      </c>
      <c r="J1136" s="17">
        <f t="shared" si="479"/>
        <v>-140.84507042253523</v>
      </c>
      <c r="K1136" s="18">
        <f t="shared" si="480"/>
        <v>120.00000000000001</v>
      </c>
      <c r="L1136" s="4">
        <f t="shared" si="455"/>
        <v>1.71</v>
      </c>
      <c r="M1136" s="4">
        <f t="shared" si="456"/>
        <v>2.2000000000000002</v>
      </c>
      <c r="N1136" s="1">
        <f t="shared" si="457"/>
        <v>0.58479532163742687</v>
      </c>
      <c r="O1136" s="1">
        <f t="shared" si="458"/>
        <v>0.45454545454545453</v>
      </c>
      <c r="P1136" s="1">
        <f t="shared" si="459"/>
        <v>3.7851662404092101E-2</v>
      </c>
      <c r="Q1136" s="1">
        <f t="shared" si="460"/>
        <v>6.5124933545986169E-2</v>
      </c>
      <c r="R1136" s="1">
        <f t="shared" si="461"/>
        <v>0.57612493354598615</v>
      </c>
      <c r="S1136" s="1"/>
      <c r="T1136" s="17">
        <f t="shared" si="462"/>
        <v>735.73463284275692</v>
      </c>
      <c r="U1136" s="18">
        <f t="shared" si="463"/>
        <v>1235.8449349286186</v>
      </c>
      <c r="V1136" s="2">
        <f t="shared" si="464"/>
        <v>698.94790120061907</v>
      </c>
      <c r="W1136" s="18">
        <f t="shared" si="465"/>
        <v>1174.0526881821877</v>
      </c>
      <c r="X1136" s="2">
        <f t="shared" si="466"/>
        <v>-143.07218009843768</v>
      </c>
      <c r="Y1136" s="2">
        <f t="shared" si="467"/>
        <v>117.40526881821877</v>
      </c>
      <c r="Z1136" s="2">
        <f t="shared" si="468"/>
        <v>-1000</v>
      </c>
      <c r="AA1136" s="2">
        <f t="shared" si="469"/>
        <v>1174.0526881821877</v>
      </c>
      <c r="AB1136" s="5">
        <f t="shared" si="470"/>
        <v>-1</v>
      </c>
      <c r="AC1136" s="5">
        <f t="shared" si="471"/>
        <v>1.2000000000000002</v>
      </c>
      <c r="AD1136" s="3">
        <f t="shared" si="472"/>
        <v>201812</v>
      </c>
      <c r="AE1136" s="21">
        <v>2.2000000000000002</v>
      </c>
      <c r="AF1136" s="21">
        <v>1.71</v>
      </c>
      <c r="AG1136" s="21">
        <v>2.2000000000000002</v>
      </c>
      <c r="AH1136" s="21">
        <v>1.71</v>
      </c>
      <c r="AI1136">
        <v>27</v>
      </c>
      <c r="AJ1136">
        <v>14</v>
      </c>
      <c r="AK1136">
        <f t="shared" si="473"/>
        <v>-150</v>
      </c>
      <c r="AL1136">
        <f t="shared" si="474"/>
        <v>14</v>
      </c>
      <c r="AM1136">
        <f t="shared" si="475"/>
        <v>27</v>
      </c>
    </row>
    <row r="1137" spans="2:39" x14ac:dyDescent="0.25">
      <c r="B1137" s="24">
        <v>43457</v>
      </c>
      <c r="C1137" s="20" t="s">
        <v>35</v>
      </c>
      <c r="D1137" s="20" t="s">
        <v>23</v>
      </c>
      <c r="E1137" s="2">
        <v>104.99999999999999</v>
      </c>
      <c r="F1137" s="2">
        <v>-125</v>
      </c>
      <c r="G1137" s="9">
        <f t="shared" si="476"/>
        <v>45076.208333330585</v>
      </c>
      <c r="H1137" s="2" t="str">
        <f t="shared" si="477"/>
        <v>Kansas City Chiefs</v>
      </c>
      <c r="I1137" s="2" t="str">
        <f t="shared" si="478"/>
        <v>Seattle Seahawks</v>
      </c>
      <c r="J1137" s="17">
        <f t="shared" si="479"/>
        <v>-125</v>
      </c>
      <c r="K1137" s="18">
        <f t="shared" si="480"/>
        <v>104.99999999999999</v>
      </c>
      <c r="L1137" s="4">
        <f t="shared" si="455"/>
        <v>1.8</v>
      </c>
      <c r="M1137" s="4">
        <f t="shared" si="456"/>
        <v>2.0499999999999998</v>
      </c>
      <c r="N1137" s="1">
        <f t="shared" si="457"/>
        <v>0.55555555555555558</v>
      </c>
      <c r="O1137" s="1">
        <f t="shared" si="458"/>
        <v>0.48780487804878053</v>
      </c>
      <c r="P1137" s="1">
        <f t="shared" si="459"/>
        <v>4.1558441558441461E-2</v>
      </c>
      <c r="Q1137" s="1">
        <f t="shared" si="460"/>
        <v>3.3875338753387524E-2</v>
      </c>
      <c r="R1137" s="1">
        <f t="shared" si="461"/>
        <v>0.54487533875338756</v>
      </c>
      <c r="S1137" s="1"/>
      <c r="T1137" s="17">
        <f t="shared" si="462"/>
        <v>835.28218085238643</v>
      </c>
      <c r="U1137" s="18">
        <f t="shared" si="463"/>
        <v>1090.9993667390718</v>
      </c>
      <c r="V1137" s="2">
        <f t="shared" si="464"/>
        <v>793.51807180976709</v>
      </c>
      <c r="W1137" s="18">
        <f t="shared" si="465"/>
        <v>1036.449398402118</v>
      </c>
      <c r="X1137" s="2">
        <f t="shared" si="466"/>
        <v>-126.02107444375048</v>
      </c>
      <c r="Y1137" s="2">
        <f t="shared" si="467"/>
        <v>103.6449398402118</v>
      </c>
      <c r="Z1137" s="2">
        <f t="shared" si="468"/>
        <v>-1000</v>
      </c>
      <c r="AA1137" s="2">
        <f t="shared" si="469"/>
        <v>1036.449398402118</v>
      </c>
      <c r="AB1137" s="5">
        <f t="shared" si="470"/>
        <v>-1</v>
      </c>
      <c r="AC1137" s="5">
        <f t="shared" si="471"/>
        <v>1.0499999999999998</v>
      </c>
      <c r="AD1137" s="3">
        <f t="shared" si="472"/>
        <v>201812</v>
      </c>
      <c r="AE1137" s="21">
        <v>2.15</v>
      </c>
      <c r="AF1137" s="21">
        <v>1.74</v>
      </c>
      <c r="AG1137" s="21">
        <v>2.0499999999999998</v>
      </c>
      <c r="AH1137" s="21">
        <v>1.8</v>
      </c>
      <c r="AI1137">
        <v>38</v>
      </c>
      <c r="AJ1137">
        <v>31</v>
      </c>
      <c r="AK1137">
        <f t="shared" si="473"/>
        <v>-130</v>
      </c>
      <c r="AL1137">
        <f t="shared" si="474"/>
        <v>31</v>
      </c>
      <c r="AM1137">
        <f t="shared" si="475"/>
        <v>38</v>
      </c>
    </row>
    <row r="1138" spans="2:39" x14ac:dyDescent="0.25">
      <c r="B1138" s="24">
        <v>43457</v>
      </c>
      <c r="C1138" s="20" t="s">
        <v>46</v>
      </c>
      <c r="D1138" s="20" t="s">
        <v>48</v>
      </c>
      <c r="E1138" s="2">
        <v>-285.71428571428567</v>
      </c>
      <c r="F1138" s="2">
        <v>229.99999999999997</v>
      </c>
      <c r="G1138" s="9">
        <f t="shared" si="476"/>
        <v>45076.24999999725</v>
      </c>
      <c r="H1138" s="2" t="str">
        <f t="shared" si="477"/>
        <v>New Orleans Saints</v>
      </c>
      <c r="I1138" s="2" t="str">
        <f t="shared" si="478"/>
        <v>Pittsburgh Steelers</v>
      </c>
      <c r="J1138" s="17">
        <f t="shared" si="479"/>
        <v>-285.71428571428567</v>
      </c>
      <c r="K1138" s="18">
        <f t="shared" si="480"/>
        <v>229.99999999999997</v>
      </c>
      <c r="L1138" s="4">
        <f t="shared" si="455"/>
        <v>1.35</v>
      </c>
      <c r="M1138" s="4">
        <f t="shared" si="456"/>
        <v>3.3</v>
      </c>
      <c r="N1138" s="1">
        <f t="shared" si="457"/>
        <v>0.7407407407407407</v>
      </c>
      <c r="O1138" s="1">
        <f t="shared" si="458"/>
        <v>0.30303030303030304</v>
      </c>
      <c r="P1138" s="1">
        <f t="shared" si="459"/>
        <v>4.1935483870967794E-2</v>
      </c>
      <c r="Q1138" s="1">
        <f t="shared" si="460"/>
        <v>0.21885521885521883</v>
      </c>
      <c r="R1138" s="1">
        <f t="shared" si="461"/>
        <v>0.72985521885521887</v>
      </c>
      <c r="S1138" s="1"/>
      <c r="T1138" s="17">
        <f t="shared" si="462"/>
        <v>370.13475298361828</v>
      </c>
      <c r="U1138" s="18">
        <f t="shared" si="463"/>
        <v>2363.8563841328437</v>
      </c>
      <c r="V1138" s="2">
        <f t="shared" si="464"/>
        <v>351.62801533443735</v>
      </c>
      <c r="W1138" s="18">
        <f t="shared" si="465"/>
        <v>2245.6635649262016</v>
      </c>
      <c r="X1138" s="2">
        <f t="shared" si="466"/>
        <v>-284.39144675343596</v>
      </c>
      <c r="Y1138" s="2">
        <f t="shared" si="467"/>
        <v>224.56635649262017</v>
      </c>
      <c r="Z1138" s="2">
        <f t="shared" si="468"/>
        <v>351.62801533443735</v>
      </c>
      <c r="AA1138" s="2">
        <f t="shared" si="469"/>
        <v>-1000</v>
      </c>
      <c r="AB1138" s="5">
        <f t="shared" si="470"/>
        <v>0.35000000000000009</v>
      </c>
      <c r="AC1138" s="5">
        <f t="shared" si="471"/>
        <v>-1</v>
      </c>
      <c r="AD1138" s="3">
        <f t="shared" si="472"/>
        <v>201812</v>
      </c>
      <c r="AE1138" s="21">
        <v>1.38</v>
      </c>
      <c r="AF1138" s="21">
        <v>3.15</v>
      </c>
      <c r="AG1138" s="21">
        <v>1.35</v>
      </c>
      <c r="AH1138" s="21">
        <v>3.3</v>
      </c>
      <c r="AI1138">
        <v>31</v>
      </c>
      <c r="AJ1138">
        <v>28</v>
      </c>
      <c r="AK1138">
        <f t="shared" si="473"/>
        <v>-300</v>
      </c>
      <c r="AL1138">
        <f t="shared" si="474"/>
        <v>31</v>
      </c>
      <c r="AM1138">
        <f t="shared" si="475"/>
        <v>28</v>
      </c>
    </row>
    <row r="1139" spans="2:39" x14ac:dyDescent="0.25">
      <c r="B1139" s="24">
        <v>43457</v>
      </c>
      <c r="C1139" s="20" t="s">
        <v>51</v>
      </c>
      <c r="D1139" s="20" t="s">
        <v>50</v>
      </c>
      <c r="E1139" s="2">
        <v>550</v>
      </c>
      <c r="F1139" s="2">
        <v>-833.33333333333258</v>
      </c>
      <c r="G1139" s="9">
        <f t="shared" si="476"/>
        <v>45076.291666663914</v>
      </c>
      <c r="H1139" s="2" t="str">
        <f t="shared" si="477"/>
        <v>Los Angeles Rams</v>
      </c>
      <c r="I1139" s="2" t="str">
        <f t="shared" si="478"/>
        <v>Arizona Cardinals</v>
      </c>
      <c r="J1139" s="17">
        <f t="shared" si="479"/>
        <v>-833.33333333333258</v>
      </c>
      <c r="K1139" s="18">
        <f t="shared" si="480"/>
        <v>550</v>
      </c>
      <c r="L1139" s="4">
        <f t="shared" si="455"/>
        <v>1.1200000000000001</v>
      </c>
      <c r="M1139" s="4">
        <f t="shared" si="456"/>
        <v>6.5</v>
      </c>
      <c r="N1139" s="1">
        <f t="shared" si="457"/>
        <v>0.89285714285714279</v>
      </c>
      <c r="O1139" s="1">
        <f t="shared" si="458"/>
        <v>0.15384615384615385</v>
      </c>
      <c r="P1139" s="1">
        <f t="shared" si="459"/>
        <v>4.4619422572178324E-2</v>
      </c>
      <c r="Q1139" s="1">
        <f t="shared" si="460"/>
        <v>0.36950549450549447</v>
      </c>
      <c r="R1139" s="1">
        <f t="shared" si="461"/>
        <v>0.88050549450549442</v>
      </c>
      <c r="S1139" s="1"/>
      <c r="T1139" s="17">
        <f t="shared" si="462"/>
        <v>135.71125477373158</v>
      </c>
      <c r="U1139" s="18">
        <f t="shared" si="463"/>
        <v>5488.6896490044255</v>
      </c>
      <c r="V1139" s="2">
        <f t="shared" si="464"/>
        <v>128.92569203504499</v>
      </c>
      <c r="W1139" s="18">
        <f t="shared" si="465"/>
        <v>5214.2551665542042</v>
      </c>
      <c r="X1139" s="2">
        <f t="shared" si="466"/>
        <v>-775.64059127033954</v>
      </c>
      <c r="Y1139" s="2">
        <f t="shared" si="467"/>
        <v>521.42551665542044</v>
      </c>
      <c r="Z1139" s="2">
        <f t="shared" si="468"/>
        <v>128.92569203504499</v>
      </c>
      <c r="AA1139" s="2">
        <f t="shared" si="469"/>
        <v>-1000</v>
      </c>
      <c r="AB1139" s="5">
        <f t="shared" si="470"/>
        <v>0.12000000000000011</v>
      </c>
      <c r="AC1139" s="5">
        <f t="shared" si="471"/>
        <v>-1</v>
      </c>
      <c r="AD1139" s="3">
        <f t="shared" si="472"/>
        <v>201812</v>
      </c>
      <c r="AE1139" s="21">
        <v>9</v>
      </c>
      <c r="AF1139" s="21">
        <v>1.07</v>
      </c>
      <c r="AG1139" s="21">
        <v>6.5</v>
      </c>
      <c r="AH1139" s="21">
        <v>1.1200000000000001</v>
      </c>
      <c r="AI1139">
        <v>9</v>
      </c>
      <c r="AJ1139">
        <v>31</v>
      </c>
      <c r="AK1139">
        <f t="shared" si="473"/>
        <v>-900</v>
      </c>
      <c r="AL1139">
        <f t="shared" si="474"/>
        <v>31</v>
      </c>
      <c r="AM1139">
        <f t="shared" si="475"/>
        <v>9</v>
      </c>
    </row>
    <row r="1140" spans="2:39" x14ac:dyDescent="0.25">
      <c r="B1140" s="24">
        <v>43457</v>
      </c>
      <c r="C1140" s="20" t="s">
        <v>25</v>
      </c>
      <c r="D1140" s="20" t="s">
        <v>40</v>
      </c>
      <c r="E1140" s="2">
        <v>175</v>
      </c>
      <c r="F1140" s="2">
        <v>-212.76595744680853</v>
      </c>
      <c r="G1140" s="9">
        <f t="shared" si="476"/>
        <v>45076.333333330578</v>
      </c>
      <c r="H1140" s="2" t="str">
        <f t="shared" si="477"/>
        <v>Chicago Bears</v>
      </c>
      <c r="I1140" s="2" t="str">
        <f t="shared" si="478"/>
        <v>San Francisco 49ers</v>
      </c>
      <c r="J1140" s="17">
        <f t="shared" si="479"/>
        <v>-212.76595744680853</v>
      </c>
      <c r="K1140" s="18">
        <f t="shared" si="480"/>
        <v>175</v>
      </c>
      <c r="L1140" s="4">
        <f t="shared" si="455"/>
        <v>1.4700000000000002</v>
      </c>
      <c r="M1140" s="4">
        <f t="shared" si="456"/>
        <v>2.75</v>
      </c>
      <c r="N1140" s="1">
        <f t="shared" si="457"/>
        <v>0.68027210884353728</v>
      </c>
      <c r="O1140" s="1">
        <f t="shared" si="458"/>
        <v>0.36363636363636365</v>
      </c>
      <c r="P1140" s="1">
        <f t="shared" si="459"/>
        <v>4.206161137440767E-2</v>
      </c>
      <c r="Q1140" s="1">
        <f t="shared" si="460"/>
        <v>0.15831787260358682</v>
      </c>
      <c r="R1140" s="1">
        <f t="shared" si="461"/>
        <v>0.66931787260358688</v>
      </c>
      <c r="S1140" s="1"/>
      <c r="T1140" s="17">
        <f t="shared" si="462"/>
        <v>494.0584151893168</v>
      </c>
      <c r="U1140" s="18">
        <f t="shared" si="463"/>
        <v>1810.0865209085014</v>
      </c>
      <c r="V1140" s="2">
        <f t="shared" si="464"/>
        <v>469.35549442985092</v>
      </c>
      <c r="W1140" s="18">
        <f t="shared" si="465"/>
        <v>1719.5821948630762</v>
      </c>
      <c r="X1140" s="2">
        <f t="shared" si="466"/>
        <v>-213.05812158750777</v>
      </c>
      <c r="Y1140" s="2">
        <f t="shared" si="467"/>
        <v>171.95821948630763</v>
      </c>
      <c r="Z1140" s="2">
        <f t="shared" si="468"/>
        <v>469.35549442985092</v>
      </c>
      <c r="AA1140" s="2">
        <f t="shared" si="469"/>
        <v>-1000</v>
      </c>
      <c r="AB1140" s="5">
        <f t="shared" si="470"/>
        <v>0.4700000000000002</v>
      </c>
      <c r="AC1140" s="5">
        <f t="shared" si="471"/>
        <v>-1</v>
      </c>
      <c r="AD1140" s="3">
        <f t="shared" si="472"/>
        <v>201812</v>
      </c>
      <c r="AE1140" s="21">
        <v>2.65</v>
      </c>
      <c r="AF1140" s="21">
        <v>1.54</v>
      </c>
      <c r="AG1140" s="21">
        <v>2.75</v>
      </c>
      <c r="AH1140" s="21">
        <v>1.47</v>
      </c>
      <c r="AI1140">
        <v>9</v>
      </c>
      <c r="AJ1140">
        <v>14</v>
      </c>
      <c r="AK1140">
        <f t="shared" si="473"/>
        <v>-300</v>
      </c>
      <c r="AL1140">
        <f t="shared" si="474"/>
        <v>14</v>
      </c>
      <c r="AM1140">
        <f t="shared" si="475"/>
        <v>9</v>
      </c>
    </row>
    <row r="1141" spans="2:39" x14ac:dyDescent="0.25">
      <c r="B1141" s="24">
        <v>43457</v>
      </c>
      <c r="C1141" s="20" t="s">
        <v>47</v>
      </c>
      <c r="D1141" s="20" t="s">
        <v>38</v>
      </c>
      <c r="E1141" s="2">
        <v>140</v>
      </c>
      <c r="F1141" s="2">
        <v>-161.29032258064512</v>
      </c>
      <c r="G1141" s="9">
        <f t="shared" si="476"/>
        <v>45076.374999997242</v>
      </c>
      <c r="H1141" s="2" t="str">
        <f t="shared" si="477"/>
        <v>Atlanta Falcons</v>
      </c>
      <c r="I1141" s="2" t="str">
        <f t="shared" si="478"/>
        <v>Carolina Panthers</v>
      </c>
      <c r="J1141" s="17">
        <f t="shared" si="479"/>
        <v>-161.29032258064512</v>
      </c>
      <c r="K1141" s="18">
        <f t="shared" si="480"/>
        <v>140</v>
      </c>
      <c r="L1141" s="4">
        <f t="shared" si="455"/>
        <v>1.62</v>
      </c>
      <c r="M1141" s="4">
        <f t="shared" si="456"/>
        <v>2.4</v>
      </c>
      <c r="N1141" s="1">
        <f t="shared" si="457"/>
        <v>0.61728395061728392</v>
      </c>
      <c r="O1141" s="1">
        <f t="shared" si="458"/>
        <v>0.41666666666666669</v>
      </c>
      <c r="P1141" s="1">
        <f t="shared" si="459"/>
        <v>3.2835820895522283E-2</v>
      </c>
      <c r="Q1141" s="1">
        <f t="shared" si="460"/>
        <v>0.10030864197530862</v>
      </c>
      <c r="R1141" s="1">
        <f t="shared" si="461"/>
        <v>0.61130864197530865</v>
      </c>
      <c r="S1141" s="1"/>
      <c r="T1141" s="17">
        <f t="shared" si="462"/>
        <v>635.83488165441463</v>
      </c>
      <c r="U1141" s="18">
        <f t="shared" si="463"/>
        <v>1423.7849094482656</v>
      </c>
      <c r="V1141" s="2">
        <f t="shared" si="464"/>
        <v>604.04313757169382</v>
      </c>
      <c r="W1141" s="18">
        <f t="shared" si="465"/>
        <v>1352.5956639758522</v>
      </c>
      <c r="X1141" s="2">
        <f t="shared" si="466"/>
        <v>-165.55109027810289</v>
      </c>
      <c r="Y1141" s="2">
        <f t="shared" si="467"/>
        <v>135.25956639758522</v>
      </c>
      <c r="Z1141" s="2">
        <f t="shared" si="468"/>
        <v>604.04313757169382</v>
      </c>
      <c r="AA1141" s="2">
        <f t="shared" si="469"/>
        <v>-1000</v>
      </c>
      <c r="AB1141" s="5">
        <f t="shared" si="470"/>
        <v>0.62000000000000011</v>
      </c>
      <c r="AC1141" s="5">
        <f t="shared" si="471"/>
        <v>-1</v>
      </c>
      <c r="AD1141" s="3">
        <f t="shared" si="472"/>
        <v>201812</v>
      </c>
      <c r="AE1141" s="21">
        <v>1.68</v>
      </c>
      <c r="AF1141" s="21">
        <v>2.25</v>
      </c>
      <c r="AG1141" s="21">
        <v>2.4</v>
      </c>
      <c r="AH1141" s="21">
        <v>1.62</v>
      </c>
      <c r="AI1141">
        <v>10</v>
      </c>
      <c r="AJ1141">
        <v>24</v>
      </c>
      <c r="AK1141">
        <f t="shared" si="473"/>
        <v>-170</v>
      </c>
      <c r="AL1141">
        <f t="shared" si="474"/>
        <v>24</v>
      </c>
      <c r="AM1141">
        <f t="shared" si="475"/>
        <v>10</v>
      </c>
    </row>
    <row r="1142" spans="2:39" x14ac:dyDescent="0.25">
      <c r="B1142" s="24">
        <v>43457</v>
      </c>
      <c r="C1142" s="20" t="s">
        <v>49</v>
      </c>
      <c r="D1142" s="20" t="s">
        <v>24</v>
      </c>
      <c r="E1142" s="2">
        <v>-454.54545454545462</v>
      </c>
      <c r="F1142" s="2">
        <v>350</v>
      </c>
      <c r="G1142" s="9">
        <f t="shared" si="476"/>
        <v>45076.416666663907</v>
      </c>
      <c r="H1142" s="2" t="str">
        <f t="shared" si="477"/>
        <v>Cleveland Browns</v>
      </c>
      <c r="I1142" s="2" t="str">
        <f t="shared" si="478"/>
        <v>Cincinnati Bengals</v>
      </c>
      <c r="J1142" s="17">
        <f t="shared" si="479"/>
        <v>-454.54545454545462</v>
      </c>
      <c r="K1142" s="18">
        <f t="shared" si="480"/>
        <v>350</v>
      </c>
      <c r="L1142" s="4">
        <f t="shared" si="455"/>
        <v>1.22</v>
      </c>
      <c r="M1142" s="4">
        <f t="shared" si="456"/>
        <v>4.5</v>
      </c>
      <c r="N1142" s="1">
        <f t="shared" si="457"/>
        <v>0.81967213114754101</v>
      </c>
      <c r="O1142" s="1">
        <f t="shared" si="458"/>
        <v>0.22222222222222221</v>
      </c>
      <c r="P1142" s="1">
        <f t="shared" si="459"/>
        <v>4.0209790209790097E-2</v>
      </c>
      <c r="Q1142" s="1">
        <f t="shared" si="460"/>
        <v>0.2987249544626594</v>
      </c>
      <c r="R1142" s="1">
        <f t="shared" si="461"/>
        <v>0.80972495446265946</v>
      </c>
      <c r="S1142" s="1"/>
      <c r="T1142" s="17">
        <f t="shared" si="462"/>
        <v>234.98725646118768</v>
      </c>
      <c r="U1142" s="18">
        <f t="shared" si="463"/>
        <v>3526.591123964678</v>
      </c>
      <c r="V1142" s="2">
        <f t="shared" si="464"/>
        <v>223.2378936381283</v>
      </c>
      <c r="W1142" s="18">
        <f t="shared" si="465"/>
        <v>3350.2615677664439</v>
      </c>
      <c r="X1142" s="2">
        <f t="shared" si="466"/>
        <v>-447.95262296329213</v>
      </c>
      <c r="Y1142" s="2">
        <f t="shared" si="467"/>
        <v>335.02615677664437</v>
      </c>
      <c r="Z1142" s="2">
        <f t="shared" si="468"/>
        <v>223.2378936381283</v>
      </c>
      <c r="AA1142" s="2">
        <f t="shared" si="469"/>
        <v>-1000</v>
      </c>
      <c r="AB1142" s="5">
        <f t="shared" si="470"/>
        <v>0.21999999999999997</v>
      </c>
      <c r="AC1142" s="5">
        <f t="shared" si="471"/>
        <v>-1</v>
      </c>
      <c r="AD1142" s="3">
        <f t="shared" si="472"/>
        <v>201812</v>
      </c>
      <c r="AE1142" s="21">
        <v>1.36</v>
      </c>
      <c r="AF1142" s="21">
        <v>3.25</v>
      </c>
      <c r="AG1142" s="21">
        <v>1.22</v>
      </c>
      <c r="AH1142" s="21">
        <v>4.5</v>
      </c>
      <c r="AI1142">
        <v>26</v>
      </c>
      <c r="AJ1142">
        <v>18</v>
      </c>
      <c r="AK1142">
        <f t="shared" si="473"/>
        <v>-500</v>
      </c>
      <c r="AL1142">
        <f t="shared" si="474"/>
        <v>26</v>
      </c>
      <c r="AM1142">
        <f t="shared" si="475"/>
        <v>18</v>
      </c>
    </row>
    <row r="1143" spans="2:39" x14ac:dyDescent="0.25">
      <c r="B1143" s="24">
        <v>43457</v>
      </c>
      <c r="C1143" s="20" t="s">
        <v>26</v>
      </c>
      <c r="D1143" s="20" t="s">
        <v>30</v>
      </c>
      <c r="E1143" s="2">
        <v>-344.82758620689651</v>
      </c>
      <c r="F1143" s="2">
        <v>270</v>
      </c>
      <c r="G1143" s="9">
        <f t="shared" si="476"/>
        <v>45076.458333330571</v>
      </c>
      <c r="H1143" s="2" t="str">
        <f t="shared" si="477"/>
        <v>Dallas Cowboys</v>
      </c>
      <c r="I1143" s="2" t="str">
        <f t="shared" si="478"/>
        <v>Tampa Bay Buccaneers</v>
      </c>
      <c r="J1143" s="17">
        <f t="shared" si="479"/>
        <v>-344.82758620689651</v>
      </c>
      <c r="K1143" s="18">
        <f t="shared" si="480"/>
        <v>270</v>
      </c>
      <c r="L1143" s="4">
        <f t="shared" si="455"/>
        <v>1.29</v>
      </c>
      <c r="M1143" s="4">
        <f t="shared" si="456"/>
        <v>3.7</v>
      </c>
      <c r="N1143" s="1">
        <f t="shared" si="457"/>
        <v>0.77519379844961234</v>
      </c>
      <c r="O1143" s="1">
        <f t="shared" si="458"/>
        <v>0.27027027027027023</v>
      </c>
      <c r="P1143" s="1">
        <f t="shared" si="459"/>
        <v>4.3486973947895691E-2</v>
      </c>
      <c r="Q1143" s="1">
        <f t="shared" si="460"/>
        <v>0.25246176408967103</v>
      </c>
      <c r="R1143" s="1">
        <f t="shared" si="461"/>
        <v>0.76346176408967104</v>
      </c>
      <c r="S1143" s="1"/>
      <c r="T1143" s="17">
        <f t="shared" si="462"/>
        <v>309.82329048576543</v>
      </c>
      <c r="U1143" s="18">
        <f t="shared" si="463"/>
        <v>2773.304285017382</v>
      </c>
      <c r="V1143" s="2">
        <f t="shared" si="464"/>
        <v>294.33212596147712</v>
      </c>
      <c r="W1143" s="18">
        <f t="shared" si="465"/>
        <v>2634.6390707665128</v>
      </c>
      <c r="X1143" s="2">
        <f t="shared" si="466"/>
        <v>-339.75224305989701</v>
      </c>
      <c r="Y1143" s="2">
        <f t="shared" si="467"/>
        <v>263.46390707665125</v>
      </c>
      <c r="Z1143" s="2">
        <f t="shared" si="468"/>
        <v>294.33212596147712</v>
      </c>
      <c r="AA1143" s="2">
        <f t="shared" si="469"/>
        <v>-1000</v>
      </c>
      <c r="AB1143" s="5">
        <f t="shared" si="470"/>
        <v>0.29000000000000004</v>
      </c>
      <c r="AC1143" s="5">
        <f t="shared" si="471"/>
        <v>-1</v>
      </c>
      <c r="AD1143" s="3">
        <f t="shared" si="472"/>
        <v>201812</v>
      </c>
      <c r="AE1143" s="21">
        <v>1.32</v>
      </c>
      <c r="AF1143" s="21">
        <v>3.5</v>
      </c>
      <c r="AG1143" s="21">
        <v>1.29</v>
      </c>
      <c r="AH1143" s="21">
        <v>3.7</v>
      </c>
      <c r="AI1143">
        <v>27</v>
      </c>
      <c r="AJ1143">
        <v>20</v>
      </c>
      <c r="AK1143">
        <f t="shared" si="473"/>
        <v>-400</v>
      </c>
      <c r="AL1143">
        <f t="shared" si="474"/>
        <v>27</v>
      </c>
      <c r="AM1143">
        <f t="shared" si="475"/>
        <v>20</v>
      </c>
    </row>
    <row r="1144" spans="2:39" x14ac:dyDescent="0.25">
      <c r="B1144" s="24">
        <v>43457</v>
      </c>
      <c r="C1144" s="20" t="s">
        <v>37</v>
      </c>
      <c r="D1144" s="20" t="s">
        <v>32</v>
      </c>
      <c r="E1144" s="2">
        <v>240</v>
      </c>
      <c r="F1144" s="2">
        <v>-303.03030303030295</v>
      </c>
      <c r="G1144" s="9">
        <f t="shared" si="476"/>
        <v>45076.499999997235</v>
      </c>
      <c r="H1144" s="2" t="str">
        <f t="shared" si="477"/>
        <v>Minnesota Vikings</v>
      </c>
      <c r="I1144" s="2" t="str">
        <f t="shared" si="478"/>
        <v>Detroit Lions</v>
      </c>
      <c r="J1144" s="17">
        <f t="shared" si="479"/>
        <v>-303.03030303030295</v>
      </c>
      <c r="K1144" s="18">
        <f t="shared" si="480"/>
        <v>240</v>
      </c>
      <c r="L1144" s="4">
        <f t="shared" si="455"/>
        <v>1.33</v>
      </c>
      <c r="M1144" s="4">
        <f t="shared" si="456"/>
        <v>3.4</v>
      </c>
      <c r="N1144" s="1">
        <f t="shared" si="457"/>
        <v>0.75187969924812026</v>
      </c>
      <c r="O1144" s="1">
        <f t="shared" si="458"/>
        <v>0.29411764705882354</v>
      </c>
      <c r="P1144" s="1">
        <f t="shared" si="459"/>
        <v>4.3974630021141659E-2</v>
      </c>
      <c r="Q1144" s="1">
        <f t="shared" si="460"/>
        <v>0.22888102609464836</v>
      </c>
      <c r="R1144" s="1">
        <f t="shared" si="461"/>
        <v>0.73988102609464834</v>
      </c>
      <c r="S1144" s="1"/>
      <c r="T1144" s="17">
        <f t="shared" si="462"/>
        <v>351.56865054149432</v>
      </c>
      <c r="U1144" s="18">
        <f t="shared" si="463"/>
        <v>2476.6314971810075</v>
      </c>
      <c r="V1144" s="2">
        <f t="shared" si="464"/>
        <v>333.99021801441961</v>
      </c>
      <c r="W1144" s="18">
        <f t="shared" si="465"/>
        <v>2352.7999223219572</v>
      </c>
      <c r="X1144" s="2">
        <f t="shared" si="466"/>
        <v>-299.40996653884821</v>
      </c>
      <c r="Y1144" s="2">
        <f t="shared" si="467"/>
        <v>235.27999223219572</v>
      </c>
      <c r="Z1144" s="2">
        <f t="shared" si="468"/>
        <v>333.99021801441961</v>
      </c>
      <c r="AA1144" s="2">
        <f t="shared" si="469"/>
        <v>-1000</v>
      </c>
      <c r="AB1144" s="5">
        <f t="shared" si="470"/>
        <v>0.33000000000000007</v>
      </c>
      <c r="AC1144" s="5">
        <f t="shared" si="471"/>
        <v>-1</v>
      </c>
      <c r="AD1144" s="3">
        <f t="shared" si="472"/>
        <v>201812</v>
      </c>
      <c r="AE1144" s="21">
        <v>3.05</v>
      </c>
      <c r="AF1144" s="21">
        <v>1.4</v>
      </c>
      <c r="AG1144" s="21">
        <v>3.4</v>
      </c>
      <c r="AH1144" s="21">
        <v>1.33</v>
      </c>
      <c r="AI1144">
        <v>9</v>
      </c>
      <c r="AJ1144">
        <v>27</v>
      </c>
      <c r="AK1144">
        <f t="shared" si="473"/>
        <v>-400</v>
      </c>
      <c r="AL1144">
        <f t="shared" si="474"/>
        <v>27</v>
      </c>
      <c r="AM1144">
        <f t="shared" si="475"/>
        <v>9</v>
      </c>
    </row>
    <row r="1145" spans="2:39" x14ac:dyDescent="0.25">
      <c r="B1145" s="24">
        <v>43457</v>
      </c>
      <c r="C1145" s="20" t="s">
        <v>42</v>
      </c>
      <c r="D1145" s="20" t="s">
        <v>28</v>
      </c>
      <c r="E1145" s="2">
        <v>-500.00000000000011</v>
      </c>
      <c r="F1145" s="2">
        <v>375</v>
      </c>
      <c r="G1145" s="9">
        <f t="shared" si="476"/>
        <v>45076.541666663899</v>
      </c>
      <c r="H1145" s="2" t="str">
        <f t="shared" si="477"/>
        <v>Indianapolis Colts</v>
      </c>
      <c r="I1145" s="2" t="str">
        <f t="shared" si="478"/>
        <v>New York Giants</v>
      </c>
      <c r="J1145" s="17">
        <f t="shared" si="479"/>
        <v>-500.00000000000011</v>
      </c>
      <c r="K1145" s="18">
        <f t="shared" si="480"/>
        <v>375</v>
      </c>
      <c r="L1145" s="4">
        <f t="shared" si="455"/>
        <v>1.2</v>
      </c>
      <c r="M1145" s="4">
        <f t="shared" si="456"/>
        <v>4.75</v>
      </c>
      <c r="N1145" s="1">
        <f t="shared" si="457"/>
        <v>0.83333333333333337</v>
      </c>
      <c r="O1145" s="1">
        <f t="shared" si="458"/>
        <v>0.21052631578947367</v>
      </c>
      <c r="P1145" s="1">
        <f t="shared" si="459"/>
        <v>4.2016806722689037E-2</v>
      </c>
      <c r="Q1145" s="1">
        <f t="shared" si="460"/>
        <v>0.31140350877192985</v>
      </c>
      <c r="R1145" s="1">
        <f t="shared" si="461"/>
        <v>0.82240350877192991</v>
      </c>
      <c r="S1145" s="1"/>
      <c r="T1145" s="17">
        <f t="shared" si="462"/>
        <v>215.94811954689931</v>
      </c>
      <c r="U1145" s="18">
        <f t="shared" si="463"/>
        <v>3787.1793685900598</v>
      </c>
      <c r="V1145" s="2">
        <f t="shared" si="464"/>
        <v>205.15071356955434</v>
      </c>
      <c r="W1145" s="18">
        <f t="shared" si="465"/>
        <v>3597.8204001605568</v>
      </c>
      <c r="X1145" s="2">
        <f t="shared" si="466"/>
        <v>-487.44651315139578</v>
      </c>
      <c r="Y1145" s="2">
        <f t="shared" si="467"/>
        <v>359.7820400160557</v>
      </c>
      <c r="Z1145" s="2">
        <f t="shared" si="468"/>
        <v>205.15071356955434</v>
      </c>
      <c r="AA1145" s="2">
        <f t="shared" si="469"/>
        <v>-1000</v>
      </c>
      <c r="AB1145" s="5">
        <f t="shared" si="470"/>
        <v>0.19999999999999996</v>
      </c>
      <c r="AC1145" s="5">
        <f t="shared" si="471"/>
        <v>-1</v>
      </c>
      <c r="AD1145" s="3">
        <f t="shared" si="472"/>
        <v>201812</v>
      </c>
      <c r="AE1145" s="21">
        <v>1.2</v>
      </c>
      <c r="AF1145" s="21">
        <v>4.75</v>
      </c>
      <c r="AG1145" s="21">
        <v>1.2</v>
      </c>
      <c r="AH1145" s="21">
        <v>4.75</v>
      </c>
      <c r="AI1145">
        <v>28</v>
      </c>
      <c r="AJ1145">
        <v>27</v>
      </c>
      <c r="AK1145">
        <f t="shared" si="473"/>
        <v>-500</v>
      </c>
      <c r="AL1145">
        <f t="shared" si="474"/>
        <v>28</v>
      </c>
      <c r="AM1145">
        <f t="shared" si="475"/>
        <v>27</v>
      </c>
    </row>
    <row r="1146" spans="2:39" x14ac:dyDescent="0.25">
      <c r="B1146" s="24">
        <v>43457</v>
      </c>
      <c r="C1146" s="20" t="s">
        <v>33</v>
      </c>
      <c r="D1146" s="20" t="s">
        <v>29</v>
      </c>
      <c r="E1146" s="2">
        <v>-166.66666666666663</v>
      </c>
      <c r="F1146" s="2">
        <v>145.00000000000003</v>
      </c>
      <c r="G1146" s="9">
        <f t="shared" si="476"/>
        <v>45076.583333330564</v>
      </c>
      <c r="H1146" s="2" t="str">
        <f t="shared" si="477"/>
        <v>Miami Dolphins</v>
      </c>
      <c r="I1146" s="2" t="str">
        <f t="shared" si="478"/>
        <v>Jacksonville Jaguars</v>
      </c>
      <c r="J1146" s="17">
        <f t="shared" si="479"/>
        <v>-166.66666666666663</v>
      </c>
      <c r="K1146" s="18">
        <f t="shared" si="480"/>
        <v>145.00000000000003</v>
      </c>
      <c r="L1146" s="4">
        <f t="shared" si="455"/>
        <v>1.6</v>
      </c>
      <c r="M1146" s="4">
        <f t="shared" si="456"/>
        <v>2.4500000000000002</v>
      </c>
      <c r="N1146" s="1">
        <f t="shared" si="457"/>
        <v>0.625</v>
      </c>
      <c r="O1146" s="1">
        <f t="shared" si="458"/>
        <v>0.4081632653061224</v>
      </c>
      <c r="P1146" s="1">
        <f t="shared" si="459"/>
        <v>3.2098765432098886E-2</v>
      </c>
      <c r="Q1146" s="1">
        <f t="shared" si="460"/>
        <v>0.1084183673469388</v>
      </c>
      <c r="R1146" s="1">
        <f t="shared" si="461"/>
        <v>0.61941836734693878</v>
      </c>
      <c r="S1146" s="1"/>
      <c r="T1146" s="17">
        <f t="shared" si="462"/>
        <v>614.4177388267467</v>
      </c>
      <c r="U1146" s="18">
        <f t="shared" si="463"/>
        <v>1471.4893831628281</v>
      </c>
      <c r="V1146" s="2">
        <f t="shared" si="464"/>
        <v>583.69685188540939</v>
      </c>
      <c r="W1146" s="18">
        <f t="shared" si="465"/>
        <v>1397.9149140046866</v>
      </c>
      <c r="X1146" s="2">
        <f t="shared" si="466"/>
        <v>-171.32180801898838</v>
      </c>
      <c r="Y1146" s="2">
        <f t="shared" si="467"/>
        <v>139.79149140046866</v>
      </c>
      <c r="Z1146" s="2">
        <f t="shared" si="468"/>
        <v>-1000</v>
      </c>
      <c r="AA1146" s="2">
        <f t="shared" si="469"/>
        <v>1397.9149140046866</v>
      </c>
      <c r="AB1146" s="5">
        <f t="shared" si="470"/>
        <v>-1</v>
      </c>
      <c r="AC1146" s="5">
        <f t="shared" si="471"/>
        <v>1.4500000000000002</v>
      </c>
      <c r="AD1146" s="3">
        <f t="shared" si="472"/>
        <v>201812</v>
      </c>
      <c r="AE1146" s="21">
        <v>1.42</v>
      </c>
      <c r="AF1146" s="21">
        <v>2.95</v>
      </c>
      <c r="AG1146" s="21">
        <v>1.6</v>
      </c>
      <c r="AH1146" s="21">
        <v>2.4500000000000002</v>
      </c>
      <c r="AI1146">
        <v>7</v>
      </c>
      <c r="AJ1146">
        <v>17</v>
      </c>
      <c r="AK1146">
        <f t="shared" si="473"/>
        <v>-170</v>
      </c>
      <c r="AL1146">
        <f t="shared" si="474"/>
        <v>7</v>
      </c>
      <c r="AM1146">
        <f t="shared" si="475"/>
        <v>17</v>
      </c>
    </row>
    <row r="1147" spans="2:39" x14ac:dyDescent="0.25">
      <c r="B1147" s="24">
        <v>43457</v>
      </c>
      <c r="C1147" s="20" t="s">
        <v>39</v>
      </c>
      <c r="D1147" s="20" t="s">
        <v>27</v>
      </c>
      <c r="E1147" s="2">
        <v>-909.09090909090833</v>
      </c>
      <c r="F1147" s="2">
        <v>600</v>
      </c>
      <c r="G1147" s="9">
        <f t="shared" si="476"/>
        <v>45076.624999997228</v>
      </c>
      <c r="H1147" s="2" t="str">
        <f t="shared" si="477"/>
        <v>New England Patriots</v>
      </c>
      <c r="I1147" s="2" t="str">
        <f t="shared" si="478"/>
        <v>Buffalo Bills</v>
      </c>
      <c r="J1147" s="17">
        <f t="shared" si="479"/>
        <v>-909.09090909090833</v>
      </c>
      <c r="K1147" s="18">
        <f t="shared" si="480"/>
        <v>600</v>
      </c>
      <c r="L1147" s="4">
        <f t="shared" si="455"/>
        <v>1.1100000000000001</v>
      </c>
      <c r="M1147" s="4">
        <f t="shared" si="456"/>
        <v>7</v>
      </c>
      <c r="N1147" s="1">
        <f t="shared" si="457"/>
        <v>0.9009009009009008</v>
      </c>
      <c r="O1147" s="1">
        <f t="shared" si="458"/>
        <v>0.14285714285714285</v>
      </c>
      <c r="P1147" s="1">
        <f t="shared" si="459"/>
        <v>4.1923551171393236E-2</v>
      </c>
      <c r="Q1147" s="1">
        <f t="shared" si="460"/>
        <v>0.379021879021879</v>
      </c>
      <c r="R1147" s="1">
        <f t="shared" si="461"/>
        <v>0.89002187902187901</v>
      </c>
      <c r="S1147" s="1"/>
      <c r="T1147" s="17">
        <f t="shared" si="462"/>
        <v>123.56788475692903</v>
      </c>
      <c r="U1147" s="18">
        <f t="shared" si="463"/>
        <v>5887.3281029596874</v>
      </c>
      <c r="V1147" s="2">
        <f t="shared" si="464"/>
        <v>117.38949051908257</v>
      </c>
      <c r="W1147" s="18">
        <f t="shared" si="465"/>
        <v>5592.9616978117028</v>
      </c>
      <c r="X1147" s="2">
        <f t="shared" si="466"/>
        <v>-851.86501413211454</v>
      </c>
      <c r="Y1147" s="2">
        <f t="shared" si="467"/>
        <v>559.29616978117031</v>
      </c>
      <c r="Z1147" s="2">
        <f t="shared" si="468"/>
        <v>117.38949051908257</v>
      </c>
      <c r="AA1147" s="2">
        <f t="shared" si="469"/>
        <v>-1000</v>
      </c>
      <c r="AB1147" s="5">
        <f t="shared" si="470"/>
        <v>0.1100000000000001</v>
      </c>
      <c r="AC1147" s="5">
        <f t="shared" si="471"/>
        <v>-1</v>
      </c>
      <c r="AD1147" s="3">
        <f t="shared" si="472"/>
        <v>201812</v>
      </c>
      <c r="AE1147" s="21">
        <v>1.1200000000000001</v>
      </c>
      <c r="AF1147" s="21">
        <v>6.5</v>
      </c>
      <c r="AG1147" s="21">
        <v>1.1100000000000001</v>
      </c>
      <c r="AH1147" s="21">
        <v>7</v>
      </c>
      <c r="AI1147">
        <v>24</v>
      </c>
      <c r="AJ1147">
        <v>12</v>
      </c>
      <c r="AK1147">
        <f t="shared" si="473"/>
        <v>-1000</v>
      </c>
      <c r="AL1147">
        <f t="shared" si="474"/>
        <v>24</v>
      </c>
      <c r="AM1147">
        <f t="shared" si="475"/>
        <v>12</v>
      </c>
    </row>
    <row r="1148" spans="2:39" x14ac:dyDescent="0.25">
      <c r="B1148" s="24">
        <v>43457</v>
      </c>
      <c r="C1148" s="20" t="s">
        <v>45</v>
      </c>
      <c r="D1148" s="20" t="s">
        <v>36</v>
      </c>
      <c r="E1148" s="2">
        <v>140</v>
      </c>
      <c r="F1148" s="2">
        <v>-161.29032258064512</v>
      </c>
      <c r="G1148" s="9">
        <f t="shared" si="476"/>
        <v>45076.666666663892</v>
      </c>
      <c r="H1148" s="2" t="str">
        <f t="shared" si="477"/>
        <v>Green Bay Packers</v>
      </c>
      <c r="I1148" s="2" t="str">
        <f t="shared" si="478"/>
        <v>New York Jets</v>
      </c>
      <c r="J1148" s="17">
        <f t="shared" si="479"/>
        <v>-161.29032258064512</v>
      </c>
      <c r="K1148" s="18">
        <f t="shared" si="480"/>
        <v>140</v>
      </c>
      <c r="L1148" s="4">
        <f t="shared" si="455"/>
        <v>1.62</v>
      </c>
      <c r="M1148" s="4">
        <f t="shared" si="456"/>
        <v>2.4</v>
      </c>
      <c r="N1148" s="1">
        <f t="shared" si="457"/>
        <v>0.61728395061728392</v>
      </c>
      <c r="O1148" s="1">
        <f t="shared" si="458"/>
        <v>0.41666666666666669</v>
      </c>
      <c r="P1148" s="1">
        <f t="shared" si="459"/>
        <v>3.2835820895522283E-2</v>
      </c>
      <c r="Q1148" s="1">
        <f t="shared" si="460"/>
        <v>0.10030864197530862</v>
      </c>
      <c r="R1148" s="1">
        <f t="shared" si="461"/>
        <v>0.61130864197530865</v>
      </c>
      <c r="S1148" s="1"/>
      <c r="T1148" s="17">
        <f t="shared" si="462"/>
        <v>635.83488165441463</v>
      </c>
      <c r="U1148" s="18">
        <f t="shared" si="463"/>
        <v>1423.7849094482656</v>
      </c>
      <c r="V1148" s="2">
        <f t="shared" si="464"/>
        <v>604.04313757169382</v>
      </c>
      <c r="W1148" s="18">
        <f t="shared" si="465"/>
        <v>1352.5956639758522</v>
      </c>
      <c r="X1148" s="2">
        <f t="shared" si="466"/>
        <v>-165.55109027810289</v>
      </c>
      <c r="Y1148" s="2">
        <f t="shared" si="467"/>
        <v>135.25956639758522</v>
      </c>
      <c r="Z1148" s="2">
        <f t="shared" si="468"/>
        <v>604.04313757169382</v>
      </c>
      <c r="AA1148" s="2">
        <f t="shared" si="469"/>
        <v>-1000</v>
      </c>
      <c r="AB1148" s="5">
        <f t="shared" si="470"/>
        <v>0.62000000000000011</v>
      </c>
      <c r="AC1148" s="5">
        <f t="shared" si="471"/>
        <v>-1</v>
      </c>
      <c r="AD1148" s="3">
        <f t="shared" si="472"/>
        <v>201812</v>
      </c>
      <c r="AE1148" s="21">
        <v>1.8</v>
      </c>
      <c r="AF1148" s="21">
        <v>2.0499999999999998</v>
      </c>
      <c r="AG1148" s="21">
        <v>2.4</v>
      </c>
      <c r="AH1148" s="21">
        <v>1.62</v>
      </c>
      <c r="AI1148">
        <v>38</v>
      </c>
      <c r="AJ1148">
        <v>44</v>
      </c>
      <c r="AK1148">
        <f t="shared" si="473"/>
        <v>-170</v>
      </c>
      <c r="AL1148">
        <f t="shared" si="474"/>
        <v>44</v>
      </c>
      <c r="AM1148">
        <f t="shared" si="475"/>
        <v>38</v>
      </c>
    </row>
    <row r="1149" spans="2:39" x14ac:dyDescent="0.25">
      <c r="B1149" s="24">
        <v>43457</v>
      </c>
      <c r="C1149" s="20" t="s">
        <v>22</v>
      </c>
      <c r="D1149" s="20" t="s">
        <v>43</v>
      </c>
      <c r="E1149" s="2">
        <v>-125</v>
      </c>
      <c r="F1149" s="2">
        <v>104.99999999999999</v>
      </c>
      <c r="G1149" s="9">
        <f t="shared" si="476"/>
        <v>45076.708333330556</v>
      </c>
      <c r="H1149" s="2" t="str">
        <f t="shared" si="477"/>
        <v>Philadelphia Eagles</v>
      </c>
      <c r="I1149" s="2" t="str">
        <f t="shared" si="478"/>
        <v>Houston Texans</v>
      </c>
      <c r="J1149" s="17">
        <f t="shared" si="479"/>
        <v>-125</v>
      </c>
      <c r="K1149" s="18">
        <f t="shared" si="480"/>
        <v>104.99999999999999</v>
      </c>
      <c r="L1149" s="4">
        <f t="shared" si="455"/>
        <v>1.8</v>
      </c>
      <c r="M1149" s="4">
        <f t="shared" si="456"/>
        <v>2.0499999999999998</v>
      </c>
      <c r="N1149" s="1">
        <f t="shared" si="457"/>
        <v>0.55555555555555558</v>
      </c>
      <c r="O1149" s="1">
        <f t="shared" si="458"/>
        <v>0.48780487804878053</v>
      </c>
      <c r="P1149" s="1">
        <f t="shared" si="459"/>
        <v>4.1558441558441461E-2</v>
      </c>
      <c r="Q1149" s="1">
        <f t="shared" si="460"/>
        <v>3.3875338753387524E-2</v>
      </c>
      <c r="R1149" s="1">
        <f t="shared" si="461"/>
        <v>0.54487533875338756</v>
      </c>
      <c r="S1149" s="1"/>
      <c r="T1149" s="17">
        <f t="shared" si="462"/>
        <v>835.28218085238643</v>
      </c>
      <c r="U1149" s="18">
        <f t="shared" si="463"/>
        <v>1090.9993667390718</v>
      </c>
      <c r="V1149" s="2">
        <f t="shared" si="464"/>
        <v>793.51807180976709</v>
      </c>
      <c r="W1149" s="18">
        <f t="shared" si="465"/>
        <v>1036.449398402118</v>
      </c>
      <c r="X1149" s="2">
        <f t="shared" si="466"/>
        <v>-126.02107444375048</v>
      </c>
      <c r="Y1149" s="2">
        <f t="shared" si="467"/>
        <v>103.6449398402118</v>
      </c>
      <c r="Z1149" s="2">
        <f t="shared" si="468"/>
        <v>793.51807180976709</v>
      </c>
      <c r="AA1149" s="2">
        <f t="shared" si="469"/>
        <v>-1000</v>
      </c>
      <c r="AB1149" s="5">
        <f t="shared" si="470"/>
        <v>0.8</v>
      </c>
      <c r="AC1149" s="5">
        <f t="shared" si="471"/>
        <v>-1</v>
      </c>
      <c r="AD1149" s="3">
        <f t="shared" si="472"/>
        <v>201812</v>
      </c>
      <c r="AE1149" s="21">
        <v>1.9</v>
      </c>
      <c r="AF1149" s="21">
        <v>1.9</v>
      </c>
      <c r="AG1149" s="21">
        <v>1.8</v>
      </c>
      <c r="AH1149" s="21">
        <v>2.0499999999999998</v>
      </c>
      <c r="AI1149">
        <v>32</v>
      </c>
      <c r="AJ1149">
        <v>30</v>
      </c>
      <c r="AK1149">
        <f t="shared" si="473"/>
        <v>-130</v>
      </c>
      <c r="AL1149">
        <f t="shared" si="474"/>
        <v>32</v>
      </c>
      <c r="AM1149">
        <f t="shared" si="475"/>
        <v>30</v>
      </c>
    </row>
    <row r="1150" spans="2:39" x14ac:dyDescent="0.25">
      <c r="B1150" s="24">
        <v>43456</v>
      </c>
      <c r="C1150" s="20" t="s">
        <v>34</v>
      </c>
      <c r="D1150" s="20" t="s">
        <v>31</v>
      </c>
      <c r="E1150" s="2">
        <v>-222.22222222222226</v>
      </c>
      <c r="F1150" s="2">
        <v>179.99999999999997</v>
      </c>
      <c r="G1150" s="9">
        <f t="shared" si="476"/>
        <v>45076.749999997221</v>
      </c>
      <c r="H1150" s="2" t="str">
        <f t="shared" si="477"/>
        <v>Los Angeles Chargers</v>
      </c>
      <c r="I1150" s="2" t="str">
        <f t="shared" si="478"/>
        <v>Baltimore Ravens</v>
      </c>
      <c r="J1150" s="17">
        <f t="shared" si="479"/>
        <v>-222.22222222222226</v>
      </c>
      <c r="K1150" s="18">
        <f t="shared" si="480"/>
        <v>179.99999999999997</v>
      </c>
      <c r="L1150" s="4">
        <f t="shared" si="455"/>
        <v>1.45</v>
      </c>
      <c r="M1150" s="4">
        <f t="shared" si="456"/>
        <v>2.8</v>
      </c>
      <c r="N1150" s="1">
        <f t="shared" si="457"/>
        <v>0.68965517241379315</v>
      </c>
      <c r="O1150" s="1">
        <f t="shared" si="458"/>
        <v>0.35714285714285715</v>
      </c>
      <c r="P1150" s="1">
        <f t="shared" si="459"/>
        <v>4.4705882352941262E-2</v>
      </c>
      <c r="Q1150" s="1">
        <f t="shared" si="460"/>
        <v>0.166256157635468</v>
      </c>
      <c r="R1150" s="1">
        <f t="shared" si="461"/>
        <v>0.67725615763546798</v>
      </c>
      <c r="S1150" s="1"/>
      <c r="T1150" s="17">
        <f t="shared" si="462"/>
        <v>476.54619116545314</v>
      </c>
      <c r="U1150" s="18">
        <f t="shared" si="463"/>
        <v>1872.3757127156628</v>
      </c>
      <c r="V1150" s="2">
        <f t="shared" si="464"/>
        <v>452.71888160718044</v>
      </c>
      <c r="W1150" s="18">
        <f t="shared" si="465"/>
        <v>1778.7569270798795</v>
      </c>
      <c r="X1150" s="2">
        <f t="shared" si="466"/>
        <v>-220.88762820095712</v>
      </c>
      <c r="Y1150" s="2">
        <f t="shared" si="467"/>
        <v>177.87569270798795</v>
      </c>
      <c r="Z1150" s="2">
        <f t="shared" si="468"/>
        <v>-1000</v>
      </c>
      <c r="AA1150" s="2">
        <f t="shared" si="469"/>
        <v>1778.7569270798795</v>
      </c>
      <c r="AB1150" s="5">
        <f t="shared" si="470"/>
        <v>-1</v>
      </c>
      <c r="AC1150" s="5">
        <f t="shared" si="471"/>
        <v>1.7999999999999998</v>
      </c>
      <c r="AD1150" s="3">
        <f t="shared" si="472"/>
        <v>201812</v>
      </c>
      <c r="AE1150" s="21">
        <v>1.44</v>
      </c>
      <c r="AF1150" s="21">
        <v>2.85</v>
      </c>
      <c r="AG1150" s="21">
        <v>1.45</v>
      </c>
      <c r="AH1150" s="21">
        <v>2.8</v>
      </c>
      <c r="AI1150">
        <v>10</v>
      </c>
      <c r="AJ1150">
        <v>22</v>
      </c>
      <c r="AK1150">
        <f t="shared" si="473"/>
        <v>-300</v>
      </c>
      <c r="AL1150">
        <f t="shared" si="474"/>
        <v>10</v>
      </c>
      <c r="AM1150">
        <f t="shared" si="475"/>
        <v>22</v>
      </c>
    </row>
    <row r="1151" spans="2:39" x14ac:dyDescent="0.25">
      <c r="B1151" s="24">
        <v>43456</v>
      </c>
      <c r="C1151" s="20" t="s">
        <v>44</v>
      </c>
      <c r="D1151" s="20" t="s">
        <v>56</v>
      </c>
      <c r="E1151" s="2">
        <v>-666.66666666666708</v>
      </c>
      <c r="F1151" s="2">
        <v>475</v>
      </c>
      <c r="G1151" s="9">
        <f t="shared" si="476"/>
        <v>45076.791666663885</v>
      </c>
      <c r="H1151" s="2" t="str">
        <f t="shared" si="477"/>
        <v>Tennessee Titans</v>
      </c>
      <c r="I1151" s="2" t="str">
        <f t="shared" si="478"/>
        <v>Washington Redskins</v>
      </c>
      <c r="J1151" s="17">
        <f t="shared" si="479"/>
        <v>-666.66666666666708</v>
      </c>
      <c r="K1151" s="18">
        <f t="shared" si="480"/>
        <v>475</v>
      </c>
      <c r="L1151" s="4">
        <f t="shared" si="455"/>
        <v>1.1499999999999999</v>
      </c>
      <c r="M1151" s="4">
        <f t="shared" si="456"/>
        <v>5.75</v>
      </c>
      <c r="N1151" s="1">
        <f t="shared" si="457"/>
        <v>0.86956521739130443</v>
      </c>
      <c r="O1151" s="1">
        <f t="shared" si="458"/>
        <v>0.17391304347826086</v>
      </c>
      <c r="P1151" s="1">
        <f t="shared" si="459"/>
        <v>4.1666666666666741E-2</v>
      </c>
      <c r="Q1151" s="1">
        <f t="shared" si="460"/>
        <v>0.34782608695652178</v>
      </c>
      <c r="R1151" s="1">
        <f t="shared" si="461"/>
        <v>0.85882608695652185</v>
      </c>
      <c r="S1151" s="1"/>
      <c r="T1151" s="17">
        <f t="shared" si="462"/>
        <v>164.38009416291189</v>
      </c>
      <c r="U1151" s="18">
        <f t="shared" si="463"/>
        <v>4731.0032012495531</v>
      </c>
      <c r="V1151" s="2">
        <f t="shared" si="464"/>
        <v>156.16108945476628</v>
      </c>
      <c r="W1151" s="18">
        <f t="shared" si="465"/>
        <v>4494.4530411870755</v>
      </c>
      <c r="X1151" s="2">
        <f t="shared" si="466"/>
        <v>-640.36438493832395</v>
      </c>
      <c r="Y1151" s="2">
        <f t="shared" si="467"/>
        <v>449.44530411870755</v>
      </c>
      <c r="Z1151" s="2">
        <f t="shared" si="468"/>
        <v>156.16108945476628</v>
      </c>
      <c r="AA1151" s="2">
        <f t="shared" si="469"/>
        <v>-1000</v>
      </c>
      <c r="AB1151" s="5">
        <f t="shared" si="470"/>
        <v>0.14999999999999991</v>
      </c>
      <c r="AC1151" s="5">
        <f t="shared" si="471"/>
        <v>-1</v>
      </c>
      <c r="AD1151" s="3">
        <f t="shared" si="472"/>
        <v>201812</v>
      </c>
      <c r="AE1151" s="21">
        <v>1.19</v>
      </c>
      <c r="AF1151" s="21">
        <v>5</v>
      </c>
      <c r="AG1151" s="21">
        <v>1.1499999999999999</v>
      </c>
      <c r="AH1151" s="21">
        <v>5.75</v>
      </c>
      <c r="AI1151">
        <v>25</v>
      </c>
      <c r="AJ1151">
        <v>16</v>
      </c>
      <c r="AK1151">
        <f t="shared" si="473"/>
        <v>-700</v>
      </c>
      <c r="AL1151">
        <f t="shared" si="474"/>
        <v>25</v>
      </c>
      <c r="AM1151">
        <f t="shared" si="475"/>
        <v>16</v>
      </c>
    </row>
    <row r="1152" spans="2:39" x14ac:dyDescent="0.25">
      <c r="B1152" s="24">
        <v>43451</v>
      </c>
      <c r="C1152" s="20" t="s">
        <v>47</v>
      </c>
      <c r="D1152" s="20" t="s">
        <v>46</v>
      </c>
      <c r="E1152" s="2">
        <v>215</v>
      </c>
      <c r="F1152" s="2">
        <v>-263.1578947368422</v>
      </c>
      <c r="G1152" s="9">
        <f t="shared" si="476"/>
        <v>45076.833333330549</v>
      </c>
      <c r="H1152" s="2" t="str">
        <f t="shared" si="477"/>
        <v>New Orleans Saints</v>
      </c>
      <c r="I1152" s="2" t="str">
        <f t="shared" si="478"/>
        <v>Carolina Panthers</v>
      </c>
      <c r="J1152" s="17">
        <f t="shared" si="479"/>
        <v>-263.1578947368422</v>
      </c>
      <c r="K1152" s="18">
        <f t="shared" si="480"/>
        <v>215</v>
      </c>
      <c r="L1152" s="4">
        <f t="shared" si="455"/>
        <v>1.38</v>
      </c>
      <c r="M1152" s="4">
        <f t="shared" si="456"/>
        <v>3.15</v>
      </c>
      <c r="N1152" s="1">
        <f t="shared" si="457"/>
        <v>0.7246376811594204</v>
      </c>
      <c r="O1152" s="1">
        <f t="shared" si="458"/>
        <v>0.31746031746031744</v>
      </c>
      <c r="P1152" s="1">
        <f t="shared" si="459"/>
        <v>4.039735099337749E-2</v>
      </c>
      <c r="Q1152" s="1">
        <f t="shared" si="460"/>
        <v>0.20358868184955148</v>
      </c>
      <c r="R1152" s="1">
        <f t="shared" si="461"/>
        <v>0.71458868184955149</v>
      </c>
      <c r="S1152" s="1"/>
      <c r="T1152" s="17">
        <f t="shared" si="462"/>
        <v>399.40643533805462</v>
      </c>
      <c r="U1152" s="18">
        <f t="shared" si="463"/>
        <v>2205.1924375584526</v>
      </c>
      <c r="V1152" s="2">
        <f t="shared" si="464"/>
        <v>379.43611357115185</v>
      </c>
      <c r="W1152" s="18">
        <f t="shared" si="465"/>
        <v>2094.93281568053</v>
      </c>
      <c r="X1152" s="2">
        <f t="shared" si="466"/>
        <v>-263.54897813712716</v>
      </c>
      <c r="Y1152" s="2">
        <f t="shared" si="467"/>
        <v>209.49328156805299</v>
      </c>
      <c r="Z1152" s="2">
        <f t="shared" si="468"/>
        <v>379.43611357115185</v>
      </c>
      <c r="AA1152" s="2">
        <f t="shared" si="469"/>
        <v>-1000</v>
      </c>
      <c r="AB1152" s="5">
        <f t="shared" si="470"/>
        <v>0.37999999999999989</v>
      </c>
      <c r="AC1152" s="5">
        <f t="shared" si="471"/>
        <v>-1</v>
      </c>
      <c r="AD1152" s="3">
        <f t="shared" si="472"/>
        <v>201812</v>
      </c>
      <c r="AE1152" s="21">
        <v>3.1</v>
      </c>
      <c r="AF1152" s="21">
        <v>1.4</v>
      </c>
      <c r="AG1152" s="21">
        <v>3.15</v>
      </c>
      <c r="AH1152" s="21">
        <v>1.38</v>
      </c>
      <c r="AI1152">
        <v>9</v>
      </c>
      <c r="AJ1152">
        <v>12</v>
      </c>
      <c r="AK1152">
        <f t="shared" si="473"/>
        <v>-300</v>
      </c>
      <c r="AL1152">
        <f t="shared" si="474"/>
        <v>12</v>
      </c>
      <c r="AM1152">
        <f t="shared" si="475"/>
        <v>9</v>
      </c>
    </row>
    <row r="1153" spans="2:39" x14ac:dyDescent="0.25">
      <c r="B1153" s="24">
        <v>43450</v>
      </c>
      <c r="C1153" s="20" t="s">
        <v>50</v>
      </c>
      <c r="D1153" s="20" t="s">
        <v>22</v>
      </c>
      <c r="E1153" s="2">
        <v>-909.09090909090833</v>
      </c>
      <c r="F1153" s="2">
        <v>600</v>
      </c>
      <c r="G1153" s="9">
        <f t="shared" si="476"/>
        <v>45076.874999997213</v>
      </c>
      <c r="H1153" s="2" t="str">
        <f t="shared" si="477"/>
        <v>Los Angeles Rams</v>
      </c>
      <c r="I1153" s="2" t="str">
        <f t="shared" si="478"/>
        <v>Philadelphia Eagles</v>
      </c>
      <c r="J1153" s="17">
        <f t="shared" si="479"/>
        <v>-909.09090909090833</v>
      </c>
      <c r="K1153" s="18">
        <f t="shared" si="480"/>
        <v>600</v>
      </c>
      <c r="L1153" s="4">
        <f t="shared" si="455"/>
        <v>1.1100000000000001</v>
      </c>
      <c r="M1153" s="4">
        <f t="shared" si="456"/>
        <v>7</v>
      </c>
      <c r="N1153" s="1">
        <f t="shared" si="457"/>
        <v>0.9009009009009008</v>
      </c>
      <c r="O1153" s="1">
        <f t="shared" si="458"/>
        <v>0.14285714285714285</v>
      </c>
      <c r="P1153" s="1">
        <f t="shared" si="459"/>
        <v>4.1923551171393236E-2</v>
      </c>
      <c r="Q1153" s="1">
        <f t="shared" si="460"/>
        <v>0.379021879021879</v>
      </c>
      <c r="R1153" s="1">
        <f t="shared" si="461"/>
        <v>0.89002187902187901</v>
      </c>
      <c r="S1153" s="1"/>
      <c r="T1153" s="17">
        <f t="shared" si="462"/>
        <v>123.56788475692903</v>
      </c>
      <c r="U1153" s="18">
        <f t="shared" si="463"/>
        <v>5887.3281029596874</v>
      </c>
      <c r="V1153" s="2">
        <f t="shared" si="464"/>
        <v>117.38949051908257</v>
      </c>
      <c r="W1153" s="18">
        <f t="shared" si="465"/>
        <v>5592.9616978117028</v>
      </c>
      <c r="X1153" s="2">
        <f t="shared" si="466"/>
        <v>-851.86501413211454</v>
      </c>
      <c r="Y1153" s="2">
        <f t="shared" si="467"/>
        <v>559.29616978117031</v>
      </c>
      <c r="Z1153" s="2">
        <f t="shared" si="468"/>
        <v>-1000</v>
      </c>
      <c r="AA1153" s="2">
        <f t="shared" si="469"/>
        <v>5592.9616978117028</v>
      </c>
      <c r="AB1153" s="5">
        <f t="shared" si="470"/>
        <v>-1</v>
      </c>
      <c r="AC1153" s="5">
        <f t="shared" si="471"/>
        <v>6</v>
      </c>
      <c r="AD1153" s="3">
        <f t="shared" si="472"/>
        <v>201812</v>
      </c>
      <c r="AE1153" s="21">
        <v>1.23</v>
      </c>
      <c r="AF1153" s="21">
        <v>4.25</v>
      </c>
      <c r="AG1153" s="21">
        <v>1.1100000000000001</v>
      </c>
      <c r="AH1153" s="21">
        <v>7</v>
      </c>
      <c r="AI1153">
        <v>23</v>
      </c>
      <c r="AJ1153">
        <v>30</v>
      </c>
      <c r="AK1153">
        <f t="shared" si="473"/>
        <v>-1000</v>
      </c>
      <c r="AL1153">
        <f t="shared" si="474"/>
        <v>23</v>
      </c>
      <c r="AM1153">
        <f t="shared" si="475"/>
        <v>30</v>
      </c>
    </row>
    <row r="1154" spans="2:39" x14ac:dyDescent="0.25">
      <c r="B1154" s="24">
        <v>43450</v>
      </c>
      <c r="C1154" s="20" t="s">
        <v>48</v>
      </c>
      <c r="D1154" s="20" t="s">
        <v>39</v>
      </c>
      <c r="E1154" s="2">
        <v>125</v>
      </c>
      <c r="F1154" s="2">
        <v>-147.05882352941177</v>
      </c>
      <c r="G1154" s="9">
        <f t="shared" si="476"/>
        <v>45076.916666663878</v>
      </c>
      <c r="H1154" s="2" t="str">
        <f t="shared" si="477"/>
        <v>New England Patriots</v>
      </c>
      <c r="I1154" s="2" t="str">
        <f t="shared" si="478"/>
        <v>Pittsburgh Steelers</v>
      </c>
      <c r="J1154" s="17">
        <f t="shared" si="479"/>
        <v>-147.05882352941177</v>
      </c>
      <c r="K1154" s="18">
        <f t="shared" si="480"/>
        <v>125</v>
      </c>
      <c r="L1154" s="4">
        <f t="shared" si="455"/>
        <v>1.68</v>
      </c>
      <c r="M1154" s="4">
        <f t="shared" si="456"/>
        <v>2.25</v>
      </c>
      <c r="N1154" s="1">
        <f t="shared" si="457"/>
        <v>0.59523809523809523</v>
      </c>
      <c r="O1154" s="1">
        <f t="shared" si="458"/>
        <v>0.44444444444444442</v>
      </c>
      <c r="P1154" s="1">
        <f t="shared" si="459"/>
        <v>3.8167938931297662E-2</v>
      </c>
      <c r="Q1154" s="1">
        <f t="shared" si="460"/>
        <v>7.5396825396825407E-2</v>
      </c>
      <c r="R1154" s="1">
        <f t="shared" si="461"/>
        <v>0.58639682539682547</v>
      </c>
      <c r="S1154" s="1"/>
      <c r="T1154" s="17">
        <f t="shared" si="462"/>
        <v>705.32983244457648</v>
      </c>
      <c r="U1154" s="18">
        <f t="shared" si="463"/>
        <v>1287.7472223008879</v>
      </c>
      <c r="V1154" s="2">
        <f t="shared" si="464"/>
        <v>670.06334082234764</v>
      </c>
      <c r="W1154" s="18">
        <f t="shared" si="465"/>
        <v>1223.3598611858433</v>
      </c>
      <c r="X1154" s="2">
        <f t="shared" si="466"/>
        <v>-149.23962244714528</v>
      </c>
      <c r="Y1154" s="2">
        <f t="shared" si="467"/>
        <v>122.33598611858433</v>
      </c>
      <c r="Z1154" s="2">
        <f t="shared" si="468"/>
        <v>-1000</v>
      </c>
      <c r="AA1154" s="2">
        <f t="shared" si="469"/>
        <v>1223.3598611858433</v>
      </c>
      <c r="AB1154" s="5">
        <f t="shared" si="470"/>
        <v>-1</v>
      </c>
      <c r="AC1154" s="5">
        <f t="shared" si="471"/>
        <v>1.25</v>
      </c>
      <c r="AD1154" s="3">
        <f t="shared" si="472"/>
        <v>201812</v>
      </c>
      <c r="AE1154" s="21">
        <v>2</v>
      </c>
      <c r="AF1154" s="21">
        <v>1.83</v>
      </c>
      <c r="AG1154" s="21">
        <v>2.25</v>
      </c>
      <c r="AH1154" s="21">
        <v>1.68</v>
      </c>
      <c r="AI1154">
        <v>17</v>
      </c>
      <c r="AJ1154">
        <v>10</v>
      </c>
      <c r="AK1154">
        <f t="shared" si="473"/>
        <v>-150</v>
      </c>
      <c r="AL1154">
        <f t="shared" si="474"/>
        <v>10</v>
      </c>
      <c r="AM1154">
        <f t="shared" si="475"/>
        <v>17</v>
      </c>
    </row>
    <row r="1155" spans="2:39" x14ac:dyDescent="0.25">
      <c r="B1155" s="24">
        <v>43450</v>
      </c>
      <c r="C1155" s="20" t="s">
        <v>25</v>
      </c>
      <c r="D1155" s="20" t="s">
        <v>35</v>
      </c>
      <c r="E1155" s="2">
        <v>185</v>
      </c>
      <c r="F1155" s="2">
        <v>-227.27272727272731</v>
      </c>
      <c r="G1155" s="9">
        <f t="shared" si="476"/>
        <v>45076.958333330542</v>
      </c>
      <c r="H1155" s="2" t="str">
        <f t="shared" si="477"/>
        <v>Seattle Seahawks</v>
      </c>
      <c r="I1155" s="2" t="str">
        <f t="shared" si="478"/>
        <v>San Francisco 49ers</v>
      </c>
      <c r="J1155" s="17">
        <f t="shared" si="479"/>
        <v>-227.27272727272731</v>
      </c>
      <c r="K1155" s="18">
        <f t="shared" si="480"/>
        <v>185</v>
      </c>
      <c r="L1155" s="4">
        <f t="shared" si="455"/>
        <v>1.44</v>
      </c>
      <c r="M1155" s="4">
        <f t="shared" si="456"/>
        <v>2.85</v>
      </c>
      <c r="N1155" s="1">
        <f t="shared" si="457"/>
        <v>0.69444444444444442</v>
      </c>
      <c r="O1155" s="1">
        <f t="shared" si="458"/>
        <v>0.35087719298245612</v>
      </c>
      <c r="P1155" s="1">
        <f t="shared" si="459"/>
        <v>4.3356643356643354E-2</v>
      </c>
      <c r="Q1155" s="1">
        <f t="shared" si="460"/>
        <v>0.17178362573099415</v>
      </c>
      <c r="R1155" s="1">
        <f t="shared" si="461"/>
        <v>0.68278362573099416</v>
      </c>
      <c r="S1155" s="1"/>
      <c r="T1155" s="17">
        <f t="shared" si="462"/>
        <v>464.59282606461329</v>
      </c>
      <c r="U1155" s="18">
        <f t="shared" si="463"/>
        <v>1917.3510160506185</v>
      </c>
      <c r="V1155" s="2">
        <f t="shared" si="464"/>
        <v>441.36318476138263</v>
      </c>
      <c r="W1155" s="18">
        <f t="shared" si="465"/>
        <v>1821.4834652480874</v>
      </c>
      <c r="X1155" s="2">
        <f t="shared" si="466"/>
        <v>-226.57077765573882</v>
      </c>
      <c r="Y1155" s="2">
        <f t="shared" si="467"/>
        <v>182.14834652480874</v>
      </c>
      <c r="Z1155" s="2">
        <f t="shared" si="468"/>
        <v>-1000</v>
      </c>
      <c r="AA1155" s="2">
        <f t="shared" si="469"/>
        <v>1821.4834652480874</v>
      </c>
      <c r="AB1155" s="5">
        <f t="shared" si="470"/>
        <v>-1</v>
      </c>
      <c r="AC1155" s="5">
        <f t="shared" si="471"/>
        <v>1.85</v>
      </c>
      <c r="AD1155" s="3">
        <f t="shared" si="472"/>
        <v>201812</v>
      </c>
      <c r="AE1155" s="21">
        <v>3.3</v>
      </c>
      <c r="AF1155" s="21">
        <v>1.35</v>
      </c>
      <c r="AG1155" s="21">
        <v>2.85</v>
      </c>
      <c r="AH1155" s="21">
        <v>1.44</v>
      </c>
      <c r="AI1155">
        <v>26</v>
      </c>
      <c r="AJ1155">
        <v>23</v>
      </c>
      <c r="AK1155">
        <f t="shared" si="473"/>
        <v>-300</v>
      </c>
      <c r="AL1155">
        <f t="shared" si="474"/>
        <v>23</v>
      </c>
      <c r="AM1155">
        <f t="shared" si="475"/>
        <v>26</v>
      </c>
    </row>
    <row r="1156" spans="2:39" x14ac:dyDescent="0.25">
      <c r="B1156" s="24">
        <v>43450</v>
      </c>
      <c r="C1156" s="20" t="s">
        <v>38</v>
      </c>
      <c r="D1156" s="20" t="s">
        <v>51</v>
      </c>
      <c r="E1156" s="2">
        <v>-454.54545454545462</v>
      </c>
      <c r="F1156" s="2">
        <v>350</v>
      </c>
      <c r="G1156" s="9">
        <f t="shared" si="476"/>
        <v>45076.999999997206</v>
      </c>
      <c r="H1156" s="2" t="str">
        <f t="shared" si="477"/>
        <v>Atlanta Falcons</v>
      </c>
      <c r="I1156" s="2" t="str">
        <f t="shared" si="478"/>
        <v>Arizona Cardinals</v>
      </c>
      <c r="J1156" s="17">
        <f t="shared" si="479"/>
        <v>-454.54545454545462</v>
      </c>
      <c r="K1156" s="18">
        <f t="shared" si="480"/>
        <v>350</v>
      </c>
      <c r="L1156" s="4">
        <f t="shared" ref="L1156:L1219" si="481">IF(J1156&lt;0,-(100-J1156)/J1156,J1156/100+1)</f>
        <v>1.22</v>
      </c>
      <c r="M1156" s="4">
        <f t="shared" ref="M1156:M1219" si="482">IF(K1156&lt;0,-(100-K1156)/K1156,K1156/100+1)</f>
        <v>4.5</v>
      </c>
      <c r="N1156" s="1">
        <f t="shared" si="457"/>
        <v>0.81967213114754101</v>
      </c>
      <c r="O1156" s="1">
        <f t="shared" si="458"/>
        <v>0.22222222222222221</v>
      </c>
      <c r="P1156" s="1">
        <f t="shared" si="459"/>
        <v>4.0209790209790097E-2</v>
      </c>
      <c r="Q1156" s="1">
        <f t="shared" si="460"/>
        <v>0.2987249544626594</v>
      </c>
      <c r="R1156" s="1">
        <f t="shared" si="461"/>
        <v>0.80972495446265946</v>
      </c>
      <c r="S1156" s="1"/>
      <c r="T1156" s="17">
        <f t="shared" si="462"/>
        <v>234.98725646118768</v>
      </c>
      <c r="U1156" s="18">
        <f t="shared" si="463"/>
        <v>3526.591123964678</v>
      </c>
      <c r="V1156" s="2">
        <f t="shared" si="464"/>
        <v>223.2378936381283</v>
      </c>
      <c r="W1156" s="18">
        <f t="shared" si="465"/>
        <v>3350.2615677664439</v>
      </c>
      <c r="X1156" s="2">
        <f t="shared" si="466"/>
        <v>-447.95262296329213</v>
      </c>
      <c r="Y1156" s="2">
        <f t="shared" si="467"/>
        <v>335.02615677664437</v>
      </c>
      <c r="Z1156" s="2">
        <f t="shared" si="468"/>
        <v>223.2378936381283</v>
      </c>
      <c r="AA1156" s="2">
        <f t="shared" si="469"/>
        <v>-1000</v>
      </c>
      <c r="AB1156" s="5">
        <f t="shared" si="470"/>
        <v>0.21999999999999997</v>
      </c>
      <c r="AC1156" s="5">
        <f t="shared" si="471"/>
        <v>-1</v>
      </c>
      <c r="AD1156" s="3">
        <f t="shared" si="472"/>
        <v>201812</v>
      </c>
      <c r="AE1156" s="21">
        <v>1.23</v>
      </c>
      <c r="AF1156" s="21">
        <v>4.25</v>
      </c>
      <c r="AG1156" s="21">
        <v>1.22</v>
      </c>
      <c r="AH1156" s="21">
        <v>4.5</v>
      </c>
      <c r="AI1156">
        <v>40</v>
      </c>
      <c r="AJ1156">
        <v>14</v>
      </c>
      <c r="AK1156">
        <f t="shared" si="473"/>
        <v>-500</v>
      </c>
      <c r="AL1156">
        <f t="shared" si="474"/>
        <v>40</v>
      </c>
      <c r="AM1156">
        <f t="shared" si="475"/>
        <v>14</v>
      </c>
    </row>
    <row r="1157" spans="2:39" x14ac:dyDescent="0.25">
      <c r="B1157" s="24">
        <v>43450</v>
      </c>
      <c r="C1157" s="20" t="s">
        <v>31</v>
      </c>
      <c r="D1157" s="20" t="s">
        <v>30</v>
      </c>
      <c r="E1157" s="2">
        <v>-400</v>
      </c>
      <c r="F1157" s="2">
        <v>320</v>
      </c>
      <c r="G1157" s="9">
        <f t="shared" si="476"/>
        <v>45077.04166666387</v>
      </c>
      <c r="H1157" s="2" t="str">
        <f t="shared" si="477"/>
        <v>Baltimore Ravens</v>
      </c>
      <c r="I1157" s="2" t="str">
        <f t="shared" si="478"/>
        <v>Tampa Bay Buccaneers</v>
      </c>
      <c r="J1157" s="17">
        <f t="shared" si="479"/>
        <v>-400</v>
      </c>
      <c r="K1157" s="18">
        <f t="shared" si="480"/>
        <v>320</v>
      </c>
      <c r="L1157" s="4">
        <f t="shared" si="481"/>
        <v>1.25</v>
      </c>
      <c r="M1157" s="4">
        <f t="shared" si="482"/>
        <v>4.2</v>
      </c>
      <c r="N1157" s="1">
        <f t="shared" ref="N1157:N1220" si="483">1/L1157</f>
        <v>0.8</v>
      </c>
      <c r="O1157" s="1">
        <f t="shared" ref="O1157:O1220" si="484">1/M1157</f>
        <v>0.23809523809523808</v>
      </c>
      <c r="P1157" s="1">
        <f t="shared" ref="P1157:P1220" si="485">1-L1157*M1157/(L1157+M1157)</f>
        <v>3.669724770642202E-2</v>
      </c>
      <c r="Q1157" s="1">
        <f t="shared" ref="Q1157:Q1220" si="486">ABS(N1157-O1157)/2</f>
        <v>0.28095238095238095</v>
      </c>
      <c r="R1157" s="1">
        <f t="shared" ref="R1157:R1220" si="487">R$1+IF(L1157&lt;=M1157,Q1157,-Q1157)</f>
        <v>0.79195238095238096</v>
      </c>
      <c r="S1157" s="1"/>
      <c r="T1157" s="17">
        <f t="shared" ref="T1157:T1220" si="488">(1/R1157-1)*1000</f>
        <v>262.7021826709157</v>
      </c>
      <c r="U1157" s="18">
        <f t="shared" ref="U1157:U1220" si="489">1000000/(T1157+S$1)-T$1</f>
        <v>3204.8956988858595</v>
      </c>
      <c r="V1157" s="2">
        <f t="shared" ref="V1157:V1220" si="490">T1157*0.95</f>
        <v>249.56707353736991</v>
      </c>
      <c r="W1157" s="18">
        <f t="shared" ref="W1157:W1220" si="491">U1157*0.95</f>
        <v>3044.6509139415662</v>
      </c>
      <c r="X1157" s="2">
        <f t="shared" ref="X1157:X1220" si="492">IF(V1157&lt;1000,-100000/V1157,V1157/10)</f>
        <v>-400.69388394309198</v>
      </c>
      <c r="Y1157" s="2">
        <f t="shared" ref="Y1157:Y1220" si="493">IF(W1157&lt;1000,-100000/W1157,W1157/10)</f>
        <v>304.46509139415662</v>
      </c>
      <c r="Z1157" s="2">
        <f t="shared" ref="Z1157:Z1220" si="494">IF(AL1157&gt;AM1157,V1157,-1000)</f>
        <v>249.56707353736991</v>
      </c>
      <c r="AA1157" s="2">
        <f t="shared" ref="AA1157:AA1220" si="495">IF(AM1157&gt;AL1157,W1157,-1000)</f>
        <v>-1000</v>
      </c>
      <c r="AB1157" s="5">
        <f t="shared" ref="AB1157:AB1220" si="496">IF(AL1157&gt;AM1157,L1157-1,-1)</f>
        <v>0.25</v>
      </c>
      <c r="AC1157" s="5">
        <f t="shared" ref="AC1157:AC1220" si="497">IF(AM1157&gt;AL1157,M1157-1,-1)</f>
        <v>-1</v>
      </c>
      <c r="AD1157" s="3">
        <f t="shared" ref="AD1157:AD1220" si="498">YEAR(B1157)*100+MONTH(B1157)</f>
        <v>201812</v>
      </c>
      <c r="AE1157" s="21">
        <v>1.27</v>
      </c>
      <c r="AF1157" s="21">
        <v>3.8</v>
      </c>
      <c r="AG1157" s="21">
        <v>1.25</v>
      </c>
      <c r="AH1157" s="21">
        <v>4.2</v>
      </c>
      <c r="AI1157">
        <v>20</v>
      </c>
      <c r="AJ1157">
        <v>12</v>
      </c>
      <c r="AK1157">
        <f t="shared" ref="AK1157:AK1220" si="499">IF(J1157&lt;-200,INT(J1157/100)*100,INT(J1157/10)*10)</f>
        <v>-400</v>
      </c>
      <c r="AL1157">
        <f t="shared" ref="AL1157:AL1220" si="500">IF(E1157&lt;F1157,AI1157,AJ1157)</f>
        <v>20</v>
      </c>
      <c r="AM1157">
        <f t="shared" ref="AM1157:AM1220" si="501">IF(E1157&lt;F1157,AJ1157,AI1157)</f>
        <v>12</v>
      </c>
    </row>
    <row r="1158" spans="2:39" x14ac:dyDescent="0.25">
      <c r="B1158" s="24">
        <v>43450</v>
      </c>
      <c r="C1158" s="20" t="s">
        <v>27</v>
      </c>
      <c r="D1158" s="20" t="s">
        <v>37</v>
      </c>
      <c r="E1158" s="2">
        <v>-151.51515151515153</v>
      </c>
      <c r="F1158" s="2">
        <v>129.99999999999997</v>
      </c>
      <c r="G1158" s="9">
        <f t="shared" ref="G1158:G1221" si="502">G1157+1/24</f>
        <v>45077.083333330535</v>
      </c>
      <c r="H1158" s="2" t="str">
        <f t="shared" si="477"/>
        <v>Buffalo Bills</v>
      </c>
      <c r="I1158" s="2" t="str">
        <f t="shared" si="478"/>
        <v>Detroit Lions</v>
      </c>
      <c r="J1158" s="17">
        <f t="shared" si="479"/>
        <v>-151.51515151515153</v>
      </c>
      <c r="K1158" s="18">
        <f t="shared" si="480"/>
        <v>129.99999999999997</v>
      </c>
      <c r="L1158" s="4">
        <f t="shared" si="481"/>
        <v>1.66</v>
      </c>
      <c r="M1158" s="4">
        <f t="shared" si="482"/>
        <v>2.2999999999999998</v>
      </c>
      <c r="N1158" s="1">
        <f t="shared" si="483"/>
        <v>0.60240963855421692</v>
      </c>
      <c r="O1158" s="1">
        <f t="shared" si="484"/>
        <v>0.43478260869565222</v>
      </c>
      <c r="P1158" s="1">
        <f t="shared" si="485"/>
        <v>3.5858585858585923E-2</v>
      </c>
      <c r="Q1158" s="1">
        <f t="shared" si="486"/>
        <v>8.3813514929282351E-2</v>
      </c>
      <c r="R1158" s="1">
        <f t="shared" si="487"/>
        <v>0.59481351492928236</v>
      </c>
      <c r="S1158" s="1"/>
      <c r="T1158" s="17">
        <f t="shared" si="488"/>
        <v>681.19919084032654</v>
      </c>
      <c r="U1158" s="18">
        <f t="shared" si="489"/>
        <v>1332.032655245516</v>
      </c>
      <c r="V1158" s="2">
        <f t="shared" si="490"/>
        <v>647.13923129831016</v>
      </c>
      <c r="W1158" s="18">
        <f t="shared" si="491"/>
        <v>1265.4310224832402</v>
      </c>
      <c r="X1158" s="2">
        <f t="shared" si="492"/>
        <v>-154.5262521009227</v>
      </c>
      <c r="Y1158" s="2">
        <f t="shared" si="493"/>
        <v>126.54310224832402</v>
      </c>
      <c r="Z1158" s="2">
        <f t="shared" si="494"/>
        <v>647.13923129831016</v>
      </c>
      <c r="AA1158" s="2">
        <f t="shared" si="495"/>
        <v>-1000</v>
      </c>
      <c r="AB1158" s="5">
        <f t="shared" si="496"/>
        <v>0.65999999999999992</v>
      </c>
      <c r="AC1158" s="5">
        <f t="shared" si="497"/>
        <v>-1</v>
      </c>
      <c r="AD1158" s="3">
        <f t="shared" si="498"/>
        <v>201812</v>
      </c>
      <c r="AE1158" s="21">
        <v>1.66</v>
      </c>
      <c r="AF1158" s="21">
        <v>2.2999999999999998</v>
      </c>
      <c r="AG1158" s="21">
        <v>1.66</v>
      </c>
      <c r="AH1158" s="21">
        <v>2.2999999999999998</v>
      </c>
      <c r="AI1158">
        <v>14</v>
      </c>
      <c r="AJ1158">
        <v>13</v>
      </c>
      <c r="AK1158">
        <f t="shared" si="499"/>
        <v>-160</v>
      </c>
      <c r="AL1158">
        <f t="shared" si="500"/>
        <v>14</v>
      </c>
      <c r="AM1158">
        <f t="shared" si="501"/>
        <v>13</v>
      </c>
    </row>
    <row r="1159" spans="2:39" x14ac:dyDescent="0.25">
      <c r="B1159" s="24">
        <v>43450</v>
      </c>
      <c r="C1159" s="20" t="s">
        <v>40</v>
      </c>
      <c r="D1159" s="20" t="s">
        <v>36</v>
      </c>
      <c r="E1159" s="2">
        <v>-238.09523809523813</v>
      </c>
      <c r="F1159" s="2">
        <v>195.00000000000003</v>
      </c>
      <c r="G1159" s="9">
        <f t="shared" si="502"/>
        <v>45077.124999997199</v>
      </c>
      <c r="H1159" s="2" t="str">
        <f t="shared" ref="H1159:H1222" si="503">IF(E1159&lt;=F1159,C1159,D1159)</f>
        <v>Chicago Bears</v>
      </c>
      <c r="I1159" s="2" t="str">
        <f t="shared" ref="I1159:I1222" si="504">IF(E1159&gt;F1159,C1159,D1159)</f>
        <v>Green Bay Packers</v>
      </c>
      <c r="J1159" s="17">
        <f t="shared" ref="J1159:J1222" si="505">IF(E1159&lt;=F1159,E1159,F1159)</f>
        <v>-238.09523809523813</v>
      </c>
      <c r="K1159" s="18">
        <f t="shared" ref="K1159:K1222" si="506">IF(E1159&gt;F1159,E1159,F1159)</f>
        <v>195.00000000000003</v>
      </c>
      <c r="L1159" s="4">
        <f t="shared" si="481"/>
        <v>1.42</v>
      </c>
      <c r="M1159" s="4">
        <f t="shared" si="482"/>
        <v>2.95</v>
      </c>
      <c r="N1159" s="1">
        <f t="shared" si="483"/>
        <v>0.70422535211267612</v>
      </c>
      <c r="O1159" s="1">
        <f t="shared" si="484"/>
        <v>0.33898305084745761</v>
      </c>
      <c r="P1159" s="1">
        <f t="shared" si="485"/>
        <v>4.1418764302059485E-2</v>
      </c>
      <c r="Q1159" s="1">
        <f t="shared" si="486"/>
        <v>0.18262115063260925</v>
      </c>
      <c r="R1159" s="1">
        <f t="shared" si="487"/>
        <v>0.69362115063260932</v>
      </c>
      <c r="S1159" s="1"/>
      <c r="T1159" s="17">
        <f t="shared" si="488"/>
        <v>441.70920838841397</v>
      </c>
      <c r="U1159" s="18">
        <f t="shared" si="489"/>
        <v>2009.6149174189422</v>
      </c>
      <c r="V1159" s="2">
        <f t="shared" si="490"/>
        <v>419.62374796899326</v>
      </c>
      <c r="W1159" s="18">
        <f t="shared" si="491"/>
        <v>1909.134171547995</v>
      </c>
      <c r="X1159" s="2">
        <f t="shared" si="492"/>
        <v>-238.30872414634925</v>
      </c>
      <c r="Y1159" s="2">
        <f t="shared" si="493"/>
        <v>190.9134171547995</v>
      </c>
      <c r="Z1159" s="2">
        <f t="shared" si="494"/>
        <v>419.62374796899326</v>
      </c>
      <c r="AA1159" s="2">
        <f t="shared" si="495"/>
        <v>-1000</v>
      </c>
      <c r="AB1159" s="5">
        <f t="shared" si="496"/>
        <v>0.41999999999999993</v>
      </c>
      <c r="AC1159" s="5">
        <f t="shared" si="497"/>
        <v>-1</v>
      </c>
      <c r="AD1159" s="3">
        <f t="shared" si="498"/>
        <v>201812</v>
      </c>
      <c r="AE1159" s="21">
        <v>1.37</v>
      </c>
      <c r="AF1159" s="21">
        <v>3.2</v>
      </c>
      <c r="AG1159" s="21">
        <v>1.42</v>
      </c>
      <c r="AH1159" s="21">
        <v>2.95</v>
      </c>
      <c r="AI1159">
        <v>24</v>
      </c>
      <c r="AJ1159">
        <v>17</v>
      </c>
      <c r="AK1159">
        <f t="shared" si="499"/>
        <v>-300</v>
      </c>
      <c r="AL1159">
        <f t="shared" si="500"/>
        <v>24</v>
      </c>
      <c r="AM1159">
        <f t="shared" si="501"/>
        <v>17</v>
      </c>
    </row>
    <row r="1160" spans="2:39" x14ac:dyDescent="0.25">
      <c r="B1160" s="24">
        <v>43450</v>
      </c>
      <c r="C1160" s="20" t="s">
        <v>24</v>
      </c>
      <c r="D1160" s="20" t="s">
        <v>55</v>
      </c>
      <c r="E1160" s="2">
        <v>-172.41379310344826</v>
      </c>
      <c r="F1160" s="2">
        <v>150</v>
      </c>
      <c r="G1160" s="9">
        <f t="shared" si="502"/>
        <v>45077.166666663863</v>
      </c>
      <c r="H1160" s="2" t="str">
        <f t="shared" si="503"/>
        <v>Cincinnati Bengals</v>
      </c>
      <c r="I1160" s="2" t="str">
        <f t="shared" si="504"/>
        <v>Oakland Raiders</v>
      </c>
      <c r="J1160" s="17">
        <f t="shared" si="505"/>
        <v>-172.41379310344826</v>
      </c>
      <c r="K1160" s="18">
        <f t="shared" si="506"/>
        <v>150</v>
      </c>
      <c r="L1160" s="4">
        <f t="shared" si="481"/>
        <v>1.58</v>
      </c>
      <c r="M1160" s="4">
        <f t="shared" si="482"/>
        <v>2.5</v>
      </c>
      <c r="N1160" s="1">
        <f t="shared" si="483"/>
        <v>0.63291139240506322</v>
      </c>
      <c r="O1160" s="1">
        <f t="shared" si="484"/>
        <v>0.4</v>
      </c>
      <c r="P1160" s="1">
        <f t="shared" si="485"/>
        <v>3.1862745098039214E-2</v>
      </c>
      <c r="Q1160" s="1">
        <f t="shared" si="486"/>
        <v>0.1164556962025316</v>
      </c>
      <c r="R1160" s="1">
        <f t="shared" si="487"/>
        <v>0.62745569620253161</v>
      </c>
      <c r="S1160" s="1"/>
      <c r="T1160" s="17">
        <f t="shared" si="488"/>
        <v>593.73802174746322</v>
      </c>
      <c r="U1160" s="18">
        <f t="shared" si="489"/>
        <v>1520.5870888415161</v>
      </c>
      <c r="V1160" s="2">
        <f t="shared" si="490"/>
        <v>564.05112066009008</v>
      </c>
      <c r="W1160" s="18">
        <f t="shared" si="491"/>
        <v>1444.5577343994403</v>
      </c>
      <c r="X1160" s="2">
        <f t="shared" si="492"/>
        <v>-177.28889516782337</v>
      </c>
      <c r="Y1160" s="2">
        <f t="shared" si="493"/>
        <v>144.45577343994404</v>
      </c>
      <c r="Z1160" s="2">
        <f t="shared" si="494"/>
        <v>564.05112066009008</v>
      </c>
      <c r="AA1160" s="2">
        <f t="shared" si="495"/>
        <v>-1000</v>
      </c>
      <c r="AB1160" s="5">
        <f t="shared" si="496"/>
        <v>0.58000000000000007</v>
      </c>
      <c r="AC1160" s="5">
        <f t="shared" si="497"/>
        <v>-1</v>
      </c>
      <c r="AD1160" s="3">
        <f t="shared" si="498"/>
        <v>201812</v>
      </c>
      <c r="AE1160" s="21">
        <v>1.58</v>
      </c>
      <c r="AF1160" s="21">
        <v>2.5</v>
      </c>
      <c r="AG1160" s="21">
        <v>1.58</v>
      </c>
      <c r="AH1160" s="21">
        <v>2.5</v>
      </c>
      <c r="AI1160">
        <v>30</v>
      </c>
      <c r="AJ1160">
        <v>16</v>
      </c>
      <c r="AK1160">
        <f t="shared" si="499"/>
        <v>-180</v>
      </c>
      <c r="AL1160">
        <f t="shared" si="500"/>
        <v>30</v>
      </c>
      <c r="AM1160">
        <f t="shared" si="501"/>
        <v>16</v>
      </c>
    </row>
    <row r="1161" spans="2:39" x14ac:dyDescent="0.25">
      <c r="B1161" s="24">
        <v>43450</v>
      </c>
      <c r="C1161" s="20" t="s">
        <v>42</v>
      </c>
      <c r="D1161" s="20" t="s">
        <v>26</v>
      </c>
      <c r="E1161" s="2">
        <v>-161.29032258064512</v>
      </c>
      <c r="F1161" s="2">
        <v>140</v>
      </c>
      <c r="G1161" s="9">
        <f t="shared" si="502"/>
        <v>45077.208333330527</v>
      </c>
      <c r="H1161" s="2" t="str">
        <f t="shared" si="503"/>
        <v>Indianapolis Colts</v>
      </c>
      <c r="I1161" s="2" t="str">
        <f t="shared" si="504"/>
        <v>Dallas Cowboys</v>
      </c>
      <c r="J1161" s="17">
        <f t="shared" si="505"/>
        <v>-161.29032258064512</v>
      </c>
      <c r="K1161" s="18">
        <f t="shared" si="506"/>
        <v>140</v>
      </c>
      <c r="L1161" s="4">
        <f t="shared" si="481"/>
        <v>1.62</v>
      </c>
      <c r="M1161" s="4">
        <f t="shared" si="482"/>
        <v>2.4</v>
      </c>
      <c r="N1161" s="1">
        <f t="shared" si="483"/>
        <v>0.61728395061728392</v>
      </c>
      <c r="O1161" s="1">
        <f t="shared" si="484"/>
        <v>0.41666666666666669</v>
      </c>
      <c r="P1161" s="1">
        <f t="shared" si="485"/>
        <v>3.2835820895522283E-2</v>
      </c>
      <c r="Q1161" s="1">
        <f t="shared" si="486"/>
        <v>0.10030864197530862</v>
      </c>
      <c r="R1161" s="1">
        <f t="shared" si="487"/>
        <v>0.61130864197530865</v>
      </c>
      <c r="S1161" s="1"/>
      <c r="T1161" s="17">
        <f t="shared" si="488"/>
        <v>635.83488165441463</v>
      </c>
      <c r="U1161" s="18">
        <f t="shared" si="489"/>
        <v>1423.7849094482656</v>
      </c>
      <c r="V1161" s="2">
        <f t="shared" si="490"/>
        <v>604.04313757169382</v>
      </c>
      <c r="W1161" s="18">
        <f t="shared" si="491"/>
        <v>1352.5956639758522</v>
      </c>
      <c r="X1161" s="2">
        <f t="shared" si="492"/>
        <v>-165.55109027810289</v>
      </c>
      <c r="Y1161" s="2">
        <f t="shared" si="493"/>
        <v>135.25956639758522</v>
      </c>
      <c r="Z1161" s="2">
        <f t="shared" si="494"/>
        <v>604.04313757169382</v>
      </c>
      <c r="AA1161" s="2">
        <f t="shared" si="495"/>
        <v>-1000</v>
      </c>
      <c r="AB1161" s="5">
        <f t="shared" si="496"/>
        <v>0.62000000000000011</v>
      </c>
      <c r="AC1161" s="5">
        <f t="shared" si="497"/>
        <v>-1</v>
      </c>
      <c r="AD1161" s="3">
        <f t="shared" si="498"/>
        <v>201812</v>
      </c>
      <c r="AE1161" s="21">
        <v>1.66</v>
      </c>
      <c r="AF1161" s="21">
        <v>2.2999999999999998</v>
      </c>
      <c r="AG1161" s="21">
        <v>1.62</v>
      </c>
      <c r="AH1161" s="21">
        <v>2.4</v>
      </c>
      <c r="AI1161">
        <v>23</v>
      </c>
      <c r="AJ1161">
        <v>0</v>
      </c>
      <c r="AK1161">
        <f t="shared" si="499"/>
        <v>-170</v>
      </c>
      <c r="AL1161">
        <f t="shared" si="500"/>
        <v>23</v>
      </c>
      <c r="AM1161">
        <f t="shared" si="501"/>
        <v>0</v>
      </c>
    </row>
    <row r="1162" spans="2:39" x14ac:dyDescent="0.25">
      <c r="B1162" s="24">
        <v>43450</v>
      </c>
      <c r="C1162" s="20" t="s">
        <v>29</v>
      </c>
      <c r="D1162" s="20" t="s">
        <v>56</v>
      </c>
      <c r="E1162" s="2">
        <v>-370.37037037037032</v>
      </c>
      <c r="F1162" s="2">
        <v>280</v>
      </c>
      <c r="G1162" s="9">
        <f t="shared" si="502"/>
        <v>45077.249999997191</v>
      </c>
      <c r="H1162" s="2" t="str">
        <f t="shared" si="503"/>
        <v>Jacksonville Jaguars</v>
      </c>
      <c r="I1162" s="2" t="str">
        <f t="shared" si="504"/>
        <v>Washington Redskins</v>
      </c>
      <c r="J1162" s="17">
        <f t="shared" si="505"/>
        <v>-370.37037037037032</v>
      </c>
      <c r="K1162" s="18">
        <f t="shared" si="506"/>
        <v>280</v>
      </c>
      <c r="L1162" s="4">
        <f t="shared" si="481"/>
        <v>1.27</v>
      </c>
      <c r="M1162" s="4">
        <f t="shared" si="482"/>
        <v>3.8</v>
      </c>
      <c r="N1162" s="1">
        <f t="shared" si="483"/>
        <v>0.78740157480314954</v>
      </c>
      <c r="O1162" s="1">
        <f t="shared" si="484"/>
        <v>0.26315789473684209</v>
      </c>
      <c r="P1162" s="1">
        <f t="shared" si="485"/>
        <v>4.8126232741617536E-2</v>
      </c>
      <c r="Q1162" s="1">
        <f t="shared" si="486"/>
        <v>0.26212184003315375</v>
      </c>
      <c r="R1162" s="1">
        <f t="shared" si="487"/>
        <v>0.77312184003315376</v>
      </c>
      <c r="S1162" s="1"/>
      <c r="T1162" s="17">
        <f t="shared" si="488"/>
        <v>293.45718645992071</v>
      </c>
      <c r="U1162" s="18">
        <f t="shared" si="489"/>
        <v>2909.583445130711</v>
      </c>
      <c r="V1162" s="2">
        <f t="shared" si="490"/>
        <v>278.78432713692467</v>
      </c>
      <c r="W1162" s="18">
        <f t="shared" si="491"/>
        <v>2764.1042728741754</v>
      </c>
      <c r="X1162" s="2">
        <f t="shared" si="492"/>
        <v>-358.70022187755586</v>
      </c>
      <c r="Y1162" s="2">
        <f t="shared" si="493"/>
        <v>276.41042728741752</v>
      </c>
      <c r="Z1162" s="2">
        <f t="shared" si="494"/>
        <v>-1000</v>
      </c>
      <c r="AA1162" s="2">
        <f t="shared" si="495"/>
        <v>2764.1042728741754</v>
      </c>
      <c r="AB1162" s="5">
        <f t="shared" si="496"/>
        <v>-1</v>
      </c>
      <c r="AC1162" s="5">
        <f t="shared" si="497"/>
        <v>2.8</v>
      </c>
      <c r="AD1162" s="3">
        <f t="shared" si="498"/>
        <v>201812</v>
      </c>
      <c r="AE1162" s="21">
        <v>1.32</v>
      </c>
      <c r="AF1162" s="21">
        <v>3.45</v>
      </c>
      <c r="AG1162" s="21">
        <v>1.27</v>
      </c>
      <c r="AH1162" s="21">
        <v>3.8</v>
      </c>
      <c r="AI1162">
        <v>13</v>
      </c>
      <c r="AJ1162">
        <v>16</v>
      </c>
      <c r="AK1162">
        <f t="shared" si="499"/>
        <v>-400</v>
      </c>
      <c r="AL1162">
        <f t="shared" si="500"/>
        <v>13</v>
      </c>
      <c r="AM1162">
        <f t="shared" si="501"/>
        <v>16</v>
      </c>
    </row>
    <row r="1163" spans="2:39" x14ac:dyDescent="0.25">
      <c r="B1163" s="24">
        <v>43450</v>
      </c>
      <c r="C1163" s="20" t="s">
        <v>32</v>
      </c>
      <c r="D1163" s="20" t="s">
        <v>33</v>
      </c>
      <c r="E1163" s="2">
        <v>-384.61538461538458</v>
      </c>
      <c r="F1163" s="2">
        <v>300</v>
      </c>
      <c r="G1163" s="9">
        <f t="shared" si="502"/>
        <v>45077.291666663856</v>
      </c>
      <c r="H1163" s="2" t="str">
        <f t="shared" si="503"/>
        <v>Minnesota Vikings</v>
      </c>
      <c r="I1163" s="2" t="str">
        <f t="shared" si="504"/>
        <v>Miami Dolphins</v>
      </c>
      <c r="J1163" s="17">
        <f t="shared" si="505"/>
        <v>-384.61538461538458</v>
      </c>
      <c r="K1163" s="18">
        <f t="shared" si="506"/>
        <v>300</v>
      </c>
      <c r="L1163" s="4">
        <f t="shared" si="481"/>
        <v>1.26</v>
      </c>
      <c r="M1163" s="4">
        <f t="shared" si="482"/>
        <v>4</v>
      </c>
      <c r="N1163" s="1">
        <f t="shared" si="483"/>
        <v>0.79365079365079361</v>
      </c>
      <c r="O1163" s="1">
        <f t="shared" si="484"/>
        <v>0.25</v>
      </c>
      <c r="P1163" s="1">
        <f t="shared" si="485"/>
        <v>4.1825095057034134E-2</v>
      </c>
      <c r="Q1163" s="1">
        <f t="shared" si="486"/>
        <v>0.2718253968253968</v>
      </c>
      <c r="R1163" s="1">
        <f t="shared" si="487"/>
        <v>0.78282539682539687</v>
      </c>
      <c r="S1163" s="1"/>
      <c r="T1163" s="17">
        <f t="shared" si="488"/>
        <v>277.42406423618138</v>
      </c>
      <c r="U1163" s="18">
        <f t="shared" si="489"/>
        <v>3056.5054734484152</v>
      </c>
      <c r="V1163" s="2">
        <f t="shared" si="490"/>
        <v>263.55286102437231</v>
      </c>
      <c r="W1163" s="18">
        <f t="shared" si="491"/>
        <v>2903.6801997759944</v>
      </c>
      <c r="X1163" s="2">
        <f t="shared" si="492"/>
        <v>-379.4305233922405</v>
      </c>
      <c r="Y1163" s="2">
        <f t="shared" si="493"/>
        <v>290.36801997759943</v>
      </c>
      <c r="Z1163" s="2">
        <f t="shared" si="494"/>
        <v>263.55286102437231</v>
      </c>
      <c r="AA1163" s="2">
        <f t="shared" si="495"/>
        <v>-1000</v>
      </c>
      <c r="AB1163" s="5">
        <f t="shared" si="496"/>
        <v>0.26</v>
      </c>
      <c r="AC1163" s="5">
        <f t="shared" si="497"/>
        <v>-1</v>
      </c>
      <c r="AD1163" s="3">
        <f t="shared" si="498"/>
        <v>201812</v>
      </c>
      <c r="AE1163" s="21">
        <v>1.3</v>
      </c>
      <c r="AF1163" s="21">
        <v>3.65</v>
      </c>
      <c r="AG1163" s="21">
        <v>1.26</v>
      </c>
      <c r="AH1163" s="21">
        <v>4</v>
      </c>
      <c r="AI1163">
        <v>41</v>
      </c>
      <c r="AJ1163">
        <v>17</v>
      </c>
      <c r="AK1163">
        <f t="shared" si="499"/>
        <v>-400</v>
      </c>
      <c r="AL1163">
        <f t="shared" si="500"/>
        <v>41</v>
      </c>
      <c r="AM1163">
        <f t="shared" si="501"/>
        <v>17</v>
      </c>
    </row>
    <row r="1164" spans="2:39" x14ac:dyDescent="0.25">
      <c r="B1164" s="24">
        <v>43450</v>
      </c>
      <c r="C1164" s="20" t="s">
        <v>28</v>
      </c>
      <c r="D1164" s="20" t="s">
        <v>44</v>
      </c>
      <c r="E1164" s="2">
        <v>110.00000000000001</v>
      </c>
      <c r="F1164" s="2">
        <v>-131.57894736842104</v>
      </c>
      <c r="G1164" s="9">
        <f t="shared" si="502"/>
        <v>45077.33333333052</v>
      </c>
      <c r="H1164" s="2" t="str">
        <f t="shared" si="503"/>
        <v>Tennessee Titans</v>
      </c>
      <c r="I1164" s="2" t="str">
        <f t="shared" si="504"/>
        <v>New York Giants</v>
      </c>
      <c r="J1164" s="17">
        <f t="shared" si="505"/>
        <v>-131.57894736842104</v>
      </c>
      <c r="K1164" s="18">
        <f t="shared" si="506"/>
        <v>110.00000000000001</v>
      </c>
      <c r="L1164" s="4">
        <f t="shared" si="481"/>
        <v>1.76</v>
      </c>
      <c r="M1164" s="4">
        <f t="shared" si="482"/>
        <v>2.1</v>
      </c>
      <c r="N1164" s="1">
        <f t="shared" si="483"/>
        <v>0.56818181818181823</v>
      </c>
      <c r="O1164" s="1">
        <f t="shared" si="484"/>
        <v>0.47619047619047616</v>
      </c>
      <c r="P1164" s="1">
        <f t="shared" si="485"/>
        <v>4.2487046632124437E-2</v>
      </c>
      <c r="Q1164" s="1">
        <f t="shared" si="486"/>
        <v>4.5995670995671034E-2</v>
      </c>
      <c r="R1164" s="1">
        <f t="shared" si="487"/>
        <v>0.55699567099567104</v>
      </c>
      <c r="S1164" s="1"/>
      <c r="T1164" s="17">
        <f t="shared" si="488"/>
        <v>795.34608987611307</v>
      </c>
      <c r="U1164" s="18">
        <f t="shared" si="489"/>
        <v>1144.9859022934511</v>
      </c>
      <c r="V1164" s="2">
        <f t="shared" si="490"/>
        <v>755.57878538230739</v>
      </c>
      <c r="W1164" s="18">
        <f t="shared" si="491"/>
        <v>1087.7366071787785</v>
      </c>
      <c r="X1164" s="2">
        <f t="shared" si="492"/>
        <v>-132.3488720628942</v>
      </c>
      <c r="Y1164" s="2">
        <f t="shared" si="493"/>
        <v>108.77366071787785</v>
      </c>
      <c r="Z1164" s="2">
        <f t="shared" si="494"/>
        <v>755.57878538230739</v>
      </c>
      <c r="AA1164" s="2">
        <f t="shared" si="495"/>
        <v>-1000</v>
      </c>
      <c r="AB1164" s="5">
        <f t="shared" si="496"/>
        <v>0.76</v>
      </c>
      <c r="AC1164" s="5">
        <f t="shared" si="497"/>
        <v>-1</v>
      </c>
      <c r="AD1164" s="3">
        <f t="shared" si="498"/>
        <v>201812</v>
      </c>
      <c r="AE1164" s="21">
        <v>1.66</v>
      </c>
      <c r="AF1164" s="21">
        <v>2.2999999999999998</v>
      </c>
      <c r="AG1164" s="21">
        <v>2.1</v>
      </c>
      <c r="AH1164" s="21">
        <v>1.76</v>
      </c>
      <c r="AI1164">
        <v>0</v>
      </c>
      <c r="AJ1164">
        <v>17</v>
      </c>
      <c r="AK1164">
        <f t="shared" si="499"/>
        <v>-140</v>
      </c>
      <c r="AL1164">
        <f t="shared" si="500"/>
        <v>17</v>
      </c>
      <c r="AM1164">
        <f t="shared" si="501"/>
        <v>0</v>
      </c>
    </row>
    <row r="1165" spans="2:39" x14ac:dyDescent="0.25">
      <c r="B1165" s="24">
        <v>43449</v>
      </c>
      <c r="C1165" s="20" t="s">
        <v>41</v>
      </c>
      <c r="D1165" s="20" t="s">
        <v>49</v>
      </c>
      <c r="E1165" s="2">
        <v>-135.13513513513513</v>
      </c>
      <c r="F1165" s="2">
        <v>114.99999999999999</v>
      </c>
      <c r="G1165" s="9">
        <f t="shared" si="502"/>
        <v>45077.374999997184</v>
      </c>
      <c r="H1165" s="2" t="str">
        <f t="shared" si="503"/>
        <v>Denver Broncos</v>
      </c>
      <c r="I1165" s="2" t="str">
        <f t="shared" si="504"/>
        <v>Cleveland Browns</v>
      </c>
      <c r="J1165" s="17">
        <f t="shared" si="505"/>
        <v>-135.13513513513513</v>
      </c>
      <c r="K1165" s="18">
        <f t="shared" si="506"/>
        <v>114.99999999999999</v>
      </c>
      <c r="L1165" s="4">
        <f t="shared" si="481"/>
        <v>1.74</v>
      </c>
      <c r="M1165" s="4">
        <f t="shared" si="482"/>
        <v>2.15</v>
      </c>
      <c r="N1165" s="1">
        <f t="shared" si="483"/>
        <v>0.57471264367816088</v>
      </c>
      <c r="O1165" s="1">
        <f t="shared" si="484"/>
        <v>0.46511627906976744</v>
      </c>
      <c r="P1165" s="1">
        <f t="shared" si="485"/>
        <v>3.8303341902313659E-2</v>
      </c>
      <c r="Q1165" s="1">
        <f t="shared" si="486"/>
        <v>5.4798182304196724E-2</v>
      </c>
      <c r="R1165" s="1">
        <f t="shared" si="487"/>
        <v>0.56579818230419676</v>
      </c>
      <c r="S1165" s="1"/>
      <c r="T1165" s="17">
        <f t="shared" si="488"/>
        <v>767.41465645493759</v>
      </c>
      <c r="U1165" s="18">
        <f t="shared" si="489"/>
        <v>1185.8985221458363</v>
      </c>
      <c r="V1165" s="2">
        <f t="shared" si="490"/>
        <v>729.04392363219063</v>
      </c>
      <c r="W1165" s="18">
        <f t="shared" si="491"/>
        <v>1126.6035960385445</v>
      </c>
      <c r="X1165" s="2">
        <f t="shared" si="492"/>
        <v>-137.16594673992637</v>
      </c>
      <c r="Y1165" s="2">
        <f t="shared" si="493"/>
        <v>112.66035960385446</v>
      </c>
      <c r="Z1165" s="2">
        <f t="shared" si="494"/>
        <v>-1000</v>
      </c>
      <c r="AA1165" s="2">
        <f t="shared" si="495"/>
        <v>1126.6035960385445</v>
      </c>
      <c r="AB1165" s="5">
        <f t="shared" si="496"/>
        <v>-1</v>
      </c>
      <c r="AC1165" s="5">
        <f t="shared" si="497"/>
        <v>1.1499999999999999</v>
      </c>
      <c r="AD1165" s="3">
        <f t="shared" si="498"/>
        <v>201812</v>
      </c>
      <c r="AE1165" s="21">
        <v>1.58</v>
      </c>
      <c r="AF1165" s="21">
        <v>2.5</v>
      </c>
      <c r="AG1165" s="21">
        <v>1.74</v>
      </c>
      <c r="AH1165" s="21">
        <v>2.15</v>
      </c>
      <c r="AI1165">
        <v>16</v>
      </c>
      <c r="AJ1165">
        <v>17</v>
      </c>
      <c r="AK1165">
        <f t="shared" si="499"/>
        <v>-140</v>
      </c>
      <c r="AL1165">
        <f t="shared" si="500"/>
        <v>16</v>
      </c>
      <c r="AM1165">
        <f t="shared" si="501"/>
        <v>17</v>
      </c>
    </row>
    <row r="1166" spans="2:39" x14ac:dyDescent="0.25">
      <c r="B1166" s="24">
        <v>43449</v>
      </c>
      <c r="C1166" s="20" t="s">
        <v>45</v>
      </c>
      <c r="D1166" s="20" t="s">
        <v>43</v>
      </c>
      <c r="E1166" s="2">
        <v>250</v>
      </c>
      <c r="F1166" s="2">
        <v>-312.49999999999994</v>
      </c>
      <c r="G1166" s="9">
        <f t="shared" si="502"/>
        <v>45077.416666663848</v>
      </c>
      <c r="H1166" s="2" t="str">
        <f t="shared" si="503"/>
        <v>Houston Texans</v>
      </c>
      <c r="I1166" s="2" t="str">
        <f t="shared" si="504"/>
        <v>New York Jets</v>
      </c>
      <c r="J1166" s="17">
        <f t="shared" si="505"/>
        <v>-312.49999999999994</v>
      </c>
      <c r="K1166" s="18">
        <f t="shared" si="506"/>
        <v>250</v>
      </c>
      <c r="L1166" s="4">
        <f t="shared" si="481"/>
        <v>1.32</v>
      </c>
      <c r="M1166" s="4">
        <f t="shared" si="482"/>
        <v>3.5</v>
      </c>
      <c r="N1166" s="1">
        <f t="shared" si="483"/>
        <v>0.75757575757575757</v>
      </c>
      <c r="O1166" s="1">
        <f t="shared" si="484"/>
        <v>0.2857142857142857</v>
      </c>
      <c r="P1166" s="1">
        <f t="shared" si="485"/>
        <v>4.1493775933610033E-2</v>
      </c>
      <c r="Q1166" s="1">
        <f t="shared" si="486"/>
        <v>0.23593073593073594</v>
      </c>
      <c r="R1166" s="1">
        <f t="shared" si="487"/>
        <v>0.746930735930736</v>
      </c>
      <c r="S1166" s="1"/>
      <c r="T1166" s="17">
        <f t="shared" si="488"/>
        <v>338.81222434088107</v>
      </c>
      <c r="U1166" s="18">
        <f t="shared" si="489"/>
        <v>2560.4407248682487</v>
      </c>
      <c r="V1166" s="2">
        <f t="shared" si="490"/>
        <v>321.87161312383699</v>
      </c>
      <c r="W1166" s="18">
        <f t="shared" si="491"/>
        <v>2432.4186886248362</v>
      </c>
      <c r="X1166" s="2">
        <f t="shared" si="492"/>
        <v>-310.68288075943485</v>
      </c>
      <c r="Y1166" s="2">
        <f t="shared" si="493"/>
        <v>243.24186886248361</v>
      </c>
      <c r="Z1166" s="2">
        <f t="shared" si="494"/>
        <v>321.87161312383699</v>
      </c>
      <c r="AA1166" s="2">
        <f t="shared" si="495"/>
        <v>-1000</v>
      </c>
      <c r="AB1166" s="5">
        <f t="shared" si="496"/>
        <v>0.32000000000000006</v>
      </c>
      <c r="AC1166" s="5">
        <f t="shared" si="497"/>
        <v>-1</v>
      </c>
      <c r="AD1166" s="3">
        <f t="shared" si="498"/>
        <v>201812</v>
      </c>
      <c r="AE1166" s="21">
        <v>3.3</v>
      </c>
      <c r="AF1166" s="21">
        <v>1.35</v>
      </c>
      <c r="AG1166" s="21">
        <v>3.5</v>
      </c>
      <c r="AH1166" s="21">
        <v>1.32</v>
      </c>
      <c r="AI1166">
        <v>22</v>
      </c>
      <c r="AJ1166">
        <v>29</v>
      </c>
      <c r="AK1166">
        <f t="shared" si="499"/>
        <v>-400</v>
      </c>
      <c r="AL1166">
        <f t="shared" si="500"/>
        <v>29</v>
      </c>
      <c r="AM1166">
        <f t="shared" si="501"/>
        <v>22</v>
      </c>
    </row>
    <row r="1167" spans="2:39" x14ac:dyDescent="0.25">
      <c r="B1167" s="24">
        <v>43447</v>
      </c>
      <c r="C1167" s="20" t="s">
        <v>23</v>
      </c>
      <c r="D1167" s="20" t="s">
        <v>34</v>
      </c>
      <c r="E1167" s="2">
        <v>-200</v>
      </c>
      <c r="F1167" s="2">
        <v>170.00000000000003</v>
      </c>
      <c r="G1167" s="9">
        <f t="shared" si="502"/>
        <v>45077.458333330513</v>
      </c>
      <c r="H1167" s="2" t="str">
        <f t="shared" si="503"/>
        <v>Kansas City Chiefs</v>
      </c>
      <c r="I1167" s="2" t="str">
        <f t="shared" si="504"/>
        <v>Los Angeles Chargers</v>
      </c>
      <c r="J1167" s="17">
        <f t="shared" si="505"/>
        <v>-200</v>
      </c>
      <c r="K1167" s="18">
        <f t="shared" si="506"/>
        <v>170.00000000000003</v>
      </c>
      <c r="L1167" s="4">
        <f t="shared" si="481"/>
        <v>1.5</v>
      </c>
      <c r="M1167" s="4">
        <f t="shared" si="482"/>
        <v>2.7</v>
      </c>
      <c r="N1167" s="1">
        <f t="shared" si="483"/>
        <v>0.66666666666666663</v>
      </c>
      <c r="O1167" s="1">
        <f t="shared" si="484"/>
        <v>0.37037037037037035</v>
      </c>
      <c r="P1167" s="1">
        <f t="shared" si="485"/>
        <v>3.5714285714285587E-2</v>
      </c>
      <c r="Q1167" s="1">
        <f t="shared" si="486"/>
        <v>0.14814814814814814</v>
      </c>
      <c r="R1167" s="1">
        <f t="shared" si="487"/>
        <v>0.65914814814814815</v>
      </c>
      <c r="S1167" s="1"/>
      <c r="T1167" s="17">
        <f t="shared" si="488"/>
        <v>517.10962521773342</v>
      </c>
      <c r="U1167" s="18">
        <f t="shared" si="489"/>
        <v>1734.0124117028765</v>
      </c>
      <c r="V1167" s="2">
        <f t="shared" si="490"/>
        <v>491.25414395684675</v>
      </c>
      <c r="W1167" s="18">
        <f t="shared" si="491"/>
        <v>1647.3117911177326</v>
      </c>
      <c r="X1167" s="2">
        <f t="shared" si="492"/>
        <v>-203.56062382403903</v>
      </c>
      <c r="Y1167" s="2">
        <f t="shared" si="493"/>
        <v>164.73117911177326</v>
      </c>
      <c r="Z1167" s="2">
        <f t="shared" si="494"/>
        <v>-1000</v>
      </c>
      <c r="AA1167" s="2">
        <f t="shared" si="495"/>
        <v>1647.3117911177326</v>
      </c>
      <c r="AB1167" s="5">
        <f t="shared" si="496"/>
        <v>-1</v>
      </c>
      <c r="AC1167" s="5">
        <f t="shared" si="497"/>
        <v>1.7000000000000002</v>
      </c>
      <c r="AD1167" s="3">
        <f t="shared" si="498"/>
        <v>201812</v>
      </c>
      <c r="AE1167" s="21">
        <v>1.58</v>
      </c>
      <c r="AF1167" s="21">
        <v>2.5</v>
      </c>
      <c r="AG1167" s="21">
        <v>1.5</v>
      </c>
      <c r="AH1167" s="21">
        <v>2.7</v>
      </c>
      <c r="AI1167">
        <v>28</v>
      </c>
      <c r="AJ1167">
        <v>29</v>
      </c>
      <c r="AK1167">
        <f t="shared" si="499"/>
        <v>-200</v>
      </c>
      <c r="AL1167">
        <f t="shared" si="500"/>
        <v>28</v>
      </c>
      <c r="AM1167">
        <f t="shared" si="501"/>
        <v>29</v>
      </c>
    </row>
    <row r="1168" spans="2:39" x14ac:dyDescent="0.25">
      <c r="B1168" s="24">
        <v>43444</v>
      </c>
      <c r="C1168" s="20" t="s">
        <v>35</v>
      </c>
      <c r="D1168" s="20" t="s">
        <v>32</v>
      </c>
      <c r="E1168" s="2">
        <v>-166.66666666666663</v>
      </c>
      <c r="F1168" s="2">
        <v>145.00000000000003</v>
      </c>
      <c r="G1168" s="9">
        <f t="shared" si="502"/>
        <v>45077.499999997177</v>
      </c>
      <c r="H1168" s="2" t="str">
        <f t="shared" si="503"/>
        <v>Seattle Seahawks</v>
      </c>
      <c r="I1168" s="2" t="str">
        <f t="shared" si="504"/>
        <v>Minnesota Vikings</v>
      </c>
      <c r="J1168" s="17">
        <f t="shared" si="505"/>
        <v>-166.66666666666663</v>
      </c>
      <c r="K1168" s="18">
        <f t="shared" si="506"/>
        <v>145.00000000000003</v>
      </c>
      <c r="L1168" s="4">
        <f t="shared" si="481"/>
        <v>1.6</v>
      </c>
      <c r="M1168" s="4">
        <f t="shared" si="482"/>
        <v>2.4500000000000002</v>
      </c>
      <c r="N1168" s="1">
        <f t="shared" si="483"/>
        <v>0.625</v>
      </c>
      <c r="O1168" s="1">
        <f t="shared" si="484"/>
        <v>0.4081632653061224</v>
      </c>
      <c r="P1168" s="1">
        <f t="shared" si="485"/>
        <v>3.2098765432098886E-2</v>
      </c>
      <c r="Q1168" s="1">
        <f t="shared" si="486"/>
        <v>0.1084183673469388</v>
      </c>
      <c r="R1168" s="1">
        <f t="shared" si="487"/>
        <v>0.61941836734693878</v>
      </c>
      <c r="S1168" s="1"/>
      <c r="T1168" s="17">
        <f t="shared" si="488"/>
        <v>614.4177388267467</v>
      </c>
      <c r="U1168" s="18">
        <f t="shared" si="489"/>
        <v>1471.4893831628281</v>
      </c>
      <c r="V1168" s="2">
        <f t="shared" si="490"/>
        <v>583.69685188540939</v>
      </c>
      <c r="W1168" s="18">
        <f t="shared" si="491"/>
        <v>1397.9149140046866</v>
      </c>
      <c r="X1168" s="2">
        <f t="shared" si="492"/>
        <v>-171.32180801898838</v>
      </c>
      <c r="Y1168" s="2">
        <f t="shared" si="493"/>
        <v>139.79149140046866</v>
      </c>
      <c r="Z1168" s="2">
        <f t="shared" si="494"/>
        <v>583.69685188540939</v>
      </c>
      <c r="AA1168" s="2">
        <f t="shared" si="495"/>
        <v>-1000</v>
      </c>
      <c r="AB1168" s="5">
        <f t="shared" si="496"/>
        <v>0.60000000000000009</v>
      </c>
      <c r="AC1168" s="5">
        <f t="shared" si="497"/>
        <v>-1</v>
      </c>
      <c r="AD1168" s="3">
        <f t="shared" si="498"/>
        <v>201812</v>
      </c>
      <c r="AE1168" s="21">
        <v>1.58</v>
      </c>
      <c r="AF1168" s="21">
        <v>2.5</v>
      </c>
      <c r="AG1168" s="21">
        <v>1.6</v>
      </c>
      <c r="AH1168" s="21">
        <v>2.4500000000000002</v>
      </c>
      <c r="AI1168">
        <v>21</v>
      </c>
      <c r="AJ1168">
        <v>7</v>
      </c>
      <c r="AK1168">
        <f t="shared" si="499"/>
        <v>-170</v>
      </c>
      <c r="AL1168">
        <f t="shared" si="500"/>
        <v>21</v>
      </c>
      <c r="AM1168">
        <f t="shared" si="501"/>
        <v>7</v>
      </c>
    </row>
    <row r="1169" spans="2:39" x14ac:dyDescent="0.25">
      <c r="B1169" s="24">
        <v>43443</v>
      </c>
      <c r="C1169" s="20" t="s">
        <v>40</v>
      </c>
      <c r="D1169" s="20" t="s">
        <v>50</v>
      </c>
      <c r="E1169" s="2">
        <v>129.99999999999997</v>
      </c>
      <c r="F1169" s="2">
        <v>-151.51515151515153</v>
      </c>
      <c r="G1169" s="9">
        <f t="shared" si="502"/>
        <v>45077.541666663841</v>
      </c>
      <c r="H1169" s="2" t="str">
        <f t="shared" si="503"/>
        <v>Los Angeles Rams</v>
      </c>
      <c r="I1169" s="2" t="str">
        <f t="shared" si="504"/>
        <v>Chicago Bears</v>
      </c>
      <c r="J1169" s="17">
        <f t="shared" si="505"/>
        <v>-151.51515151515153</v>
      </c>
      <c r="K1169" s="18">
        <f t="shared" si="506"/>
        <v>129.99999999999997</v>
      </c>
      <c r="L1169" s="4">
        <f t="shared" si="481"/>
        <v>1.66</v>
      </c>
      <c r="M1169" s="4">
        <f t="shared" si="482"/>
        <v>2.2999999999999998</v>
      </c>
      <c r="N1169" s="1">
        <f t="shared" si="483"/>
        <v>0.60240963855421692</v>
      </c>
      <c r="O1169" s="1">
        <f t="shared" si="484"/>
        <v>0.43478260869565222</v>
      </c>
      <c r="P1169" s="1">
        <f t="shared" si="485"/>
        <v>3.5858585858585923E-2</v>
      </c>
      <c r="Q1169" s="1">
        <f t="shared" si="486"/>
        <v>8.3813514929282351E-2</v>
      </c>
      <c r="R1169" s="1">
        <f t="shared" si="487"/>
        <v>0.59481351492928236</v>
      </c>
      <c r="S1169" s="1"/>
      <c r="T1169" s="17">
        <f t="shared" si="488"/>
        <v>681.19919084032654</v>
      </c>
      <c r="U1169" s="18">
        <f t="shared" si="489"/>
        <v>1332.032655245516</v>
      </c>
      <c r="V1169" s="2">
        <f t="shared" si="490"/>
        <v>647.13923129831016</v>
      </c>
      <c r="W1169" s="18">
        <f t="shared" si="491"/>
        <v>1265.4310224832402</v>
      </c>
      <c r="X1169" s="2">
        <f t="shared" si="492"/>
        <v>-154.5262521009227</v>
      </c>
      <c r="Y1169" s="2">
        <f t="shared" si="493"/>
        <v>126.54310224832402</v>
      </c>
      <c r="Z1169" s="2">
        <f t="shared" si="494"/>
        <v>-1000</v>
      </c>
      <c r="AA1169" s="2">
        <f t="shared" si="495"/>
        <v>1265.4310224832402</v>
      </c>
      <c r="AB1169" s="5">
        <f t="shared" si="496"/>
        <v>-1</v>
      </c>
      <c r="AC1169" s="5">
        <f t="shared" si="497"/>
        <v>1.2999999999999998</v>
      </c>
      <c r="AD1169" s="3">
        <f t="shared" si="498"/>
        <v>201812</v>
      </c>
      <c r="AE1169" s="21">
        <v>2.5499999999999998</v>
      </c>
      <c r="AF1169" s="21">
        <v>1.57</v>
      </c>
      <c r="AG1169" s="21">
        <v>2.2999999999999998</v>
      </c>
      <c r="AH1169" s="21">
        <v>1.66</v>
      </c>
      <c r="AI1169">
        <v>15</v>
      </c>
      <c r="AJ1169">
        <v>6</v>
      </c>
      <c r="AK1169">
        <f t="shared" si="499"/>
        <v>-160</v>
      </c>
      <c r="AL1169">
        <f t="shared" si="500"/>
        <v>6</v>
      </c>
      <c r="AM1169">
        <f t="shared" si="501"/>
        <v>15</v>
      </c>
    </row>
    <row r="1170" spans="2:39" x14ac:dyDescent="0.25">
      <c r="B1170" s="24">
        <v>43443</v>
      </c>
      <c r="C1170" s="20" t="s">
        <v>51</v>
      </c>
      <c r="D1170" s="20" t="s">
        <v>37</v>
      </c>
      <c r="E1170" s="2">
        <v>120.00000000000001</v>
      </c>
      <c r="F1170" s="2">
        <v>-140.84507042253523</v>
      </c>
      <c r="G1170" s="9">
        <f t="shared" si="502"/>
        <v>45077.583333330505</v>
      </c>
      <c r="H1170" s="2" t="str">
        <f t="shared" si="503"/>
        <v>Detroit Lions</v>
      </c>
      <c r="I1170" s="2" t="str">
        <f t="shared" si="504"/>
        <v>Arizona Cardinals</v>
      </c>
      <c r="J1170" s="17">
        <f t="shared" si="505"/>
        <v>-140.84507042253523</v>
      </c>
      <c r="K1170" s="18">
        <f t="shared" si="506"/>
        <v>120.00000000000001</v>
      </c>
      <c r="L1170" s="4">
        <f t="shared" si="481"/>
        <v>1.71</v>
      </c>
      <c r="M1170" s="4">
        <f t="shared" si="482"/>
        <v>2.2000000000000002</v>
      </c>
      <c r="N1170" s="1">
        <f t="shared" si="483"/>
        <v>0.58479532163742687</v>
      </c>
      <c r="O1170" s="1">
        <f t="shared" si="484"/>
        <v>0.45454545454545453</v>
      </c>
      <c r="P1170" s="1">
        <f t="shared" si="485"/>
        <v>3.7851662404092101E-2</v>
      </c>
      <c r="Q1170" s="1">
        <f t="shared" si="486"/>
        <v>6.5124933545986169E-2</v>
      </c>
      <c r="R1170" s="1">
        <f t="shared" si="487"/>
        <v>0.57612493354598615</v>
      </c>
      <c r="S1170" s="1"/>
      <c r="T1170" s="17">
        <f t="shared" si="488"/>
        <v>735.73463284275692</v>
      </c>
      <c r="U1170" s="18">
        <f t="shared" si="489"/>
        <v>1235.8449349286186</v>
      </c>
      <c r="V1170" s="2">
        <f t="shared" si="490"/>
        <v>698.94790120061907</v>
      </c>
      <c r="W1170" s="18">
        <f t="shared" si="491"/>
        <v>1174.0526881821877</v>
      </c>
      <c r="X1170" s="2">
        <f t="shared" si="492"/>
        <v>-143.07218009843768</v>
      </c>
      <c r="Y1170" s="2">
        <f t="shared" si="493"/>
        <v>117.40526881821877</v>
      </c>
      <c r="Z1170" s="2">
        <f t="shared" si="494"/>
        <v>698.94790120061907</v>
      </c>
      <c r="AA1170" s="2">
        <f t="shared" si="495"/>
        <v>-1000</v>
      </c>
      <c r="AB1170" s="5">
        <f t="shared" si="496"/>
        <v>0.71</v>
      </c>
      <c r="AC1170" s="5">
        <f t="shared" si="497"/>
        <v>-1</v>
      </c>
      <c r="AD1170" s="3">
        <f t="shared" si="498"/>
        <v>201812</v>
      </c>
      <c r="AE1170" s="21">
        <v>2.1</v>
      </c>
      <c r="AF1170" s="21">
        <v>1.76</v>
      </c>
      <c r="AG1170" s="21">
        <v>2.2000000000000002</v>
      </c>
      <c r="AH1170" s="21">
        <v>1.71</v>
      </c>
      <c r="AI1170">
        <v>3</v>
      </c>
      <c r="AJ1170">
        <v>17</v>
      </c>
      <c r="AK1170">
        <f t="shared" si="499"/>
        <v>-150</v>
      </c>
      <c r="AL1170">
        <f t="shared" si="500"/>
        <v>17</v>
      </c>
      <c r="AM1170">
        <f t="shared" si="501"/>
        <v>3</v>
      </c>
    </row>
    <row r="1171" spans="2:39" x14ac:dyDescent="0.25">
      <c r="B1171" s="24">
        <v>43443</v>
      </c>
      <c r="C1171" s="20" t="s">
        <v>26</v>
      </c>
      <c r="D1171" s="20" t="s">
        <v>22</v>
      </c>
      <c r="E1171" s="2">
        <v>-185.18518518518516</v>
      </c>
      <c r="F1171" s="2">
        <v>165</v>
      </c>
      <c r="G1171" s="9">
        <f t="shared" si="502"/>
        <v>45077.62499999717</v>
      </c>
      <c r="H1171" s="2" t="str">
        <f t="shared" si="503"/>
        <v>Dallas Cowboys</v>
      </c>
      <c r="I1171" s="2" t="str">
        <f t="shared" si="504"/>
        <v>Philadelphia Eagles</v>
      </c>
      <c r="J1171" s="17">
        <f t="shared" si="505"/>
        <v>-185.18518518518516</v>
      </c>
      <c r="K1171" s="18">
        <f t="shared" si="506"/>
        <v>165</v>
      </c>
      <c r="L1171" s="4">
        <f t="shared" si="481"/>
        <v>1.54</v>
      </c>
      <c r="M1171" s="4">
        <f t="shared" si="482"/>
        <v>2.65</v>
      </c>
      <c r="N1171" s="1">
        <f t="shared" si="483"/>
        <v>0.64935064935064934</v>
      </c>
      <c r="O1171" s="1">
        <f t="shared" si="484"/>
        <v>0.37735849056603776</v>
      </c>
      <c r="P1171" s="1">
        <f t="shared" si="485"/>
        <v>2.6014319809069208E-2</v>
      </c>
      <c r="Q1171" s="1">
        <f t="shared" si="486"/>
        <v>0.13599607939230579</v>
      </c>
      <c r="R1171" s="1">
        <f t="shared" si="487"/>
        <v>0.64699607939230575</v>
      </c>
      <c r="S1171" s="1"/>
      <c r="T1171" s="17">
        <f t="shared" si="488"/>
        <v>545.60441995143913</v>
      </c>
      <c r="U1171" s="18">
        <f t="shared" si="489"/>
        <v>1648.1806912014345</v>
      </c>
      <c r="V1171" s="2">
        <f t="shared" si="490"/>
        <v>518.32419895386715</v>
      </c>
      <c r="W1171" s="18">
        <f t="shared" si="491"/>
        <v>1565.7716566413626</v>
      </c>
      <c r="X1171" s="2">
        <f t="shared" si="492"/>
        <v>-192.92944493394256</v>
      </c>
      <c r="Y1171" s="2">
        <f t="shared" si="493"/>
        <v>156.57716566413626</v>
      </c>
      <c r="Z1171" s="2">
        <f t="shared" si="494"/>
        <v>518.32419895386715</v>
      </c>
      <c r="AA1171" s="2">
        <f t="shared" si="495"/>
        <v>-1000</v>
      </c>
      <c r="AB1171" s="5">
        <f t="shared" si="496"/>
        <v>0.54</v>
      </c>
      <c r="AC1171" s="5">
        <f t="shared" si="497"/>
        <v>-1</v>
      </c>
      <c r="AD1171" s="3">
        <f t="shared" si="498"/>
        <v>201812</v>
      </c>
      <c r="AE1171" s="21">
        <v>1.5</v>
      </c>
      <c r="AF1171" s="21">
        <v>2.7</v>
      </c>
      <c r="AG1171" s="21">
        <v>1.54</v>
      </c>
      <c r="AH1171" s="21">
        <v>2.65</v>
      </c>
      <c r="AI1171">
        <v>29</v>
      </c>
      <c r="AJ1171">
        <v>23</v>
      </c>
      <c r="AK1171">
        <f t="shared" si="499"/>
        <v>-190</v>
      </c>
      <c r="AL1171">
        <f t="shared" si="500"/>
        <v>29</v>
      </c>
      <c r="AM1171">
        <f t="shared" si="501"/>
        <v>23</v>
      </c>
    </row>
    <row r="1172" spans="2:39" x14ac:dyDescent="0.25">
      <c r="B1172" s="24">
        <v>43443</v>
      </c>
      <c r="C1172" s="20" t="s">
        <v>55</v>
      </c>
      <c r="D1172" s="20" t="s">
        <v>48</v>
      </c>
      <c r="E1172" s="2">
        <v>425</v>
      </c>
      <c r="F1172" s="2">
        <v>-555.55555555555577</v>
      </c>
      <c r="G1172" s="9">
        <f t="shared" si="502"/>
        <v>45077.666666663834</v>
      </c>
      <c r="H1172" s="2" t="str">
        <f t="shared" si="503"/>
        <v>Pittsburgh Steelers</v>
      </c>
      <c r="I1172" s="2" t="str">
        <f t="shared" si="504"/>
        <v>Oakland Raiders</v>
      </c>
      <c r="J1172" s="17">
        <f t="shared" si="505"/>
        <v>-555.55555555555577</v>
      </c>
      <c r="K1172" s="18">
        <f t="shared" si="506"/>
        <v>425</v>
      </c>
      <c r="L1172" s="4">
        <f t="shared" si="481"/>
        <v>1.18</v>
      </c>
      <c r="M1172" s="4">
        <f t="shared" si="482"/>
        <v>5.25</v>
      </c>
      <c r="N1172" s="1">
        <f t="shared" si="483"/>
        <v>0.84745762711864414</v>
      </c>
      <c r="O1172" s="1">
        <f t="shared" si="484"/>
        <v>0.19047619047619047</v>
      </c>
      <c r="P1172" s="1">
        <f t="shared" si="485"/>
        <v>3.6547433903577065E-2</v>
      </c>
      <c r="Q1172" s="1">
        <f t="shared" si="486"/>
        <v>0.32849071832122684</v>
      </c>
      <c r="R1172" s="1">
        <f t="shared" si="487"/>
        <v>0.83949071832122679</v>
      </c>
      <c r="S1172" s="1"/>
      <c r="T1172" s="17">
        <f t="shared" si="488"/>
        <v>191.19839942930162</v>
      </c>
      <c r="U1172" s="18">
        <f t="shared" si="489"/>
        <v>4188.72894319429</v>
      </c>
      <c r="V1172" s="2">
        <f t="shared" si="490"/>
        <v>181.63847945783652</v>
      </c>
      <c r="W1172" s="18">
        <f t="shared" si="491"/>
        <v>3979.2924960345754</v>
      </c>
      <c r="X1172" s="2">
        <f t="shared" si="492"/>
        <v>-550.54413744535259</v>
      </c>
      <c r="Y1172" s="2">
        <f t="shared" si="493"/>
        <v>397.92924960345755</v>
      </c>
      <c r="Z1172" s="2">
        <f t="shared" si="494"/>
        <v>-1000</v>
      </c>
      <c r="AA1172" s="2">
        <f t="shared" si="495"/>
        <v>3979.2924960345754</v>
      </c>
      <c r="AB1172" s="5">
        <f t="shared" si="496"/>
        <v>-1</v>
      </c>
      <c r="AC1172" s="5">
        <f t="shared" si="497"/>
        <v>4.25</v>
      </c>
      <c r="AD1172" s="3">
        <f t="shared" si="498"/>
        <v>201812</v>
      </c>
      <c r="AE1172" s="21">
        <v>6.25</v>
      </c>
      <c r="AF1172" s="21">
        <v>1.1299999999999999</v>
      </c>
      <c r="AG1172" s="21">
        <v>5.25</v>
      </c>
      <c r="AH1172" s="21">
        <v>1.18</v>
      </c>
      <c r="AI1172">
        <v>24</v>
      </c>
      <c r="AJ1172">
        <v>21</v>
      </c>
      <c r="AK1172">
        <f t="shared" si="499"/>
        <v>-600</v>
      </c>
      <c r="AL1172">
        <f t="shared" si="500"/>
        <v>21</v>
      </c>
      <c r="AM1172">
        <f t="shared" si="501"/>
        <v>24</v>
      </c>
    </row>
    <row r="1173" spans="2:39" x14ac:dyDescent="0.25">
      <c r="B1173" s="24">
        <v>43443</v>
      </c>
      <c r="C1173" s="20" t="s">
        <v>34</v>
      </c>
      <c r="D1173" s="20" t="s">
        <v>24</v>
      </c>
      <c r="E1173" s="2">
        <v>-1666.6666666666652</v>
      </c>
      <c r="F1173" s="2">
        <v>900</v>
      </c>
      <c r="G1173" s="9">
        <f t="shared" si="502"/>
        <v>45077.708333330498</v>
      </c>
      <c r="H1173" s="2" t="str">
        <f t="shared" si="503"/>
        <v>Los Angeles Chargers</v>
      </c>
      <c r="I1173" s="2" t="str">
        <f t="shared" si="504"/>
        <v>Cincinnati Bengals</v>
      </c>
      <c r="J1173" s="17">
        <f t="shared" si="505"/>
        <v>-1666.6666666666652</v>
      </c>
      <c r="K1173" s="18">
        <f t="shared" si="506"/>
        <v>900</v>
      </c>
      <c r="L1173" s="4">
        <f t="shared" si="481"/>
        <v>1.06</v>
      </c>
      <c r="M1173" s="4">
        <f t="shared" si="482"/>
        <v>10</v>
      </c>
      <c r="N1173" s="1">
        <f t="shared" si="483"/>
        <v>0.94339622641509424</v>
      </c>
      <c r="O1173" s="1">
        <f t="shared" si="484"/>
        <v>0.1</v>
      </c>
      <c r="P1173" s="1">
        <f t="shared" si="485"/>
        <v>4.1591320072332683E-2</v>
      </c>
      <c r="Q1173" s="1">
        <f t="shared" si="486"/>
        <v>0.42169811320754713</v>
      </c>
      <c r="R1173" s="1">
        <f t="shared" si="487"/>
        <v>0.93269811320754714</v>
      </c>
      <c r="S1173" s="1"/>
      <c r="T1173" s="17">
        <f t="shared" si="488"/>
        <v>72.158274836647607</v>
      </c>
      <c r="U1173" s="18">
        <f t="shared" si="489"/>
        <v>8490.4619756418233</v>
      </c>
      <c r="V1173" s="2">
        <f t="shared" si="490"/>
        <v>68.55036109481523</v>
      </c>
      <c r="W1173" s="18">
        <f t="shared" si="491"/>
        <v>8065.9388768597319</v>
      </c>
      <c r="X1173" s="2">
        <f t="shared" si="492"/>
        <v>-1458.781520664571</v>
      </c>
      <c r="Y1173" s="2">
        <f t="shared" si="493"/>
        <v>806.59388768597319</v>
      </c>
      <c r="Z1173" s="2">
        <f t="shared" si="494"/>
        <v>68.55036109481523</v>
      </c>
      <c r="AA1173" s="2">
        <f t="shared" si="495"/>
        <v>-1000</v>
      </c>
      <c r="AB1173" s="5">
        <f t="shared" si="496"/>
        <v>6.0000000000000053E-2</v>
      </c>
      <c r="AC1173" s="5">
        <f t="shared" si="497"/>
        <v>-1</v>
      </c>
      <c r="AD1173" s="3">
        <f t="shared" si="498"/>
        <v>201812</v>
      </c>
      <c r="AE1173" s="21">
        <v>1.0900000000000001</v>
      </c>
      <c r="AF1173" s="21">
        <v>8</v>
      </c>
      <c r="AG1173" s="21">
        <v>1.06</v>
      </c>
      <c r="AH1173" s="21">
        <v>10</v>
      </c>
      <c r="AI1173">
        <v>26</v>
      </c>
      <c r="AJ1173">
        <v>21</v>
      </c>
      <c r="AK1173">
        <f t="shared" si="499"/>
        <v>-1700</v>
      </c>
      <c r="AL1173">
        <f t="shared" si="500"/>
        <v>26</v>
      </c>
      <c r="AM1173">
        <f t="shared" si="501"/>
        <v>21</v>
      </c>
    </row>
    <row r="1174" spans="2:39" x14ac:dyDescent="0.25">
      <c r="B1174" s="24">
        <v>43443</v>
      </c>
      <c r="C1174" s="20" t="s">
        <v>25</v>
      </c>
      <c r="D1174" s="20" t="s">
        <v>41</v>
      </c>
      <c r="E1174" s="2">
        <v>140</v>
      </c>
      <c r="F1174" s="2">
        <v>-161.29032258064512</v>
      </c>
      <c r="G1174" s="9">
        <f t="shared" si="502"/>
        <v>45077.749999997162</v>
      </c>
      <c r="H1174" s="2" t="str">
        <f t="shared" si="503"/>
        <v>Denver Broncos</v>
      </c>
      <c r="I1174" s="2" t="str">
        <f t="shared" si="504"/>
        <v>San Francisco 49ers</v>
      </c>
      <c r="J1174" s="17">
        <f t="shared" si="505"/>
        <v>-161.29032258064512</v>
      </c>
      <c r="K1174" s="18">
        <f t="shared" si="506"/>
        <v>140</v>
      </c>
      <c r="L1174" s="4">
        <f t="shared" si="481"/>
        <v>1.62</v>
      </c>
      <c r="M1174" s="4">
        <f t="shared" si="482"/>
        <v>2.4</v>
      </c>
      <c r="N1174" s="1">
        <f t="shared" si="483"/>
        <v>0.61728395061728392</v>
      </c>
      <c r="O1174" s="1">
        <f t="shared" si="484"/>
        <v>0.41666666666666669</v>
      </c>
      <c r="P1174" s="1">
        <f t="shared" si="485"/>
        <v>3.2835820895522283E-2</v>
      </c>
      <c r="Q1174" s="1">
        <f t="shared" si="486"/>
        <v>0.10030864197530862</v>
      </c>
      <c r="R1174" s="1">
        <f t="shared" si="487"/>
        <v>0.61130864197530865</v>
      </c>
      <c r="S1174" s="1"/>
      <c r="T1174" s="17">
        <f t="shared" si="488"/>
        <v>635.83488165441463</v>
      </c>
      <c r="U1174" s="18">
        <f t="shared" si="489"/>
        <v>1423.7849094482656</v>
      </c>
      <c r="V1174" s="2">
        <f t="shared" si="490"/>
        <v>604.04313757169382</v>
      </c>
      <c r="W1174" s="18">
        <f t="shared" si="491"/>
        <v>1352.5956639758522</v>
      </c>
      <c r="X1174" s="2">
        <f t="shared" si="492"/>
        <v>-165.55109027810289</v>
      </c>
      <c r="Y1174" s="2">
        <f t="shared" si="493"/>
        <v>135.25956639758522</v>
      </c>
      <c r="Z1174" s="2">
        <f t="shared" si="494"/>
        <v>-1000</v>
      </c>
      <c r="AA1174" s="2">
        <f t="shared" si="495"/>
        <v>1352.5956639758522</v>
      </c>
      <c r="AB1174" s="5">
        <f t="shared" si="496"/>
        <v>-1</v>
      </c>
      <c r="AC1174" s="5">
        <f t="shared" si="497"/>
        <v>1.4</v>
      </c>
      <c r="AD1174" s="3">
        <f t="shared" si="498"/>
        <v>201812</v>
      </c>
      <c r="AE1174" s="21">
        <v>2.9</v>
      </c>
      <c r="AF1174" s="21">
        <v>1.43</v>
      </c>
      <c r="AG1174" s="21">
        <v>2.4</v>
      </c>
      <c r="AH1174" s="21">
        <v>1.62</v>
      </c>
      <c r="AI1174">
        <v>20</v>
      </c>
      <c r="AJ1174">
        <v>14</v>
      </c>
      <c r="AK1174">
        <f t="shared" si="499"/>
        <v>-170</v>
      </c>
      <c r="AL1174">
        <f t="shared" si="500"/>
        <v>14</v>
      </c>
      <c r="AM1174">
        <f t="shared" si="501"/>
        <v>20</v>
      </c>
    </row>
    <row r="1175" spans="2:39" x14ac:dyDescent="0.25">
      <c r="B1175" s="24">
        <v>43443</v>
      </c>
      <c r="C1175" s="20" t="s">
        <v>27</v>
      </c>
      <c r="D1175" s="20" t="s">
        <v>45</v>
      </c>
      <c r="E1175" s="2">
        <v>-222.22222222222226</v>
      </c>
      <c r="F1175" s="2">
        <v>179.99999999999997</v>
      </c>
      <c r="G1175" s="9">
        <f t="shared" si="502"/>
        <v>45077.791666663827</v>
      </c>
      <c r="H1175" s="2" t="str">
        <f t="shared" si="503"/>
        <v>Buffalo Bills</v>
      </c>
      <c r="I1175" s="2" t="str">
        <f t="shared" si="504"/>
        <v>New York Jets</v>
      </c>
      <c r="J1175" s="17">
        <f t="shared" si="505"/>
        <v>-222.22222222222226</v>
      </c>
      <c r="K1175" s="18">
        <f t="shared" si="506"/>
        <v>179.99999999999997</v>
      </c>
      <c r="L1175" s="4">
        <f t="shared" si="481"/>
        <v>1.45</v>
      </c>
      <c r="M1175" s="4">
        <f t="shared" si="482"/>
        <v>2.8</v>
      </c>
      <c r="N1175" s="1">
        <f t="shared" si="483"/>
        <v>0.68965517241379315</v>
      </c>
      <c r="O1175" s="1">
        <f t="shared" si="484"/>
        <v>0.35714285714285715</v>
      </c>
      <c r="P1175" s="1">
        <f t="shared" si="485"/>
        <v>4.4705882352941262E-2</v>
      </c>
      <c r="Q1175" s="1">
        <f t="shared" si="486"/>
        <v>0.166256157635468</v>
      </c>
      <c r="R1175" s="1">
        <f t="shared" si="487"/>
        <v>0.67725615763546798</v>
      </c>
      <c r="S1175" s="1"/>
      <c r="T1175" s="17">
        <f t="shared" si="488"/>
        <v>476.54619116545314</v>
      </c>
      <c r="U1175" s="18">
        <f t="shared" si="489"/>
        <v>1872.3757127156628</v>
      </c>
      <c r="V1175" s="2">
        <f t="shared" si="490"/>
        <v>452.71888160718044</v>
      </c>
      <c r="W1175" s="18">
        <f t="shared" si="491"/>
        <v>1778.7569270798795</v>
      </c>
      <c r="X1175" s="2">
        <f t="shared" si="492"/>
        <v>-220.88762820095712</v>
      </c>
      <c r="Y1175" s="2">
        <f t="shared" si="493"/>
        <v>177.87569270798795</v>
      </c>
      <c r="Z1175" s="2">
        <f t="shared" si="494"/>
        <v>-1000</v>
      </c>
      <c r="AA1175" s="2">
        <f t="shared" si="495"/>
        <v>1778.7569270798795</v>
      </c>
      <c r="AB1175" s="5">
        <f t="shared" si="496"/>
        <v>-1</v>
      </c>
      <c r="AC1175" s="5">
        <f t="shared" si="497"/>
        <v>1.7999999999999998</v>
      </c>
      <c r="AD1175" s="3">
        <f t="shared" si="498"/>
        <v>201812</v>
      </c>
      <c r="AE1175" s="21">
        <v>1.55</v>
      </c>
      <c r="AF1175" s="21">
        <v>2.6</v>
      </c>
      <c r="AG1175" s="21">
        <v>1.45</v>
      </c>
      <c r="AH1175" s="21">
        <v>2.8</v>
      </c>
      <c r="AI1175">
        <v>23</v>
      </c>
      <c r="AJ1175">
        <v>27</v>
      </c>
      <c r="AK1175">
        <f t="shared" si="499"/>
        <v>-300</v>
      </c>
      <c r="AL1175">
        <f t="shared" si="500"/>
        <v>23</v>
      </c>
      <c r="AM1175">
        <f t="shared" si="501"/>
        <v>27</v>
      </c>
    </row>
    <row r="1176" spans="2:39" x14ac:dyDescent="0.25">
      <c r="B1176" s="24">
        <v>43443</v>
      </c>
      <c r="C1176" s="20" t="s">
        <v>49</v>
      </c>
      <c r="D1176" s="20" t="s">
        <v>47</v>
      </c>
      <c r="E1176" s="2">
        <v>-105.26315789473685</v>
      </c>
      <c r="F1176" s="2">
        <v>-116.27906976744185</v>
      </c>
      <c r="G1176" s="9">
        <f t="shared" si="502"/>
        <v>45077.833333330491</v>
      </c>
      <c r="H1176" s="2" t="str">
        <f t="shared" si="503"/>
        <v>Carolina Panthers</v>
      </c>
      <c r="I1176" s="2" t="str">
        <f t="shared" si="504"/>
        <v>Cleveland Browns</v>
      </c>
      <c r="J1176" s="17">
        <f t="shared" si="505"/>
        <v>-116.27906976744185</v>
      </c>
      <c r="K1176" s="18">
        <f t="shared" si="506"/>
        <v>-105.26315789473685</v>
      </c>
      <c r="L1176" s="4">
        <f t="shared" si="481"/>
        <v>1.86</v>
      </c>
      <c r="M1176" s="4">
        <f t="shared" si="482"/>
        <v>1.95</v>
      </c>
      <c r="N1176" s="1">
        <f t="shared" si="483"/>
        <v>0.5376344086021505</v>
      </c>
      <c r="O1176" s="1">
        <f t="shared" si="484"/>
        <v>0.51282051282051289</v>
      </c>
      <c r="P1176" s="1">
        <f t="shared" si="485"/>
        <v>4.8031496062992063E-2</v>
      </c>
      <c r="Q1176" s="1">
        <f t="shared" si="486"/>
        <v>1.2406947890818809E-2</v>
      </c>
      <c r="R1176" s="1">
        <f t="shared" si="487"/>
        <v>0.52340694789081876</v>
      </c>
      <c r="S1176" s="1"/>
      <c r="T1176" s="17">
        <f t="shared" si="488"/>
        <v>910.55927711643062</v>
      </c>
      <c r="U1176" s="18">
        <f t="shared" si="489"/>
        <v>1001.5075521192962</v>
      </c>
      <c r="V1176" s="2">
        <f t="shared" si="490"/>
        <v>865.03131326060907</v>
      </c>
      <c r="W1176" s="18">
        <f t="shared" si="491"/>
        <v>951.43217451333135</v>
      </c>
      <c r="X1176" s="2">
        <f t="shared" si="492"/>
        <v>-115.60275156174939</v>
      </c>
      <c r="Y1176" s="2">
        <f t="shared" si="493"/>
        <v>-105.10470707084419</v>
      </c>
      <c r="Z1176" s="2">
        <f t="shared" si="494"/>
        <v>-1000</v>
      </c>
      <c r="AA1176" s="2">
        <f t="shared" si="495"/>
        <v>951.43217451333135</v>
      </c>
      <c r="AB1176" s="5">
        <f t="shared" si="496"/>
        <v>-1</v>
      </c>
      <c r="AC1176" s="5">
        <f t="shared" si="497"/>
        <v>0.95</v>
      </c>
      <c r="AD1176" s="3">
        <f t="shared" si="498"/>
        <v>201812</v>
      </c>
      <c r="AE1176" s="21">
        <v>2.0499999999999998</v>
      </c>
      <c r="AF1176" s="21">
        <v>1.8</v>
      </c>
      <c r="AG1176" s="21">
        <v>1.95</v>
      </c>
      <c r="AH1176" s="21">
        <v>1.86</v>
      </c>
      <c r="AI1176">
        <v>26</v>
      </c>
      <c r="AJ1176">
        <v>20</v>
      </c>
      <c r="AK1176">
        <f t="shared" si="499"/>
        <v>-120</v>
      </c>
      <c r="AL1176">
        <f t="shared" si="500"/>
        <v>20</v>
      </c>
      <c r="AM1176">
        <f t="shared" si="501"/>
        <v>26</v>
      </c>
    </row>
    <row r="1177" spans="2:39" x14ac:dyDescent="0.25">
      <c r="B1177" s="24">
        <v>43443</v>
      </c>
      <c r="C1177" s="20" t="s">
        <v>36</v>
      </c>
      <c r="D1177" s="20" t="s">
        <v>38</v>
      </c>
      <c r="E1177" s="2">
        <v>-192.30769230769229</v>
      </c>
      <c r="F1177" s="2">
        <v>167</v>
      </c>
      <c r="G1177" s="9">
        <f t="shared" si="502"/>
        <v>45077.874999997155</v>
      </c>
      <c r="H1177" s="2" t="str">
        <f t="shared" si="503"/>
        <v>Green Bay Packers</v>
      </c>
      <c r="I1177" s="2" t="str">
        <f t="shared" si="504"/>
        <v>Atlanta Falcons</v>
      </c>
      <c r="J1177" s="17">
        <f t="shared" si="505"/>
        <v>-192.30769230769229</v>
      </c>
      <c r="K1177" s="18">
        <f t="shared" si="506"/>
        <v>167</v>
      </c>
      <c r="L1177" s="4">
        <f t="shared" si="481"/>
        <v>1.5199999999999998</v>
      </c>
      <c r="M1177" s="4">
        <f t="shared" si="482"/>
        <v>2.67</v>
      </c>
      <c r="N1177" s="1">
        <f t="shared" si="483"/>
        <v>0.65789473684210531</v>
      </c>
      <c r="O1177" s="1">
        <f t="shared" si="484"/>
        <v>0.37453183520599254</v>
      </c>
      <c r="P1177" s="1">
        <f t="shared" si="485"/>
        <v>3.1408114558472477E-2</v>
      </c>
      <c r="Q1177" s="1">
        <f t="shared" si="486"/>
        <v>0.14168145081805639</v>
      </c>
      <c r="R1177" s="1">
        <f t="shared" si="487"/>
        <v>0.6526814508180564</v>
      </c>
      <c r="S1177" s="1"/>
      <c r="T1177" s="17">
        <f t="shared" si="488"/>
        <v>532.14098354813416</v>
      </c>
      <c r="U1177" s="18">
        <f t="shared" si="489"/>
        <v>1687.6788921698521</v>
      </c>
      <c r="V1177" s="2">
        <f t="shared" si="490"/>
        <v>505.53393437072742</v>
      </c>
      <c r="W1177" s="18">
        <f t="shared" si="491"/>
        <v>1603.2949475613595</v>
      </c>
      <c r="X1177" s="2">
        <f t="shared" si="492"/>
        <v>-197.81065760595641</v>
      </c>
      <c r="Y1177" s="2">
        <f t="shared" si="493"/>
        <v>160.32949475613594</v>
      </c>
      <c r="Z1177" s="2">
        <f t="shared" si="494"/>
        <v>505.53393437072742</v>
      </c>
      <c r="AA1177" s="2">
        <f t="shared" si="495"/>
        <v>-1000</v>
      </c>
      <c r="AB1177" s="5">
        <f t="shared" si="496"/>
        <v>0.5199999999999998</v>
      </c>
      <c r="AC1177" s="5">
        <f t="shared" si="497"/>
        <v>-1</v>
      </c>
      <c r="AD1177" s="3">
        <f t="shared" si="498"/>
        <v>201812</v>
      </c>
      <c r="AE1177" s="21">
        <v>1.4</v>
      </c>
      <c r="AF1177" s="21">
        <v>3.1</v>
      </c>
      <c r="AG1177" s="21">
        <v>1.52</v>
      </c>
      <c r="AH1177" s="21">
        <v>2.67</v>
      </c>
      <c r="AI1177">
        <v>34</v>
      </c>
      <c r="AJ1177">
        <v>20</v>
      </c>
      <c r="AK1177">
        <f t="shared" si="499"/>
        <v>-200</v>
      </c>
      <c r="AL1177">
        <f t="shared" si="500"/>
        <v>34</v>
      </c>
      <c r="AM1177">
        <f t="shared" si="501"/>
        <v>20</v>
      </c>
    </row>
    <row r="1178" spans="2:39" x14ac:dyDescent="0.25">
      <c r="B1178" s="24">
        <v>43443</v>
      </c>
      <c r="C1178" s="20" t="s">
        <v>43</v>
      </c>
      <c r="D1178" s="20" t="s">
        <v>42</v>
      </c>
      <c r="E1178" s="2">
        <v>-212.76595744680853</v>
      </c>
      <c r="F1178" s="2">
        <v>175</v>
      </c>
      <c r="G1178" s="9">
        <f t="shared" si="502"/>
        <v>45077.916666663819</v>
      </c>
      <c r="H1178" s="2" t="str">
        <f t="shared" si="503"/>
        <v>Houston Texans</v>
      </c>
      <c r="I1178" s="2" t="str">
        <f t="shared" si="504"/>
        <v>Indianapolis Colts</v>
      </c>
      <c r="J1178" s="17">
        <f t="shared" si="505"/>
        <v>-212.76595744680853</v>
      </c>
      <c r="K1178" s="18">
        <f t="shared" si="506"/>
        <v>175</v>
      </c>
      <c r="L1178" s="4">
        <f t="shared" si="481"/>
        <v>1.4700000000000002</v>
      </c>
      <c r="M1178" s="4">
        <f t="shared" si="482"/>
        <v>2.75</v>
      </c>
      <c r="N1178" s="1">
        <f t="shared" si="483"/>
        <v>0.68027210884353728</v>
      </c>
      <c r="O1178" s="1">
        <f t="shared" si="484"/>
        <v>0.36363636363636365</v>
      </c>
      <c r="P1178" s="1">
        <f t="shared" si="485"/>
        <v>4.206161137440767E-2</v>
      </c>
      <c r="Q1178" s="1">
        <f t="shared" si="486"/>
        <v>0.15831787260358682</v>
      </c>
      <c r="R1178" s="1">
        <f t="shared" si="487"/>
        <v>0.66931787260358688</v>
      </c>
      <c r="S1178" s="1"/>
      <c r="T1178" s="17">
        <f t="shared" si="488"/>
        <v>494.0584151893168</v>
      </c>
      <c r="U1178" s="18">
        <f t="shared" si="489"/>
        <v>1810.0865209085014</v>
      </c>
      <c r="V1178" s="2">
        <f t="shared" si="490"/>
        <v>469.35549442985092</v>
      </c>
      <c r="W1178" s="18">
        <f t="shared" si="491"/>
        <v>1719.5821948630762</v>
      </c>
      <c r="X1178" s="2">
        <f t="shared" si="492"/>
        <v>-213.05812158750777</v>
      </c>
      <c r="Y1178" s="2">
        <f t="shared" si="493"/>
        <v>171.95821948630763</v>
      </c>
      <c r="Z1178" s="2">
        <f t="shared" si="494"/>
        <v>-1000</v>
      </c>
      <c r="AA1178" s="2">
        <f t="shared" si="495"/>
        <v>1719.5821948630762</v>
      </c>
      <c r="AB1178" s="5">
        <f t="shared" si="496"/>
        <v>-1</v>
      </c>
      <c r="AC1178" s="5">
        <f t="shared" si="497"/>
        <v>1.75</v>
      </c>
      <c r="AD1178" s="3">
        <f t="shared" si="498"/>
        <v>201812</v>
      </c>
      <c r="AE1178" s="21">
        <v>1.44</v>
      </c>
      <c r="AF1178" s="21">
        <v>2.85</v>
      </c>
      <c r="AG1178" s="21">
        <v>1.47</v>
      </c>
      <c r="AH1178" s="21">
        <v>2.75</v>
      </c>
      <c r="AI1178">
        <v>21</v>
      </c>
      <c r="AJ1178">
        <v>24</v>
      </c>
      <c r="AK1178">
        <f t="shared" si="499"/>
        <v>-300</v>
      </c>
      <c r="AL1178">
        <f t="shared" si="500"/>
        <v>21</v>
      </c>
      <c r="AM1178">
        <f t="shared" si="501"/>
        <v>24</v>
      </c>
    </row>
    <row r="1179" spans="2:39" x14ac:dyDescent="0.25">
      <c r="B1179" s="24">
        <v>43443</v>
      </c>
      <c r="C1179" s="20" t="s">
        <v>23</v>
      </c>
      <c r="D1179" s="20" t="s">
        <v>31</v>
      </c>
      <c r="E1179" s="2">
        <v>-285.71428571428567</v>
      </c>
      <c r="F1179" s="2">
        <v>229.99999999999997</v>
      </c>
      <c r="G1179" s="9">
        <f t="shared" si="502"/>
        <v>45077.958333330484</v>
      </c>
      <c r="H1179" s="2" t="str">
        <f t="shared" si="503"/>
        <v>Kansas City Chiefs</v>
      </c>
      <c r="I1179" s="2" t="str">
        <f t="shared" si="504"/>
        <v>Baltimore Ravens</v>
      </c>
      <c r="J1179" s="17">
        <f t="shared" si="505"/>
        <v>-285.71428571428567</v>
      </c>
      <c r="K1179" s="18">
        <f t="shared" si="506"/>
        <v>229.99999999999997</v>
      </c>
      <c r="L1179" s="4">
        <f t="shared" si="481"/>
        <v>1.35</v>
      </c>
      <c r="M1179" s="4">
        <f t="shared" si="482"/>
        <v>3.3</v>
      </c>
      <c r="N1179" s="1">
        <f t="shared" si="483"/>
        <v>0.7407407407407407</v>
      </c>
      <c r="O1179" s="1">
        <f t="shared" si="484"/>
        <v>0.30303030303030304</v>
      </c>
      <c r="P1179" s="1">
        <f t="shared" si="485"/>
        <v>4.1935483870967794E-2</v>
      </c>
      <c r="Q1179" s="1">
        <f t="shared" si="486"/>
        <v>0.21885521885521883</v>
      </c>
      <c r="R1179" s="1">
        <f t="shared" si="487"/>
        <v>0.72985521885521887</v>
      </c>
      <c r="S1179" s="1"/>
      <c r="T1179" s="17">
        <f t="shared" si="488"/>
        <v>370.13475298361828</v>
      </c>
      <c r="U1179" s="18">
        <f t="shared" si="489"/>
        <v>2363.8563841328437</v>
      </c>
      <c r="V1179" s="2">
        <f t="shared" si="490"/>
        <v>351.62801533443735</v>
      </c>
      <c r="W1179" s="18">
        <f t="shared" si="491"/>
        <v>2245.6635649262016</v>
      </c>
      <c r="X1179" s="2">
        <f t="shared" si="492"/>
        <v>-284.39144675343596</v>
      </c>
      <c r="Y1179" s="2">
        <f t="shared" si="493"/>
        <v>224.56635649262017</v>
      </c>
      <c r="Z1179" s="2">
        <f t="shared" si="494"/>
        <v>351.62801533443735</v>
      </c>
      <c r="AA1179" s="2">
        <f t="shared" si="495"/>
        <v>-1000</v>
      </c>
      <c r="AB1179" s="5">
        <f t="shared" si="496"/>
        <v>0.35000000000000009</v>
      </c>
      <c r="AC1179" s="5">
        <f t="shared" si="497"/>
        <v>-1</v>
      </c>
      <c r="AD1179" s="3">
        <f t="shared" si="498"/>
        <v>201812</v>
      </c>
      <c r="AE1179" s="21">
        <v>1.31</v>
      </c>
      <c r="AF1179" s="21">
        <v>3.55</v>
      </c>
      <c r="AG1179" s="21">
        <v>1.35</v>
      </c>
      <c r="AH1179" s="21">
        <v>3.3</v>
      </c>
      <c r="AI1179">
        <v>27</v>
      </c>
      <c r="AJ1179">
        <v>24</v>
      </c>
      <c r="AK1179">
        <f t="shared" si="499"/>
        <v>-300</v>
      </c>
      <c r="AL1179">
        <f t="shared" si="500"/>
        <v>27</v>
      </c>
      <c r="AM1179">
        <f t="shared" si="501"/>
        <v>24</v>
      </c>
    </row>
    <row r="1180" spans="2:39" x14ac:dyDescent="0.25">
      <c r="B1180" s="24">
        <v>43443</v>
      </c>
      <c r="C1180" s="20" t="s">
        <v>33</v>
      </c>
      <c r="D1180" s="20" t="s">
        <v>39</v>
      </c>
      <c r="E1180" s="2">
        <v>350</v>
      </c>
      <c r="F1180" s="2">
        <v>-454.54545454545462</v>
      </c>
      <c r="G1180" s="9">
        <f t="shared" si="502"/>
        <v>45077.999999997148</v>
      </c>
      <c r="H1180" s="2" t="str">
        <f t="shared" si="503"/>
        <v>New England Patriots</v>
      </c>
      <c r="I1180" s="2" t="str">
        <f t="shared" si="504"/>
        <v>Miami Dolphins</v>
      </c>
      <c r="J1180" s="17">
        <f t="shared" si="505"/>
        <v>-454.54545454545462</v>
      </c>
      <c r="K1180" s="18">
        <f t="shared" si="506"/>
        <v>350</v>
      </c>
      <c r="L1180" s="4">
        <f t="shared" si="481"/>
        <v>1.22</v>
      </c>
      <c r="M1180" s="4">
        <f t="shared" si="482"/>
        <v>4.5</v>
      </c>
      <c r="N1180" s="1">
        <f t="shared" si="483"/>
        <v>0.81967213114754101</v>
      </c>
      <c r="O1180" s="1">
        <f t="shared" si="484"/>
        <v>0.22222222222222221</v>
      </c>
      <c r="P1180" s="1">
        <f t="shared" si="485"/>
        <v>4.0209790209790097E-2</v>
      </c>
      <c r="Q1180" s="1">
        <f t="shared" si="486"/>
        <v>0.2987249544626594</v>
      </c>
      <c r="R1180" s="1">
        <f t="shared" si="487"/>
        <v>0.80972495446265946</v>
      </c>
      <c r="S1180" s="1"/>
      <c r="T1180" s="17">
        <f t="shared" si="488"/>
        <v>234.98725646118768</v>
      </c>
      <c r="U1180" s="18">
        <f t="shared" si="489"/>
        <v>3526.591123964678</v>
      </c>
      <c r="V1180" s="2">
        <f t="shared" si="490"/>
        <v>223.2378936381283</v>
      </c>
      <c r="W1180" s="18">
        <f t="shared" si="491"/>
        <v>3350.2615677664439</v>
      </c>
      <c r="X1180" s="2">
        <f t="shared" si="492"/>
        <v>-447.95262296329213</v>
      </c>
      <c r="Y1180" s="2">
        <f t="shared" si="493"/>
        <v>335.02615677664437</v>
      </c>
      <c r="Z1180" s="2">
        <f t="shared" si="494"/>
        <v>-1000</v>
      </c>
      <c r="AA1180" s="2">
        <f t="shared" si="495"/>
        <v>3350.2615677664439</v>
      </c>
      <c r="AB1180" s="5">
        <f t="shared" si="496"/>
        <v>-1</v>
      </c>
      <c r="AC1180" s="5">
        <f t="shared" si="497"/>
        <v>3.5</v>
      </c>
      <c r="AD1180" s="3">
        <f t="shared" si="498"/>
        <v>201812</v>
      </c>
      <c r="AE1180" s="21">
        <v>4.0999999999999996</v>
      </c>
      <c r="AF1180" s="21">
        <v>1.25</v>
      </c>
      <c r="AG1180" s="21">
        <v>4.5</v>
      </c>
      <c r="AH1180" s="21">
        <v>1.22</v>
      </c>
      <c r="AI1180">
        <v>34</v>
      </c>
      <c r="AJ1180">
        <v>33</v>
      </c>
      <c r="AK1180">
        <f t="shared" si="499"/>
        <v>-500</v>
      </c>
      <c r="AL1180">
        <f t="shared" si="500"/>
        <v>33</v>
      </c>
      <c r="AM1180">
        <f t="shared" si="501"/>
        <v>34</v>
      </c>
    </row>
    <row r="1181" spans="2:39" x14ac:dyDescent="0.25">
      <c r="B1181" s="24">
        <v>43443</v>
      </c>
      <c r="C1181" s="20" t="s">
        <v>30</v>
      </c>
      <c r="D1181" s="20" t="s">
        <v>46</v>
      </c>
      <c r="E1181" s="2">
        <v>375</v>
      </c>
      <c r="F1181" s="2">
        <v>-500.00000000000011</v>
      </c>
      <c r="G1181" s="9">
        <f t="shared" si="502"/>
        <v>45078.041666663812</v>
      </c>
      <c r="H1181" s="2" t="str">
        <f t="shared" si="503"/>
        <v>New Orleans Saints</v>
      </c>
      <c r="I1181" s="2" t="str">
        <f t="shared" si="504"/>
        <v>Tampa Bay Buccaneers</v>
      </c>
      <c r="J1181" s="17">
        <f t="shared" si="505"/>
        <v>-500.00000000000011</v>
      </c>
      <c r="K1181" s="18">
        <f t="shared" si="506"/>
        <v>375</v>
      </c>
      <c r="L1181" s="4">
        <f t="shared" si="481"/>
        <v>1.2</v>
      </c>
      <c r="M1181" s="4">
        <f t="shared" si="482"/>
        <v>4.75</v>
      </c>
      <c r="N1181" s="1">
        <f t="shared" si="483"/>
        <v>0.83333333333333337</v>
      </c>
      <c r="O1181" s="1">
        <f t="shared" si="484"/>
        <v>0.21052631578947367</v>
      </c>
      <c r="P1181" s="1">
        <f t="shared" si="485"/>
        <v>4.2016806722689037E-2</v>
      </c>
      <c r="Q1181" s="1">
        <f t="shared" si="486"/>
        <v>0.31140350877192985</v>
      </c>
      <c r="R1181" s="1">
        <f t="shared" si="487"/>
        <v>0.82240350877192991</v>
      </c>
      <c r="S1181" s="1"/>
      <c r="T1181" s="17">
        <f t="shared" si="488"/>
        <v>215.94811954689931</v>
      </c>
      <c r="U1181" s="18">
        <f t="shared" si="489"/>
        <v>3787.1793685900598</v>
      </c>
      <c r="V1181" s="2">
        <f t="shared" si="490"/>
        <v>205.15071356955434</v>
      </c>
      <c r="W1181" s="18">
        <f t="shared" si="491"/>
        <v>3597.8204001605568</v>
      </c>
      <c r="X1181" s="2">
        <f t="shared" si="492"/>
        <v>-487.44651315139578</v>
      </c>
      <c r="Y1181" s="2">
        <f t="shared" si="493"/>
        <v>359.7820400160557</v>
      </c>
      <c r="Z1181" s="2">
        <f t="shared" si="494"/>
        <v>205.15071356955434</v>
      </c>
      <c r="AA1181" s="2">
        <f t="shared" si="495"/>
        <v>-1000</v>
      </c>
      <c r="AB1181" s="5">
        <f t="shared" si="496"/>
        <v>0.19999999999999996</v>
      </c>
      <c r="AC1181" s="5">
        <f t="shared" si="497"/>
        <v>-1</v>
      </c>
      <c r="AD1181" s="3">
        <f t="shared" si="498"/>
        <v>201812</v>
      </c>
      <c r="AE1181" s="21">
        <v>4.0999999999999996</v>
      </c>
      <c r="AF1181" s="21">
        <v>1.25</v>
      </c>
      <c r="AG1181" s="21">
        <v>4.75</v>
      </c>
      <c r="AH1181" s="21">
        <v>1.2</v>
      </c>
      <c r="AI1181">
        <v>14</v>
      </c>
      <c r="AJ1181">
        <v>28</v>
      </c>
      <c r="AK1181">
        <f t="shared" si="499"/>
        <v>-500</v>
      </c>
      <c r="AL1181">
        <f t="shared" si="500"/>
        <v>28</v>
      </c>
      <c r="AM1181">
        <f t="shared" si="501"/>
        <v>14</v>
      </c>
    </row>
    <row r="1182" spans="2:39" x14ac:dyDescent="0.25">
      <c r="B1182" s="24">
        <v>43443</v>
      </c>
      <c r="C1182" s="20" t="s">
        <v>56</v>
      </c>
      <c r="D1182" s="20" t="s">
        <v>28</v>
      </c>
      <c r="E1182" s="2">
        <v>145.00000000000003</v>
      </c>
      <c r="F1182" s="2">
        <v>-166.66666666666663</v>
      </c>
      <c r="G1182" s="9">
        <f t="shared" si="502"/>
        <v>45078.083333330476</v>
      </c>
      <c r="H1182" s="2" t="str">
        <f t="shared" si="503"/>
        <v>New York Giants</v>
      </c>
      <c r="I1182" s="2" t="str">
        <f t="shared" si="504"/>
        <v>Washington Redskins</v>
      </c>
      <c r="J1182" s="17">
        <f t="shared" si="505"/>
        <v>-166.66666666666663</v>
      </c>
      <c r="K1182" s="18">
        <f t="shared" si="506"/>
        <v>145.00000000000003</v>
      </c>
      <c r="L1182" s="4">
        <f t="shared" si="481"/>
        <v>1.6</v>
      </c>
      <c r="M1182" s="4">
        <f t="shared" si="482"/>
        <v>2.4500000000000002</v>
      </c>
      <c r="N1182" s="1">
        <f t="shared" si="483"/>
        <v>0.625</v>
      </c>
      <c r="O1182" s="1">
        <f t="shared" si="484"/>
        <v>0.4081632653061224</v>
      </c>
      <c r="P1182" s="1">
        <f t="shared" si="485"/>
        <v>3.2098765432098886E-2</v>
      </c>
      <c r="Q1182" s="1">
        <f t="shared" si="486"/>
        <v>0.1084183673469388</v>
      </c>
      <c r="R1182" s="1">
        <f t="shared" si="487"/>
        <v>0.61941836734693878</v>
      </c>
      <c r="S1182" s="1"/>
      <c r="T1182" s="17">
        <f t="shared" si="488"/>
        <v>614.4177388267467</v>
      </c>
      <c r="U1182" s="18">
        <f t="shared" si="489"/>
        <v>1471.4893831628281</v>
      </c>
      <c r="V1182" s="2">
        <f t="shared" si="490"/>
        <v>583.69685188540939</v>
      </c>
      <c r="W1182" s="18">
        <f t="shared" si="491"/>
        <v>1397.9149140046866</v>
      </c>
      <c r="X1182" s="2">
        <f t="shared" si="492"/>
        <v>-171.32180801898838</v>
      </c>
      <c r="Y1182" s="2">
        <f t="shared" si="493"/>
        <v>139.79149140046866</v>
      </c>
      <c r="Z1182" s="2">
        <f t="shared" si="494"/>
        <v>583.69685188540939</v>
      </c>
      <c r="AA1182" s="2">
        <f t="shared" si="495"/>
        <v>-1000</v>
      </c>
      <c r="AB1182" s="5">
        <f t="shared" si="496"/>
        <v>0.60000000000000009</v>
      </c>
      <c r="AC1182" s="5">
        <f t="shared" si="497"/>
        <v>-1</v>
      </c>
      <c r="AD1182" s="3">
        <f t="shared" si="498"/>
        <v>201812</v>
      </c>
      <c r="AE1182" s="21">
        <v>2.6</v>
      </c>
      <c r="AF1182" s="21">
        <v>1.55</v>
      </c>
      <c r="AG1182" s="21">
        <v>2.4500000000000002</v>
      </c>
      <c r="AH1182" s="21">
        <v>1.6</v>
      </c>
      <c r="AI1182">
        <v>16</v>
      </c>
      <c r="AJ1182">
        <v>40</v>
      </c>
      <c r="AK1182">
        <f t="shared" si="499"/>
        <v>-170</v>
      </c>
      <c r="AL1182">
        <f t="shared" si="500"/>
        <v>40</v>
      </c>
      <c r="AM1182">
        <f t="shared" si="501"/>
        <v>16</v>
      </c>
    </row>
    <row r="1183" spans="2:39" x14ac:dyDescent="0.25">
      <c r="B1183" s="24">
        <v>43440</v>
      </c>
      <c r="C1183" s="20" t="s">
        <v>44</v>
      </c>
      <c r="D1183" s="20" t="s">
        <v>29</v>
      </c>
      <c r="E1183" s="2">
        <v>-250.00000000000006</v>
      </c>
      <c r="F1183" s="2">
        <v>204.99999999999997</v>
      </c>
      <c r="G1183" s="9">
        <f t="shared" si="502"/>
        <v>45078.124999997141</v>
      </c>
      <c r="H1183" s="2" t="str">
        <f t="shared" si="503"/>
        <v>Tennessee Titans</v>
      </c>
      <c r="I1183" s="2" t="str">
        <f t="shared" si="504"/>
        <v>Jacksonville Jaguars</v>
      </c>
      <c r="J1183" s="17">
        <f t="shared" si="505"/>
        <v>-250.00000000000006</v>
      </c>
      <c r="K1183" s="18">
        <f t="shared" si="506"/>
        <v>204.99999999999997</v>
      </c>
      <c r="L1183" s="4">
        <f t="shared" si="481"/>
        <v>1.4</v>
      </c>
      <c r="M1183" s="4">
        <f t="shared" si="482"/>
        <v>3.05</v>
      </c>
      <c r="N1183" s="1">
        <f t="shared" si="483"/>
        <v>0.7142857142857143</v>
      </c>
      <c r="O1183" s="1">
        <f t="shared" si="484"/>
        <v>0.32786885245901642</v>
      </c>
      <c r="P1183" s="1">
        <f t="shared" si="485"/>
        <v>4.0449438202247112E-2</v>
      </c>
      <c r="Q1183" s="1">
        <f t="shared" si="486"/>
        <v>0.19320843091334894</v>
      </c>
      <c r="R1183" s="1">
        <f t="shared" si="487"/>
        <v>0.70420843091334895</v>
      </c>
      <c r="S1183" s="1"/>
      <c r="T1183" s="17">
        <f t="shared" si="488"/>
        <v>420.03412072617954</v>
      </c>
      <c r="U1183" s="18">
        <f t="shared" si="489"/>
        <v>2105.3798440390528</v>
      </c>
      <c r="V1183" s="2">
        <f t="shared" si="490"/>
        <v>399.03241468987056</v>
      </c>
      <c r="W1183" s="18">
        <f t="shared" si="491"/>
        <v>2000.1108518371002</v>
      </c>
      <c r="X1183" s="2">
        <f t="shared" si="492"/>
        <v>-250.60620721181351</v>
      </c>
      <c r="Y1183" s="2">
        <f t="shared" si="493"/>
        <v>200.01108518371001</v>
      </c>
      <c r="Z1183" s="2">
        <f t="shared" si="494"/>
        <v>399.03241468987056</v>
      </c>
      <c r="AA1183" s="2">
        <f t="shared" si="495"/>
        <v>-1000</v>
      </c>
      <c r="AB1183" s="5">
        <f t="shared" si="496"/>
        <v>0.39999999999999991</v>
      </c>
      <c r="AC1183" s="5">
        <f t="shared" si="497"/>
        <v>-1</v>
      </c>
      <c r="AD1183" s="3">
        <f t="shared" si="498"/>
        <v>201812</v>
      </c>
      <c r="AE1183" s="21">
        <v>1.44</v>
      </c>
      <c r="AF1183" s="21">
        <v>2.85</v>
      </c>
      <c r="AG1183" s="21">
        <v>1.4</v>
      </c>
      <c r="AH1183" s="21">
        <v>3.05</v>
      </c>
      <c r="AI1183">
        <v>30</v>
      </c>
      <c r="AJ1183">
        <v>9</v>
      </c>
      <c r="AK1183">
        <f t="shared" si="499"/>
        <v>-300</v>
      </c>
      <c r="AL1183">
        <f t="shared" si="500"/>
        <v>30</v>
      </c>
      <c r="AM1183">
        <f t="shared" si="501"/>
        <v>9</v>
      </c>
    </row>
    <row r="1184" spans="2:39" x14ac:dyDescent="0.25">
      <c r="B1184" s="24">
        <v>43437</v>
      </c>
      <c r="C1184" s="20" t="s">
        <v>22</v>
      </c>
      <c r="D1184" s="20" t="s">
        <v>56</v>
      </c>
      <c r="E1184" s="2">
        <v>-263.1578947368422</v>
      </c>
      <c r="F1184" s="2">
        <v>215</v>
      </c>
      <c r="G1184" s="9">
        <f t="shared" si="502"/>
        <v>45078.166666663805</v>
      </c>
      <c r="H1184" s="2" t="str">
        <f t="shared" si="503"/>
        <v>Philadelphia Eagles</v>
      </c>
      <c r="I1184" s="2" t="str">
        <f t="shared" si="504"/>
        <v>Washington Redskins</v>
      </c>
      <c r="J1184" s="17">
        <f t="shared" si="505"/>
        <v>-263.1578947368422</v>
      </c>
      <c r="K1184" s="18">
        <f t="shared" si="506"/>
        <v>215</v>
      </c>
      <c r="L1184" s="4">
        <f t="shared" si="481"/>
        <v>1.38</v>
      </c>
      <c r="M1184" s="4">
        <f t="shared" si="482"/>
        <v>3.15</v>
      </c>
      <c r="N1184" s="1">
        <f t="shared" si="483"/>
        <v>0.7246376811594204</v>
      </c>
      <c r="O1184" s="1">
        <f t="shared" si="484"/>
        <v>0.31746031746031744</v>
      </c>
      <c r="P1184" s="1">
        <f t="shared" si="485"/>
        <v>4.039735099337749E-2</v>
      </c>
      <c r="Q1184" s="1">
        <f t="shared" si="486"/>
        <v>0.20358868184955148</v>
      </c>
      <c r="R1184" s="1">
        <f t="shared" si="487"/>
        <v>0.71458868184955149</v>
      </c>
      <c r="S1184" s="1"/>
      <c r="T1184" s="17">
        <f t="shared" si="488"/>
        <v>399.40643533805462</v>
      </c>
      <c r="U1184" s="18">
        <f t="shared" si="489"/>
        <v>2205.1924375584526</v>
      </c>
      <c r="V1184" s="2">
        <f t="shared" si="490"/>
        <v>379.43611357115185</v>
      </c>
      <c r="W1184" s="18">
        <f t="shared" si="491"/>
        <v>2094.93281568053</v>
      </c>
      <c r="X1184" s="2">
        <f t="shared" si="492"/>
        <v>-263.54897813712716</v>
      </c>
      <c r="Y1184" s="2">
        <f t="shared" si="493"/>
        <v>209.49328156805299</v>
      </c>
      <c r="Z1184" s="2">
        <f t="shared" si="494"/>
        <v>379.43611357115185</v>
      </c>
      <c r="AA1184" s="2">
        <f t="shared" si="495"/>
        <v>-1000</v>
      </c>
      <c r="AB1184" s="5">
        <f t="shared" si="496"/>
        <v>0.37999999999999989</v>
      </c>
      <c r="AC1184" s="5">
        <f t="shared" si="497"/>
        <v>-1</v>
      </c>
      <c r="AD1184" s="3">
        <f t="shared" si="498"/>
        <v>201812</v>
      </c>
      <c r="AE1184" s="21">
        <v>1.37</v>
      </c>
      <c r="AF1184" s="21">
        <v>3.2</v>
      </c>
      <c r="AG1184" s="21">
        <v>1.38</v>
      </c>
      <c r="AH1184" s="21">
        <v>3.15</v>
      </c>
      <c r="AI1184">
        <v>28</v>
      </c>
      <c r="AJ1184">
        <v>13</v>
      </c>
      <c r="AK1184">
        <f t="shared" si="499"/>
        <v>-300</v>
      </c>
      <c r="AL1184">
        <f t="shared" si="500"/>
        <v>28</v>
      </c>
      <c r="AM1184">
        <f t="shared" si="501"/>
        <v>13</v>
      </c>
    </row>
    <row r="1185" spans="2:39" x14ac:dyDescent="0.25">
      <c r="B1185" s="24">
        <v>43436</v>
      </c>
      <c r="C1185" s="20" t="s">
        <v>48</v>
      </c>
      <c r="D1185" s="20" t="s">
        <v>34</v>
      </c>
      <c r="E1185" s="2">
        <v>-175.43859649122805</v>
      </c>
      <c r="F1185" s="2">
        <v>154.99999999999997</v>
      </c>
      <c r="G1185" s="9">
        <f t="shared" si="502"/>
        <v>45078.208333330469</v>
      </c>
      <c r="H1185" s="2" t="str">
        <f t="shared" si="503"/>
        <v>Pittsburgh Steelers</v>
      </c>
      <c r="I1185" s="2" t="str">
        <f t="shared" si="504"/>
        <v>Los Angeles Chargers</v>
      </c>
      <c r="J1185" s="17">
        <f t="shared" si="505"/>
        <v>-175.43859649122805</v>
      </c>
      <c r="K1185" s="18">
        <f t="shared" si="506"/>
        <v>154.99999999999997</v>
      </c>
      <c r="L1185" s="4">
        <f t="shared" si="481"/>
        <v>1.57</v>
      </c>
      <c r="M1185" s="4">
        <f t="shared" si="482"/>
        <v>2.5499999999999998</v>
      </c>
      <c r="N1185" s="1">
        <f t="shared" si="483"/>
        <v>0.63694267515923564</v>
      </c>
      <c r="O1185" s="1">
        <f t="shared" si="484"/>
        <v>0.39215686274509809</v>
      </c>
      <c r="P1185" s="1">
        <f t="shared" si="485"/>
        <v>2.8276699029126329E-2</v>
      </c>
      <c r="Q1185" s="1">
        <f t="shared" si="486"/>
        <v>0.12239290620706877</v>
      </c>
      <c r="R1185" s="1">
        <f t="shared" si="487"/>
        <v>0.63339290620706878</v>
      </c>
      <c r="S1185" s="1"/>
      <c r="T1185" s="17">
        <f t="shared" si="488"/>
        <v>578.79886276004493</v>
      </c>
      <c r="U1185" s="18">
        <f t="shared" si="489"/>
        <v>1558.0808321378222</v>
      </c>
      <c r="V1185" s="2">
        <f t="shared" si="490"/>
        <v>549.85891962204266</v>
      </c>
      <c r="W1185" s="18">
        <f t="shared" si="491"/>
        <v>1480.1767905309309</v>
      </c>
      <c r="X1185" s="2">
        <f t="shared" si="492"/>
        <v>-181.86483192586408</v>
      </c>
      <c r="Y1185" s="2">
        <f t="shared" si="493"/>
        <v>148.0176790530931</v>
      </c>
      <c r="Z1185" s="2">
        <f t="shared" si="494"/>
        <v>-1000</v>
      </c>
      <c r="AA1185" s="2">
        <f t="shared" si="495"/>
        <v>1480.1767905309309</v>
      </c>
      <c r="AB1185" s="5">
        <f t="shared" si="496"/>
        <v>-1</v>
      </c>
      <c r="AC1185" s="5">
        <f t="shared" si="497"/>
        <v>1.5499999999999998</v>
      </c>
      <c r="AD1185" s="3">
        <f t="shared" si="498"/>
        <v>201812</v>
      </c>
      <c r="AE1185" s="21">
        <v>1.57</v>
      </c>
      <c r="AF1185" s="21">
        <v>2.5499999999999998</v>
      </c>
      <c r="AG1185" s="21">
        <v>1.57</v>
      </c>
      <c r="AH1185" s="21">
        <v>2.5499999999999998</v>
      </c>
      <c r="AI1185">
        <v>30</v>
      </c>
      <c r="AJ1185">
        <v>33</v>
      </c>
      <c r="AK1185">
        <f t="shared" si="499"/>
        <v>-180</v>
      </c>
      <c r="AL1185">
        <f t="shared" si="500"/>
        <v>30</v>
      </c>
      <c r="AM1185">
        <f t="shared" si="501"/>
        <v>33</v>
      </c>
    </row>
    <row r="1186" spans="2:39" x14ac:dyDescent="0.25">
      <c r="B1186" s="24">
        <v>43436</v>
      </c>
      <c r="C1186" s="20" t="s">
        <v>39</v>
      </c>
      <c r="D1186" s="20" t="s">
        <v>32</v>
      </c>
      <c r="E1186" s="2">
        <v>-250.00000000000006</v>
      </c>
      <c r="F1186" s="2">
        <v>210</v>
      </c>
      <c r="G1186" s="9">
        <f t="shared" si="502"/>
        <v>45078.249999997133</v>
      </c>
      <c r="H1186" s="2" t="str">
        <f t="shared" si="503"/>
        <v>New England Patriots</v>
      </c>
      <c r="I1186" s="2" t="str">
        <f t="shared" si="504"/>
        <v>Minnesota Vikings</v>
      </c>
      <c r="J1186" s="17">
        <f t="shared" si="505"/>
        <v>-250.00000000000006</v>
      </c>
      <c r="K1186" s="18">
        <f t="shared" si="506"/>
        <v>210</v>
      </c>
      <c r="L1186" s="4">
        <f t="shared" si="481"/>
        <v>1.4</v>
      </c>
      <c r="M1186" s="4">
        <f t="shared" si="482"/>
        <v>3.1</v>
      </c>
      <c r="N1186" s="1">
        <f t="shared" si="483"/>
        <v>0.7142857142857143</v>
      </c>
      <c r="O1186" s="1">
        <f t="shared" si="484"/>
        <v>0.32258064516129031</v>
      </c>
      <c r="P1186" s="1">
        <f t="shared" si="485"/>
        <v>3.5555555555555562E-2</v>
      </c>
      <c r="Q1186" s="1">
        <f t="shared" si="486"/>
        <v>0.19585253456221199</v>
      </c>
      <c r="R1186" s="1">
        <f t="shared" si="487"/>
        <v>0.70685253456221198</v>
      </c>
      <c r="S1186" s="1"/>
      <c r="T1186" s="17">
        <f t="shared" si="488"/>
        <v>414.72223852086552</v>
      </c>
      <c r="U1186" s="18">
        <f t="shared" si="489"/>
        <v>2130.2265089838866</v>
      </c>
      <c r="V1186" s="2">
        <f t="shared" si="490"/>
        <v>393.98612659482222</v>
      </c>
      <c r="W1186" s="18">
        <f t="shared" si="491"/>
        <v>2023.7151835346922</v>
      </c>
      <c r="X1186" s="2">
        <f t="shared" si="492"/>
        <v>-253.81604389039978</v>
      </c>
      <c r="Y1186" s="2">
        <f t="shared" si="493"/>
        <v>202.37151835346921</v>
      </c>
      <c r="Z1186" s="2">
        <f t="shared" si="494"/>
        <v>393.98612659482222</v>
      </c>
      <c r="AA1186" s="2">
        <f t="shared" si="495"/>
        <v>-1000</v>
      </c>
      <c r="AB1186" s="5">
        <f t="shared" si="496"/>
        <v>0.39999999999999991</v>
      </c>
      <c r="AC1186" s="5">
        <f t="shared" si="497"/>
        <v>-1</v>
      </c>
      <c r="AD1186" s="3">
        <f t="shared" si="498"/>
        <v>201812</v>
      </c>
      <c r="AE1186" s="21">
        <v>1.41</v>
      </c>
      <c r="AF1186" s="21">
        <v>3</v>
      </c>
      <c r="AG1186" s="21">
        <v>1.4</v>
      </c>
      <c r="AH1186" s="21">
        <v>3.1</v>
      </c>
      <c r="AI1186">
        <v>24</v>
      </c>
      <c r="AJ1186">
        <v>10</v>
      </c>
      <c r="AK1186">
        <f t="shared" si="499"/>
        <v>-300</v>
      </c>
      <c r="AL1186">
        <f t="shared" si="500"/>
        <v>24</v>
      </c>
      <c r="AM1186">
        <f t="shared" si="501"/>
        <v>10</v>
      </c>
    </row>
    <row r="1187" spans="2:39" x14ac:dyDescent="0.25">
      <c r="B1187" s="24">
        <v>43436</v>
      </c>
      <c r="C1187" s="20" t="s">
        <v>35</v>
      </c>
      <c r="D1187" s="20" t="s">
        <v>25</v>
      </c>
      <c r="E1187" s="2">
        <v>-500.00000000000011</v>
      </c>
      <c r="F1187" s="2">
        <v>375</v>
      </c>
      <c r="G1187" s="9">
        <f t="shared" si="502"/>
        <v>45078.291666663798</v>
      </c>
      <c r="H1187" s="2" t="str">
        <f t="shared" si="503"/>
        <v>Seattle Seahawks</v>
      </c>
      <c r="I1187" s="2" t="str">
        <f t="shared" si="504"/>
        <v>San Francisco 49ers</v>
      </c>
      <c r="J1187" s="17">
        <f t="shared" si="505"/>
        <v>-500.00000000000011</v>
      </c>
      <c r="K1187" s="18">
        <f t="shared" si="506"/>
        <v>375</v>
      </c>
      <c r="L1187" s="4">
        <f t="shared" si="481"/>
        <v>1.2</v>
      </c>
      <c r="M1187" s="4">
        <f t="shared" si="482"/>
        <v>4.75</v>
      </c>
      <c r="N1187" s="1">
        <f t="shared" si="483"/>
        <v>0.83333333333333337</v>
      </c>
      <c r="O1187" s="1">
        <f t="shared" si="484"/>
        <v>0.21052631578947367</v>
      </c>
      <c r="P1187" s="1">
        <f t="shared" si="485"/>
        <v>4.2016806722689037E-2</v>
      </c>
      <c r="Q1187" s="1">
        <f t="shared" si="486"/>
        <v>0.31140350877192985</v>
      </c>
      <c r="R1187" s="1">
        <f t="shared" si="487"/>
        <v>0.82240350877192991</v>
      </c>
      <c r="S1187" s="1"/>
      <c r="T1187" s="17">
        <f t="shared" si="488"/>
        <v>215.94811954689931</v>
      </c>
      <c r="U1187" s="18">
        <f t="shared" si="489"/>
        <v>3787.1793685900598</v>
      </c>
      <c r="V1187" s="2">
        <f t="shared" si="490"/>
        <v>205.15071356955434</v>
      </c>
      <c r="W1187" s="18">
        <f t="shared" si="491"/>
        <v>3597.8204001605568</v>
      </c>
      <c r="X1187" s="2">
        <f t="shared" si="492"/>
        <v>-487.44651315139578</v>
      </c>
      <c r="Y1187" s="2">
        <f t="shared" si="493"/>
        <v>359.7820400160557</v>
      </c>
      <c r="Z1187" s="2">
        <f t="shared" si="494"/>
        <v>205.15071356955434</v>
      </c>
      <c r="AA1187" s="2">
        <f t="shared" si="495"/>
        <v>-1000</v>
      </c>
      <c r="AB1187" s="5">
        <f t="shared" si="496"/>
        <v>0.19999999999999996</v>
      </c>
      <c r="AC1187" s="5">
        <f t="shared" si="497"/>
        <v>-1</v>
      </c>
      <c r="AD1187" s="3">
        <f t="shared" si="498"/>
        <v>201812</v>
      </c>
      <c r="AE1187" s="21">
        <v>1.22</v>
      </c>
      <c r="AF1187" s="21">
        <v>4.5</v>
      </c>
      <c r="AG1187" s="21">
        <v>1.2</v>
      </c>
      <c r="AH1187" s="21">
        <v>4.75</v>
      </c>
      <c r="AI1187">
        <v>43</v>
      </c>
      <c r="AJ1187">
        <v>16</v>
      </c>
      <c r="AK1187">
        <f t="shared" si="499"/>
        <v>-500</v>
      </c>
      <c r="AL1187">
        <f t="shared" si="500"/>
        <v>43</v>
      </c>
      <c r="AM1187">
        <f t="shared" si="501"/>
        <v>16</v>
      </c>
    </row>
    <row r="1188" spans="2:39" x14ac:dyDescent="0.25">
      <c r="B1188" s="24">
        <v>43436</v>
      </c>
      <c r="C1188" s="20" t="s">
        <v>55</v>
      </c>
      <c r="D1188" s="20" t="s">
        <v>23</v>
      </c>
      <c r="E1188" s="2">
        <v>650</v>
      </c>
      <c r="F1188" s="2">
        <v>-999.99999999999909</v>
      </c>
      <c r="G1188" s="9">
        <f t="shared" si="502"/>
        <v>45078.333333330462</v>
      </c>
      <c r="H1188" s="2" t="str">
        <f t="shared" si="503"/>
        <v>Kansas City Chiefs</v>
      </c>
      <c r="I1188" s="2" t="str">
        <f t="shared" si="504"/>
        <v>Oakland Raiders</v>
      </c>
      <c r="J1188" s="17">
        <f t="shared" si="505"/>
        <v>-999.99999999999909</v>
      </c>
      <c r="K1188" s="18">
        <f t="shared" si="506"/>
        <v>650</v>
      </c>
      <c r="L1188" s="4">
        <f t="shared" si="481"/>
        <v>1.1000000000000001</v>
      </c>
      <c r="M1188" s="4">
        <f t="shared" si="482"/>
        <v>7.5</v>
      </c>
      <c r="N1188" s="1">
        <f t="shared" si="483"/>
        <v>0.90909090909090906</v>
      </c>
      <c r="O1188" s="1">
        <f t="shared" si="484"/>
        <v>0.13333333333333333</v>
      </c>
      <c r="P1188" s="1">
        <f t="shared" si="485"/>
        <v>4.0697674418604612E-2</v>
      </c>
      <c r="Q1188" s="1">
        <f t="shared" si="486"/>
        <v>0.38787878787878788</v>
      </c>
      <c r="R1188" s="1">
        <f t="shared" si="487"/>
        <v>0.89887878787878783</v>
      </c>
      <c r="S1188" s="1"/>
      <c r="T1188" s="17">
        <f t="shared" si="488"/>
        <v>112.49705019721534</v>
      </c>
      <c r="U1188" s="18">
        <f t="shared" si="489"/>
        <v>6304.3252651260173</v>
      </c>
      <c r="V1188" s="2">
        <f t="shared" si="490"/>
        <v>106.87219768735457</v>
      </c>
      <c r="W1188" s="18">
        <f t="shared" si="491"/>
        <v>5989.1090018697159</v>
      </c>
      <c r="X1188" s="2">
        <f t="shared" si="492"/>
        <v>-935.69704903553497</v>
      </c>
      <c r="Y1188" s="2">
        <f t="shared" si="493"/>
        <v>598.91090018697162</v>
      </c>
      <c r="Z1188" s="2">
        <f t="shared" si="494"/>
        <v>106.87219768735457</v>
      </c>
      <c r="AA1188" s="2">
        <f t="shared" si="495"/>
        <v>-1000</v>
      </c>
      <c r="AB1188" s="5">
        <f t="shared" si="496"/>
        <v>0.10000000000000009</v>
      </c>
      <c r="AC1188" s="5">
        <f t="shared" si="497"/>
        <v>-1</v>
      </c>
      <c r="AD1188" s="3">
        <f t="shared" si="498"/>
        <v>201812</v>
      </c>
      <c r="AE1188" s="21">
        <v>8</v>
      </c>
      <c r="AF1188" s="21">
        <v>1.0900000000000001</v>
      </c>
      <c r="AG1188" s="21">
        <v>7.5</v>
      </c>
      <c r="AH1188" s="21">
        <v>1.1000000000000001</v>
      </c>
      <c r="AI1188">
        <v>33</v>
      </c>
      <c r="AJ1188">
        <v>40</v>
      </c>
      <c r="AK1188">
        <f t="shared" si="499"/>
        <v>-1000</v>
      </c>
      <c r="AL1188">
        <f t="shared" si="500"/>
        <v>40</v>
      </c>
      <c r="AM1188">
        <f t="shared" si="501"/>
        <v>33</v>
      </c>
    </row>
    <row r="1189" spans="2:39" x14ac:dyDescent="0.25">
      <c r="B1189" s="24">
        <v>43436</v>
      </c>
      <c r="C1189" s="20" t="s">
        <v>44</v>
      </c>
      <c r="D1189" s="20" t="s">
        <v>45</v>
      </c>
      <c r="E1189" s="2">
        <v>-500.00000000000011</v>
      </c>
      <c r="F1189" s="2">
        <v>375</v>
      </c>
      <c r="G1189" s="9">
        <f t="shared" si="502"/>
        <v>45078.374999997126</v>
      </c>
      <c r="H1189" s="2" t="str">
        <f t="shared" si="503"/>
        <v>Tennessee Titans</v>
      </c>
      <c r="I1189" s="2" t="str">
        <f t="shared" si="504"/>
        <v>New York Jets</v>
      </c>
      <c r="J1189" s="17">
        <f t="shared" si="505"/>
        <v>-500.00000000000011</v>
      </c>
      <c r="K1189" s="18">
        <f t="shared" si="506"/>
        <v>375</v>
      </c>
      <c r="L1189" s="4">
        <f t="shared" si="481"/>
        <v>1.2</v>
      </c>
      <c r="M1189" s="4">
        <f t="shared" si="482"/>
        <v>4.75</v>
      </c>
      <c r="N1189" s="1">
        <f t="shared" si="483"/>
        <v>0.83333333333333337</v>
      </c>
      <c r="O1189" s="1">
        <f t="shared" si="484"/>
        <v>0.21052631578947367</v>
      </c>
      <c r="P1189" s="1">
        <f t="shared" si="485"/>
        <v>4.2016806722689037E-2</v>
      </c>
      <c r="Q1189" s="1">
        <f t="shared" si="486"/>
        <v>0.31140350877192985</v>
      </c>
      <c r="R1189" s="1">
        <f t="shared" si="487"/>
        <v>0.82240350877192991</v>
      </c>
      <c r="S1189" s="1"/>
      <c r="T1189" s="17">
        <f t="shared" si="488"/>
        <v>215.94811954689931</v>
      </c>
      <c r="U1189" s="18">
        <f t="shared" si="489"/>
        <v>3787.1793685900598</v>
      </c>
      <c r="V1189" s="2">
        <f t="shared" si="490"/>
        <v>205.15071356955434</v>
      </c>
      <c r="W1189" s="18">
        <f t="shared" si="491"/>
        <v>3597.8204001605568</v>
      </c>
      <c r="X1189" s="2">
        <f t="shared" si="492"/>
        <v>-487.44651315139578</v>
      </c>
      <c r="Y1189" s="2">
        <f t="shared" si="493"/>
        <v>359.7820400160557</v>
      </c>
      <c r="Z1189" s="2">
        <f t="shared" si="494"/>
        <v>205.15071356955434</v>
      </c>
      <c r="AA1189" s="2">
        <f t="shared" si="495"/>
        <v>-1000</v>
      </c>
      <c r="AB1189" s="5">
        <f t="shared" si="496"/>
        <v>0.19999999999999996</v>
      </c>
      <c r="AC1189" s="5">
        <f t="shared" si="497"/>
        <v>-1</v>
      </c>
      <c r="AD1189" s="3">
        <f t="shared" si="498"/>
        <v>201812</v>
      </c>
      <c r="AE1189" s="21">
        <v>1.22</v>
      </c>
      <c r="AF1189" s="21">
        <v>4.5</v>
      </c>
      <c r="AG1189" s="21">
        <v>1.2</v>
      </c>
      <c r="AH1189" s="21">
        <v>4.75</v>
      </c>
      <c r="AI1189">
        <v>26</v>
      </c>
      <c r="AJ1189">
        <v>22</v>
      </c>
      <c r="AK1189">
        <f t="shared" si="499"/>
        <v>-500</v>
      </c>
      <c r="AL1189">
        <f t="shared" si="500"/>
        <v>26</v>
      </c>
      <c r="AM1189">
        <f t="shared" si="501"/>
        <v>22</v>
      </c>
    </row>
    <row r="1190" spans="2:39" x14ac:dyDescent="0.25">
      <c r="B1190" s="24">
        <v>43436</v>
      </c>
      <c r="C1190" s="20" t="s">
        <v>38</v>
      </c>
      <c r="D1190" s="20" t="s">
        <v>31</v>
      </c>
      <c r="E1190" s="2">
        <v>-147.05882352941177</v>
      </c>
      <c r="F1190" s="2">
        <v>125</v>
      </c>
      <c r="G1190" s="9">
        <f t="shared" si="502"/>
        <v>45078.41666666379</v>
      </c>
      <c r="H1190" s="2" t="str">
        <f t="shared" si="503"/>
        <v>Atlanta Falcons</v>
      </c>
      <c r="I1190" s="2" t="str">
        <f t="shared" si="504"/>
        <v>Baltimore Ravens</v>
      </c>
      <c r="J1190" s="17">
        <f t="shared" si="505"/>
        <v>-147.05882352941177</v>
      </c>
      <c r="K1190" s="18">
        <f t="shared" si="506"/>
        <v>125</v>
      </c>
      <c r="L1190" s="4">
        <f t="shared" si="481"/>
        <v>1.68</v>
      </c>
      <c r="M1190" s="4">
        <f t="shared" si="482"/>
        <v>2.25</v>
      </c>
      <c r="N1190" s="1">
        <f t="shared" si="483"/>
        <v>0.59523809523809523</v>
      </c>
      <c r="O1190" s="1">
        <f t="shared" si="484"/>
        <v>0.44444444444444442</v>
      </c>
      <c r="P1190" s="1">
        <f t="shared" si="485"/>
        <v>3.8167938931297662E-2</v>
      </c>
      <c r="Q1190" s="1">
        <f t="shared" si="486"/>
        <v>7.5396825396825407E-2</v>
      </c>
      <c r="R1190" s="1">
        <f t="shared" si="487"/>
        <v>0.58639682539682547</v>
      </c>
      <c r="S1190" s="1"/>
      <c r="T1190" s="17">
        <f t="shared" si="488"/>
        <v>705.32983244457648</v>
      </c>
      <c r="U1190" s="18">
        <f t="shared" si="489"/>
        <v>1287.7472223008879</v>
      </c>
      <c r="V1190" s="2">
        <f t="shared" si="490"/>
        <v>670.06334082234764</v>
      </c>
      <c r="W1190" s="18">
        <f t="shared" si="491"/>
        <v>1223.3598611858433</v>
      </c>
      <c r="X1190" s="2">
        <f t="shared" si="492"/>
        <v>-149.23962244714528</v>
      </c>
      <c r="Y1190" s="2">
        <f t="shared" si="493"/>
        <v>122.33598611858433</v>
      </c>
      <c r="Z1190" s="2">
        <f t="shared" si="494"/>
        <v>-1000</v>
      </c>
      <c r="AA1190" s="2">
        <f t="shared" si="495"/>
        <v>1223.3598611858433</v>
      </c>
      <c r="AB1190" s="5">
        <f t="shared" si="496"/>
        <v>-1</v>
      </c>
      <c r="AC1190" s="5">
        <f t="shared" si="497"/>
        <v>1.25</v>
      </c>
      <c r="AD1190" s="3">
        <f t="shared" si="498"/>
        <v>201812</v>
      </c>
      <c r="AE1190" s="21">
        <v>2</v>
      </c>
      <c r="AF1190" s="21">
        <v>1.83</v>
      </c>
      <c r="AG1190" s="21">
        <v>1.68</v>
      </c>
      <c r="AH1190" s="21">
        <v>2.25</v>
      </c>
      <c r="AI1190">
        <v>16</v>
      </c>
      <c r="AJ1190">
        <v>26</v>
      </c>
      <c r="AK1190">
        <f t="shared" si="499"/>
        <v>-150</v>
      </c>
      <c r="AL1190">
        <f t="shared" si="500"/>
        <v>16</v>
      </c>
      <c r="AM1190">
        <f t="shared" si="501"/>
        <v>26</v>
      </c>
    </row>
    <row r="1191" spans="2:39" x14ac:dyDescent="0.25">
      <c r="B1191" s="24">
        <v>43436</v>
      </c>
      <c r="C1191" s="20" t="s">
        <v>24</v>
      </c>
      <c r="D1191" s="20" t="s">
        <v>41</v>
      </c>
      <c r="E1191" s="2">
        <v>179.99999999999997</v>
      </c>
      <c r="F1191" s="2">
        <v>-222.22222222222226</v>
      </c>
      <c r="G1191" s="9">
        <f t="shared" si="502"/>
        <v>45078.458333330454</v>
      </c>
      <c r="H1191" s="2" t="str">
        <f t="shared" si="503"/>
        <v>Denver Broncos</v>
      </c>
      <c r="I1191" s="2" t="str">
        <f t="shared" si="504"/>
        <v>Cincinnati Bengals</v>
      </c>
      <c r="J1191" s="17">
        <f t="shared" si="505"/>
        <v>-222.22222222222226</v>
      </c>
      <c r="K1191" s="18">
        <f t="shared" si="506"/>
        <v>179.99999999999997</v>
      </c>
      <c r="L1191" s="4">
        <f t="shared" si="481"/>
        <v>1.45</v>
      </c>
      <c r="M1191" s="4">
        <f t="shared" si="482"/>
        <v>2.8</v>
      </c>
      <c r="N1191" s="1">
        <f t="shared" si="483"/>
        <v>0.68965517241379315</v>
      </c>
      <c r="O1191" s="1">
        <f t="shared" si="484"/>
        <v>0.35714285714285715</v>
      </c>
      <c r="P1191" s="1">
        <f t="shared" si="485"/>
        <v>4.4705882352941262E-2</v>
      </c>
      <c r="Q1191" s="1">
        <f t="shared" si="486"/>
        <v>0.166256157635468</v>
      </c>
      <c r="R1191" s="1">
        <f t="shared" si="487"/>
        <v>0.67725615763546798</v>
      </c>
      <c r="S1191" s="1"/>
      <c r="T1191" s="17">
        <f t="shared" si="488"/>
        <v>476.54619116545314</v>
      </c>
      <c r="U1191" s="18">
        <f t="shared" si="489"/>
        <v>1872.3757127156628</v>
      </c>
      <c r="V1191" s="2">
        <f t="shared" si="490"/>
        <v>452.71888160718044</v>
      </c>
      <c r="W1191" s="18">
        <f t="shared" si="491"/>
        <v>1778.7569270798795</v>
      </c>
      <c r="X1191" s="2">
        <f t="shared" si="492"/>
        <v>-220.88762820095712</v>
      </c>
      <c r="Y1191" s="2">
        <f t="shared" si="493"/>
        <v>177.87569270798795</v>
      </c>
      <c r="Z1191" s="2">
        <f t="shared" si="494"/>
        <v>452.71888160718044</v>
      </c>
      <c r="AA1191" s="2">
        <f t="shared" si="495"/>
        <v>-1000</v>
      </c>
      <c r="AB1191" s="5">
        <f t="shared" si="496"/>
        <v>0.44999999999999996</v>
      </c>
      <c r="AC1191" s="5">
        <f t="shared" si="497"/>
        <v>-1</v>
      </c>
      <c r="AD1191" s="3">
        <f t="shared" si="498"/>
        <v>201812</v>
      </c>
      <c r="AE1191" s="21">
        <v>2.7</v>
      </c>
      <c r="AF1191" s="21">
        <v>1.5</v>
      </c>
      <c r="AG1191" s="21">
        <v>2.8</v>
      </c>
      <c r="AH1191" s="21">
        <v>1.45</v>
      </c>
      <c r="AI1191">
        <v>10</v>
      </c>
      <c r="AJ1191">
        <v>24</v>
      </c>
      <c r="AK1191">
        <f t="shared" si="499"/>
        <v>-300</v>
      </c>
      <c r="AL1191">
        <f t="shared" si="500"/>
        <v>24</v>
      </c>
      <c r="AM1191">
        <f t="shared" si="501"/>
        <v>10</v>
      </c>
    </row>
    <row r="1192" spans="2:39" x14ac:dyDescent="0.25">
      <c r="B1192" s="24">
        <v>43436</v>
      </c>
      <c r="C1192" s="20" t="s">
        <v>37</v>
      </c>
      <c r="D1192" s="20" t="s">
        <v>50</v>
      </c>
      <c r="E1192" s="2">
        <v>400</v>
      </c>
      <c r="F1192" s="2">
        <v>-526.31578947368439</v>
      </c>
      <c r="G1192" s="9">
        <f t="shared" si="502"/>
        <v>45078.499999997119</v>
      </c>
      <c r="H1192" s="2" t="str">
        <f t="shared" si="503"/>
        <v>Los Angeles Rams</v>
      </c>
      <c r="I1192" s="2" t="str">
        <f t="shared" si="504"/>
        <v>Detroit Lions</v>
      </c>
      <c r="J1192" s="17">
        <f t="shared" si="505"/>
        <v>-526.31578947368439</v>
      </c>
      <c r="K1192" s="18">
        <f t="shared" si="506"/>
        <v>400</v>
      </c>
      <c r="L1192" s="4">
        <f t="shared" si="481"/>
        <v>1.19</v>
      </c>
      <c r="M1192" s="4">
        <f t="shared" si="482"/>
        <v>5</v>
      </c>
      <c r="N1192" s="1">
        <f t="shared" si="483"/>
        <v>0.84033613445378152</v>
      </c>
      <c r="O1192" s="1">
        <f t="shared" si="484"/>
        <v>0.2</v>
      </c>
      <c r="P1192" s="1">
        <f t="shared" si="485"/>
        <v>3.8772213247172949E-2</v>
      </c>
      <c r="Q1192" s="1">
        <f t="shared" si="486"/>
        <v>0.32016806722689073</v>
      </c>
      <c r="R1192" s="1">
        <f t="shared" si="487"/>
        <v>0.83116806722689074</v>
      </c>
      <c r="S1192" s="1"/>
      <c r="T1192" s="17">
        <f t="shared" si="488"/>
        <v>203.12610581443556</v>
      </c>
      <c r="U1192" s="18">
        <f t="shared" si="489"/>
        <v>3985.2087388896653</v>
      </c>
      <c r="V1192" s="2">
        <f t="shared" si="490"/>
        <v>192.96980052371379</v>
      </c>
      <c r="W1192" s="18">
        <f t="shared" si="491"/>
        <v>3785.9483019451818</v>
      </c>
      <c r="X1192" s="2">
        <f t="shared" si="492"/>
        <v>-518.21580231001553</v>
      </c>
      <c r="Y1192" s="2">
        <f t="shared" si="493"/>
        <v>378.59483019451818</v>
      </c>
      <c r="Z1192" s="2">
        <f t="shared" si="494"/>
        <v>192.96980052371379</v>
      </c>
      <c r="AA1192" s="2">
        <f t="shared" si="495"/>
        <v>-1000</v>
      </c>
      <c r="AB1192" s="5">
        <f t="shared" si="496"/>
        <v>0.18999999999999995</v>
      </c>
      <c r="AC1192" s="5">
        <f t="shared" si="497"/>
        <v>-1</v>
      </c>
      <c r="AD1192" s="3">
        <f t="shared" si="498"/>
        <v>201812</v>
      </c>
      <c r="AE1192" s="21">
        <v>4.75</v>
      </c>
      <c r="AF1192" s="21">
        <v>1.2</v>
      </c>
      <c r="AG1192" s="21">
        <v>5</v>
      </c>
      <c r="AH1192" s="21">
        <v>1.19</v>
      </c>
      <c r="AI1192">
        <v>16</v>
      </c>
      <c r="AJ1192">
        <v>30</v>
      </c>
      <c r="AK1192">
        <f t="shared" si="499"/>
        <v>-600</v>
      </c>
      <c r="AL1192">
        <f t="shared" si="500"/>
        <v>30</v>
      </c>
      <c r="AM1192">
        <f t="shared" si="501"/>
        <v>16</v>
      </c>
    </row>
    <row r="1193" spans="2:39" x14ac:dyDescent="0.25">
      <c r="B1193" s="24">
        <v>43436</v>
      </c>
      <c r="C1193" s="20" t="s">
        <v>36</v>
      </c>
      <c r="D1193" s="20" t="s">
        <v>51</v>
      </c>
      <c r="E1193" s="2">
        <v>-909.09090909090833</v>
      </c>
      <c r="F1193" s="2">
        <v>575</v>
      </c>
      <c r="G1193" s="9">
        <f t="shared" si="502"/>
        <v>45078.541666663783</v>
      </c>
      <c r="H1193" s="2" t="str">
        <f t="shared" si="503"/>
        <v>Green Bay Packers</v>
      </c>
      <c r="I1193" s="2" t="str">
        <f t="shared" si="504"/>
        <v>Arizona Cardinals</v>
      </c>
      <c r="J1193" s="17">
        <f t="shared" si="505"/>
        <v>-909.09090909090833</v>
      </c>
      <c r="K1193" s="18">
        <f t="shared" si="506"/>
        <v>575</v>
      </c>
      <c r="L1193" s="4">
        <f t="shared" si="481"/>
        <v>1.1100000000000001</v>
      </c>
      <c r="M1193" s="4">
        <f t="shared" si="482"/>
        <v>6.75</v>
      </c>
      <c r="N1193" s="1">
        <f t="shared" si="483"/>
        <v>0.9009009009009008</v>
      </c>
      <c r="O1193" s="1">
        <f t="shared" si="484"/>
        <v>0.14814814814814814</v>
      </c>
      <c r="P1193" s="1">
        <f t="shared" si="485"/>
        <v>4.6755725190839703E-2</v>
      </c>
      <c r="Q1193" s="1">
        <f t="shared" si="486"/>
        <v>0.37637637637637633</v>
      </c>
      <c r="R1193" s="1">
        <f t="shared" si="487"/>
        <v>0.88737637637637634</v>
      </c>
      <c r="S1193" s="1"/>
      <c r="T1193" s="17">
        <f t="shared" si="488"/>
        <v>126.9175364838142</v>
      </c>
      <c r="U1193" s="18">
        <f t="shared" si="489"/>
        <v>5771.7422617421498</v>
      </c>
      <c r="V1193" s="2">
        <f t="shared" si="490"/>
        <v>120.57165965962349</v>
      </c>
      <c r="W1193" s="18">
        <f t="shared" si="491"/>
        <v>5483.1551486550425</v>
      </c>
      <c r="X1193" s="2">
        <f t="shared" si="492"/>
        <v>-829.38229665497056</v>
      </c>
      <c r="Y1193" s="2">
        <f t="shared" si="493"/>
        <v>548.31551486550427</v>
      </c>
      <c r="Z1193" s="2">
        <f t="shared" si="494"/>
        <v>-1000</v>
      </c>
      <c r="AA1193" s="2">
        <f t="shared" si="495"/>
        <v>5483.1551486550425</v>
      </c>
      <c r="AB1193" s="5">
        <f t="shared" si="496"/>
        <v>-1</v>
      </c>
      <c r="AC1193" s="5">
        <f t="shared" si="497"/>
        <v>5.75</v>
      </c>
      <c r="AD1193" s="3">
        <f t="shared" si="498"/>
        <v>201812</v>
      </c>
      <c r="AE1193" s="21">
        <v>1.1100000000000001</v>
      </c>
      <c r="AF1193" s="21">
        <v>7</v>
      </c>
      <c r="AG1193" s="21">
        <v>1.1100000000000001</v>
      </c>
      <c r="AH1193" s="21">
        <v>6.75</v>
      </c>
      <c r="AI1193">
        <v>17</v>
      </c>
      <c r="AJ1193">
        <v>20</v>
      </c>
      <c r="AK1193">
        <f t="shared" si="499"/>
        <v>-1000</v>
      </c>
      <c r="AL1193">
        <f t="shared" si="500"/>
        <v>17</v>
      </c>
      <c r="AM1193">
        <f t="shared" si="501"/>
        <v>20</v>
      </c>
    </row>
    <row r="1194" spans="2:39" x14ac:dyDescent="0.25">
      <c r="B1194" s="24">
        <v>43436</v>
      </c>
      <c r="C1194" s="20" t="s">
        <v>43</v>
      </c>
      <c r="D1194" s="20" t="s">
        <v>49</v>
      </c>
      <c r="E1194" s="2">
        <v>-263.1578947368422</v>
      </c>
      <c r="F1194" s="2">
        <v>215</v>
      </c>
      <c r="G1194" s="9">
        <f t="shared" si="502"/>
        <v>45078.583333330447</v>
      </c>
      <c r="H1194" s="2" t="str">
        <f t="shared" si="503"/>
        <v>Houston Texans</v>
      </c>
      <c r="I1194" s="2" t="str">
        <f t="shared" si="504"/>
        <v>Cleveland Browns</v>
      </c>
      <c r="J1194" s="17">
        <f t="shared" si="505"/>
        <v>-263.1578947368422</v>
      </c>
      <c r="K1194" s="18">
        <f t="shared" si="506"/>
        <v>215</v>
      </c>
      <c r="L1194" s="4">
        <f t="shared" si="481"/>
        <v>1.38</v>
      </c>
      <c r="M1194" s="4">
        <f t="shared" si="482"/>
        <v>3.15</v>
      </c>
      <c r="N1194" s="1">
        <f t="shared" si="483"/>
        <v>0.7246376811594204</v>
      </c>
      <c r="O1194" s="1">
        <f t="shared" si="484"/>
        <v>0.31746031746031744</v>
      </c>
      <c r="P1194" s="1">
        <f t="shared" si="485"/>
        <v>4.039735099337749E-2</v>
      </c>
      <c r="Q1194" s="1">
        <f t="shared" si="486"/>
        <v>0.20358868184955148</v>
      </c>
      <c r="R1194" s="1">
        <f t="shared" si="487"/>
        <v>0.71458868184955149</v>
      </c>
      <c r="S1194" s="1"/>
      <c r="T1194" s="17">
        <f t="shared" si="488"/>
        <v>399.40643533805462</v>
      </c>
      <c r="U1194" s="18">
        <f t="shared" si="489"/>
        <v>2205.1924375584526</v>
      </c>
      <c r="V1194" s="2">
        <f t="shared" si="490"/>
        <v>379.43611357115185</v>
      </c>
      <c r="W1194" s="18">
        <f t="shared" si="491"/>
        <v>2094.93281568053</v>
      </c>
      <c r="X1194" s="2">
        <f t="shared" si="492"/>
        <v>-263.54897813712716</v>
      </c>
      <c r="Y1194" s="2">
        <f t="shared" si="493"/>
        <v>209.49328156805299</v>
      </c>
      <c r="Z1194" s="2">
        <f t="shared" si="494"/>
        <v>379.43611357115185</v>
      </c>
      <c r="AA1194" s="2">
        <f t="shared" si="495"/>
        <v>-1000</v>
      </c>
      <c r="AB1194" s="5">
        <f t="shared" si="496"/>
        <v>0.37999999999999989</v>
      </c>
      <c r="AC1194" s="5">
        <f t="shared" si="497"/>
        <v>-1</v>
      </c>
      <c r="AD1194" s="3">
        <f t="shared" si="498"/>
        <v>201812</v>
      </c>
      <c r="AE1194" s="21">
        <v>1.38</v>
      </c>
      <c r="AF1194" s="21">
        <v>3.15</v>
      </c>
      <c r="AG1194" s="21">
        <v>1.38</v>
      </c>
      <c r="AH1194" s="21">
        <v>3.15</v>
      </c>
      <c r="AI1194">
        <v>29</v>
      </c>
      <c r="AJ1194">
        <v>13</v>
      </c>
      <c r="AK1194">
        <f t="shared" si="499"/>
        <v>-300</v>
      </c>
      <c r="AL1194">
        <f t="shared" si="500"/>
        <v>29</v>
      </c>
      <c r="AM1194">
        <f t="shared" si="501"/>
        <v>13</v>
      </c>
    </row>
    <row r="1195" spans="2:39" x14ac:dyDescent="0.25">
      <c r="B1195" s="24">
        <v>43436</v>
      </c>
      <c r="C1195" s="20" t="s">
        <v>29</v>
      </c>
      <c r="D1195" s="20" t="s">
        <v>42</v>
      </c>
      <c r="E1195" s="2">
        <v>179.99999999999997</v>
      </c>
      <c r="F1195" s="2">
        <v>-222.22222222222226</v>
      </c>
      <c r="G1195" s="9">
        <f t="shared" si="502"/>
        <v>45078.624999997111</v>
      </c>
      <c r="H1195" s="2" t="str">
        <f t="shared" si="503"/>
        <v>Indianapolis Colts</v>
      </c>
      <c r="I1195" s="2" t="str">
        <f t="shared" si="504"/>
        <v>Jacksonville Jaguars</v>
      </c>
      <c r="J1195" s="17">
        <f t="shared" si="505"/>
        <v>-222.22222222222226</v>
      </c>
      <c r="K1195" s="18">
        <f t="shared" si="506"/>
        <v>179.99999999999997</v>
      </c>
      <c r="L1195" s="4">
        <f t="shared" si="481"/>
        <v>1.45</v>
      </c>
      <c r="M1195" s="4">
        <f t="shared" si="482"/>
        <v>2.8</v>
      </c>
      <c r="N1195" s="1">
        <f t="shared" si="483"/>
        <v>0.68965517241379315</v>
      </c>
      <c r="O1195" s="1">
        <f t="shared" si="484"/>
        <v>0.35714285714285715</v>
      </c>
      <c r="P1195" s="1">
        <f t="shared" si="485"/>
        <v>4.4705882352941262E-2</v>
      </c>
      <c r="Q1195" s="1">
        <f t="shared" si="486"/>
        <v>0.166256157635468</v>
      </c>
      <c r="R1195" s="1">
        <f t="shared" si="487"/>
        <v>0.67725615763546798</v>
      </c>
      <c r="S1195" s="1"/>
      <c r="T1195" s="17">
        <f t="shared" si="488"/>
        <v>476.54619116545314</v>
      </c>
      <c r="U1195" s="18">
        <f t="shared" si="489"/>
        <v>1872.3757127156628</v>
      </c>
      <c r="V1195" s="2">
        <f t="shared" si="490"/>
        <v>452.71888160718044</v>
      </c>
      <c r="W1195" s="18">
        <f t="shared" si="491"/>
        <v>1778.7569270798795</v>
      </c>
      <c r="X1195" s="2">
        <f t="shared" si="492"/>
        <v>-220.88762820095712</v>
      </c>
      <c r="Y1195" s="2">
        <f t="shared" si="493"/>
        <v>177.87569270798795</v>
      </c>
      <c r="Z1195" s="2">
        <f t="shared" si="494"/>
        <v>-1000</v>
      </c>
      <c r="AA1195" s="2">
        <f t="shared" si="495"/>
        <v>1778.7569270798795</v>
      </c>
      <c r="AB1195" s="5">
        <f t="shared" si="496"/>
        <v>-1</v>
      </c>
      <c r="AC1195" s="5">
        <f t="shared" si="497"/>
        <v>1.7999999999999998</v>
      </c>
      <c r="AD1195" s="3">
        <f t="shared" si="498"/>
        <v>201812</v>
      </c>
      <c r="AE1195" s="21">
        <v>2.6</v>
      </c>
      <c r="AF1195" s="21">
        <v>1.55</v>
      </c>
      <c r="AG1195" s="21">
        <v>2.8</v>
      </c>
      <c r="AH1195" s="21">
        <v>1.45</v>
      </c>
      <c r="AI1195">
        <v>6</v>
      </c>
      <c r="AJ1195">
        <v>0</v>
      </c>
      <c r="AK1195">
        <f t="shared" si="499"/>
        <v>-300</v>
      </c>
      <c r="AL1195">
        <f t="shared" si="500"/>
        <v>0</v>
      </c>
      <c r="AM1195">
        <f t="shared" si="501"/>
        <v>6</v>
      </c>
    </row>
    <row r="1196" spans="2:39" x14ac:dyDescent="0.25">
      <c r="B1196" s="24">
        <v>43436</v>
      </c>
      <c r="C1196" s="20" t="s">
        <v>33</v>
      </c>
      <c r="D1196" s="20" t="s">
        <v>27</v>
      </c>
      <c r="E1196" s="2">
        <v>-200</v>
      </c>
      <c r="F1196" s="2">
        <v>170.00000000000003</v>
      </c>
      <c r="G1196" s="9">
        <f t="shared" si="502"/>
        <v>45078.666666663776</v>
      </c>
      <c r="H1196" s="2" t="str">
        <f t="shared" si="503"/>
        <v>Miami Dolphins</v>
      </c>
      <c r="I1196" s="2" t="str">
        <f t="shared" si="504"/>
        <v>Buffalo Bills</v>
      </c>
      <c r="J1196" s="17">
        <f t="shared" si="505"/>
        <v>-200</v>
      </c>
      <c r="K1196" s="18">
        <f t="shared" si="506"/>
        <v>170.00000000000003</v>
      </c>
      <c r="L1196" s="4">
        <f t="shared" si="481"/>
        <v>1.5</v>
      </c>
      <c r="M1196" s="4">
        <f t="shared" si="482"/>
        <v>2.7</v>
      </c>
      <c r="N1196" s="1">
        <f t="shared" si="483"/>
        <v>0.66666666666666663</v>
      </c>
      <c r="O1196" s="1">
        <f t="shared" si="484"/>
        <v>0.37037037037037035</v>
      </c>
      <c r="P1196" s="1">
        <f t="shared" si="485"/>
        <v>3.5714285714285587E-2</v>
      </c>
      <c r="Q1196" s="1">
        <f t="shared" si="486"/>
        <v>0.14814814814814814</v>
      </c>
      <c r="R1196" s="1">
        <f t="shared" si="487"/>
        <v>0.65914814814814815</v>
      </c>
      <c r="S1196" s="1"/>
      <c r="T1196" s="17">
        <f t="shared" si="488"/>
        <v>517.10962521773342</v>
      </c>
      <c r="U1196" s="18">
        <f t="shared" si="489"/>
        <v>1734.0124117028765</v>
      </c>
      <c r="V1196" s="2">
        <f t="shared" si="490"/>
        <v>491.25414395684675</v>
      </c>
      <c r="W1196" s="18">
        <f t="shared" si="491"/>
        <v>1647.3117911177326</v>
      </c>
      <c r="X1196" s="2">
        <f t="shared" si="492"/>
        <v>-203.56062382403903</v>
      </c>
      <c r="Y1196" s="2">
        <f t="shared" si="493"/>
        <v>164.73117911177326</v>
      </c>
      <c r="Z1196" s="2">
        <f t="shared" si="494"/>
        <v>491.25414395684675</v>
      </c>
      <c r="AA1196" s="2">
        <f t="shared" si="495"/>
        <v>-1000</v>
      </c>
      <c r="AB1196" s="5">
        <f t="shared" si="496"/>
        <v>0.5</v>
      </c>
      <c r="AC1196" s="5">
        <f t="shared" si="497"/>
        <v>-1</v>
      </c>
      <c r="AD1196" s="3">
        <f t="shared" si="498"/>
        <v>201812</v>
      </c>
      <c r="AE1196" s="21">
        <v>1.42</v>
      </c>
      <c r="AF1196" s="21">
        <v>2.95</v>
      </c>
      <c r="AG1196" s="21">
        <v>1.5</v>
      </c>
      <c r="AH1196" s="21">
        <v>2.7</v>
      </c>
      <c r="AI1196">
        <v>21</v>
      </c>
      <c r="AJ1196">
        <v>17</v>
      </c>
      <c r="AK1196">
        <f t="shared" si="499"/>
        <v>-200</v>
      </c>
      <c r="AL1196">
        <f t="shared" si="500"/>
        <v>21</v>
      </c>
      <c r="AM1196">
        <f t="shared" si="501"/>
        <v>17</v>
      </c>
    </row>
    <row r="1197" spans="2:39" x14ac:dyDescent="0.25">
      <c r="B1197" s="24">
        <v>43436</v>
      </c>
      <c r="C1197" s="20" t="s">
        <v>28</v>
      </c>
      <c r="D1197" s="20" t="s">
        <v>40</v>
      </c>
      <c r="E1197" s="2">
        <v>165</v>
      </c>
      <c r="F1197" s="2">
        <v>-185.18518518518516</v>
      </c>
      <c r="G1197" s="9">
        <f t="shared" si="502"/>
        <v>45078.70833333044</v>
      </c>
      <c r="H1197" s="2" t="str">
        <f t="shared" si="503"/>
        <v>Chicago Bears</v>
      </c>
      <c r="I1197" s="2" t="str">
        <f t="shared" si="504"/>
        <v>New York Giants</v>
      </c>
      <c r="J1197" s="17">
        <f t="shared" si="505"/>
        <v>-185.18518518518516</v>
      </c>
      <c r="K1197" s="18">
        <f t="shared" si="506"/>
        <v>165</v>
      </c>
      <c r="L1197" s="4">
        <f t="shared" si="481"/>
        <v>1.54</v>
      </c>
      <c r="M1197" s="4">
        <f t="shared" si="482"/>
        <v>2.65</v>
      </c>
      <c r="N1197" s="1">
        <f t="shared" si="483"/>
        <v>0.64935064935064934</v>
      </c>
      <c r="O1197" s="1">
        <f t="shared" si="484"/>
        <v>0.37735849056603776</v>
      </c>
      <c r="P1197" s="1">
        <f t="shared" si="485"/>
        <v>2.6014319809069208E-2</v>
      </c>
      <c r="Q1197" s="1">
        <f t="shared" si="486"/>
        <v>0.13599607939230579</v>
      </c>
      <c r="R1197" s="1">
        <f t="shared" si="487"/>
        <v>0.64699607939230575</v>
      </c>
      <c r="S1197" s="1"/>
      <c r="T1197" s="17">
        <f t="shared" si="488"/>
        <v>545.60441995143913</v>
      </c>
      <c r="U1197" s="18">
        <f t="shared" si="489"/>
        <v>1648.1806912014345</v>
      </c>
      <c r="V1197" s="2">
        <f t="shared" si="490"/>
        <v>518.32419895386715</v>
      </c>
      <c r="W1197" s="18">
        <f t="shared" si="491"/>
        <v>1565.7716566413626</v>
      </c>
      <c r="X1197" s="2">
        <f t="shared" si="492"/>
        <v>-192.92944493394256</v>
      </c>
      <c r="Y1197" s="2">
        <f t="shared" si="493"/>
        <v>156.57716566413626</v>
      </c>
      <c r="Z1197" s="2">
        <f t="shared" si="494"/>
        <v>-1000</v>
      </c>
      <c r="AA1197" s="2">
        <f t="shared" si="495"/>
        <v>1565.7716566413626</v>
      </c>
      <c r="AB1197" s="5">
        <f t="shared" si="496"/>
        <v>-1</v>
      </c>
      <c r="AC1197" s="5">
        <f t="shared" si="497"/>
        <v>1.65</v>
      </c>
      <c r="AD1197" s="3">
        <f t="shared" si="498"/>
        <v>201812</v>
      </c>
      <c r="AE1197" s="21">
        <v>2.67</v>
      </c>
      <c r="AF1197" s="21">
        <v>1.52</v>
      </c>
      <c r="AG1197" s="21">
        <v>2.65</v>
      </c>
      <c r="AH1197" s="21">
        <v>1.54</v>
      </c>
      <c r="AI1197">
        <v>30</v>
      </c>
      <c r="AJ1197">
        <v>27</v>
      </c>
      <c r="AK1197">
        <f t="shared" si="499"/>
        <v>-190</v>
      </c>
      <c r="AL1197">
        <f t="shared" si="500"/>
        <v>27</v>
      </c>
      <c r="AM1197">
        <f t="shared" si="501"/>
        <v>30</v>
      </c>
    </row>
    <row r="1198" spans="2:39" x14ac:dyDescent="0.25">
      <c r="B1198" s="24">
        <v>43436</v>
      </c>
      <c r="C1198" s="20" t="s">
        <v>30</v>
      </c>
      <c r="D1198" s="20" t="s">
        <v>47</v>
      </c>
      <c r="E1198" s="2">
        <v>167</v>
      </c>
      <c r="F1198" s="2">
        <v>-192.30769230769229</v>
      </c>
      <c r="G1198" s="9">
        <f t="shared" si="502"/>
        <v>45078.749999997104</v>
      </c>
      <c r="H1198" s="2" t="str">
        <f t="shared" si="503"/>
        <v>Carolina Panthers</v>
      </c>
      <c r="I1198" s="2" t="str">
        <f t="shared" si="504"/>
        <v>Tampa Bay Buccaneers</v>
      </c>
      <c r="J1198" s="17">
        <f t="shared" si="505"/>
        <v>-192.30769230769229</v>
      </c>
      <c r="K1198" s="18">
        <f t="shared" si="506"/>
        <v>167</v>
      </c>
      <c r="L1198" s="4">
        <f t="shared" si="481"/>
        <v>1.5199999999999998</v>
      </c>
      <c r="M1198" s="4">
        <f t="shared" si="482"/>
        <v>2.67</v>
      </c>
      <c r="N1198" s="1">
        <f t="shared" si="483"/>
        <v>0.65789473684210531</v>
      </c>
      <c r="O1198" s="1">
        <f t="shared" si="484"/>
        <v>0.37453183520599254</v>
      </c>
      <c r="P1198" s="1">
        <f t="shared" si="485"/>
        <v>3.1408114558472477E-2</v>
      </c>
      <c r="Q1198" s="1">
        <f t="shared" si="486"/>
        <v>0.14168145081805639</v>
      </c>
      <c r="R1198" s="1">
        <f t="shared" si="487"/>
        <v>0.6526814508180564</v>
      </c>
      <c r="S1198" s="1"/>
      <c r="T1198" s="17">
        <f t="shared" si="488"/>
        <v>532.14098354813416</v>
      </c>
      <c r="U1198" s="18">
        <f t="shared" si="489"/>
        <v>1687.6788921698521</v>
      </c>
      <c r="V1198" s="2">
        <f t="shared" si="490"/>
        <v>505.53393437072742</v>
      </c>
      <c r="W1198" s="18">
        <f t="shared" si="491"/>
        <v>1603.2949475613595</v>
      </c>
      <c r="X1198" s="2">
        <f t="shared" si="492"/>
        <v>-197.81065760595641</v>
      </c>
      <c r="Y1198" s="2">
        <f t="shared" si="493"/>
        <v>160.32949475613594</v>
      </c>
      <c r="Z1198" s="2">
        <f t="shared" si="494"/>
        <v>-1000</v>
      </c>
      <c r="AA1198" s="2">
        <f t="shared" si="495"/>
        <v>1603.2949475613595</v>
      </c>
      <c r="AB1198" s="5">
        <f t="shared" si="496"/>
        <v>-1</v>
      </c>
      <c r="AC1198" s="5">
        <f t="shared" si="497"/>
        <v>1.67</v>
      </c>
      <c r="AD1198" s="3">
        <f t="shared" si="498"/>
        <v>201812</v>
      </c>
      <c r="AE1198" s="21">
        <v>2.67</v>
      </c>
      <c r="AF1198" s="21">
        <v>1.52</v>
      </c>
      <c r="AG1198" s="21">
        <v>2.67</v>
      </c>
      <c r="AH1198" s="21">
        <v>1.52</v>
      </c>
      <c r="AI1198">
        <v>24</v>
      </c>
      <c r="AJ1198">
        <v>17</v>
      </c>
      <c r="AK1198">
        <f t="shared" si="499"/>
        <v>-200</v>
      </c>
      <c r="AL1198">
        <f t="shared" si="500"/>
        <v>17</v>
      </c>
      <c r="AM1198">
        <f t="shared" si="501"/>
        <v>24</v>
      </c>
    </row>
    <row r="1199" spans="2:39" x14ac:dyDescent="0.25">
      <c r="B1199" s="24">
        <v>43433</v>
      </c>
      <c r="C1199" s="20" t="s">
        <v>26</v>
      </c>
      <c r="D1199" s="20" t="s">
        <v>46</v>
      </c>
      <c r="E1199" s="2">
        <v>275</v>
      </c>
      <c r="F1199" s="2">
        <v>-357.14285714285711</v>
      </c>
      <c r="G1199" s="9">
        <f t="shared" si="502"/>
        <v>45078.791666663768</v>
      </c>
      <c r="H1199" s="2" t="str">
        <f t="shared" si="503"/>
        <v>New Orleans Saints</v>
      </c>
      <c r="I1199" s="2" t="str">
        <f t="shared" si="504"/>
        <v>Dallas Cowboys</v>
      </c>
      <c r="J1199" s="17">
        <f t="shared" si="505"/>
        <v>-357.14285714285711</v>
      </c>
      <c r="K1199" s="18">
        <f t="shared" si="506"/>
        <v>275</v>
      </c>
      <c r="L1199" s="4">
        <f t="shared" si="481"/>
        <v>1.28</v>
      </c>
      <c r="M1199" s="4">
        <f t="shared" si="482"/>
        <v>3.75</v>
      </c>
      <c r="N1199" s="1">
        <f t="shared" si="483"/>
        <v>0.78125</v>
      </c>
      <c r="O1199" s="1">
        <f t="shared" si="484"/>
        <v>0.26666666666666666</v>
      </c>
      <c r="P1199" s="1">
        <f t="shared" si="485"/>
        <v>4.5725646123260466E-2</v>
      </c>
      <c r="Q1199" s="1">
        <f t="shared" si="486"/>
        <v>0.2572916666666667</v>
      </c>
      <c r="R1199" s="1">
        <f t="shared" si="487"/>
        <v>0.76829166666666671</v>
      </c>
      <c r="S1199" s="1"/>
      <c r="T1199" s="17">
        <f t="shared" si="488"/>
        <v>301.58902326590373</v>
      </c>
      <c r="U1199" s="18">
        <f t="shared" si="489"/>
        <v>2840.2616005464147</v>
      </c>
      <c r="V1199" s="2">
        <f t="shared" si="490"/>
        <v>286.50957210260856</v>
      </c>
      <c r="W1199" s="18">
        <f t="shared" si="491"/>
        <v>2698.2485205190937</v>
      </c>
      <c r="X1199" s="2">
        <f t="shared" si="492"/>
        <v>-349.02847840695074</v>
      </c>
      <c r="Y1199" s="2">
        <f t="shared" si="493"/>
        <v>269.82485205190937</v>
      </c>
      <c r="Z1199" s="2">
        <f t="shared" si="494"/>
        <v>-1000</v>
      </c>
      <c r="AA1199" s="2">
        <f t="shared" si="495"/>
        <v>2698.2485205190937</v>
      </c>
      <c r="AB1199" s="5">
        <f t="shared" si="496"/>
        <v>-1</v>
      </c>
      <c r="AC1199" s="5">
        <f t="shared" si="497"/>
        <v>2.75</v>
      </c>
      <c r="AD1199" s="3">
        <f t="shared" si="498"/>
        <v>201811</v>
      </c>
      <c r="AE1199" s="21">
        <v>3.7</v>
      </c>
      <c r="AF1199" s="21">
        <v>1.29</v>
      </c>
      <c r="AG1199" s="21">
        <v>3.75</v>
      </c>
      <c r="AH1199" s="21">
        <v>1.28</v>
      </c>
      <c r="AI1199">
        <v>13</v>
      </c>
      <c r="AJ1199">
        <v>10</v>
      </c>
      <c r="AK1199">
        <f t="shared" si="499"/>
        <v>-400</v>
      </c>
      <c r="AL1199">
        <f t="shared" si="500"/>
        <v>10</v>
      </c>
      <c r="AM1199">
        <f t="shared" si="501"/>
        <v>13</v>
      </c>
    </row>
    <row r="1200" spans="2:39" x14ac:dyDescent="0.25">
      <c r="B1200" s="24">
        <v>43430</v>
      </c>
      <c r="C1200" s="20" t="s">
        <v>43</v>
      </c>
      <c r="D1200" s="20" t="s">
        <v>44</v>
      </c>
      <c r="E1200" s="2">
        <v>-200</v>
      </c>
      <c r="F1200" s="2">
        <v>170.00000000000003</v>
      </c>
      <c r="G1200" s="9">
        <f t="shared" si="502"/>
        <v>45078.833333330433</v>
      </c>
      <c r="H1200" s="2" t="str">
        <f t="shared" si="503"/>
        <v>Houston Texans</v>
      </c>
      <c r="I1200" s="2" t="str">
        <f t="shared" si="504"/>
        <v>Tennessee Titans</v>
      </c>
      <c r="J1200" s="17">
        <f t="shared" si="505"/>
        <v>-200</v>
      </c>
      <c r="K1200" s="18">
        <f t="shared" si="506"/>
        <v>170.00000000000003</v>
      </c>
      <c r="L1200" s="4">
        <f t="shared" si="481"/>
        <v>1.5</v>
      </c>
      <c r="M1200" s="4">
        <f t="shared" si="482"/>
        <v>2.7</v>
      </c>
      <c r="N1200" s="1">
        <f t="shared" si="483"/>
        <v>0.66666666666666663</v>
      </c>
      <c r="O1200" s="1">
        <f t="shared" si="484"/>
        <v>0.37037037037037035</v>
      </c>
      <c r="P1200" s="1">
        <f t="shared" si="485"/>
        <v>3.5714285714285587E-2</v>
      </c>
      <c r="Q1200" s="1">
        <f t="shared" si="486"/>
        <v>0.14814814814814814</v>
      </c>
      <c r="R1200" s="1">
        <f t="shared" si="487"/>
        <v>0.65914814814814815</v>
      </c>
      <c r="S1200" s="1"/>
      <c r="T1200" s="17">
        <f t="shared" si="488"/>
        <v>517.10962521773342</v>
      </c>
      <c r="U1200" s="18">
        <f t="shared" si="489"/>
        <v>1734.0124117028765</v>
      </c>
      <c r="V1200" s="2">
        <f t="shared" si="490"/>
        <v>491.25414395684675</v>
      </c>
      <c r="W1200" s="18">
        <f t="shared" si="491"/>
        <v>1647.3117911177326</v>
      </c>
      <c r="X1200" s="2">
        <f t="shared" si="492"/>
        <v>-203.56062382403903</v>
      </c>
      <c r="Y1200" s="2">
        <f t="shared" si="493"/>
        <v>164.73117911177326</v>
      </c>
      <c r="Z1200" s="2">
        <f t="shared" si="494"/>
        <v>491.25414395684675</v>
      </c>
      <c r="AA1200" s="2">
        <f t="shared" si="495"/>
        <v>-1000</v>
      </c>
      <c r="AB1200" s="5">
        <f t="shared" si="496"/>
        <v>0.5</v>
      </c>
      <c r="AC1200" s="5">
        <f t="shared" si="497"/>
        <v>-1</v>
      </c>
      <c r="AD1200" s="3">
        <f t="shared" si="498"/>
        <v>201811</v>
      </c>
      <c r="AE1200" s="21">
        <v>1.37</v>
      </c>
      <c r="AF1200" s="21">
        <v>3.2</v>
      </c>
      <c r="AG1200" s="21">
        <v>1.5</v>
      </c>
      <c r="AH1200" s="21">
        <v>2.7</v>
      </c>
      <c r="AI1200">
        <v>34</v>
      </c>
      <c r="AJ1200">
        <v>17</v>
      </c>
      <c r="AK1200">
        <f t="shared" si="499"/>
        <v>-200</v>
      </c>
      <c r="AL1200">
        <f t="shared" si="500"/>
        <v>34</v>
      </c>
      <c r="AM1200">
        <f t="shared" si="501"/>
        <v>17</v>
      </c>
    </row>
    <row r="1201" spans="2:39" x14ac:dyDescent="0.25">
      <c r="B1201" s="24">
        <v>43429</v>
      </c>
      <c r="C1201" s="20" t="s">
        <v>32</v>
      </c>
      <c r="D1201" s="20" t="s">
        <v>36</v>
      </c>
      <c r="E1201" s="2">
        <v>-200</v>
      </c>
      <c r="F1201" s="2">
        <v>170.00000000000003</v>
      </c>
      <c r="G1201" s="9">
        <f t="shared" si="502"/>
        <v>45078.874999997097</v>
      </c>
      <c r="H1201" s="2" t="str">
        <f t="shared" si="503"/>
        <v>Minnesota Vikings</v>
      </c>
      <c r="I1201" s="2" t="str">
        <f t="shared" si="504"/>
        <v>Green Bay Packers</v>
      </c>
      <c r="J1201" s="17">
        <f t="shared" si="505"/>
        <v>-200</v>
      </c>
      <c r="K1201" s="18">
        <f t="shared" si="506"/>
        <v>170.00000000000003</v>
      </c>
      <c r="L1201" s="4">
        <f t="shared" si="481"/>
        <v>1.5</v>
      </c>
      <c r="M1201" s="4">
        <f t="shared" si="482"/>
        <v>2.7</v>
      </c>
      <c r="N1201" s="1">
        <f t="shared" si="483"/>
        <v>0.66666666666666663</v>
      </c>
      <c r="O1201" s="1">
        <f t="shared" si="484"/>
        <v>0.37037037037037035</v>
      </c>
      <c r="P1201" s="1">
        <f t="shared" si="485"/>
        <v>3.5714285714285587E-2</v>
      </c>
      <c r="Q1201" s="1">
        <f t="shared" si="486"/>
        <v>0.14814814814814814</v>
      </c>
      <c r="R1201" s="1">
        <f t="shared" si="487"/>
        <v>0.65914814814814815</v>
      </c>
      <c r="S1201" s="1"/>
      <c r="T1201" s="17">
        <f t="shared" si="488"/>
        <v>517.10962521773342</v>
      </c>
      <c r="U1201" s="18">
        <f t="shared" si="489"/>
        <v>1734.0124117028765</v>
      </c>
      <c r="V1201" s="2">
        <f t="shared" si="490"/>
        <v>491.25414395684675</v>
      </c>
      <c r="W1201" s="18">
        <f t="shared" si="491"/>
        <v>1647.3117911177326</v>
      </c>
      <c r="X1201" s="2">
        <f t="shared" si="492"/>
        <v>-203.56062382403903</v>
      </c>
      <c r="Y1201" s="2">
        <f t="shared" si="493"/>
        <v>164.73117911177326</v>
      </c>
      <c r="Z1201" s="2">
        <f t="shared" si="494"/>
        <v>491.25414395684675</v>
      </c>
      <c r="AA1201" s="2">
        <f t="shared" si="495"/>
        <v>-1000</v>
      </c>
      <c r="AB1201" s="5">
        <f t="shared" si="496"/>
        <v>0.5</v>
      </c>
      <c r="AC1201" s="5">
        <f t="shared" si="497"/>
        <v>-1</v>
      </c>
      <c r="AD1201" s="3">
        <f t="shared" si="498"/>
        <v>201811</v>
      </c>
      <c r="AE1201" s="21">
        <v>1.5</v>
      </c>
      <c r="AF1201" s="21">
        <v>2.7</v>
      </c>
      <c r="AG1201" s="21">
        <v>1.5</v>
      </c>
      <c r="AH1201" s="21">
        <v>2.7</v>
      </c>
      <c r="AI1201">
        <v>24</v>
      </c>
      <c r="AJ1201">
        <v>17</v>
      </c>
      <c r="AK1201">
        <f t="shared" si="499"/>
        <v>-200</v>
      </c>
      <c r="AL1201">
        <f t="shared" si="500"/>
        <v>24</v>
      </c>
      <c r="AM1201">
        <f t="shared" si="501"/>
        <v>17</v>
      </c>
    </row>
    <row r="1202" spans="2:39" x14ac:dyDescent="0.25">
      <c r="B1202" s="24">
        <v>43429</v>
      </c>
      <c r="C1202" s="20" t="s">
        <v>41</v>
      </c>
      <c r="D1202" s="20" t="s">
        <v>48</v>
      </c>
      <c r="E1202" s="2">
        <v>150</v>
      </c>
      <c r="F1202" s="2">
        <v>-172.41379310344826</v>
      </c>
      <c r="G1202" s="9">
        <f t="shared" si="502"/>
        <v>45078.916666663761</v>
      </c>
      <c r="H1202" s="2" t="str">
        <f t="shared" si="503"/>
        <v>Pittsburgh Steelers</v>
      </c>
      <c r="I1202" s="2" t="str">
        <f t="shared" si="504"/>
        <v>Denver Broncos</v>
      </c>
      <c r="J1202" s="17">
        <f t="shared" si="505"/>
        <v>-172.41379310344826</v>
      </c>
      <c r="K1202" s="18">
        <f t="shared" si="506"/>
        <v>150</v>
      </c>
      <c r="L1202" s="4">
        <f t="shared" si="481"/>
        <v>1.58</v>
      </c>
      <c r="M1202" s="4">
        <f t="shared" si="482"/>
        <v>2.5</v>
      </c>
      <c r="N1202" s="1">
        <f t="shared" si="483"/>
        <v>0.63291139240506322</v>
      </c>
      <c r="O1202" s="1">
        <f t="shared" si="484"/>
        <v>0.4</v>
      </c>
      <c r="P1202" s="1">
        <f t="shared" si="485"/>
        <v>3.1862745098039214E-2</v>
      </c>
      <c r="Q1202" s="1">
        <f t="shared" si="486"/>
        <v>0.1164556962025316</v>
      </c>
      <c r="R1202" s="1">
        <f t="shared" si="487"/>
        <v>0.62745569620253161</v>
      </c>
      <c r="S1202" s="1"/>
      <c r="T1202" s="17">
        <f t="shared" si="488"/>
        <v>593.73802174746322</v>
      </c>
      <c r="U1202" s="18">
        <f t="shared" si="489"/>
        <v>1520.5870888415161</v>
      </c>
      <c r="V1202" s="2">
        <f t="shared" si="490"/>
        <v>564.05112066009008</v>
      </c>
      <c r="W1202" s="18">
        <f t="shared" si="491"/>
        <v>1444.5577343994403</v>
      </c>
      <c r="X1202" s="2">
        <f t="shared" si="492"/>
        <v>-177.28889516782337</v>
      </c>
      <c r="Y1202" s="2">
        <f t="shared" si="493"/>
        <v>144.45577343994404</v>
      </c>
      <c r="Z1202" s="2">
        <f t="shared" si="494"/>
        <v>-1000</v>
      </c>
      <c r="AA1202" s="2">
        <f t="shared" si="495"/>
        <v>1444.5577343994403</v>
      </c>
      <c r="AB1202" s="5">
        <f t="shared" si="496"/>
        <v>-1</v>
      </c>
      <c r="AC1202" s="5">
        <f t="shared" si="497"/>
        <v>1.5</v>
      </c>
      <c r="AD1202" s="3">
        <f t="shared" si="498"/>
        <v>201811</v>
      </c>
      <c r="AE1202" s="21">
        <v>2.5</v>
      </c>
      <c r="AF1202" s="21">
        <v>1.58</v>
      </c>
      <c r="AG1202" s="21">
        <v>2.5</v>
      </c>
      <c r="AH1202" s="21">
        <v>1.58</v>
      </c>
      <c r="AI1202">
        <v>24</v>
      </c>
      <c r="AJ1202">
        <v>17</v>
      </c>
      <c r="AK1202">
        <f t="shared" si="499"/>
        <v>-180</v>
      </c>
      <c r="AL1202">
        <f t="shared" si="500"/>
        <v>17</v>
      </c>
      <c r="AM1202">
        <f t="shared" si="501"/>
        <v>24</v>
      </c>
    </row>
    <row r="1203" spans="2:39" x14ac:dyDescent="0.25">
      <c r="B1203" s="24">
        <v>43429</v>
      </c>
      <c r="C1203" s="20" t="s">
        <v>42</v>
      </c>
      <c r="D1203" s="20" t="s">
        <v>33</v>
      </c>
      <c r="E1203" s="2">
        <v>-434.78260869565219</v>
      </c>
      <c r="F1203" s="2">
        <v>325</v>
      </c>
      <c r="G1203" s="9">
        <f t="shared" si="502"/>
        <v>45078.958333330425</v>
      </c>
      <c r="H1203" s="2" t="str">
        <f t="shared" si="503"/>
        <v>Indianapolis Colts</v>
      </c>
      <c r="I1203" s="2" t="str">
        <f t="shared" si="504"/>
        <v>Miami Dolphins</v>
      </c>
      <c r="J1203" s="17">
        <f t="shared" si="505"/>
        <v>-434.78260869565219</v>
      </c>
      <c r="K1203" s="18">
        <f t="shared" si="506"/>
        <v>325</v>
      </c>
      <c r="L1203" s="4">
        <f t="shared" si="481"/>
        <v>1.2300000000000002</v>
      </c>
      <c r="M1203" s="4">
        <f t="shared" si="482"/>
        <v>4.25</v>
      </c>
      <c r="N1203" s="1">
        <f t="shared" si="483"/>
        <v>0.81300813008130068</v>
      </c>
      <c r="O1203" s="1">
        <f t="shared" si="484"/>
        <v>0.23529411764705882</v>
      </c>
      <c r="P1203" s="1">
        <f t="shared" si="485"/>
        <v>4.607664233576636E-2</v>
      </c>
      <c r="Q1203" s="1">
        <f t="shared" si="486"/>
        <v>0.28885700621712096</v>
      </c>
      <c r="R1203" s="1">
        <f t="shared" si="487"/>
        <v>0.79985700621712097</v>
      </c>
      <c r="S1203" s="1"/>
      <c r="T1203" s="17">
        <f t="shared" si="488"/>
        <v>250.2234677288684</v>
      </c>
      <c r="U1203" s="18">
        <f t="shared" si="489"/>
        <v>3342.2645955042926</v>
      </c>
      <c r="V1203" s="2">
        <f t="shared" si="490"/>
        <v>237.71229434242497</v>
      </c>
      <c r="W1203" s="18">
        <f t="shared" si="491"/>
        <v>3175.151365729078</v>
      </c>
      <c r="X1203" s="2">
        <f t="shared" si="492"/>
        <v>-420.67660100049278</v>
      </c>
      <c r="Y1203" s="2">
        <f t="shared" si="493"/>
        <v>317.51513657290781</v>
      </c>
      <c r="Z1203" s="2">
        <f t="shared" si="494"/>
        <v>237.71229434242497</v>
      </c>
      <c r="AA1203" s="2">
        <f t="shared" si="495"/>
        <v>-1000</v>
      </c>
      <c r="AB1203" s="5">
        <f t="shared" si="496"/>
        <v>0.2300000000000002</v>
      </c>
      <c r="AC1203" s="5">
        <f t="shared" si="497"/>
        <v>-1</v>
      </c>
      <c r="AD1203" s="3">
        <f t="shared" si="498"/>
        <v>201811</v>
      </c>
      <c r="AE1203" s="21">
        <v>1.22</v>
      </c>
      <c r="AF1203" s="21">
        <v>4.5</v>
      </c>
      <c r="AG1203" s="21">
        <v>1.23</v>
      </c>
      <c r="AH1203" s="21">
        <v>4.25</v>
      </c>
      <c r="AI1203">
        <v>27</v>
      </c>
      <c r="AJ1203">
        <v>24</v>
      </c>
      <c r="AK1203">
        <f t="shared" si="499"/>
        <v>-500</v>
      </c>
      <c r="AL1203">
        <f t="shared" si="500"/>
        <v>27</v>
      </c>
      <c r="AM1203">
        <f t="shared" si="501"/>
        <v>24</v>
      </c>
    </row>
    <row r="1204" spans="2:39" x14ac:dyDescent="0.25">
      <c r="B1204" s="24">
        <v>43429</v>
      </c>
      <c r="C1204" s="20" t="s">
        <v>34</v>
      </c>
      <c r="D1204" s="20" t="s">
        <v>51</v>
      </c>
      <c r="E1204" s="2">
        <v>-999.99999999999909</v>
      </c>
      <c r="F1204" s="2">
        <v>650</v>
      </c>
      <c r="G1204" s="9">
        <f t="shared" si="502"/>
        <v>45078.99999999709</v>
      </c>
      <c r="H1204" s="2" t="str">
        <f t="shared" si="503"/>
        <v>Los Angeles Chargers</v>
      </c>
      <c r="I1204" s="2" t="str">
        <f t="shared" si="504"/>
        <v>Arizona Cardinals</v>
      </c>
      <c r="J1204" s="17">
        <f t="shared" si="505"/>
        <v>-999.99999999999909</v>
      </c>
      <c r="K1204" s="18">
        <f t="shared" si="506"/>
        <v>650</v>
      </c>
      <c r="L1204" s="4">
        <f t="shared" si="481"/>
        <v>1.1000000000000001</v>
      </c>
      <c r="M1204" s="4">
        <f t="shared" si="482"/>
        <v>7.5</v>
      </c>
      <c r="N1204" s="1">
        <f t="shared" si="483"/>
        <v>0.90909090909090906</v>
      </c>
      <c r="O1204" s="1">
        <f t="shared" si="484"/>
        <v>0.13333333333333333</v>
      </c>
      <c r="P1204" s="1">
        <f t="shared" si="485"/>
        <v>4.0697674418604612E-2</v>
      </c>
      <c r="Q1204" s="1">
        <f t="shared" si="486"/>
        <v>0.38787878787878788</v>
      </c>
      <c r="R1204" s="1">
        <f t="shared" si="487"/>
        <v>0.89887878787878783</v>
      </c>
      <c r="S1204" s="1"/>
      <c r="T1204" s="17">
        <f t="shared" si="488"/>
        <v>112.49705019721534</v>
      </c>
      <c r="U1204" s="18">
        <f t="shared" si="489"/>
        <v>6304.3252651260173</v>
      </c>
      <c r="V1204" s="2">
        <f t="shared" si="490"/>
        <v>106.87219768735457</v>
      </c>
      <c r="W1204" s="18">
        <f t="shared" si="491"/>
        <v>5989.1090018697159</v>
      </c>
      <c r="X1204" s="2">
        <f t="shared" si="492"/>
        <v>-935.69704903553497</v>
      </c>
      <c r="Y1204" s="2">
        <f t="shared" si="493"/>
        <v>598.91090018697162</v>
      </c>
      <c r="Z1204" s="2">
        <f t="shared" si="494"/>
        <v>106.87219768735457</v>
      </c>
      <c r="AA1204" s="2">
        <f t="shared" si="495"/>
        <v>-1000</v>
      </c>
      <c r="AB1204" s="5">
        <f t="shared" si="496"/>
        <v>0.10000000000000009</v>
      </c>
      <c r="AC1204" s="5">
        <f t="shared" si="497"/>
        <v>-1</v>
      </c>
      <c r="AD1204" s="3">
        <f t="shared" si="498"/>
        <v>201811</v>
      </c>
      <c r="AE1204" s="21">
        <v>1.1599999999999999</v>
      </c>
      <c r="AF1204" s="21">
        <v>5.5</v>
      </c>
      <c r="AG1204" s="21">
        <v>1.1000000000000001</v>
      </c>
      <c r="AH1204" s="21">
        <v>7.5</v>
      </c>
      <c r="AI1204">
        <v>45</v>
      </c>
      <c r="AJ1204">
        <v>10</v>
      </c>
      <c r="AK1204">
        <f t="shared" si="499"/>
        <v>-1000</v>
      </c>
      <c r="AL1204">
        <f t="shared" si="500"/>
        <v>45</v>
      </c>
      <c r="AM1204">
        <f t="shared" si="501"/>
        <v>10</v>
      </c>
    </row>
    <row r="1205" spans="2:39" x14ac:dyDescent="0.25">
      <c r="B1205" s="24">
        <v>43429</v>
      </c>
      <c r="C1205" s="20" t="s">
        <v>31</v>
      </c>
      <c r="D1205" s="20" t="s">
        <v>55</v>
      </c>
      <c r="E1205" s="2">
        <v>-769.23076923076985</v>
      </c>
      <c r="F1205" s="2">
        <v>525</v>
      </c>
      <c r="G1205" s="9">
        <f t="shared" si="502"/>
        <v>45079.041666663754</v>
      </c>
      <c r="H1205" s="2" t="str">
        <f t="shared" si="503"/>
        <v>Baltimore Ravens</v>
      </c>
      <c r="I1205" s="2" t="str">
        <f t="shared" si="504"/>
        <v>Oakland Raiders</v>
      </c>
      <c r="J1205" s="17">
        <f t="shared" si="505"/>
        <v>-769.23076923076985</v>
      </c>
      <c r="K1205" s="18">
        <f t="shared" si="506"/>
        <v>525</v>
      </c>
      <c r="L1205" s="4">
        <f t="shared" si="481"/>
        <v>1.1299999999999999</v>
      </c>
      <c r="M1205" s="4">
        <f t="shared" si="482"/>
        <v>6.25</v>
      </c>
      <c r="N1205" s="1">
        <f t="shared" si="483"/>
        <v>0.88495575221238942</v>
      </c>
      <c r="O1205" s="1">
        <f t="shared" si="484"/>
        <v>0.16</v>
      </c>
      <c r="P1205" s="1">
        <f t="shared" si="485"/>
        <v>4.3021680216802305E-2</v>
      </c>
      <c r="Q1205" s="1">
        <f t="shared" si="486"/>
        <v>0.3624778761061947</v>
      </c>
      <c r="R1205" s="1">
        <f t="shared" si="487"/>
        <v>0.87347787610619476</v>
      </c>
      <c r="S1205" s="1"/>
      <c r="T1205" s="17">
        <f t="shared" si="488"/>
        <v>144.84868747657109</v>
      </c>
      <c r="U1205" s="18">
        <f t="shared" si="489"/>
        <v>5222.3527180608417</v>
      </c>
      <c r="V1205" s="2">
        <f t="shared" si="490"/>
        <v>137.60625310274253</v>
      </c>
      <c r="W1205" s="18">
        <f t="shared" si="491"/>
        <v>4961.2350821577993</v>
      </c>
      <c r="X1205" s="2">
        <f t="shared" si="492"/>
        <v>-726.71116134043598</v>
      </c>
      <c r="Y1205" s="2">
        <f t="shared" si="493"/>
        <v>496.12350821577991</v>
      </c>
      <c r="Z1205" s="2">
        <f t="shared" si="494"/>
        <v>137.60625310274253</v>
      </c>
      <c r="AA1205" s="2">
        <f t="shared" si="495"/>
        <v>-1000</v>
      </c>
      <c r="AB1205" s="5">
        <f t="shared" si="496"/>
        <v>0.12999999999999989</v>
      </c>
      <c r="AC1205" s="5">
        <f t="shared" si="497"/>
        <v>-1</v>
      </c>
      <c r="AD1205" s="3">
        <f t="shared" si="498"/>
        <v>201811</v>
      </c>
      <c r="AE1205" s="21">
        <v>1.1499999999999999</v>
      </c>
      <c r="AF1205" s="21">
        <v>5.75</v>
      </c>
      <c r="AG1205" s="21">
        <v>1.1299999999999999</v>
      </c>
      <c r="AH1205" s="21">
        <v>6.25</v>
      </c>
      <c r="AI1205">
        <v>34</v>
      </c>
      <c r="AJ1205">
        <v>17</v>
      </c>
      <c r="AK1205">
        <f t="shared" si="499"/>
        <v>-800</v>
      </c>
      <c r="AL1205">
        <f t="shared" si="500"/>
        <v>34</v>
      </c>
      <c r="AM1205">
        <f t="shared" si="501"/>
        <v>17</v>
      </c>
    </row>
    <row r="1206" spans="2:39" x14ac:dyDescent="0.25">
      <c r="B1206" s="24">
        <v>43429</v>
      </c>
      <c r="C1206" s="20" t="s">
        <v>27</v>
      </c>
      <c r="D1206" s="20" t="s">
        <v>29</v>
      </c>
      <c r="E1206" s="2">
        <v>145.00000000000003</v>
      </c>
      <c r="F1206" s="2">
        <v>-166.66666666666663</v>
      </c>
      <c r="G1206" s="9">
        <f t="shared" si="502"/>
        <v>45079.083333330418</v>
      </c>
      <c r="H1206" s="2" t="str">
        <f t="shared" si="503"/>
        <v>Jacksonville Jaguars</v>
      </c>
      <c r="I1206" s="2" t="str">
        <f t="shared" si="504"/>
        <v>Buffalo Bills</v>
      </c>
      <c r="J1206" s="17">
        <f t="shared" si="505"/>
        <v>-166.66666666666663</v>
      </c>
      <c r="K1206" s="18">
        <f t="shared" si="506"/>
        <v>145.00000000000003</v>
      </c>
      <c r="L1206" s="4">
        <f t="shared" si="481"/>
        <v>1.6</v>
      </c>
      <c r="M1206" s="4">
        <f t="shared" si="482"/>
        <v>2.4500000000000002</v>
      </c>
      <c r="N1206" s="1">
        <f t="shared" si="483"/>
        <v>0.625</v>
      </c>
      <c r="O1206" s="1">
        <f t="shared" si="484"/>
        <v>0.4081632653061224</v>
      </c>
      <c r="P1206" s="1">
        <f t="shared" si="485"/>
        <v>3.2098765432098886E-2</v>
      </c>
      <c r="Q1206" s="1">
        <f t="shared" si="486"/>
        <v>0.1084183673469388</v>
      </c>
      <c r="R1206" s="1">
        <f t="shared" si="487"/>
        <v>0.61941836734693878</v>
      </c>
      <c r="S1206" s="1"/>
      <c r="T1206" s="17">
        <f t="shared" si="488"/>
        <v>614.4177388267467</v>
      </c>
      <c r="U1206" s="18">
        <f t="shared" si="489"/>
        <v>1471.4893831628281</v>
      </c>
      <c r="V1206" s="2">
        <f t="shared" si="490"/>
        <v>583.69685188540939</v>
      </c>
      <c r="W1206" s="18">
        <f t="shared" si="491"/>
        <v>1397.9149140046866</v>
      </c>
      <c r="X1206" s="2">
        <f t="shared" si="492"/>
        <v>-171.32180801898838</v>
      </c>
      <c r="Y1206" s="2">
        <f t="shared" si="493"/>
        <v>139.79149140046866</v>
      </c>
      <c r="Z1206" s="2">
        <f t="shared" si="494"/>
        <v>-1000</v>
      </c>
      <c r="AA1206" s="2">
        <f t="shared" si="495"/>
        <v>1397.9149140046866</v>
      </c>
      <c r="AB1206" s="5">
        <f t="shared" si="496"/>
        <v>-1</v>
      </c>
      <c r="AC1206" s="5">
        <f t="shared" si="497"/>
        <v>1.4500000000000002</v>
      </c>
      <c r="AD1206" s="3">
        <f t="shared" si="498"/>
        <v>201811</v>
      </c>
      <c r="AE1206" s="21">
        <v>2.5</v>
      </c>
      <c r="AF1206" s="21">
        <v>1.58</v>
      </c>
      <c r="AG1206" s="21">
        <v>2.4500000000000002</v>
      </c>
      <c r="AH1206" s="21">
        <v>1.6</v>
      </c>
      <c r="AI1206">
        <v>24</v>
      </c>
      <c r="AJ1206">
        <v>21</v>
      </c>
      <c r="AK1206">
        <f t="shared" si="499"/>
        <v>-170</v>
      </c>
      <c r="AL1206">
        <f t="shared" si="500"/>
        <v>21</v>
      </c>
      <c r="AM1206">
        <f t="shared" si="501"/>
        <v>24</v>
      </c>
    </row>
    <row r="1207" spans="2:39" x14ac:dyDescent="0.25">
      <c r="B1207" s="24">
        <v>43429</v>
      </c>
      <c r="C1207" s="20" t="s">
        <v>47</v>
      </c>
      <c r="D1207" s="20" t="s">
        <v>35</v>
      </c>
      <c r="E1207" s="2">
        <v>-161.29032258064512</v>
      </c>
      <c r="F1207" s="2">
        <v>140</v>
      </c>
      <c r="G1207" s="9">
        <f t="shared" si="502"/>
        <v>45079.124999997082</v>
      </c>
      <c r="H1207" s="2" t="str">
        <f t="shared" si="503"/>
        <v>Carolina Panthers</v>
      </c>
      <c r="I1207" s="2" t="str">
        <f t="shared" si="504"/>
        <v>Seattle Seahawks</v>
      </c>
      <c r="J1207" s="17">
        <f t="shared" si="505"/>
        <v>-161.29032258064512</v>
      </c>
      <c r="K1207" s="18">
        <f t="shared" si="506"/>
        <v>140</v>
      </c>
      <c r="L1207" s="4">
        <f t="shared" si="481"/>
        <v>1.62</v>
      </c>
      <c r="M1207" s="4">
        <f t="shared" si="482"/>
        <v>2.4</v>
      </c>
      <c r="N1207" s="1">
        <f t="shared" si="483"/>
        <v>0.61728395061728392</v>
      </c>
      <c r="O1207" s="1">
        <f t="shared" si="484"/>
        <v>0.41666666666666669</v>
      </c>
      <c r="P1207" s="1">
        <f t="shared" si="485"/>
        <v>3.2835820895522283E-2</v>
      </c>
      <c r="Q1207" s="1">
        <f t="shared" si="486"/>
        <v>0.10030864197530862</v>
      </c>
      <c r="R1207" s="1">
        <f t="shared" si="487"/>
        <v>0.61130864197530865</v>
      </c>
      <c r="S1207" s="1"/>
      <c r="T1207" s="17">
        <f t="shared" si="488"/>
        <v>635.83488165441463</v>
      </c>
      <c r="U1207" s="18">
        <f t="shared" si="489"/>
        <v>1423.7849094482656</v>
      </c>
      <c r="V1207" s="2">
        <f t="shared" si="490"/>
        <v>604.04313757169382</v>
      </c>
      <c r="W1207" s="18">
        <f t="shared" si="491"/>
        <v>1352.5956639758522</v>
      </c>
      <c r="X1207" s="2">
        <f t="shared" si="492"/>
        <v>-165.55109027810289</v>
      </c>
      <c r="Y1207" s="2">
        <f t="shared" si="493"/>
        <v>135.25956639758522</v>
      </c>
      <c r="Z1207" s="2">
        <f t="shared" si="494"/>
        <v>-1000</v>
      </c>
      <c r="AA1207" s="2">
        <f t="shared" si="495"/>
        <v>1352.5956639758522</v>
      </c>
      <c r="AB1207" s="5">
        <f t="shared" si="496"/>
        <v>-1</v>
      </c>
      <c r="AC1207" s="5">
        <f t="shared" si="497"/>
        <v>1.4</v>
      </c>
      <c r="AD1207" s="3">
        <f t="shared" si="498"/>
        <v>201811</v>
      </c>
      <c r="AE1207" s="21">
        <v>1.57</v>
      </c>
      <c r="AF1207" s="21">
        <v>2.5499999999999998</v>
      </c>
      <c r="AG1207" s="21">
        <v>1.62</v>
      </c>
      <c r="AH1207" s="21">
        <v>2.4</v>
      </c>
      <c r="AI1207">
        <v>27</v>
      </c>
      <c r="AJ1207">
        <v>30</v>
      </c>
      <c r="AK1207">
        <f t="shared" si="499"/>
        <v>-170</v>
      </c>
      <c r="AL1207">
        <f t="shared" si="500"/>
        <v>27</v>
      </c>
      <c r="AM1207">
        <f t="shared" si="501"/>
        <v>30</v>
      </c>
    </row>
    <row r="1208" spans="2:39" x14ac:dyDescent="0.25">
      <c r="B1208" s="24">
        <v>43429</v>
      </c>
      <c r="C1208" s="20" t="s">
        <v>24</v>
      </c>
      <c r="D1208" s="20" t="s">
        <v>49</v>
      </c>
      <c r="E1208" s="2">
        <v>-116.27906976744185</v>
      </c>
      <c r="F1208" s="2">
        <v>-105.26315789473685</v>
      </c>
      <c r="G1208" s="9">
        <f t="shared" si="502"/>
        <v>45079.166666663747</v>
      </c>
      <c r="H1208" s="2" t="str">
        <f t="shared" si="503"/>
        <v>Cincinnati Bengals</v>
      </c>
      <c r="I1208" s="2" t="str">
        <f t="shared" si="504"/>
        <v>Cleveland Browns</v>
      </c>
      <c r="J1208" s="17">
        <f t="shared" si="505"/>
        <v>-116.27906976744185</v>
      </c>
      <c r="K1208" s="18">
        <f t="shared" si="506"/>
        <v>-105.26315789473685</v>
      </c>
      <c r="L1208" s="4">
        <f t="shared" si="481"/>
        <v>1.86</v>
      </c>
      <c r="M1208" s="4">
        <f t="shared" si="482"/>
        <v>1.95</v>
      </c>
      <c r="N1208" s="1">
        <f t="shared" si="483"/>
        <v>0.5376344086021505</v>
      </c>
      <c r="O1208" s="1">
        <f t="shared" si="484"/>
        <v>0.51282051282051289</v>
      </c>
      <c r="P1208" s="1">
        <f t="shared" si="485"/>
        <v>4.8031496062992063E-2</v>
      </c>
      <c r="Q1208" s="1">
        <f t="shared" si="486"/>
        <v>1.2406947890818809E-2</v>
      </c>
      <c r="R1208" s="1">
        <f t="shared" si="487"/>
        <v>0.52340694789081876</v>
      </c>
      <c r="S1208" s="1"/>
      <c r="T1208" s="17">
        <f t="shared" si="488"/>
        <v>910.55927711643062</v>
      </c>
      <c r="U1208" s="18">
        <f t="shared" si="489"/>
        <v>1001.5075521192962</v>
      </c>
      <c r="V1208" s="2">
        <f t="shared" si="490"/>
        <v>865.03131326060907</v>
      </c>
      <c r="W1208" s="18">
        <f t="shared" si="491"/>
        <v>951.43217451333135</v>
      </c>
      <c r="X1208" s="2">
        <f t="shared" si="492"/>
        <v>-115.60275156174939</v>
      </c>
      <c r="Y1208" s="2">
        <f t="shared" si="493"/>
        <v>-105.10470707084419</v>
      </c>
      <c r="Z1208" s="2">
        <f t="shared" si="494"/>
        <v>-1000</v>
      </c>
      <c r="AA1208" s="2">
        <f t="shared" si="495"/>
        <v>951.43217451333135</v>
      </c>
      <c r="AB1208" s="5">
        <f t="shared" si="496"/>
        <v>-1</v>
      </c>
      <c r="AC1208" s="5">
        <f t="shared" si="497"/>
        <v>0.95</v>
      </c>
      <c r="AD1208" s="3">
        <f t="shared" si="498"/>
        <v>201811</v>
      </c>
      <c r="AE1208" s="21">
        <v>1.58</v>
      </c>
      <c r="AF1208" s="21">
        <v>2.5</v>
      </c>
      <c r="AG1208" s="21">
        <v>1.86</v>
      </c>
      <c r="AH1208" s="21">
        <v>1.95</v>
      </c>
      <c r="AI1208">
        <v>20</v>
      </c>
      <c r="AJ1208">
        <v>35</v>
      </c>
      <c r="AK1208">
        <f t="shared" si="499"/>
        <v>-120</v>
      </c>
      <c r="AL1208">
        <f t="shared" si="500"/>
        <v>20</v>
      </c>
      <c r="AM1208">
        <f t="shared" si="501"/>
        <v>35</v>
      </c>
    </row>
    <row r="1209" spans="2:39" x14ac:dyDescent="0.25">
      <c r="B1209" s="24">
        <v>43429</v>
      </c>
      <c r="C1209" s="20" t="s">
        <v>45</v>
      </c>
      <c r="D1209" s="20" t="s">
        <v>39</v>
      </c>
      <c r="E1209" s="2">
        <v>475</v>
      </c>
      <c r="F1209" s="2">
        <v>-666.66666666666708</v>
      </c>
      <c r="G1209" s="9">
        <f t="shared" si="502"/>
        <v>45079.208333330411</v>
      </c>
      <c r="H1209" s="2" t="str">
        <f t="shared" si="503"/>
        <v>New England Patriots</v>
      </c>
      <c r="I1209" s="2" t="str">
        <f t="shared" si="504"/>
        <v>New York Jets</v>
      </c>
      <c r="J1209" s="17">
        <f t="shared" si="505"/>
        <v>-666.66666666666708</v>
      </c>
      <c r="K1209" s="18">
        <f t="shared" si="506"/>
        <v>475</v>
      </c>
      <c r="L1209" s="4">
        <f t="shared" si="481"/>
        <v>1.1499999999999999</v>
      </c>
      <c r="M1209" s="4">
        <f t="shared" si="482"/>
        <v>5.75</v>
      </c>
      <c r="N1209" s="1">
        <f t="shared" si="483"/>
        <v>0.86956521739130443</v>
      </c>
      <c r="O1209" s="1">
        <f t="shared" si="484"/>
        <v>0.17391304347826086</v>
      </c>
      <c r="P1209" s="1">
        <f t="shared" si="485"/>
        <v>4.1666666666666741E-2</v>
      </c>
      <c r="Q1209" s="1">
        <f t="shared" si="486"/>
        <v>0.34782608695652178</v>
      </c>
      <c r="R1209" s="1">
        <f t="shared" si="487"/>
        <v>0.85882608695652185</v>
      </c>
      <c r="S1209" s="1"/>
      <c r="T1209" s="17">
        <f t="shared" si="488"/>
        <v>164.38009416291189</v>
      </c>
      <c r="U1209" s="18">
        <f t="shared" si="489"/>
        <v>4731.0032012495531</v>
      </c>
      <c r="V1209" s="2">
        <f t="shared" si="490"/>
        <v>156.16108945476628</v>
      </c>
      <c r="W1209" s="18">
        <f t="shared" si="491"/>
        <v>4494.4530411870755</v>
      </c>
      <c r="X1209" s="2">
        <f t="shared" si="492"/>
        <v>-640.36438493832395</v>
      </c>
      <c r="Y1209" s="2">
        <f t="shared" si="493"/>
        <v>449.44530411870755</v>
      </c>
      <c r="Z1209" s="2">
        <f t="shared" si="494"/>
        <v>156.16108945476628</v>
      </c>
      <c r="AA1209" s="2">
        <f t="shared" si="495"/>
        <v>-1000</v>
      </c>
      <c r="AB1209" s="5">
        <f t="shared" si="496"/>
        <v>0.14999999999999991</v>
      </c>
      <c r="AC1209" s="5">
        <f t="shared" si="497"/>
        <v>-1</v>
      </c>
      <c r="AD1209" s="3">
        <f t="shared" si="498"/>
        <v>201811</v>
      </c>
      <c r="AE1209" s="21">
        <v>4.5</v>
      </c>
      <c r="AF1209" s="21">
        <v>1.22</v>
      </c>
      <c r="AG1209" s="21">
        <v>5.75</v>
      </c>
      <c r="AH1209" s="21">
        <v>1.1499999999999999</v>
      </c>
      <c r="AI1209">
        <v>13</v>
      </c>
      <c r="AJ1209">
        <v>27</v>
      </c>
      <c r="AK1209">
        <f t="shared" si="499"/>
        <v>-700</v>
      </c>
      <c r="AL1209">
        <f t="shared" si="500"/>
        <v>27</v>
      </c>
      <c r="AM1209">
        <f t="shared" si="501"/>
        <v>13</v>
      </c>
    </row>
    <row r="1210" spans="2:39" x14ac:dyDescent="0.25">
      <c r="B1210" s="24">
        <v>43429</v>
      </c>
      <c r="C1210" s="20" t="s">
        <v>22</v>
      </c>
      <c r="D1210" s="20" t="s">
        <v>28</v>
      </c>
      <c r="E1210" s="2">
        <v>-212.76595744680853</v>
      </c>
      <c r="F1210" s="2">
        <v>175</v>
      </c>
      <c r="G1210" s="9">
        <f t="shared" si="502"/>
        <v>45079.249999997075</v>
      </c>
      <c r="H1210" s="2" t="str">
        <f t="shared" si="503"/>
        <v>Philadelphia Eagles</v>
      </c>
      <c r="I1210" s="2" t="str">
        <f t="shared" si="504"/>
        <v>New York Giants</v>
      </c>
      <c r="J1210" s="17">
        <f t="shared" si="505"/>
        <v>-212.76595744680853</v>
      </c>
      <c r="K1210" s="18">
        <f t="shared" si="506"/>
        <v>175</v>
      </c>
      <c r="L1210" s="4">
        <f t="shared" si="481"/>
        <v>1.4700000000000002</v>
      </c>
      <c r="M1210" s="4">
        <f t="shared" si="482"/>
        <v>2.75</v>
      </c>
      <c r="N1210" s="1">
        <f t="shared" si="483"/>
        <v>0.68027210884353728</v>
      </c>
      <c r="O1210" s="1">
        <f t="shared" si="484"/>
        <v>0.36363636363636365</v>
      </c>
      <c r="P1210" s="1">
        <f t="shared" si="485"/>
        <v>4.206161137440767E-2</v>
      </c>
      <c r="Q1210" s="1">
        <f t="shared" si="486"/>
        <v>0.15831787260358682</v>
      </c>
      <c r="R1210" s="1">
        <f t="shared" si="487"/>
        <v>0.66931787260358688</v>
      </c>
      <c r="S1210" s="1"/>
      <c r="T1210" s="17">
        <f t="shared" si="488"/>
        <v>494.0584151893168</v>
      </c>
      <c r="U1210" s="18">
        <f t="shared" si="489"/>
        <v>1810.0865209085014</v>
      </c>
      <c r="V1210" s="2">
        <f t="shared" si="490"/>
        <v>469.35549442985092</v>
      </c>
      <c r="W1210" s="18">
        <f t="shared" si="491"/>
        <v>1719.5821948630762</v>
      </c>
      <c r="X1210" s="2">
        <f t="shared" si="492"/>
        <v>-213.05812158750777</v>
      </c>
      <c r="Y1210" s="2">
        <f t="shared" si="493"/>
        <v>171.95821948630763</v>
      </c>
      <c r="Z1210" s="2">
        <f t="shared" si="494"/>
        <v>469.35549442985092</v>
      </c>
      <c r="AA1210" s="2">
        <f t="shared" si="495"/>
        <v>-1000</v>
      </c>
      <c r="AB1210" s="5">
        <f t="shared" si="496"/>
        <v>0.4700000000000002</v>
      </c>
      <c r="AC1210" s="5">
        <f t="shared" si="497"/>
        <v>-1</v>
      </c>
      <c r="AD1210" s="3">
        <f t="shared" si="498"/>
        <v>201811</v>
      </c>
      <c r="AE1210" s="21">
        <v>1.4</v>
      </c>
      <c r="AF1210" s="21">
        <v>3.05</v>
      </c>
      <c r="AG1210" s="21">
        <v>1.47</v>
      </c>
      <c r="AH1210" s="21">
        <v>2.75</v>
      </c>
      <c r="AI1210">
        <v>25</v>
      </c>
      <c r="AJ1210">
        <v>22</v>
      </c>
      <c r="AK1210">
        <f t="shared" si="499"/>
        <v>-300</v>
      </c>
      <c r="AL1210">
        <f t="shared" si="500"/>
        <v>25</v>
      </c>
      <c r="AM1210">
        <f t="shared" si="501"/>
        <v>22</v>
      </c>
    </row>
    <row r="1211" spans="2:39" x14ac:dyDescent="0.25">
      <c r="B1211" s="24">
        <v>43429</v>
      </c>
      <c r="C1211" s="20" t="s">
        <v>30</v>
      </c>
      <c r="D1211" s="20" t="s">
        <v>25</v>
      </c>
      <c r="E1211" s="2">
        <v>-131.57894736842104</v>
      </c>
      <c r="F1211" s="2">
        <v>110.00000000000001</v>
      </c>
      <c r="G1211" s="9">
        <f t="shared" si="502"/>
        <v>45079.291666663739</v>
      </c>
      <c r="H1211" s="2" t="str">
        <f t="shared" si="503"/>
        <v>Tampa Bay Buccaneers</v>
      </c>
      <c r="I1211" s="2" t="str">
        <f t="shared" si="504"/>
        <v>San Francisco 49ers</v>
      </c>
      <c r="J1211" s="17">
        <f t="shared" si="505"/>
        <v>-131.57894736842104</v>
      </c>
      <c r="K1211" s="18">
        <f t="shared" si="506"/>
        <v>110.00000000000001</v>
      </c>
      <c r="L1211" s="4">
        <f t="shared" si="481"/>
        <v>1.76</v>
      </c>
      <c r="M1211" s="4">
        <f t="shared" si="482"/>
        <v>2.1</v>
      </c>
      <c r="N1211" s="1">
        <f t="shared" si="483"/>
        <v>0.56818181818181823</v>
      </c>
      <c r="O1211" s="1">
        <f t="shared" si="484"/>
        <v>0.47619047619047616</v>
      </c>
      <c r="P1211" s="1">
        <f t="shared" si="485"/>
        <v>4.2487046632124437E-2</v>
      </c>
      <c r="Q1211" s="1">
        <f t="shared" si="486"/>
        <v>4.5995670995671034E-2</v>
      </c>
      <c r="R1211" s="1">
        <f t="shared" si="487"/>
        <v>0.55699567099567104</v>
      </c>
      <c r="S1211" s="1"/>
      <c r="T1211" s="17">
        <f t="shared" si="488"/>
        <v>795.34608987611307</v>
      </c>
      <c r="U1211" s="18">
        <f t="shared" si="489"/>
        <v>1144.9859022934511</v>
      </c>
      <c r="V1211" s="2">
        <f t="shared" si="490"/>
        <v>755.57878538230739</v>
      </c>
      <c r="W1211" s="18">
        <f t="shared" si="491"/>
        <v>1087.7366071787785</v>
      </c>
      <c r="X1211" s="2">
        <f t="shared" si="492"/>
        <v>-132.3488720628942</v>
      </c>
      <c r="Y1211" s="2">
        <f t="shared" si="493"/>
        <v>108.77366071787785</v>
      </c>
      <c r="Z1211" s="2">
        <f t="shared" si="494"/>
        <v>755.57878538230739</v>
      </c>
      <c r="AA1211" s="2">
        <f t="shared" si="495"/>
        <v>-1000</v>
      </c>
      <c r="AB1211" s="5">
        <f t="shared" si="496"/>
        <v>0.76</v>
      </c>
      <c r="AC1211" s="5">
        <f t="shared" si="497"/>
        <v>-1</v>
      </c>
      <c r="AD1211" s="3">
        <f t="shared" si="498"/>
        <v>201811</v>
      </c>
      <c r="AE1211" s="21">
        <v>1.52</v>
      </c>
      <c r="AF1211" s="21">
        <v>2.67</v>
      </c>
      <c r="AG1211" s="21">
        <v>1.76</v>
      </c>
      <c r="AH1211" s="21">
        <v>2.1</v>
      </c>
      <c r="AI1211">
        <v>27</v>
      </c>
      <c r="AJ1211">
        <v>9</v>
      </c>
      <c r="AK1211">
        <f t="shared" si="499"/>
        <v>-140</v>
      </c>
      <c r="AL1211">
        <f t="shared" si="500"/>
        <v>27</v>
      </c>
      <c r="AM1211">
        <f t="shared" si="501"/>
        <v>9</v>
      </c>
    </row>
    <row r="1212" spans="2:39" x14ac:dyDescent="0.25">
      <c r="B1212" s="24">
        <v>43426</v>
      </c>
      <c r="C1212" s="20" t="s">
        <v>46</v>
      </c>
      <c r="D1212" s="20" t="s">
        <v>38</v>
      </c>
      <c r="E1212" s="2">
        <v>-769.23076923076985</v>
      </c>
      <c r="F1212" s="2">
        <v>525</v>
      </c>
      <c r="G1212" s="9">
        <f t="shared" si="502"/>
        <v>45079.333333330404</v>
      </c>
      <c r="H1212" s="2" t="str">
        <f t="shared" si="503"/>
        <v>New Orleans Saints</v>
      </c>
      <c r="I1212" s="2" t="str">
        <f t="shared" si="504"/>
        <v>Atlanta Falcons</v>
      </c>
      <c r="J1212" s="17">
        <f t="shared" si="505"/>
        <v>-769.23076923076985</v>
      </c>
      <c r="K1212" s="18">
        <f t="shared" si="506"/>
        <v>525</v>
      </c>
      <c r="L1212" s="4">
        <f t="shared" si="481"/>
        <v>1.1299999999999999</v>
      </c>
      <c r="M1212" s="4">
        <f t="shared" si="482"/>
        <v>6.25</v>
      </c>
      <c r="N1212" s="1">
        <f t="shared" si="483"/>
        <v>0.88495575221238942</v>
      </c>
      <c r="O1212" s="1">
        <f t="shared" si="484"/>
        <v>0.16</v>
      </c>
      <c r="P1212" s="1">
        <f t="shared" si="485"/>
        <v>4.3021680216802305E-2</v>
      </c>
      <c r="Q1212" s="1">
        <f t="shared" si="486"/>
        <v>0.3624778761061947</v>
      </c>
      <c r="R1212" s="1">
        <f t="shared" si="487"/>
        <v>0.87347787610619476</v>
      </c>
      <c r="S1212" s="1"/>
      <c r="T1212" s="17">
        <f t="shared" si="488"/>
        <v>144.84868747657109</v>
      </c>
      <c r="U1212" s="18">
        <f t="shared" si="489"/>
        <v>5222.3527180608417</v>
      </c>
      <c r="V1212" s="2">
        <f t="shared" si="490"/>
        <v>137.60625310274253</v>
      </c>
      <c r="W1212" s="18">
        <f t="shared" si="491"/>
        <v>4961.2350821577993</v>
      </c>
      <c r="X1212" s="2">
        <f t="shared" si="492"/>
        <v>-726.71116134043598</v>
      </c>
      <c r="Y1212" s="2">
        <f t="shared" si="493"/>
        <v>496.12350821577991</v>
      </c>
      <c r="Z1212" s="2">
        <f t="shared" si="494"/>
        <v>137.60625310274253</v>
      </c>
      <c r="AA1212" s="2">
        <f t="shared" si="495"/>
        <v>-1000</v>
      </c>
      <c r="AB1212" s="5">
        <f t="shared" si="496"/>
        <v>0.12999999999999989</v>
      </c>
      <c r="AC1212" s="5">
        <f t="shared" si="497"/>
        <v>-1</v>
      </c>
      <c r="AD1212" s="3">
        <f t="shared" si="498"/>
        <v>201811</v>
      </c>
      <c r="AE1212" s="21">
        <v>1.1399999999999999</v>
      </c>
      <c r="AF1212" s="21">
        <v>6</v>
      </c>
      <c r="AG1212" s="21">
        <v>1.1299999999999999</v>
      </c>
      <c r="AH1212" s="21">
        <v>6.25</v>
      </c>
      <c r="AI1212">
        <v>31</v>
      </c>
      <c r="AJ1212">
        <v>17</v>
      </c>
      <c r="AK1212">
        <f t="shared" si="499"/>
        <v>-800</v>
      </c>
      <c r="AL1212">
        <f t="shared" si="500"/>
        <v>31</v>
      </c>
      <c r="AM1212">
        <f t="shared" si="501"/>
        <v>17</v>
      </c>
    </row>
    <row r="1213" spans="2:39" x14ac:dyDescent="0.25">
      <c r="B1213" s="24">
        <v>43426</v>
      </c>
      <c r="C1213" s="20" t="s">
        <v>26</v>
      </c>
      <c r="D1213" s="20" t="s">
        <v>56</v>
      </c>
      <c r="E1213" s="2">
        <v>-370.37037037037032</v>
      </c>
      <c r="F1213" s="2">
        <v>280</v>
      </c>
      <c r="G1213" s="9">
        <f t="shared" si="502"/>
        <v>45079.374999997068</v>
      </c>
      <c r="H1213" s="2" t="str">
        <f t="shared" si="503"/>
        <v>Dallas Cowboys</v>
      </c>
      <c r="I1213" s="2" t="str">
        <f t="shared" si="504"/>
        <v>Washington Redskins</v>
      </c>
      <c r="J1213" s="17">
        <f t="shared" si="505"/>
        <v>-370.37037037037032</v>
      </c>
      <c r="K1213" s="18">
        <f t="shared" si="506"/>
        <v>280</v>
      </c>
      <c r="L1213" s="4">
        <f t="shared" si="481"/>
        <v>1.27</v>
      </c>
      <c r="M1213" s="4">
        <f t="shared" si="482"/>
        <v>3.8</v>
      </c>
      <c r="N1213" s="1">
        <f t="shared" si="483"/>
        <v>0.78740157480314954</v>
      </c>
      <c r="O1213" s="1">
        <f t="shared" si="484"/>
        <v>0.26315789473684209</v>
      </c>
      <c r="P1213" s="1">
        <f t="shared" si="485"/>
        <v>4.8126232741617536E-2</v>
      </c>
      <c r="Q1213" s="1">
        <f t="shared" si="486"/>
        <v>0.26212184003315375</v>
      </c>
      <c r="R1213" s="1">
        <f t="shared" si="487"/>
        <v>0.77312184003315376</v>
      </c>
      <c r="S1213" s="1"/>
      <c r="T1213" s="17">
        <f t="shared" si="488"/>
        <v>293.45718645992071</v>
      </c>
      <c r="U1213" s="18">
        <f t="shared" si="489"/>
        <v>2909.583445130711</v>
      </c>
      <c r="V1213" s="2">
        <f t="shared" si="490"/>
        <v>278.78432713692467</v>
      </c>
      <c r="W1213" s="18">
        <f t="shared" si="491"/>
        <v>2764.1042728741754</v>
      </c>
      <c r="X1213" s="2">
        <f t="shared" si="492"/>
        <v>-358.70022187755586</v>
      </c>
      <c r="Y1213" s="2">
        <f t="shared" si="493"/>
        <v>276.41042728741752</v>
      </c>
      <c r="Z1213" s="2">
        <f t="shared" si="494"/>
        <v>278.78432713692467</v>
      </c>
      <c r="AA1213" s="2">
        <f t="shared" si="495"/>
        <v>-1000</v>
      </c>
      <c r="AB1213" s="5">
        <f t="shared" si="496"/>
        <v>0.27</v>
      </c>
      <c r="AC1213" s="5">
        <f t="shared" si="497"/>
        <v>-1</v>
      </c>
      <c r="AD1213" s="3">
        <f t="shared" si="498"/>
        <v>201811</v>
      </c>
      <c r="AE1213" s="21">
        <v>1.27</v>
      </c>
      <c r="AF1213" s="21">
        <v>3.8</v>
      </c>
      <c r="AG1213" s="21">
        <v>1.27</v>
      </c>
      <c r="AH1213" s="21">
        <v>3.8</v>
      </c>
      <c r="AI1213">
        <v>31</v>
      </c>
      <c r="AJ1213">
        <v>23</v>
      </c>
      <c r="AK1213">
        <f t="shared" si="499"/>
        <v>-400</v>
      </c>
      <c r="AL1213">
        <f t="shared" si="500"/>
        <v>31</v>
      </c>
      <c r="AM1213">
        <f t="shared" si="501"/>
        <v>23</v>
      </c>
    </row>
    <row r="1214" spans="2:39" x14ac:dyDescent="0.25">
      <c r="B1214" s="24">
        <v>43426</v>
      </c>
      <c r="C1214" s="20" t="s">
        <v>37</v>
      </c>
      <c r="D1214" s="20" t="s">
        <v>40</v>
      </c>
      <c r="E1214" s="2">
        <v>150</v>
      </c>
      <c r="F1214" s="2">
        <v>-172.41379310344826</v>
      </c>
      <c r="G1214" s="9">
        <f t="shared" si="502"/>
        <v>45079.416666663732</v>
      </c>
      <c r="H1214" s="2" t="str">
        <f t="shared" si="503"/>
        <v>Chicago Bears</v>
      </c>
      <c r="I1214" s="2" t="str">
        <f t="shared" si="504"/>
        <v>Detroit Lions</v>
      </c>
      <c r="J1214" s="17">
        <f t="shared" si="505"/>
        <v>-172.41379310344826</v>
      </c>
      <c r="K1214" s="18">
        <f t="shared" si="506"/>
        <v>150</v>
      </c>
      <c r="L1214" s="4">
        <f t="shared" si="481"/>
        <v>1.58</v>
      </c>
      <c r="M1214" s="4">
        <f t="shared" si="482"/>
        <v>2.5</v>
      </c>
      <c r="N1214" s="1">
        <f t="shared" si="483"/>
        <v>0.63291139240506322</v>
      </c>
      <c r="O1214" s="1">
        <f t="shared" si="484"/>
        <v>0.4</v>
      </c>
      <c r="P1214" s="1">
        <f t="shared" si="485"/>
        <v>3.1862745098039214E-2</v>
      </c>
      <c r="Q1214" s="1">
        <f t="shared" si="486"/>
        <v>0.1164556962025316</v>
      </c>
      <c r="R1214" s="1">
        <f t="shared" si="487"/>
        <v>0.62745569620253161</v>
      </c>
      <c r="S1214" s="1"/>
      <c r="T1214" s="17">
        <f t="shared" si="488"/>
        <v>593.73802174746322</v>
      </c>
      <c r="U1214" s="18">
        <f t="shared" si="489"/>
        <v>1520.5870888415161</v>
      </c>
      <c r="V1214" s="2">
        <f t="shared" si="490"/>
        <v>564.05112066009008</v>
      </c>
      <c r="W1214" s="18">
        <f t="shared" si="491"/>
        <v>1444.5577343994403</v>
      </c>
      <c r="X1214" s="2">
        <f t="shared" si="492"/>
        <v>-177.28889516782337</v>
      </c>
      <c r="Y1214" s="2">
        <f t="shared" si="493"/>
        <v>144.45577343994404</v>
      </c>
      <c r="Z1214" s="2">
        <f t="shared" si="494"/>
        <v>564.05112066009008</v>
      </c>
      <c r="AA1214" s="2">
        <f t="shared" si="495"/>
        <v>-1000</v>
      </c>
      <c r="AB1214" s="5">
        <f t="shared" si="496"/>
        <v>0.58000000000000007</v>
      </c>
      <c r="AC1214" s="5">
        <f t="shared" si="497"/>
        <v>-1</v>
      </c>
      <c r="AD1214" s="3">
        <f t="shared" si="498"/>
        <v>201811</v>
      </c>
      <c r="AE1214" s="21">
        <v>2.7</v>
      </c>
      <c r="AF1214" s="21">
        <v>1.5</v>
      </c>
      <c r="AG1214" s="21">
        <v>2.5</v>
      </c>
      <c r="AH1214" s="21">
        <v>1.58</v>
      </c>
      <c r="AI1214">
        <v>16</v>
      </c>
      <c r="AJ1214">
        <v>23</v>
      </c>
      <c r="AK1214">
        <f t="shared" si="499"/>
        <v>-180</v>
      </c>
      <c r="AL1214">
        <f t="shared" si="500"/>
        <v>23</v>
      </c>
      <c r="AM1214">
        <f t="shared" si="501"/>
        <v>16</v>
      </c>
    </row>
    <row r="1215" spans="2:39" x14ac:dyDescent="0.25">
      <c r="B1215" s="24">
        <v>43423</v>
      </c>
      <c r="C1215" s="20" t="s">
        <v>50</v>
      </c>
      <c r="D1215" s="20" t="s">
        <v>23</v>
      </c>
      <c r="E1215" s="2">
        <v>-135.13513513513513</v>
      </c>
      <c r="F1215" s="2">
        <v>114.99999999999999</v>
      </c>
      <c r="G1215" s="9">
        <f t="shared" si="502"/>
        <v>45079.458333330396</v>
      </c>
      <c r="H1215" s="2" t="str">
        <f t="shared" si="503"/>
        <v>Los Angeles Rams</v>
      </c>
      <c r="I1215" s="2" t="str">
        <f t="shared" si="504"/>
        <v>Kansas City Chiefs</v>
      </c>
      <c r="J1215" s="17">
        <f t="shared" si="505"/>
        <v>-135.13513513513513</v>
      </c>
      <c r="K1215" s="18">
        <f t="shared" si="506"/>
        <v>114.99999999999999</v>
      </c>
      <c r="L1215" s="4">
        <f t="shared" si="481"/>
        <v>1.74</v>
      </c>
      <c r="M1215" s="4">
        <f t="shared" si="482"/>
        <v>2.15</v>
      </c>
      <c r="N1215" s="1">
        <f t="shared" si="483"/>
        <v>0.57471264367816088</v>
      </c>
      <c r="O1215" s="1">
        <f t="shared" si="484"/>
        <v>0.46511627906976744</v>
      </c>
      <c r="P1215" s="1">
        <f t="shared" si="485"/>
        <v>3.8303341902313659E-2</v>
      </c>
      <c r="Q1215" s="1">
        <f t="shared" si="486"/>
        <v>5.4798182304196724E-2</v>
      </c>
      <c r="R1215" s="1">
        <f t="shared" si="487"/>
        <v>0.56579818230419676</v>
      </c>
      <c r="S1215" s="1"/>
      <c r="T1215" s="17">
        <f t="shared" si="488"/>
        <v>767.41465645493759</v>
      </c>
      <c r="U1215" s="18">
        <f t="shared" si="489"/>
        <v>1185.8985221458363</v>
      </c>
      <c r="V1215" s="2">
        <f t="shared" si="490"/>
        <v>729.04392363219063</v>
      </c>
      <c r="W1215" s="18">
        <f t="shared" si="491"/>
        <v>1126.6035960385445</v>
      </c>
      <c r="X1215" s="2">
        <f t="shared" si="492"/>
        <v>-137.16594673992637</v>
      </c>
      <c r="Y1215" s="2">
        <f t="shared" si="493"/>
        <v>112.66035960385446</v>
      </c>
      <c r="Z1215" s="2">
        <f t="shared" si="494"/>
        <v>729.04392363219063</v>
      </c>
      <c r="AA1215" s="2">
        <f t="shared" si="495"/>
        <v>-1000</v>
      </c>
      <c r="AB1215" s="5">
        <f t="shared" si="496"/>
        <v>0.74</v>
      </c>
      <c r="AC1215" s="5">
        <f t="shared" si="497"/>
        <v>-1</v>
      </c>
      <c r="AD1215" s="3">
        <f t="shared" si="498"/>
        <v>201811</v>
      </c>
      <c r="AE1215" s="21">
        <v>1.74</v>
      </c>
      <c r="AF1215" s="21">
        <v>2.15</v>
      </c>
      <c r="AG1215" s="21">
        <v>1.74</v>
      </c>
      <c r="AH1215" s="21">
        <v>2.15</v>
      </c>
      <c r="AI1215">
        <v>54</v>
      </c>
      <c r="AJ1215">
        <v>51</v>
      </c>
      <c r="AK1215">
        <f t="shared" si="499"/>
        <v>-140</v>
      </c>
      <c r="AL1215">
        <f t="shared" si="500"/>
        <v>54</v>
      </c>
      <c r="AM1215">
        <f t="shared" si="501"/>
        <v>51</v>
      </c>
    </row>
    <row r="1216" spans="2:39" x14ac:dyDescent="0.25">
      <c r="B1216" s="24">
        <v>43422</v>
      </c>
      <c r="C1216" s="20" t="s">
        <v>40</v>
      </c>
      <c r="D1216" s="20" t="s">
        <v>32</v>
      </c>
      <c r="E1216" s="2">
        <v>-140.84507042253523</v>
      </c>
      <c r="F1216" s="2">
        <v>120.00000000000001</v>
      </c>
      <c r="G1216" s="9">
        <f t="shared" si="502"/>
        <v>45079.499999997061</v>
      </c>
      <c r="H1216" s="2" t="str">
        <f t="shared" si="503"/>
        <v>Chicago Bears</v>
      </c>
      <c r="I1216" s="2" t="str">
        <f t="shared" si="504"/>
        <v>Minnesota Vikings</v>
      </c>
      <c r="J1216" s="17">
        <f t="shared" si="505"/>
        <v>-140.84507042253523</v>
      </c>
      <c r="K1216" s="18">
        <f t="shared" si="506"/>
        <v>120.00000000000001</v>
      </c>
      <c r="L1216" s="4">
        <f t="shared" si="481"/>
        <v>1.71</v>
      </c>
      <c r="M1216" s="4">
        <f t="shared" si="482"/>
        <v>2.2000000000000002</v>
      </c>
      <c r="N1216" s="1">
        <f t="shared" si="483"/>
        <v>0.58479532163742687</v>
      </c>
      <c r="O1216" s="1">
        <f t="shared" si="484"/>
        <v>0.45454545454545453</v>
      </c>
      <c r="P1216" s="1">
        <f t="shared" si="485"/>
        <v>3.7851662404092101E-2</v>
      </c>
      <c r="Q1216" s="1">
        <f t="shared" si="486"/>
        <v>6.5124933545986169E-2</v>
      </c>
      <c r="R1216" s="1">
        <f t="shared" si="487"/>
        <v>0.57612493354598615</v>
      </c>
      <c r="S1216" s="1"/>
      <c r="T1216" s="17">
        <f t="shared" si="488"/>
        <v>735.73463284275692</v>
      </c>
      <c r="U1216" s="18">
        <f t="shared" si="489"/>
        <v>1235.8449349286186</v>
      </c>
      <c r="V1216" s="2">
        <f t="shared" si="490"/>
        <v>698.94790120061907</v>
      </c>
      <c r="W1216" s="18">
        <f t="shared" si="491"/>
        <v>1174.0526881821877</v>
      </c>
      <c r="X1216" s="2">
        <f t="shared" si="492"/>
        <v>-143.07218009843768</v>
      </c>
      <c r="Y1216" s="2">
        <f t="shared" si="493"/>
        <v>117.40526881821877</v>
      </c>
      <c r="Z1216" s="2">
        <f t="shared" si="494"/>
        <v>698.94790120061907</v>
      </c>
      <c r="AA1216" s="2">
        <f t="shared" si="495"/>
        <v>-1000</v>
      </c>
      <c r="AB1216" s="5">
        <f t="shared" si="496"/>
        <v>0.71</v>
      </c>
      <c r="AC1216" s="5">
        <f t="shared" si="497"/>
        <v>-1</v>
      </c>
      <c r="AD1216" s="3">
        <f t="shared" si="498"/>
        <v>201811</v>
      </c>
      <c r="AE1216" s="21">
        <v>1.74</v>
      </c>
      <c r="AF1216" s="21">
        <v>2.15</v>
      </c>
      <c r="AG1216" s="21">
        <v>1.71</v>
      </c>
      <c r="AH1216" s="21">
        <v>2.2000000000000002</v>
      </c>
      <c r="AI1216">
        <v>25</v>
      </c>
      <c r="AJ1216">
        <v>20</v>
      </c>
      <c r="AK1216">
        <f t="shared" si="499"/>
        <v>-150</v>
      </c>
      <c r="AL1216">
        <f t="shared" si="500"/>
        <v>25</v>
      </c>
      <c r="AM1216">
        <f t="shared" si="501"/>
        <v>20</v>
      </c>
    </row>
    <row r="1217" spans="2:39" x14ac:dyDescent="0.25">
      <c r="B1217" s="24">
        <v>43422</v>
      </c>
      <c r="C1217" s="20" t="s">
        <v>46</v>
      </c>
      <c r="D1217" s="20" t="s">
        <v>22</v>
      </c>
      <c r="E1217" s="2">
        <v>-370.37037037037032</v>
      </c>
      <c r="F1217" s="2">
        <v>280</v>
      </c>
      <c r="G1217" s="9">
        <f t="shared" si="502"/>
        <v>45079.541666663725</v>
      </c>
      <c r="H1217" s="2" t="str">
        <f t="shared" si="503"/>
        <v>New Orleans Saints</v>
      </c>
      <c r="I1217" s="2" t="str">
        <f t="shared" si="504"/>
        <v>Philadelphia Eagles</v>
      </c>
      <c r="J1217" s="17">
        <f t="shared" si="505"/>
        <v>-370.37037037037032</v>
      </c>
      <c r="K1217" s="18">
        <f t="shared" si="506"/>
        <v>280</v>
      </c>
      <c r="L1217" s="4">
        <f t="shared" si="481"/>
        <v>1.27</v>
      </c>
      <c r="M1217" s="4">
        <f t="shared" si="482"/>
        <v>3.8</v>
      </c>
      <c r="N1217" s="1">
        <f t="shared" si="483"/>
        <v>0.78740157480314954</v>
      </c>
      <c r="O1217" s="1">
        <f t="shared" si="484"/>
        <v>0.26315789473684209</v>
      </c>
      <c r="P1217" s="1">
        <f t="shared" si="485"/>
        <v>4.8126232741617536E-2</v>
      </c>
      <c r="Q1217" s="1">
        <f t="shared" si="486"/>
        <v>0.26212184003315375</v>
      </c>
      <c r="R1217" s="1">
        <f t="shared" si="487"/>
        <v>0.77312184003315376</v>
      </c>
      <c r="S1217" s="1"/>
      <c r="T1217" s="17">
        <f t="shared" si="488"/>
        <v>293.45718645992071</v>
      </c>
      <c r="U1217" s="18">
        <f t="shared" si="489"/>
        <v>2909.583445130711</v>
      </c>
      <c r="V1217" s="2">
        <f t="shared" si="490"/>
        <v>278.78432713692467</v>
      </c>
      <c r="W1217" s="18">
        <f t="shared" si="491"/>
        <v>2764.1042728741754</v>
      </c>
      <c r="X1217" s="2">
        <f t="shared" si="492"/>
        <v>-358.70022187755586</v>
      </c>
      <c r="Y1217" s="2">
        <f t="shared" si="493"/>
        <v>276.41042728741752</v>
      </c>
      <c r="Z1217" s="2">
        <f t="shared" si="494"/>
        <v>278.78432713692467</v>
      </c>
      <c r="AA1217" s="2">
        <f t="shared" si="495"/>
        <v>-1000</v>
      </c>
      <c r="AB1217" s="5">
        <f t="shared" si="496"/>
        <v>0.27</v>
      </c>
      <c r="AC1217" s="5">
        <f t="shared" si="497"/>
        <v>-1</v>
      </c>
      <c r="AD1217" s="3">
        <f t="shared" si="498"/>
        <v>201811</v>
      </c>
      <c r="AE1217" s="21">
        <v>1.27</v>
      </c>
      <c r="AF1217" s="21">
        <v>3.8</v>
      </c>
      <c r="AG1217" s="21">
        <v>1.27</v>
      </c>
      <c r="AH1217" s="21">
        <v>3.8</v>
      </c>
      <c r="AI1217">
        <v>48</v>
      </c>
      <c r="AJ1217">
        <v>7</v>
      </c>
      <c r="AK1217">
        <f t="shared" si="499"/>
        <v>-400</v>
      </c>
      <c r="AL1217">
        <f t="shared" si="500"/>
        <v>48</v>
      </c>
      <c r="AM1217">
        <f t="shared" si="501"/>
        <v>7</v>
      </c>
    </row>
    <row r="1218" spans="2:39" x14ac:dyDescent="0.25">
      <c r="B1218" s="24">
        <v>43422</v>
      </c>
      <c r="C1218" s="20" t="s">
        <v>51</v>
      </c>
      <c r="D1218" s="20" t="s">
        <v>55</v>
      </c>
      <c r="E1218" s="2">
        <v>-222.22222222222226</v>
      </c>
      <c r="F1218" s="2">
        <v>179.99999999999997</v>
      </c>
      <c r="G1218" s="9">
        <f t="shared" si="502"/>
        <v>45079.583333330389</v>
      </c>
      <c r="H1218" s="2" t="str">
        <f t="shared" si="503"/>
        <v>Arizona Cardinals</v>
      </c>
      <c r="I1218" s="2" t="str">
        <f t="shared" si="504"/>
        <v>Oakland Raiders</v>
      </c>
      <c r="J1218" s="17">
        <f t="shared" si="505"/>
        <v>-222.22222222222226</v>
      </c>
      <c r="K1218" s="18">
        <f t="shared" si="506"/>
        <v>179.99999999999997</v>
      </c>
      <c r="L1218" s="4">
        <f t="shared" si="481"/>
        <v>1.45</v>
      </c>
      <c r="M1218" s="4">
        <f t="shared" si="482"/>
        <v>2.8</v>
      </c>
      <c r="N1218" s="1">
        <f t="shared" si="483"/>
        <v>0.68965517241379315</v>
      </c>
      <c r="O1218" s="1">
        <f t="shared" si="484"/>
        <v>0.35714285714285715</v>
      </c>
      <c r="P1218" s="1">
        <f t="shared" si="485"/>
        <v>4.4705882352941262E-2</v>
      </c>
      <c r="Q1218" s="1">
        <f t="shared" si="486"/>
        <v>0.166256157635468</v>
      </c>
      <c r="R1218" s="1">
        <f t="shared" si="487"/>
        <v>0.67725615763546798</v>
      </c>
      <c r="S1218" s="1"/>
      <c r="T1218" s="17">
        <f t="shared" si="488"/>
        <v>476.54619116545314</v>
      </c>
      <c r="U1218" s="18">
        <f t="shared" si="489"/>
        <v>1872.3757127156628</v>
      </c>
      <c r="V1218" s="2">
        <f t="shared" si="490"/>
        <v>452.71888160718044</v>
      </c>
      <c r="W1218" s="18">
        <f t="shared" si="491"/>
        <v>1778.7569270798795</v>
      </c>
      <c r="X1218" s="2">
        <f t="shared" si="492"/>
        <v>-220.88762820095712</v>
      </c>
      <c r="Y1218" s="2">
        <f t="shared" si="493"/>
        <v>177.87569270798795</v>
      </c>
      <c r="Z1218" s="2">
        <f t="shared" si="494"/>
        <v>-1000</v>
      </c>
      <c r="AA1218" s="2">
        <f t="shared" si="495"/>
        <v>1778.7569270798795</v>
      </c>
      <c r="AB1218" s="5">
        <f t="shared" si="496"/>
        <v>-1</v>
      </c>
      <c r="AC1218" s="5">
        <f t="shared" si="497"/>
        <v>1.7999999999999998</v>
      </c>
      <c r="AD1218" s="3">
        <f t="shared" si="498"/>
        <v>201811</v>
      </c>
      <c r="AE1218" s="21">
        <v>1.52</v>
      </c>
      <c r="AF1218" s="21">
        <v>2.67</v>
      </c>
      <c r="AG1218" s="21">
        <v>1.45</v>
      </c>
      <c r="AH1218" s="21">
        <v>2.8</v>
      </c>
      <c r="AI1218">
        <v>21</v>
      </c>
      <c r="AJ1218">
        <v>23</v>
      </c>
      <c r="AK1218">
        <f t="shared" si="499"/>
        <v>-300</v>
      </c>
      <c r="AL1218">
        <f t="shared" si="500"/>
        <v>21</v>
      </c>
      <c r="AM1218">
        <f t="shared" si="501"/>
        <v>23</v>
      </c>
    </row>
    <row r="1219" spans="2:39" x14ac:dyDescent="0.25">
      <c r="B1219" s="24">
        <v>43422</v>
      </c>
      <c r="C1219" s="20" t="s">
        <v>34</v>
      </c>
      <c r="D1219" s="20" t="s">
        <v>41</v>
      </c>
      <c r="E1219" s="2">
        <v>-370.37037037037032</v>
      </c>
      <c r="F1219" s="2">
        <v>280</v>
      </c>
      <c r="G1219" s="9">
        <f t="shared" si="502"/>
        <v>45079.624999997053</v>
      </c>
      <c r="H1219" s="2" t="str">
        <f t="shared" si="503"/>
        <v>Los Angeles Chargers</v>
      </c>
      <c r="I1219" s="2" t="str">
        <f t="shared" si="504"/>
        <v>Denver Broncos</v>
      </c>
      <c r="J1219" s="17">
        <f t="shared" si="505"/>
        <v>-370.37037037037032</v>
      </c>
      <c r="K1219" s="18">
        <f t="shared" si="506"/>
        <v>280</v>
      </c>
      <c r="L1219" s="4">
        <f t="shared" si="481"/>
        <v>1.27</v>
      </c>
      <c r="M1219" s="4">
        <f t="shared" si="482"/>
        <v>3.8</v>
      </c>
      <c r="N1219" s="1">
        <f t="shared" si="483"/>
        <v>0.78740157480314954</v>
      </c>
      <c r="O1219" s="1">
        <f t="shared" si="484"/>
        <v>0.26315789473684209</v>
      </c>
      <c r="P1219" s="1">
        <f t="shared" si="485"/>
        <v>4.8126232741617536E-2</v>
      </c>
      <c r="Q1219" s="1">
        <f t="shared" si="486"/>
        <v>0.26212184003315375</v>
      </c>
      <c r="R1219" s="1">
        <f t="shared" si="487"/>
        <v>0.77312184003315376</v>
      </c>
      <c r="S1219" s="1"/>
      <c r="T1219" s="17">
        <f t="shared" si="488"/>
        <v>293.45718645992071</v>
      </c>
      <c r="U1219" s="18">
        <f t="shared" si="489"/>
        <v>2909.583445130711</v>
      </c>
      <c r="V1219" s="2">
        <f t="shared" si="490"/>
        <v>278.78432713692467</v>
      </c>
      <c r="W1219" s="18">
        <f t="shared" si="491"/>
        <v>2764.1042728741754</v>
      </c>
      <c r="X1219" s="2">
        <f t="shared" si="492"/>
        <v>-358.70022187755586</v>
      </c>
      <c r="Y1219" s="2">
        <f t="shared" si="493"/>
        <v>276.41042728741752</v>
      </c>
      <c r="Z1219" s="2">
        <f t="shared" si="494"/>
        <v>-1000</v>
      </c>
      <c r="AA1219" s="2">
        <f t="shared" si="495"/>
        <v>2764.1042728741754</v>
      </c>
      <c r="AB1219" s="5">
        <f t="shared" si="496"/>
        <v>-1</v>
      </c>
      <c r="AC1219" s="5">
        <f t="shared" si="497"/>
        <v>2.8</v>
      </c>
      <c r="AD1219" s="3">
        <f t="shared" si="498"/>
        <v>201811</v>
      </c>
      <c r="AE1219" s="21">
        <v>1.31</v>
      </c>
      <c r="AF1219" s="21">
        <v>3.6</v>
      </c>
      <c r="AG1219" s="21">
        <v>1.27</v>
      </c>
      <c r="AH1219" s="21">
        <v>3.8</v>
      </c>
      <c r="AI1219">
        <v>22</v>
      </c>
      <c r="AJ1219">
        <v>23</v>
      </c>
      <c r="AK1219">
        <f t="shared" si="499"/>
        <v>-400</v>
      </c>
      <c r="AL1219">
        <f t="shared" si="500"/>
        <v>22</v>
      </c>
      <c r="AM1219">
        <f t="shared" si="501"/>
        <v>23</v>
      </c>
    </row>
    <row r="1220" spans="2:39" x14ac:dyDescent="0.25">
      <c r="B1220" s="24">
        <v>43422</v>
      </c>
      <c r="C1220" s="20" t="s">
        <v>38</v>
      </c>
      <c r="D1220" s="20" t="s">
        <v>26</v>
      </c>
      <c r="E1220" s="2">
        <v>-185.18518518518516</v>
      </c>
      <c r="F1220" s="2">
        <v>165</v>
      </c>
      <c r="G1220" s="9">
        <f t="shared" si="502"/>
        <v>45079.666666663717</v>
      </c>
      <c r="H1220" s="2" t="str">
        <f t="shared" si="503"/>
        <v>Atlanta Falcons</v>
      </c>
      <c r="I1220" s="2" t="str">
        <f t="shared" si="504"/>
        <v>Dallas Cowboys</v>
      </c>
      <c r="J1220" s="17">
        <f t="shared" si="505"/>
        <v>-185.18518518518516</v>
      </c>
      <c r="K1220" s="18">
        <f t="shared" si="506"/>
        <v>165</v>
      </c>
      <c r="L1220" s="4">
        <f t="shared" ref="L1220:L1283" si="507">IF(J1220&lt;0,-(100-J1220)/J1220,J1220/100+1)</f>
        <v>1.54</v>
      </c>
      <c r="M1220" s="4">
        <f t="shared" ref="M1220:M1283" si="508">IF(K1220&lt;0,-(100-K1220)/K1220,K1220/100+1)</f>
        <v>2.65</v>
      </c>
      <c r="N1220" s="1">
        <f t="shared" si="483"/>
        <v>0.64935064935064934</v>
      </c>
      <c r="O1220" s="1">
        <f t="shared" si="484"/>
        <v>0.37735849056603776</v>
      </c>
      <c r="P1220" s="1">
        <f t="shared" si="485"/>
        <v>2.6014319809069208E-2</v>
      </c>
      <c r="Q1220" s="1">
        <f t="shared" si="486"/>
        <v>0.13599607939230579</v>
      </c>
      <c r="R1220" s="1">
        <f t="shared" si="487"/>
        <v>0.64699607939230575</v>
      </c>
      <c r="S1220" s="1"/>
      <c r="T1220" s="17">
        <f t="shared" si="488"/>
        <v>545.60441995143913</v>
      </c>
      <c r="U1220" s="18">
        <f t="shared" si="489"/>
        <v>1648.1806912014345</v>
      </c>
      <c r="V1220" s="2">
        <f t="shared" si="490"/>
        <v>518.32419895386715</v>
      </c>
      <c r="W1220" s="18">
        <f t="shared" si="491"/>
        <v>1565.7716566413626</v>
      </c>
      <c r="X1220" s="2">
        <f t="shared" si="492"/>
        <v>-192.92944493394256</v>
      </c>
      <c r="Y1220" s="2">
        <f t="shared" si="493"/>
        <v>156.57716566413626</v>
      </c>
      <c r="Z1220" s="2">
        <f t="shared" si="494"/>
        <v>-1000</v>
      </c>
      <c r="AA1220" s="2">
        <f t="shared" si="495"/>
        <v>1565.7716566413626</v>
      </c>
      <c r="AB1220" s="5">
        <f t="shared" si="496"/>
        <v>-1</v>
      </c>
      <c r="AC1220" s="5">
        <f t="shared" si="497"/>
        <v>1.65</v>
      </c>
      <c r="AD1220" s="3">
        <f t="shared" si="498"/>
        <v>201811</v>
      </c>
      <c r="AE1220" s="21">
        <v>1.57</v>
      </c>
      <c r="AF1220" s="21">
        <v>2.5499999999999998</v>
      </c>
      <c r="AG1220" s="21">
        <v>1.54</v>
      </c>
      <c r="AH1220" s="21">
        <v>2.65</v>
      </c>
      <c r="AI1220">
        <v>19</v>
      </c>
      <c r="AJ1220">
        <v>22</v>
      </c>
      <c r="AK1220">
        <f t="shared" si="499"/>
        <v>-190</v>
      </c>
      <c r="AL1220">
        <f t="shared" si="500"/>
        <v>19</v>
      </c>
      <c r="AM1220">
        <f t="shared" si="501"/>
        <v>22</v>
      </c>
    </row>
    <row r="1221" spans="2:39" x14ac:dyDescent="0.25">
      <c r="B1221" s="24">
        <v>43422</v>
      </c>
      <c r="C1221" s="20" t="s">
        <v>31</v>
      </c>
      <c r="D1221" s="20" t="s">
        <v>24</v>
      </c>
      <c r="E1221" s="2">
        <v>-270.2702702702702</v>
      </c>
      <c r="F1221" s="2">
        <v>220.00000000000003</v>
      </c>
      <c r="G1221" s="9">
        <f t="shared" si="502"/>
        <v>45079.708333330382</v>
      </c>
      <c r="H1221" s="2" t="str">
        <f t="shared" si="503"/>
        <v>Baltimore Ravens</v>
      </c>
      <c r="I1221" s="2" t="str">
        <f t="shared" si="504"/>
        <v>Cincinnati Bengals</v>
      </c>
      <c r="J1221" s="17">
        <f t="shared" si="505"/>
        <v>-270.2702702702702</v>
      </c>
      <c r="K1221" s="18">
        <f t="shared" si="506"/>
        <v>220.00000000000003</v>
      </c>
      <c r="L1221" s="4">
        <f t="shared" si="507"/>
        <v>1.37</v>
      </c>
      <c r="M1221" s="4">
        <f t="shared" si="508"/>
        <v>3.2</v>
      </c>
      <c r="N1221" s="1">
        <f t="shared" ref="N1221:N1284" si="509">1/L1221</f>
        <v>0.72992700729927007</v>
      </c>
      <c r="O1221" s="1">
        <f t="shared" ref="O1221:O1284" si="510">1/M1221</f>
        <v>0.3125</v>
      </c>
      <c r="P1221" s="1">
        <f t="shared" ref="P1221:P1284" si="511">1-L1221*M1221/(L1221+M1221)</f>
        <v>4.0700218818380707E-2</v>
      </c>
      <c r="Q1221" s="1">
        <f t="shared" ref="Q1221:Q1284" si="512">ABS(N1221-O1221)/2</f>
        <v>0.20871350364963503</v>
      </c>
      <c r="R1221" s="1">
        <f t="shared" ref="R1221:R1284" si="513">R$1+IF(L1221&lt;=M1221,Q1221,-Q1221)</f>
        <v>0.71971350364963504</v>
      </c>
      <c r="S1221" s="1"/>
      <c r="T1221" s="17">
        <f t="shared" ref="T1221:T1284" si="514">(1/R1221-1)*1000</f>
        <v>389.44176388110628</v>
      </c>
      <c r="U1221" s="18">
        <f t="shared" ref="U1221:U1284" si="515">1000000/(T1221+S$1)-T$1</f>
        <v>2256.8044836814311</v>
      </c>
      <c r="V1221" s="2">
        <f t="shared" ref="V1221:V1284" si="516">T1221*0.95</f>
        <v>369.96967568705094</v>
      </c>
      <c r="W1221" s="18">
        <f t="shared" ref="W1221:W1284" si="517">U1221*0.95</f>
        <v>2143.9642594973593</v>
      </c>
      <c r="X1221" s="2">
        <f t="shared" ref="X1221:X1284" si="518">IF(V1221&lt;1000,-100000/V1221,V1221/10)</f>
        <v>-270.29242278923357</v>
      </c>
      <c r="Y1221" s="2">
        <f t="shared" ref="Y1221:Y1284" si="519">IF(W1221&lt;1000,-100000/W1221,W1221/10)</f>
        <v>214.39642594973594</v>
      </c>
      <c r="Z1221" s="2">
        <f t="shared" ref="Z1221:Z1284" si="520">IF(AL1221&gt;AM1221,V1221,-1000)</f>
        <v>369.96967568705094</v>
      </c>
      <c r="AA1221" s="2">
        <f t="shared" ref="AA1221:AA1284" si="521">IF(AM1221&gt;AL1221,W1221,-1000)</f>
        <v>-1000</v>
      </c>
      <c r="AB1221" s="5">
        <f t="shared" ref="AB1221:AB1284" si="522">IF(AL1221&gt;AM1221,L1221-1,-1)</f>
        <v>0.37000000000000011</v>
      </c>
      <c r="AC1221" s="5">
        <f t="shared" ref="AC1221:AC1284" si="523">IF(AM1221&gt;AL1221,M1221-1,-1)</f>
        <v>-1</v>
      </c>
      <c r="AD1221" s="3">
        <f t="shared" ref="AD1221:AD1284" si="524">YEAR(B1221)*100+MONTH(B1221)</f>
        <v>201811</v>
      </c>
      <c r="AE1221" s="21">
        <v>1.5</v>
      </c>
      <c r="AF1221" s="21">
        <v>2.7</v>
      </c>
      <c r="AG1221" s="21">
        <v>1.37</v>
      </c>
      <c r="AH1221" s="21">
        <v>3.2</v>
      </c>
      <c r="AI1221">
        <v>24</v>
      </c>
      <c r="AJ1221">
        <v>21</v>
      </c>
      <c r="AK1221">
        <f t="shared" ref="AK1221:AK1284" si="525">IF(J1221&lt;-200,INT(J1221/100)*100,INT(J1221/10)*10)</f>
        <v>-300</v>
      </c>
      <c r="AL1221">
        <f t="shared" ref="AL1221:AL1284" si="526">IF(E1221&lt;F1221,AI1221,AJ1221)</f>
        <v>24</v>
      </c>
      <c r="AM1221">
        <f t="shared" ref="AM1221:AM1284" si="527">IF(E1221&lt;F1221,AJ1221,AI1221)</f>
        <v>21</v>
      </c>
    </row>
    <row r="1222" spans="2:39" x14ac:dyDescent="0.25">
      <c r="B1222" s="24">
        <v>43422</v>
      </c>
      <c r="C1222" s="20" t="s">
        <v>37</v>
      </c>
      <c r="D1222" s="20" t="s">
        <v>47</v>
      </c>
      <c r="E1222" s="2">
        <v>175</v>
      </c>
      <c r="F1222" s="2">
        <v>-212.76595744680853</v>
      </c>
      <c r="G1222" s="9">
        <f t="shared" ref="G1222:G1285" si="528">G1221+1/24</f>
        <v>45079.749999997046</v>
      </c>
      <c r="H1222" s="2" t="str">
        <f t="shared" si="503"/>
        <v>Carolina Panthers</v>
      </c>
      <c r="I1222" s="2" t="str">
        <f t="shared" si="504"/>
        <v>Detroit Lions</v>
      </c>
      <c r="J1222" s="17">
        <f t="shared" si="505"/>
        <v>-212.76595744680853</v>
      </c>
      <c r="K1222" s="18">
        <f t="shared" si="506"/>
        <v>175</v>
      </c>
      <c r="L1222" s="4">
        <f t="shared" si="507"/>
        <v>1.4700000000000002</v>
      </c>
      <c r="M1222" s="4">
        <f t="shared" si="508"/>
        <v>2.75</v>
      </c>
      <c r="N1222" s="1">
        <f t="shared" si="509"/>
        <v>0.68027210884353728</v>
      </c>
      <c r="O1222" s="1">
        <f t="shared" si="510"/>
        <v>0.36363636363636365</v>
      </c>
      <c r="P1222" s="1">
        <f t="shared" si="511"/>
        <v>4.206161137440767E-2</v>
      </c>
      <c r="Q1222" s="1">
        <f t="shared" si="512"/>
        <v>0.15831787260358682</v>
      </c>
      <c r="R1222" s="1">
        <f t="shared" si="513"/>
        <v>0.66931787260358688</v>
      </c>
      <c r="S1222" s="1"/>
      <c r="T1222" s="17">
        <f t="shared" si="514"/>
        <v>494.0584151893168</v>
      </c>
      <c r="U1222" s="18">
        <f t="shared" si="515"/>
        <v>1810.0865209085014</v>
      </c>
      <c r="V1222" s="2">
        <f t="shared" si="516"/>
        <v>469.35549442985092</v>
      </c>
      <c r="W1222" s="18">
        <f t="shared" si="517"/>
        <v>1719.5821948630762</v>
      </c>
      <c r="X1222" s="2">
        <f t="shared" si="518"/>
        <v>-213.05812158750777</v>
      </c>
      <c r="Y1222" s="2">
        <f t="shared" si="519"/>
        <v>171.95821948630763</v>
      </c>
      <c r="Z1222" s="2">
        <f t="shared" si="520"/>
        <v>-1000</v>
      </c>
      <c r="AA1222" s="2">
        <f t="shared" si="521"/>
        <v>1719.5821948630762</v>
      </c>
      <c r="AB1222" s="5">
        <f t="shared" si="522"/>
        <v>-1</v>
      </c>
      <c r="AC1222" s="5">
        <f t="shared" si="523"/>
        <v>1.75</v>
      </c>
      <c r="AD1222" s="3">
        <f t="shared" si="524"/>
        <v>201811</v>
      </c>
      <c r="AE1222" s="21">
        <v>2.7</v>
      </c>
      <c r="AF1222" s="21">
        <v>1.5</v>
      </c>
      <c r="AG1222" s="21">
        <v>2.75</v>
      </c>
      <c r="AH1222" s="21">
        <v>1.47</v>
      </c>
      <c r="AI1222">
        <v>20</v>
      </c>
      <c r="AJ1222">
        <v>19</v>
      </c>
      <c r="AK1222">
        <f t="shared" si="525"/>
        <v>-300</v>
      </c>
      <c r="AL1222">
        <f t="shared" si="526"/>
        <v>19</v>
      </c>
      <c r="AM1222">
        <f t="shared" si="527"/>
        <v>20</v>
      </c>
    </row>
    <row r="1223" spans="2:39" x14ac:dyDescent="0.25">
      <c r="B1223" s="24">
        <v>43422</v>
      </c>
      <c r="C1223" s="20" t="s">
        <v>42</v>
      </c>
      <c r="D1223" s="20" t="s">
        <v>44</v>
      </c>
      <c r="E1223" s="2">
        <v>-120.48192771084337</v>
      </c>
      <c r="F1223" s="2">
        <v>100</v>
      </c>
      <c r="G1223" s="9">
        <f t="shared" si="528"/>
        <v>45079.79166666371</v>
      </c>
      <c r="H1223" s="2" t="str">
        <f t="shared" ref="H1223:H1286" si="529">IF(E1223&lt;=F1223,C1223,D1223)</f>
        <v>Indianapolis Colts</v>
      </c>
      <c r="I1223" s="2" t="str">
        <f t="shared" ref="I1223:I1286" si="530">IF(E1223&gt;F1223,C1223,D1223)</f>
        <v>Tennessee Titans</v>
      </c>
      <c r="J1223" s="17">
        <f t="shared" ref="J1223:J1286" si="531">IF(E1223&lt;=F1223,E1223,F1223)</f>
        <v>-120.48192771084337</v>
      </c>
      <c r="K1223" s="18">
        <f t="shared" ref="K1223:K1286" si="532">IF(E1223&gt;F1223,E1223,F1223)</f>
        <v>100</v>
      </c>
      <c r="L1223" s="4">
        <f t="shared" si="507"/>
        <v>1.83</v>
      </c>
      <c r="M1223" s="4">
        <f t="shared" si="508"/>
        <v>2</v>
      </c>
      <c r="N1223" s="1">
        <f t="shared" si="509"/>
        <v>0.54644808743169393</v>
      </c>
      <c r="O1223" s="1">
        <f t="shared" si="510"/>
        <v>0.5</v>
      </c>
      <c r="P1223" s="1">
        <f t="shared" si="511"/>
        <v>4.4386422976501305E-2</v>
      </c>
      <c r="Q1223" s="1">
        <f t="shared" si="512"/>
        <v>2.3224043715846965E-2</v>
      </c>
      <c r="R1223" s="1">
        <f t="shared" si="513"/>
        <v>0.53422404371584697</v>
      </c>
      <c r="S1223" s="1"/>
      <c r="T1223" s="17">
        <f t="shared" si="514"/>
        <v>871.87381729284084</v>
      </c>
      <c r="U1223" s="18">
        <f t="shared" si="515"/>
        <v>1045.6626202421151</v>
      </c>
      <c r="V1223" s="2">
        <f t="shared" si="516"/>
        <v>828.28012642819874</v>
      </c>
      <c r="W1223" s="18">
        <f t="shared" si="517"/>
        <v>993.3794892300092</v>
      </c>
      <c r="X1223" s="2">
        <f t="shared" si="518"/>
        <v>-120.73210114461043</v>
      </c>
      <c r="Y1223" s="2">
        <f t="shared" si="519"/>
        <v>-100.66646340515068</v>
      </c>
      <c r="Z1223" s="2">
        <f t="shared" si="520"/>
        <v>828.28012642819874</v>
      </c>
      <c r="AA1223" s="2">
        <f t="shared" si="521"/>
        <v>-1000</v>
      </c>
      <c r="AB1223" s="5">
        <f t="shared" si="522"/>
        <v>0.83000000000000007</v>
      </c>
      <c r="AC1223" s="5">
        <f t="shared" si="523"/>
        <v>-1</v>
      </c>
      <c r="AD1223" s="3">
        <f t="shared" si="524"/>
        <v>201811</v>
      </c>
      <c r="AE1223" s="21">
        <v>1.74</v>
      </c>
      <c r="AF1223" s="21">
        <v>2.15</v>
      </c>
      <c r="AG1223" s="21">
        <v>1.83</v>
      </c>
      <c r="AH1223" s="21">
        <v>2</v>
      </c>
      <c r="AI1223">
        <v>38</v>
      </c>
      <c r="AJ1223">
        <v>10</v>
      </c>
      <c r="AK1223">
        <f t="shared" si="525"/>
        <v>-130</v>
      </c>
      <c r="AL1223">
        <f t="shared" si="526"/>
        <v>38</v>
      </c>
      <c r="AM1223">
        <f t="shared" si="527"/>
        <v>10</v>
      </c>
    </row>
    <row r="1224" spans="2:39" x14ac:dyDescent="0.25">
      <c r="B1224" s="24">
        <v>43422</v>
      </c>
      <c r="C1224" s="20" t="s">
        <v>29</v>
      </c>
      <c r="D1224" s="20" t="s">
        <v>48</v>
      </c>
      <c r="E1224" s="2">
        <v>175</v>
      </c>
      <c r="F1224" s="2">
        <v>-212.76595744680853</v>
      </c>
      <c r="G1224" s="9">
        <f t="shared" si="528"/>
        <v>45079.833333330374</v>
      </c>
      <c r="H1224" s="2" t="str">
        <f t="shared" si="529"/>
        <v>Pittsburgh Steelers</v>
      </c>
      <c r="I1224" s="2" t="str">
        <f t="shared" si="530"/>
        <v>Jacksonville Jaguars</v>
      </c>
      <c r="J1224" s="17">
        <f t="shared" si="531"/>
        <v>-212.76595744680853</v>
      </c>
      <c r="K1224" s="18">
        <f t="shared" si="532"/>
        <v>175</v>
      </c>
      <c r="L1224" s="4">
        <f t="shared" si="507"/>
        <v>1.4700000000000002</v>
      </c>
      <c r="M1224" s="4">
        <f t="shared" si="508"/>
        <v>2.75</v>
      </c>
      <c r="N1224" s="1">
        <f t="shared" si="509"/>
        <v>0.68027210884353728</v>
      </c>
      <c r="O1224" s="1">
        <f t="shared" si="510"/>
        <v>0.36363636363636365</v>
      </c>
      <c r="P1224" s="1">
        <f t="shared" si="511"/>
        <v>4.206161137440767E-2</v>
      </c>
      <c r="Q1224" s="1">
        <f t="shared" si="512"/>
        <v>0.15831787260358682</v>
      </c>
      <c r="R1224" s="1">
        <f t="shared" si="513"/>
        <v>0.66931787260358688</v>
      </c>
      <c r="S1224" s="1"/>
      <c r="T1224" s="17">
        <f t="shared" si="514"/>
        <v>494.0584151893168</v>
      </c>
      <c r="U1224" s="18">
        <f t="shared" si="515"/>
        <v>1810.0865209085014</v>
      </c>
      <c r="V1224" s="2">
        <f t="shared" si="516"/>
        <v>469.35549442985092</v>
      </c>
      <c r="W1224" s="18">
        <f t="shared" si="517"/>
        <v>1719.5821948630762</v>
      </c>
      <c r="X1224" s="2">
        <f t="shared" si="518"/>
        <v>-213.05812158750777</v>
      </c>
      <c r="Y1224" s="2">
        <f t="shared" si="519"/>
        <v>171.95821948630763</v>
      </c>
      <c r="Z1224" s="2">
        <f t="shared" si="520"/>
        <v>469.35549442985092</v>
      </c>
      <c r="AA1224" s="2">
        <f t="shared" si="521"/>
        <v>-1000</v>
      </c>
      <c r="AB1224" s="5">
        <f t="shared" si="522"/>
        <v>0.4700000000000002</v>
      </c>
      <c r="AC1224" s="5">
        <f t="shared" si="523"/>
        <v>-1</v>
      </c>
      <c r="AD1224" s="3">
        <f t="shared" si="524"/>
        <v>201811</v>
      </c>
      <c r="AE1224" s="21">
        <v>3.15</v>
      </c>
      <c r="AF1224" s="21">
        <v>1.38</v>
      </c>
      <c r="AG1224" s="21">
        <v>2.75</v>
      </c>
      <c r="AH1224" s="21">
        <v>1.47</v>
      </c>
      <c r="AI1224">
        <v>16</v>
      </c>
      <c r="AJ1224">
        <v>20</v>
      </c>
      <c r="AK1224">
        <f t="shared" si="525"/>
        <v>-300</v>
      </c>
      <c r="AL1224">
        <f t="shared" si="526"/>
        <v>20</v>
      </c>
      <c r="AM1224">
        <f t="shared" si="527"/>
        <v>16</v>
      </c>
    </row>
    <row r="1225" spans="2:39" x14ac:dyDescent="0.25">
      <c r="B1225" s="24">
        <v>43422</v>
      </c>
      <c r="C1225" s="20" t="s">
        <v>28</v>
      </c>
      <c r="D1225" s="20" t="s">
        <v>30</v>
      </c>
      <c r="E1225" s="2">
        <v>-166.66666666666663</v>
      </c>
      <c r="F1225" s="2">
        <v>145.00000000000003</v>
      </c>
      <c r="G1225" s="9">
        <f t="shared" si="528"/>
        <v>45079.874999997039</v>
      </c>
      <c r="H1225" s="2" t="str">
        <f t="shared" si="529"/>
        <v>New York Giants</v>
      </c>
      <c r="I1225" s="2" t="str">
        <f t="shared" si="530"/>
        <v>Tampa Bay Buccaneers</v>
      </c>
      <c r="J1225" s="17">
        <f t="shared" si="531"/>
        <v>-166.66666666666663</v>
      </c>
      <c r="K1225" s="18">
        <f t="shared" si="532"/>
        <v>145.00000000000003</v>
      </c>
      <c r="L1225" s="4">
        <f t="shared" si="507"/>
        <v>1.6</v>
      </c>
      <c r="M1225" s="4">
        <f t="shared" si="508"/>
        <v>2.4500000000000002</v>
      </c>
      <c r="N1225" s="1">
        <f t="shared" si="509"/>
        <v>0.625</v>
      </c>
      <c r="O1225" s="1">
        <f t="shared" si="510"/>
        <v>0.4081632653061224</v>
      </c>
      <c r="P1225" s="1">
        <f t="shared" si="511"/>
        <v>3.2098765432098886E-2</v>
      </c>
      <c r="Q1225" s="1">
        <f t="shared" si="512"/>
        <v>0.1084183673469388</v>
      </c>
      <c r="R1225" s="1">
        <f t="shared" si="513"/>
        <v>0.61941836734693878</v>
      </c>
      <c r="S1225" s="1"/>
      <c r="T1225" s="17">
        <f t="shared" si="514"/>
        <v>614.4177388267467</v>
      </c>
      <c r="U1225" s="18">
        <f t="shared" si="515"/>
        <v>1471.4893831628281</v>
      </c>
      <c r="V1225" s="2">
        <f t="shared" si="516"/>
        <v>583.69685188540939</v>
      </c>
      <c r="W1225" s="18">
        <f t="shared" si="517"/>
        <v>1397.9149140046866</v>
      </c>
      <c r="X1225" s="2">
        <f t="shared" si="518"/>
        <v>-171.32180801898838</v>
      </c>
      <c r="Y1225" s="2">
        <f t="shared" si="519"/>
        <v>139.79149140046866</v>
      </c>
      <c r="Z1225" s="2">
        <f t="shared" si="520"/>
        <v>583.69685188540939</v>
      </c>
      <c r="AA1225" s="2">
        <f t="shared" si="521"/>
        <v>-1000</v>
      </c>
      <c r="AB1225" s="5">
        <f t="shared" si="522"/>
        <v>0.60000000000000009</v>
      </c>
      <c r="AC1225" s="5">
        <f t="shared" si="523"/>
        <v>-1</v>
      </c>
      <c r="AD1225" s="3">
        <f t="shared" si="524"/>
        <v>201811</v>
      </c>
      <c r="AE1225" s="21">
        <v>1.86</v>
      </c>
      <c r="AF1225" s="21">
        <v>1.95</v>
      </c>
      <c r="AG1225" s="21">
        <v>1.6</v>
      </c>
      <c r="AH1225" s="21">
        <v>2.4500000000000002</v>
      </c>
      <c r="AI1225">
        <v>38</v>
      </c>
      <c r="AJ1225">
        <v>35</v>
      </c>
      <c r="AK1225">
        <f t="shared" si="525"/>
        <v>-170</v>
      </c>
      <c r="AL1225">
        <f t="shared" si="526"/>
        <v>38</v>
      </c>
      <c r="AM1225">
        <f t="shared" si="527"/>
        <v>35</v>
      </c>
    </row>
    <row r="1226" spans="2:39" x14ac:dyDescent="0.25">
      <c r="B1226" s="24">
        <v>43422</v>
      </c>
      <c r="C1226" s="20" t="s">
        <v>56</v>
      </c>
      <c r="D1226" s="20" t="s">
        <v>43</v>
      </c>
      <c r="E1226" s="2">
        <v>140</v>
      </c>
      <c r="F1226" s="2">
        <v>-161.29032258064512</v>
      </c>
      <c r="G1226" s="9">
        <f t="shared" si="528"/>
        <v>45079.916666663703</v>
      </c>
      <c r="H1226" s="2" t="str">
        <f t="shared" si="529"/>
        <v>Houston Texans</v>
      </c>
      <c r="I1226" s="2" t="str">
        <f t="shared" si="530"/>
        <v>Washington Redskins</v>
      </c>
      <c r="J1226" s="17">
        <f t="shared" si="531"/>
        <v>-161.29032258064512</v>
      </c>
      <c r="K1226" s="18">
        <f t="shared" si="532"/>
        <v>140</v>
      </c>
      <c r="L1226" s="4">
        <f t="shared" si="507"/>
        <v>1.62</v>
      </c>
      <c r="M1226" s="4">
        <f t="shared" si="508"/>
        <v>2.4</v>
      </c>
      <c r="N1226" s="1">
        <f t="shared" si="509"/>
        <v>0.61728395061728392</v>
      </c>
      <c r="O1226" s="1">
        <f t="shared" si="510"/>
        <v>0.41666666666666669</v>
      </c>
      <c r="P1226" s="1">
        <f t="shared" si="511"/>
        <v>3.2835820895522283E-2</v>
      </c>
      <c r="Q1226" s="1">
        <f t="shared" si="512"/>
        <v>0.10030864197530862</v>
      </c>
      <c r="R1226" s="1">
        <f t="shared" si="513"/>
        <v>0.61130864197530865</v>
      </c>
      <c r="S1226" s="1"/>
      <c r="T1226" s="17">
        <f t="shared" si="514"/>
        <v>635.83488165441463</v>
      </c>
      <c r="U1226" s="18">
        <f t="shared" si="515"/>
        <v>1423.7849094482656</v>
      </c>
      <c r="V1226" s="2">
        <f t="shared" si="516"/>
        <v>604.04313757169382</v>
      </c>
      <c r="W1226" s="18">
        <f t="shared" si="517"/>
        <v>1352.5956639758522</v>
      </c>
      <c r="X1226" s="2">
        <f t="shared" si="518"/>
        <v>-165.55109027810289</v>
      </c>
      <c r="Y1226" s="2">
        <f t="shared" si="519"/>
        <v>135.25956639758522</v>
      </c>
      <c r="Z1226" s="2">
        <f t="shared" si="520"/>
        <v>604.04313757169382</v>
      </c>
      <c r="AA1226" s="2">
        <f t="shared" si="521"/>
        <v>-1000</v>
      </c>
      <c r="AB1226" s="5">
        <f t="shared" si="522"/>
        <v>0.62000000000000011</v>
      </c>
      <c r="AC1226" s="5">
        <f t="shared" si="523"/>
        <v>-1</v>
      </c>
      <c r="AD1226" s="3">
        <f t="shared" si="524"/>
        <v>201811</v>
      </c>
      <c r="AE1226" s="21">
        <v>2.35</v>
      </c>
      <c r="AF1226" s="21">
        <v>1.64</v>
      </c>
      <c r="AG1226" s="21">
        <v>2.4</v>
      </c>
      <c r="AH1226" s="21">
        <v>1.62</v>
      </c>
      <c r="AI1226">
        <v>21</v>
      </c>
      <c r="AJ1226">
        <v>23</v>
      </c>
      <c r="AK1226">
        <f t="shared" si="525"/>
        <v>-170</v>
      </c>
      <c r="AL1226">
        <f t="shared" si="526"/>
        <v>23</v>
      </c>
      <c r="AM1226">
        <f t="shared" si="527"/>
        <v>21</v>
      </c>
    </row>
    <row r="1227" spans="2:39" x14ac:dyDescent="0.25">
      <c r="B1227" s="24">
        <v>43419</v>
      </c>
      <c r="C1227" s="20" t="s">
        <v>35</v>
      </c>
      <c r="D1227" s="20" t="s">
        <v>36</v>
      </c>
      <c r="E1227" s="2">
        <v>-156.25000000000003</v>
      </c>
      <c r="F1227" s="2">
        <v>135</v>
      </c>
      <c r="G1227" s="9">
        <f t="shared" si="528"/>
        <v>45079.958333330367</v>
      </c>
      <c r="H1227" s="2" t="str">
        <f t="shared" si="529"/>
        <v>Seattle Seahawks</v>
      </c>
      <c r="I1227" s="2" t="str">
        <f t="shared" si="530"/>
        <v>Green Bay Packers</v>
      </c>
      <c r="J1227" s="17">
        <f t="shared" si="531"/>
        <v>-156.25000000000003</v>
      </c>
      <c r="K1227" s="18">
        <f t="shared" si="532"/>
        <v>135</v>
      </c>
      <c r="L1227" s="4">
        <f t="shared" si="507"/>
        <v>1.6399999999999997</v>
      </c>
      <c r="M1227" s="4">
        <f t="shared" si="508"/>
        <v>2.35</v>
      </c>
      <c r="N1227" s="1">
        <f t="shared" si="509"/>
        <v>0.60975609756097571</v>
      </c>
      <c r="O1227" s="1">
        <f t="shared" si="510"/>
        <v>0.42553191489361702</v>
      </c>
      <c r="P1227" s="1">
        <f t="shared" si="511"/>
        <v>3.4085213032581607E-2</v>
      </c>
      <c r="Q1227" s="1">
        <f t="shared" si="512"/>
        <v>9.2112091333679341E-2</v>
      </c>
      <c r="R1227" s="1">
        <f t="shared" si="513"/>
        <v>0.60311209133367938</v>
      </c>
      <c r="S1227" s="1"/>
      <c r="T1227" s="17">
        <f t="shared" si="514"/>
        <v>658.06657563218596</v>
      </c>
      <c r="U1227" s="18">
        <f t="shared" si="515"/>
        <v>1377.3404079490144</v>
      </c>
      <c r="V1227" s="2">
        <f t="shared" si="516"/>
        <v>625.16324685057668</v>
      </c>
      <c r="W1227" s="18">
        <f t="shared" si="517"/>
        <v>1308.4733875515637</v>
      </c>
      <c r="X1227" s="2">
        <f t="shared" si="518"/>
        <v>-159.95821971905121</v>
      </c>
      <c r="Y1227" s="2">
        <f t="shared" si="519"/>
        <v>130.84733875515639</v>
      </c>
      <c r="Z1227" s="2">
        <f t="shared" si="520"/>
        <v>625.16324685057668</v>
      </c>
      <c r="AA1227" s="2">
        <f t="shared" si="521"/>
        <v>-1000</v>
      </c>
      <c r="AB1227" s="5">
        <f t="shared" si="522"/>
        <v>0.63999999999999968</v>
      </c>
      <c r="AC1227" s="5">
        <f t="shared" si="523"/>
        <v>-1</v>
      </c>
      <c r="AD1227" s="3">
        <f t="shared" si="524"/>
        <v>201811</v>
      </c>
      <c r="AE1227" s="21">
        <v>1.74</v>
      </c>
      <c r="AF1227" s="21">
        <v>2.15</v>
      </c>
      <c r="AG1227" s="21">
        <v>1.64</v>
      </c>
      <c r="AH1227" s="21">
        <v>2.35</v>
      </c>
      <c r="AI1227">
        <v>27</v>
      </c>
      <c r="AJ1227">
        <v>24</v>
      </c>
      <c r="AK1227">
        <f t="shared" si="525"/>
        <v>-160</v>
      </c>
      <c r="AL1227">
        <f t="shared" si="526"/>
        <v>27</v>
      </c>
      <c r="AM1227">
        <f t="shared" si="527"/>
        <v>24</v>
      </c>
    </row>
    <row r="1228" spans="2:39" x14ac:dyDescent="0.25">
      <c r="B1228" s="24">
        <v>43416</v>
      </c>
      <c r="C1228" s="20" t="s">
        <v>25</v>
      </c>
      <c r="D1228" s="20" t="s">
        <v>28</v>
      </c>
      <c r="E1228" s="2">
        <v>-166.66666666666663</v>
      </c>
      <c r="F1228" s="2">
        <v>145.00000000000003</v>
      </c>
      <c r="G1228" s="9">
        <f t="shared" si="528"/>
        <v>45079.999999997031</v>
      </c>
      <c r="H1228" s="2" t="str">
        <f t="shared" si="529"/>
        <v>San Francisco 49ers</v>
      </c>
      <c r="I1228" s="2" t="str">
        <f t="shared" si="530"/>
        <v>New York Giants</v>
      </c>
      <c r="J1228" s="17">
        <f t="shared" si="531"/>
        <v>-166.66666666666663</v>
      </c>
      <c r="K1228" s="18">
        <f t="shared" si="532"/>
        <v>145.00000000000003</v>
      </c>
      <c r="L1228" s="4">
        <f t="shared" si="507"/>
        <v>1.6</v>
      </c>
      <c r="M1228" s="4">
        <f t="shared" si="508"/>
        <v>2.4500000000000002</v>
      </c>
      <c r="N1228" s="1">
        <f t="shared" si="509"/>
        <v>0.625</v>
      </c>
      <c r="O1228" s="1">
        <f t="shared" si="510"/>
        <v>0.4081632653061224</v>
      </c>
      <c r="P1228" s="1">
        <f t="shared" si="511"/>
        <v>3.2098765432098886E-2</v>
      </c>
      <c r="Q1228" s="1">
        <f t="shared" si="512"/>
        <v>0.1084183673469388</v>
      </c>
      <c r="R1228" s="1">
        <f t="shared" si="513"/>
        <v>0.61941836734693878</v>
      </c>
      <c r="S1228" s="1"/>
      <c r="T1228" s="17">
        <f t="shared" si="514"/>
        <v>614.4177388267467</v>
      </c>
      <c r="U1228" s="18">
        <f t="shared" si="515"/>
        <v>1471.4893831628281</v>
      </c>
      <c r="V1228" s="2">
        <f t="shared" si="516"/>
        <v>583.69685188540939</v>
      </c>
      <c r="W1228" s="18">
        <f t="shared" si="517"/>
        <v>1397.9149140046866</v>
      </c>
      <c r="X1228" s="2">
        <f t="shared" si="518"/>
        <v>-171.32180801898838</v>
      </c>
      <c r="Y1228" s="2">
        <f t="shared" si="519"/>
        <v>139.79149140046866</v>
      </c>
      <c r="Z1228" s="2">
        <f t="shared" si="520"/>
        <v>-1000</v>
      </c>
      <c r="AA1228" s="2">
        <f t="shared" si="521"/>
        <v>1397.9149140046866</v>
      </c>
      <c r="AB1228" s="5">
        <f t="shared" si="522"/>
        <v>-1</v>
      </c>
      <c r="AC1228" s="5">
        <f t="shared" si="523"/>
        <v>1.4500000000000002</v>
      </c>
      <c r="AD1228" s="3">
        <f t="shared" si="524"/>
        <v>201811</v>
      </c>
      <c r="AE1228" s="21">
        <v>1.62</v>
      </c>
      <c r="AF1228" s="21">
        <v>2.4</v>
      </c>
      <c r="AG1228" s="21">
        <v>1.6</v>
      </c>
      <c r="AH1228" s="21">
        <v>2.4500000000000002</v>
      </c>
      <c r="AI1228">
        <v>23</v>
      </c>
      <c r="AJ1228">
        <v>27</v>
      </c>
      <c r="AK1228">
        <f t="shared" si="525"/>
        <v>-170</v>
      </c>
      <c r="AL1228">
        <f t="shared" si="526"/>
        <v>23</v>
      </c>
      <c r="AM1228">
        <f t="shared" si="527"/>
        <v>27</v>
      </c>
    </row>
    <row r="1229" spans="2:39" x14ac:dyDescent="0.25">
      <c r="B1229" s="24">
        <v>43415</v>
      </c>
      <c r="C1229" s="20" t="s">
        <v>22</v>
      </c>
      <c r="D1229" s="20" t="s">
        <v>26</v>
      </c>
      <c r="E1229" s="2">
        <v>-370.37037037037032</v>
      </c>
      <c r="F1229" s="2">
        <v>290</v>
      </c>
      <c r="G1229" s="9">
        <f t="shared" si="528"/>
        <v>45080.041666663696</v>
      </c>
      <c r="H1229" s="2" t="str">
        <f t="shared" si="529"/>
        <v>Philadelphia Eagles</v>
      </c>
      <c r="I1229" s="2" t="str">
        <f t="shared" si="530"/>
        <v>Dallas Cowboys</v>
      </c>
      <c r="J1229" s="17">
        <f t="shared" si="531"/>
        <v>-370.37037037037032</v>
      </c>
      <c r="K1229" s="18">
        <f t="shared" si="532"/>
        <v>290</v>
      </c>
      <c r="L1229" s="4">
        <f t="shared" si="507"/>
        <v>1.27</v>
      </c>
      <c r="M1229" s="4">
        <f t="shared" si="508"/>
        <v>3.9</v>
      </c>
      <c r="N1229" s="1">
        <f t="shared" si="509"/>
        <v>0.78740157480314954</v>
      </c>
      <c r="O1229" s="1">
        <f t="shared" si="510"/>
        <v>0.25641025641025644</v>
      </c>
      <c r="P1229" s="1">
        <f t="shared" si="511"/>
        <v>4.1972920696324856E-2</v>
      </c>
      <c r="Q1229" s="1">
        <f t="shared" si="512"/>
        <v>0.26549565919644658</v>
      </c>
      <c r="R1229" s="1">
        <f t="shared" si="513"/>
        <v>0.77649565919644659</v>
      </c>
      <c r="S1229" s="1"/>
      <c r="T1229" s="17">
        <f t="shared" si="514"/>
        <v>287.83720572867844</v>
      </c>
      <c r="U1229" s="18">
        <f t="shared" si="515"/>
        <v>2959.4718041984102</v>
      </c>
      <c r="V1229" s="2">
        <f t="shared" si="516"/>
        <v>273.4453454422445</v>
      </c>
      <c r="W1229" s="18">
        <f t="shared" si="517"/>
        <v>2811.4982139884896</v>
      </c>
      <c r="X1229" s="2">
        <f t="shared" si="518"/>
        <v>-365.70379297650692</v>
      </c>
      <c r="Y1229" s="2">
        <f t="shared" si="519"/>
        <v>281.14982139884899</v>
      </c>
      <c r="Z1229" s="2">
        <f t="shared" si="520"/>
        <v>-1000</v>
      </c>
      <c r="AA1229" s="2">
        <f t="shared" si="521"/>
        <v>2811.4982139884896</v>
      </c>
      <c r="AB1229" s="5">
        <f t="shared" si="522"/>
        <v>-1</v>
      </c>
      <c r="AC1229" s="5">
        <f t="shared" si="523"/>
        <v>2.9</v>
      </c>
      <c r="AD1229" s="3">
        <f t="shared" si="524"/>
        <v>201811</v>
      </c>
      <c r="AE1229" s="21">
        <v>1.37</v>
      </c>
      <c r="AF1229" s="21">
        <v>3.2</v>
      </c>
      <c r="AG1229" s="21">
        <v>1.27</v>
      </c>
      <c r="AH1229" s="21">
        <v>3.9</v>
      </c>
      <c r="AI1229">
        <v>20</v>
      </c>
      <c r="AJ1229">
        <v>27</v>
      </c>
      <c r="AK1229">
        <f t="shared" si="525"/>
        <v>-400</v>
      </c>
      <c r="AL1229">
        <f t="shared" si="526"/>
        <v>20</v>
      </c>
      <c r="AM1229">
        <f t="shared" si="527"/>
        <v>27</v>
      </c>
    </row>
    <row r="1230" spans="2:39" x14ac:dyDescent="0.25">
      <c r="B1230" s="24">
        <v>43415</v>
      </c>
      <c r="C1230" s="20" t="s">
        <v>36</v>
      </c>
      <c r="D1230" s="20" t="s">
        <v>33</v>
      </c>
      <c r="E1230" s="2">
        <v>-769.23076923076985</v>
      </c>
      <c r="F1230" s="2">
        <v>525</v>
      </c>
      <c r="G1230" s="9">
        <f t="shared" si="528"/>
        <v>45080.08333333036</v>
      </c>
      <c r="H1230" s="2" t="str">
        <f t="shared" si="529"/>
        <v>Green Bay Packers</v>
      </c>
      <c r="I1230" s="2" t="str">
        <f t="shared" si="530"/>
        <v>Miami Dolphins</v>
      </c>
      <c r="J1230" s="17">
        <f t="shared" si="531"/>
        <v>-769.23076923076985</v>
      </c>
      <c r="K1230" s="18">
        <f t="shared" si="532"/>
        <v>525</v>
      </c>
      <c r="L1230" s="4">
        <f t="shared" si="507"/>
        <v>1.1299999999999999</v>
      </c>
      <c r="M1230" s="4">
        <f t="shared" si="508"/>
        <v>6.25</v>
      </c>
      <c r="N1230" s="1">
        <f t="shared" si="509"/>
        <v>0.88495575221238942</v>
      </c>
      <c r="O1230" s="1">
        <f t="shared" si="510"/>
        <v>0.16</v>
      </c>
      <c r="P1230" s="1">
        <f t="shared" si="511"/>
        <v>4.3021680216802305E-2</v>
      </c>
      <c r="Q1230" s="1">
        <f t="shared" si="512"/>
        <v>0.3624778761061947</v>
      </c>
      <c r="R1230" s="1">
        <f t="shared" si="513"/>
        <v>0.87347787610619476</v>
      </c>
      <c r="S1230" s="1"/>
      <c r="T1230" s="17">
        <f t="shared" si="514"/>
        <v>144.84868747657109</v>
      </c>
      <c r="U1230" s="18">
        <f t="shared" si="515"/>
        <v>5222.3527180608417</v>
      </c>
      <c r="V1230" s="2">
        <f t="shared" si="516"/>
        <v>137.60625310274253</v>
      </c>
      <c r="W1230" s="18">
        <f t="shared" si="517"/>
        <v>4961.2350821577993</v>
      </c>
      <c r="X1230" s="2">
        <f t="shared" si="518"/>
        <v>-726.71116134043598</v>
      </c>
      <c r="Y1230" s="2">
        <f t="shared" si="519"/>
        <v>496.12350821577991</v>
      </c>
      <c r="Z1230" s="2">
        <f t="shared" si="520"/>
        <v>137.60625310274253</v>
      </c>
      <c r="AA1230" s="2">
        <f t="shared" si="521"/>
        <v>-1000</v>
      </c>
      <c r="AB1230" s="5">
        <f t="shared" si="522"/>
        <v>0.12999999999999989</v>
      </c>
      <c r="AC1230" s="5">
        <f t="shared" si="523"/>
        <v>-1</v>
      </c>
      <c r="AD1230" s="3">
        <f t="shared" si="524"/>
        <v>201811</v>
      </c>
      <c r="AE1230" s="21">
        <v>1.22</v>
      </c>
      <c r="AF1230" s="21">
        <v>4.5</v>
      </c>
      <c r="AG1230" s="21">
        <v>1.1299999999999999</v>
      </c>
      <c r="AH1230" s="21">
        <v>6.25</v>
      </c>
      <c r="AI1230">
        <v>31</v>
      </c>
      <c r="AJ1230">
        <v>12</v>
      </c>
      <c r="AK1230">
        <f t="shared" si="525"/>
        <v>-800</v>
      </c>
      <c r="AL1230">
        <f t="shared" si="526"/>
        <v>31</v>
      </c>
      <c r="AM1230">
        <f t="shared" si="527"/>
        <v>12</v>
      </c>
    </row>
    <row r="1231" spans="2:39" x14ac:dyDescent="0.25">
      <c r="B1231" s="24">
        <v>43415</v>
      </c>
      <c r="C1231" s="20" t="s">
        <v>50</v>
      </c>
      <c r="D1231" s="20" t="s">
        <v>35</v>
      </c>
      <c r="E1231" s="2">
        <v>-500.00000000000011</v>
      </c>
      <c r="F1231" s="2">
        <v>375</v>
      </c>
      <c r="G1231" s="9">
        <f t="shared" si="528"/>
        <v>45080.124999997024</v>
      </c>
      <c r="H1231" s="2" t="str">
        <f t="shared" si="529"/>
        <v>Los Angeles Rams</v>
      </c>
      <c r="I1231" s="2" t="str">
        <f t="shared" si="530"/>
        <v>Seattle Seahawks</v>
      </c>
      <c r="J1231" s="17">
        <f t="shared" si="531"/>
        <v>-500.00000000000011</v>
      </c>
      <c r="K1231" s="18">
        <f t="shared" si="532"/>
        <v>375</v>
      </c>
      <c r="L1231" s="4">
        <f t="shared" si="507"/>
        <v>1.2</v>
      </c>
      <c r="M1231" s="4">
        <f t="shared" si="508"/>
        <v>4.75</v>
      </c>
      <c r="N1231" s="1">
        <f t="shared" si="509"/>
        <v>0.83333333333333337</v>
      </c>
      <c r="O1231" s="1">
        <f t="shared" si="510"/>
        <v>0.21052631578947367</v>
      </c>
      <c r="P1231" s="1">
        <f t="shared" si="511"/>
        <v>4.2016806722689037E-2</v>
      </c>
      <c r="Q1231" s="1">
        <f t="shared" si="512"/>
        <v>0.31140350877192985</v>
      </c>
      <c r="R1231" s="1">
        <f t="shared" si="513"/>
        <v>0.82240350877192991</v>
      </c>
      <c r="S1231" s="1"/>
      <c r="T1231" s="17">
        <f t="shared" si="514"/>
        <v>215.94811954689931</v>
      </c>
      <c r="U1231" s="18">
        <f t="shared" si="515"/>
        <v>3787.1793685900598</v>
      </c>
      <c r="V1231" s="2">
        <f t="shared" si="516"/>
        <v>205.15071356955434</v>
      </c>
      <c r="W1231" s="18">
        <f t="shared" si="517"/>
        <v>3597.8204001605568</v>
      </c>
      <c r="X1231" s="2">
        <f t="shared" si="518"/>
        <v>-487.44651315139578</v>
      </c>
      <c r="Y1231" s="2">
        <f t="shared" si="519"/>
        <v>359.7820400160557</v>
      </c>
      <c r="Z1231" s="2">
        <f t="shared" si="520"/>
        <v>205.15071356955434</v>
      </c>
      <c r="AA1231" s="2">
        <f t="shared" si="521"/>
        <v>-1000</v>
      </c>
      <c r="AB1231" s="5">
        <f t="shared" si="522"/>
        <v>0.19999999999999996</v>
      </c>
      <c r="AC1231" s="5">
        <f t="shared" si="523"/>
        <v>-1</v>
      </c>
      <c r="AD1231" s="3">
        <f t="shared" si="524"/>
        <v>201811</v>
      </c>
      <c r="AE1231" s="21">
        <v>1.2</v>
      </c>
      <c r="AF1231" s="21">
        <v>4.75</v>
      </c>
      <c r="AG1231" s="21">
        <v>1.2</v>
      </c>
      <c r="AH1231" s="21">
        <v>4.75</v>
      </c>
      <c r="AI1231">
        <v>36</v>
      </c>
      <c r="AJ1231">
        <v>31</v>
      </c>
      <c r="AK1231">
        <f t="shared" si="525"/>
        <v>-500</v>
      </c>
      <c r="AL1231">
        <f t="shared" si="526"/>
        <v>36</v>
      </c>
      <c r="AM1231">
        <f t="shared" si="527"/>
        <v>31</v>
      </c>
    </row>
    <row r="1232" spans="2:39" x14ac:dyDescent="0.25">
      <c r="B1232" s="24">
        <v>43415</v>
      </c>
      <c r="C1232" s="20" t="s">
        <v>55</v>
      </c>
      <c r="D1232" s="20" t="s">
        <v>34</v>
      </c>
      <c r="E1232" s="2">
        <v>400</v>
      </c>
      <c r="F1232" s="2">
        <v>-526.31578947368439</v>
      </c>
      <c r="G1232" s="9">
        <f t="shared" si="528"/>
        <v>45080.166666663688</v>
      </c>
      <c r="H1232" s="2" t="str">
        <f t="shared" si="529"/>
        <v>Los Angeles Chargers</v>
      </c>
      <c r="I1232" s="2" t="str">
        <f t="shared" si="530"/>
        <v>Oakland Raiders</v>
      </c>
      <c r="J1232" s="17">
        <f t="shared" si="531"/>
        <v>-526.31578947368439</v>
      </c>
      <c r="K1232" s="18">
        <f t="shared" si="532"/>
        <v>400</v>
      </c>
      <c r="L1232" s="4">
        <f t="shared" si="507"/>
        <v>1.19</v>
      </c>
      <c r="M1232" s="4">
        <f t="shared" si="508"/>
        <v>5</v>
      </c>
      <c r="N1232" s="1">
        <f t="shared" si="509"/>
        <v>0.84033613445378152</v>
      </c>
      <c r="O1232" s="1">
        <f t="shared" si="510"/>
        <v>0.2</v>
      </c>
      <c r="P1232" s="1">
        <f t="shared" si="511"/>
        <v>3.8772213247172949E-2</v>
      </c>
      <c r="Q1232" s="1">
        <f t="shared" si="512"/>
        <v>0.32016806722689073</v>
      </c>
      <c r="R1232" s="1">
        <f t="shared" si="513"/>
        <v>0.83116806722689074</v>
      </c>
      <c r="S1232" s="1"/>
      <c r="T1232" s="17">
        <f t="shared" si="514"/>
        <v>203.12610581443556</v>
      </c>
      <c r="U1232" s="18">
        <f t="shared" si="515"/>
        <v>3985.2087388896653</v>
      </c>
      <c r="V1232" s="2">
        <f t="shared" si="516"/>
        <v>192.96980052371379</v>
      </c>
      <c r="W1232" s="18">
        <f t="shared" si="517"/>
        <v>3785.9483019451818</v>
      </c>
      <c r="X1232" s="2">
        <f t="shared" si="518"/>
        <v>-518.21580231001553</v>
      </c>
      <c r="Y1232" s="2">
        <f t="shared" si="519"/>
        <v>378.59483019451818</v>
      </c>
      <c r="Z1232" s="2">
        <f t="shared" si="520"/>
        <v>192.96980052371379</v>
      </c>
      <c r="AA1232" s="2">
        <f t="shared" si="521"/>
        <v>-1000</v>
      </c>
      <c r="AB1232" s="5">
        <f t="shared" si="522"/>
        <v>0.18999999999999995</v>
      </c>
      <c r="AC1232" s="5">
        <f t="shared" si="523"/>
        <v>-1</v>
      </c>
      <c r="AD1232" s="3">
        <f t="shared" si="524"/>
        <v>201811</v>
      </c>
      <c r="AE1232" s="21">
        <v>4.5</v>
      </c>
      <c r="AF1232" s="21">
        <v>1.22</v>
      </c>
      <c r="AG1232" s="21">
        <v>5</v>
      </c>
      <c r="AH1232" s="21">
        <v>1.19</v>
      </c>
      <c r="AI1232">
        <v>6</v>
      </c>
      <c r="AJ1232">
        <v>20</v>
      </c>
      <c r="AK1232">
        <f t="shared" si="525"/>
        <v>-600</v>
      </c>
      <c r="AL1232">
        <f t="shared" si="526"/>
        <v>20</v>
      </c>
      <c r="AM1232">
        <f t="shared" si="527"/>
        <v>6</v>
      </c>
    </row>
    <row r="1233" spans="2:39" x14ac:dyDescent="0.25">
      <c r="B1233" s="24">
        <v>43415</v>
      </c>
      <c r="C1233" s="20" t="s">
        <v>40</v>
      </c>
      <c r="D1233" s="20" t="s">
        <v>37</v>
      </c>
      <c r="E1233" s="2">
        <v>-370.37037037037032</v>
      </c>
      <c r="F1233" s="2">
        <v>280</v>
      </c>
      <c r="G1233" s="9">
        <f t="shared" si="528"/>
        <v>45080.208333330353</v>
      </c>
      <c r="H1233" s="2" t="str">
        <f t="shared" si="529"/>
        <v>Chicago Bears</v>
      </c>
      <c r="I1233" s="2" t="str">
        <f t="shared" si="530"/>
        <v>Detroit Lions</v>
      </c>
      <c r="J1233" s="17">
        <f t="shared" si="531"/>
        <v>-370.37037037037032</v>
      </c>
      <c r="K1233" s="18">
        <f t="shared" si="532"/>
        <v>280</v>
      </c>
      <c r="L1233" s="4">
        <f t="shared" si="507"/>
        <v>1.27</v>
      </c>
      <c r="M1233" s="4">
        <f t="shared" si="508"/>
        <v>3.8</v>
      </c>
      <c r="N1233" s="1">
        <f t="shared" si="509"/>
        <v>0.78740157480314954</v>
      </c>
      <c r="O1233" s="1">
        <f t="shared" si="510"/>
        <v>0.26315789473684209</v>
      </c>
      <c r="P1233" s="1">
        <f t="shared" si="511"/>
        <v>4.8126232741617536E-2</v>
      </c>
      <c r="Q1233" s="1">
        <f t="shared" si="512"/>
        <v>0.26212184003315375</v>
      </c>
      <c r="R1233" s="1">
        <f t="shared" si="513"/>
        <v>0.77312184003315376</v>
      </c>
      <c r="S1233" s="1"/>
      <c r="T1233" s="17">
        <f t="shared" si="514"/>
        <v>293.45718645992071</v>
      </c>
      <c r="U1233" s="18">
        <f t="shared" si="515"/>
        <v>2909.583445130711</v>
      </c>
      <c r="V1233" s="2">
        <f t="shared" si="516"/>
        <v>278.78432713692467</v>
      </c>
      <c r="W1233" s="18">
        <f t="shared" si="517"/>
        <v>2764.1042728741754</v>
      </c>
      <c r="X1233" s="2">
        <f t="shared" si="518"/>
        <v>-358.70022187755586</v>
      </c>
      <c r="Y1233" s="2">
        <f t="shared" si="519"/>
        <v>276.41042728741752</v>
      </c>
      <c r="Z1233" s="2">
        <f t="shared" si="520"/>
        <v>278.78432713692467</v>
      </c>
      <c r="AA1233" s="2">
        <f t="shared" si="521"/>
        <v>-1000</v>
      </c>
      <c r="AB1233" s="5">
        <f t="shared" si="522"/>
        <v>0.27</v>
      </c>
      <c r="AC1233" s="5">
        <f t="shared" si="523"/>
        <v>-1</v>
      </c>
      <c r="AD1233" s="3">
        <f t="shared" si="524"/>
        <v>201811</v>
      </c>
      <c r="AE1233" s="21">
        <v>1.37</v>
      </c>
      <c r="AF1233" s="21">
        <v>3.2</v>
      </c>
      <c r="AG1233" s="21">
        <v>1.27</v>
      </c>
      <c r="AH1233" s="21">
        <v>3.8</v>
      </c>
      <c r="AI1233">
        <v>34</v>
      </c>
      <c r="AJ1233">
        <v>22</v>
      </c>
      <c r="AK1233">
        <f t="shared" si="525"/>
        <v>-400</v>
      </c>
      <c r="AL1233">
        <f t="shared" si="526"/>
        <v>34</v>
      </c>
      <c r="AM1233">
        <f t="shared" si="527"/>
        <v>22</v>
      </c>
    </row>
    <row r="1234" spans="2:39" x14ac:dyDescent="0.25">
      <c r="B1234" s="24">
        <v>43415</v>
      </c>
      <c r="C1234" s="20" t="s">
        <v>24</v>
      </c>
      <c r="D1234" s="20" t="s">
        <v>46</v>
      </c>
      <c r="E1234" s="2">
        <v>225</v>
      </c>
      <c r="F1234" s="2">
        <v>-277.77777777777771</v>
      </c>
      <c r="G1234" s="9">
        <f t="shared" si="528"/>
        <v>45080.249999997017</v>
      </c>
      <c r="H1234" s="2" t="str">
        <f t="shared" si="529"/>
        <v>New Orleans Saints</v>
      </c>
      <c r="I1234" s="2" t="str">
        <f t="shared" si="530"/>
        <v>Cincinnati Bengals</v>
      </c>
      <c r="J1234" s="17">
        <f t="shared" si="531"/>
        <v>-277.77777777777771</v>
      </c>
      <c r="K1234" s="18">
        <f t="shared" si="532"/>
        <v>225</v>
      </c>
      <c r="L1234" s="4">
        <f t="shared" si="507"/>
        <v>1.36</v>
      </c>
      <c r="M1234" s="4">
        <f t="shared" si="508"/>
        <v>3.25</v>
      </c>
      <c r="N1234" s="1">
        <f t="shared" si="509"/>
        <v>0.73529411764705876</v>
      </c>
      <c r="O1234" s="1">
        <f t="shared" si="510"/>
        <v>0.30769230769230771</v>
      </c>
      <c r="P1234" s="1">
        <f t="shared" si="511"/>
        <v>4.1214750542299394E-2</v>
      </c>
      <c r="Q1234" s="1">
        <f t="shared" si="512"/>
        <v>0.21380090497737553</v>
      </c>
      <c r="R1234" s="1">
        <f t="shared" si="513"/>
        <v>0.72480090497737559</v>
      </c>
      <c r="S1234" s="1"/>
      <c r="T1234" s="17">
        <f t="shared" si="514"/>
        <v>379.68922656245121</v>
      </c>
      <c r="U1234" s="18">
        <f t="shared" si="515"/>
        <v>2309.6629804910967</v>
      </c>
      <c r="V1234" s="2">
        <f t="shared" si="516"/>
        <v>360.70476523432865</v>
      </c>
      <c r="W1234" s="18">
        <f t="shared" si="517"/>
        <v>2194.1798314665416</v>
      </c>
      <c r="X1234" s="2">
        <f t="shared" si="518"/>
        <v>-277.23503995029256</v>
      </c>
      <c r="Y1234" s="2">
        <f t="shared" si="519"/>
        <v>219.41798314665417</v>
      </c>
      <c r="Z1234" s="2">
        <f t="shared" si="520"/>
        <v>360.70476523432865</v>
      </c>
      <c r="AA1234" s="2">
        <f t="shared" si="521"/>
        <v>-1000</v>
      </c>
      <c r="AB1234" s="5">
        <f t="shared" si="522"/>
        <v>0.3600000000000001</v>
      </c>
      <c r="AC1234" s="5">
        <f t="shared" si="523"/>
        <v>-1</v>
      </c>
      <c r="AD1234" s="3">
        <f t="shared" si="524"/>
        <v>201811</v>
      </c>
      <c r="AE1234" s="21">
        <v>2.95</v>
      </c>
      <c r="AF1234" s="21">
        <v>1.42</v>
      </c>
      <c r="AG1234" s="21">
        <v>3.25</v>
      </c>
      <c r="AH1234" s="21">
        <v>1.36</v>
      </c>
      <c r="AI1234">
        <v>14</v>
      </c>
      <c r="AJ1234">
        <v>51</v>
      </c>
      <c r="AK1234">
        <f t="shared" si="525"/>
        <v>-300</v>
      </c>
      <c r="AL1234">
        <f t="shared" si="526"/>
        <v>51</v>
      </c>
      <c r="AM1234">
        <f t="shared" si="527"/>
        <v>14</v>
      </c>
    </row>
    <row r="1235" spans="2:39" x14ac:dyDescent="0.25">
      <c r="B1235" s="24">
        <v>43415</v>
      </c>
      <c r="C1235" s="20" t="s">
        <v>49</v>
      </c>
      <c r="D1235" s="20" t="s">
        <v>38</v>
      </c>
      <c r="E1235" s="2">
        <v>215</v>
      </c>
      <c r="F1235" s="2">
        <v>-263.1578947368422</v>
      </c>
      <c r="G1235" s="9">
        <f t="shared" si="528"/>
        <v>45080.291666663681</v>
      </c>
      <c r="H1235" s="2" t="str">
        <f t="shared" si="529"/>
        <v>Atlanta Falcons</v>
      </c>
      <c r="I1235" s="2" t="str">
        <f t="shared" si="530"/>
        <v>Cleveland Browns</v>
      </c>
      <c r="J1235" s="17">
        <f t="shared" si="531"/>
        <v>-263.1578947368422</v>
      </c>
      <c r="K1235" s="18">
        <f t="shared" si="532"/>
        <v>215</v>
      </c>
      <c r="L1235" s="4">
        <f t="shared" si="507"/>
        <v>1.38</v>
      </c>
      <c r="M1235" s="4">
        <f t="shared" si="508"/>
        <v>3.15</v>
      </c>
      <c r="N1235" s="1">
        <f t="shared" si="509"/>
        <v>0.7246376811594204</v>
      </c>
      <c r="O1235" s="1">
        <f t="shared" si="510"/>
        <v>0.31746031746031744</v>
      </c>
      <c r="P1235" s="1">
        <f t="shared" si="511"/>
        <v>4.039735099337749E-2</v>
      </c>
      <c r="Q1235" s="1">
        <f t="shared" si="512"/>
        <v>0.20358868184955148</v>
      </c>
      <c r="R1235" s="1">
        <f t="shared" si="513"/>
        <v>0.71458868184955149</v>
      </c>
      <c r="S1235" s="1"/>
      <c r="T1235" s="17">
        <f t="shared" si="514"/>
        <v>399.40643533805462</v>
      </c>
      <c r="U1235" s="18">
        <f t="shared" si="515"/>
        <v>2205.1924375584526</v>
      </c>
      <c r="V1235" s="2">
        <f t="shared" si="516"/>
        <v>379.43611357115185</v>
      </c>
      <c r="W1235" s="18">
        <f t="shared" si="517"/>
        <v>2094.93281568053</v>
      </c>
      <c r="X1235" s="2">
        <f t="shared" si="518"/>
        <v>-263.54897813712716</v>
      </c>
      <c r="Y1235" s="2">
        <f t="shared" si="519"/>
        <v>209.49328156805299</v>
      </c>
      <c r="Z1235" s="2">
        <f t="shared" si="520"/>
        <v>-1000</v>
      </c>
      <c r="AA1235" s="2">
        <f t="shared" si="521"/>
        <v>2094.93281568053</v>
      </c>
      <c r="AB1235" s="5">
        <f t="shared" si="522"/>
        <v>-1</v>
      </c>
      <c r="AC1235" s="5">
        <f t="shared" si="523"/>
        <v>2.15</v>
      </c>
      <c r="AD1235" s="3">
        <f t="shared" si="524"/>
        <v>201811</v>
      </c>
      <c r="AE1235" s="21">
        <v>2.8</v>
      </c>
      <c r="AF1235" s="21">
        <v>1.45</v>
      </c>
      <c r="AG1235" s="21">
        <v>3.15</v>
      </c>
      <c r="AH1235" s="21">
        <v>1.38</v>
      </c>
      <c r="AI1235">
        <v>28</v>
      </c>
      <c r="AJ1235">
        <v>16</v>
      </c>
      <c r="AK1235">
        <f t="shared" si="525"/>
        <v>-300</v>
      </c>
      <c r="AL1235">
        <f t="shared" si="526"/>
        <v>16</v>
      </c>
      <c r="AM1235">
        <f t="shared" si="527"/>
        <v>28</v>
      </c>
    </row>
    <row r="1236" spans="2:39" x14ac:dyDescent="0.25">
      <c r="B1236" s="24">
        <v>43415</v>
      </c>
      <c r="C1236" s="20" t="s">
        <v>42</v>
      </c>
      <c r="D1236" s="20" t="s">
        <v>29</v>
      </c>
      <c r="E1236" s="2">
        <v>-166.66666666666663</v>
      </c>
      <c r="F1236" s="2">
        <v>145.00000000000003</v>
      </c>
      <c r="G1236" s="9">
        <f t="shared" si="528"/>
        <v>45080.333333330345</v>
      </c>
      <c r="H1236" s="2" t="str">
        <f t="shared" si="529"/>
        <v>Indianapolis Colts</v>
      </c>
      <c r="I1236" s="2" t="str">
        <f t="shared" si="530"/>
        <v>Jacksonville Jaguars</v>
      </c>
      <c r="J1236" s="17">
        <f t="shared" si="531"/>
        <v>-166.66666666666663</v>
      </c>
      <c r="K1236" s="18">
        <f t="shared" si="532"/>
        <v>145.00000000000003</v>
      </c>
      <c r="L1236" s="4">
        <f t="shared" si="507"/>
        <v>1.6</v>
      </c>
      <c r="M1236" s="4">
        <f t="shared" si="508"/>
        <v>2.4500000000000002</v>
      </c>
      <c r="N1236" s="1">
        <f t="shared" si="509"/>
        <v>0.625</v>
      </c>
      <c r="O1236" s="1">
        <f t="shared" si="510"/>
        <v>0.4081632653061224</v>
      </c>
      <c r="P1236" s="1">
        <f t="shared" si="511"/>
        <v>3.2098765432098886E-2</v>
      </c>
      <c r="Q1236" s="1">
        <f t="shared" si="512"/>
        <v>0.1084183673469388</v>
      </c>
      <c r="R1236" s="1">
        <f t="shared" si="513"/>
        <v>0.61941836734693878</v>
      </c>
      <c r="S1236" s="1"/>
      <c r="T1236" s="17">
        <f t="shared" si="514"/>
        <v>614.4177388267467</v>
      </c>
      <c r="U1236" s="18">
        <f t="shared" si="515"/>
        <v>1471.4893831628281</v>
      </c>
      <c r="V1236" s="2">
        <f t="shared" si="516"/>
        <v>583.69685188540939</v>
      </c>
      <c r="W1236" s="18">
        <f t="shared" si="517"/>
        <v>1397.9149140046866</v>
      </c>
      <c r="X1236" s="2">
        <f t="shared" si="518"/>
        <v>-171.32180801898838</v>
      </c>
      <c r="Y1236" s="2">
        <f t="shared" si="519"/>
        <v>139.79149140046866</v>
      </c>
      <c r="Z1236" s="2">
        <f t="shared" si="520"/>
        <v>583.69685188540939</v>
      </c>
      <c r="AA1236" s="2">
        <f t="shared" si="521"/>
        <v>-1000</v>
      </c>
      <c r="AB1236" s="5">
        <f t="shared" si="522"/>
        <v>0.60000000000000009</v>
      </c>
      <c r="AC1236" s="5">
        <f t="shared" si="523"/>
        <v>-1</v>
      </c>
      <c r="AD1236" s="3">
        <f t="shared" si="524"/>
        <v>201811</v>
      </c>
      <c r="AE1236" s="21">
        <v>1.62</v>
      </c>
      <c r="AF1236" s="21">
        <v>2.4</v>
      </c>
      <c r="AG1236" s="21">
        <v>1.6</v>
      </c>
      <c r="AH1236" s="21">
        <v>2.4500000000000002</v>
      </c>
      <c r="AI1236">
        <v>29</v>
      </c>
      <c r="AJ1236">
        <v>26</v>
      </c>
      <c r="AK1236">
        <f t="shared" si="525"/>
        <v>-170</v>
      </c>
      <c r="AL1236">
        <f t="shared" si="526"/>
        <v>29</v>
      </c>
      <c r="AM1236">
        <f t="shared" si="527"/>
        <v>26</v>
      </c>
    </row>
    <row r="1237" spans="2:39" x14ac:dyDescent="0.25">
      <c r="B1237" s="24">
        <v>43415</v>
      </c>
      <c r="C1237" s="20" t="s">
        <v>23</v>
      </c>
      <c r="D1237" s="20" t="s">
        <v>51</v>
      </c>
      <c r="E1237" s="2">
        <v>-1666.6666666666652</v>
      </c>
      <c r="F1237" s="2">
        <v>950</v>
      </c>
      <c r="G1237" s="9">
        <f t="shared" si="528"/>
        <v>45080.37499999701</v>
      </c>
      <c r="H1237" s="2" t="str">
        <f t="shared" si="529"/>
        <v>Kansas City Chiefs</v>
      </c>
      <c r="I1237" s="2" t="str">
        <f t="shared" si="530"/>
        <v>Arizona Cardinals</v>
      </c>
      <c r="J1237" s="17">
        <f t="shared" si="531"/>
        <v>-1666.6666666666652</v>
      </c>
      <c r="K1237" s="18">
        <f t="shared" si="532"/>
        <v>950</v>
      </c>
      <c r="L1237" s="4">
        <f t="shared" si="507"/>
        <v>1.06</v>
      </c>
      <c r="M1237" s="4">
        <f t="shared" si="508"/>
        <v>10.5</v>
      </c>
      <c r="N1237" s="1">
        <f t="shared" si="509"/>
        <v>0.94339622641509424</v>
      </c>
      <c r="O1237" s="1">
        <f t="shared" si="510"/>
        <v>9.5238095238095233E-2</v>
      </c>
      <c r="P1237" s="1">
        <f t="shared" si="511"/>
        <v>3.7197231833909994E-2</v>
      </c>
      <c r="Q1237" s="1">
        <f t="shared" si="512"/>
        <v>0.4240790655884995</v>
      </c>
      <c r="R1237" s="1">
        <f t="shared" si="513"/>
        <v>0.93507906558849951</v>
      </c>
      <c r="S1237" s="1"/>
      <c r="T1237" s="17">
        <f t="shared" si="514"/>
        <v>69.428283447498629</v>
      </c>
      <c r="U1237" s="18">
        <f t="shared" si="515"/>
        <v>8694.0981483945325</v>
      </c>
      <c r="V1237" s="2">
        <f t="shared" si="516"/>
        <v>65.956869275123694</v>
      </c>
      <c r="W1237" s="18">
        <f t="shared" si="517"/>
        <v>8259.3932409748049</v>
      </c>
      <c r="X1237" s="2">
        <f t="shared" si="518"/>
        <v>-1516.1423078295807</v>
      </c>
      <c r="Y1237" s="2">
        <f t="shared" si="519"/>
        <v>825.93932409748049</v>
      </c>
      <c r="Z1237" s="2">
        <f t="shared" si="520"/>
        <v>65.956869275123694</v>
      </c>
      <c r="AA1237" s="2">
        <f t="shared" si="521"/>
        <v>-1000</v>
      </c>
      <c r="AB1237" s="5">
        <f t="shared" si="522"/>
        <v>6.0000000000000053E-2</v>
      </c>
      <c r="AC1237" s="5">
        <f t="shared" si="523"/>
        <v>-1</v>
      </c>
      <c r="AD1237" s="3">
        <f t="shared" si="524"/>
        <v>201811</v>
      </c>
      <c r="AE1237" s="21">
        <v>1.06</v>
      </c>
      <c r="AF1237" s="21">
        <v>10</v>
      </c>
      <c r="AG1237" s="21">
        <v>1.06</v>
      </c>
      <c r="AH1237" s="21">
        <v>10.5</v>
      </c>
      <c r="AI1237">
        <v>26</v>
      </c>
      <c r="AJ1237">
        <v>14</v>
      </c>
      <c r="AK1237">
        <f t="shared" si="525"/>
        <v>-1700</v>
      </c>
      <c r="AL1237">
        <f t="shared" si="526"/>
        <v>26</v>
      </c>
      <c r="AM1237">
        <f t="shared" si="527"/>
        <v>14</v>
      </c>
    </row>
    <row r="1238" spans="2:39" x14ac:dyDescent="0.25">
      <c r="B1238" s="24">
        <v>43415</v>
      </c>
      <c r="C1238" s="20" t="s">
        <v>45</v>
      </c>
      <c r="D1238" s="20" t="s">
        <v>27</v>
      </c>
      <c r="E1238" s="2">
        <v>-312.49999999999994</v>
      </c>
      <c r="F1238" s="2">
        <v>250</v>
      </c>
      <c r="G1238" s="9">
        <f t="shared" si="528"/>
        <v>45080.416666663674</v>
      </c>
      <c r="H1238" s="2" t="str">
        <f t="shared" si="529"/>
        <v>New York Jets</v>
      </c>
      <c r="I1238" s="2" t="str">
        <f t="shared" si="530"/>
        <v>Buffalo Bills</v>
      </c>
      <c r="J1238" s="17">
        <f t="shared" si="531"/>
        <v>-312.49999999999994</v>
      </c>
      <c r="K1238" s="18">
        <f t="shared" si="532"/>
        <v>250</v>
      </c>
      <c r="L1238" s="4">
        <f t="shared" si="507"/>
        <v>1.32</v>
      </c>
      <c r="M1238" s="4">
        <f t="shared" si="508"/>
        <v>3.5</v>
      </c>
      <c r="N1238" s="1">
        <f t="shared" si="509"/>
        <v>0.75757575757575757</v>
      </c>
      <c r="O1238" s="1">
        <f t="shared" si="510"/>
        <v>0.2857142857142857</v>
      </c>
      <c r="P1238" s="1">
        <f t="shared" si="511"/>
        <v>4.1493775933610033E-2</v>
      </c>
      <c r="Q1238" s="1">
        <f t="shared" si="512"/>
        <v>0.23593073593073594</v>
      </c>
      <c r="R1238" s="1">
        <f t="shared" si="513"/>
        <v>0.746930735930736</v>
      </c>
      <c r="S1238" s="1"/>
      <c r="T1238" s="17">
        <f t="shared" si="514"/>
        <v>338.81222434088107</v>
      </c>
      <c r="U1238" s="18">
        <f t="shared" si="515"/>
        <v>2560.4407248682487</v>
      </c>
      <c r="V1238" s="2">
        <f t="shared" si="516"/>
        <v>321.87161312383699</v>
      </c>
      <c r="W1238" s="18">
        <f t="shared" si="517"/>
        <v>2432.4186886248362</v>
      </c>
      <c r="X1238" s="2">
        <f t="shared" si="518"/>
        <v>-310.68288075943485</v>
      </c>
      <c r="Y1238" s="2">
        <f t="shared" si="519"/>
        <v>243.24186886248361</v>
      </c>
      <c r="Z1238" s="2">
        <f t="shared" si="520"/>
        <v>-1000</v>
      </c>
      <c r="AA1238" s="2">
        <f t="shared" si="521"/>
        <v>2432.4186886248362</v>
      </c>
      <c r="AB1238" s="5">
        <f t="shared" si="522"/>
        <v>-1</v>
      </c>
      <c r="AC1238" s="5">
        <f t="shared" si="523"/>
        <v>2.5</v>
      </c>
      <c r="AD1238" s="3">
        <f t="shared" si="524"/>
        <v>201811</v>
      </c>
      <c r="AE1238" s="21">
        <v>1.26</v>
      </c>
      <c r="AF1238" s="21">
        <v>4</v>
      </c>
      <c r="AG1238" s="21">
        <v>1.32</v>
      </c>
      <c r="AH1238" s="21">
        <v>3.5</v>
      </c>
      <c r="AI1238">
        <v>10</v>
      </c>
      <c r="AJ1238">
        <v>41</v>
      </c>
      <c r="AK1238">
        <f t="shared" si="525"/>
        <v>-400</v>
      </c>
      <c r="AL1238">
        <f t="shared" si="526"/>
        <v>10</v>
      </c>
      <c r="AM1238">
        <f t="shared" si="527"/>
        <v>41</v>
      </c>
    </row>
    <row r="1239" spans="2:39" x14ac:dyDescent="0.25">
      <c r="B1239" s="24">
        <v>43415</v>
      </c>
      <c r="C1239" s="20" t="s">
        <v>30</v>
      </c>
      <c r="D1239" s="20" t="s">
        <v>56</v>
      </c>
      <c r="E1239" s="2">
        <v>-181.81818181818181</v>
      </c>
      <c r="F1239" s="2">
        <v>160</v>
      </c>
      <c r="G1239" s="9">
        <f t="shared" si="528"/>
        <v>45080.458333330338</v>
      </c>
      <c r="H1239" s="2" t="str">
        <f t="shared" si="529"/>
        <v>Tampa Bay Buccaneers</v>
      </c>
      <c r="I1239" s="2" t="str">
        <f t="shared" si="530"/>
        <v>Washington Redskins</v>
      </c>
      <c r="J1239" s="17">
        <f t="shared" si="531"/>
        <v>-181.81818181818181</v>
      </c>
      <c r="K1239" s="18">
        <f t="shared" si="532"/>
        <v>160</v>
      </c>
      <c r="L1239" s="4">
        <f t="shared" si="507"/>
        <v>1.55</v>
      </c>
      <c r="M1239" s="4">
        <f t="shared" si="508"/>
        <v>2.6</v>
      </c>
      <c r="N1239" s="1">
        <f t="shared" si="509"/>
        <v>0.64516129032258063</v>
      </c>
      <c r="O1239" s="1">
        <f t="shared" si="510"/>
        <v>0.38461538461538458</v>
      </c>
      <c r="P1239" s="1">
        <f t="shared" si="511"/>
        <v>2.8915662650602414E-2</v>
      </c>
      <c r="Q1239" s="1">
        <f t="shared" si="512"/>
        <v>0.13027295285359802</v>
      </c>
      <c r="R1239" s="1">
        <f t="shared" si="513"/>
        <v>0.64127295285359809</v>
      </c>
      <c r="S1239" s="1"/>
      <c r="T1239" s="17">
        <f t="shared" si="514"/>
        <v>559.39837404665798</v>
      </c>
      <c r="U1239" s="18">
        <f t="shared" si="515"/>
        <v>1609.5378726032154</v>
      </c>
      <c r="V1239" s="2">
        <f t="shared" si="516"/>
        <v>531.42845534432502</v>
      </c>
      <c r="W1239" s="18">
        <f t="shared" si="517"/>
        <v>1529.0609789730545</v>
      </c>
      <c r="X1239" s="2">
        <f t="shared" si="518"/>
        <v>-188.17208411470486</v>
      </c>
      <c r="Y1239" s="2">
        <f t="shared" si="519"/>
        <v>152.90609789730544</v>
      </c>
      <c r="Z1239" s="2">
        <f t="shared" si="520"/>
        <v>-1000</v>
      </c>
      <c r="AA1239" s="2">
        <f t="shared" si="521"/>
        <v>1529.0609789730545</v>
      </c>
      <c r="AB1239" s="5">
        <f t="shared" si="522"/>
        <v>-1</v>
      </c>
      <c r="AC1239" s="5">
        <f t="shared" si="523"/>
        <v>1.6</v>
      </c>
      <c r="AD1239" s="3">
        <f t="shared" si="524"/>
        <v>201811</v>
      </c>
      <c r="AE1239" s="21">
        <v>1.74</v>
      </c>
      <c r="AF1239" s="21">
        <v>2.15</v>
      </c>
      <c r="AG1239" s="21">
        <v>1.55</v>
      </c>
      <c r="AH1239" s="21">
        <v>2.6</v>
      </c>
      <c r="AI1239">
        <v>3</v>
      </c>
      <c r="AJ1239">
        <v>16</v>
      </c>
      <c r="AK1239">
        <f t="shared" si="525"/>
        <v>-190</v>
      </c>
      <c r="AL1239">
        <f t="shared" si="526"/>
        <v>3</v>
      </c>
      <c r="AM1239">
        <f t="shared" si="527"/>
        <v>16</v>
      </c>
    </row>
    <row r="1240" spans="2:39" x14ac:dyDescent="0.25">
      <c r="B1240" s="24">
        <v>43415</v>
      </c>
      <c r="C1240" s="20" t="s">
        <v>44</v>
      </c>
      <c r="D1240" s="20" t="s">
        <v>39</v>
      </c>
      <c r="E1240" s="2">
        <v>260</v>
      </c>
      <c r="F1240" s="2">
        <v>-322.58064516129025</v>
      </c>
      <c r="G1240" s="9">
        <f t="shared" si="528"/>
        <v>45080.499999997002</v>
      </c>
      <c r="H1240" s="2" t="str">
        <f t="shared" si="529"/>
        <v>New England Patriots</v>
      </c>
      <c r="I1240" s="2" t="str">
        <f t="shared" si="530"/>
        <v>Tennessee Titans</v>
      </c>
      <c r="J1240" s="17">
        <f t="shared" si="531"/>
        <v>-322.58064516129025</v>
      </c>
      <c r="K1240" s="18">
        <f t="shared" si="532"/>
        <v>260</v>
      </c>
      <c r="L1240" s="4">
        <f t="shared" si="507"/>
        <v>1.31</v>
      </c>
      <c r="M1240" s="4">
        <f t="shared" si="508"/>
        <v>3.6</v>
      </c>
      <c r="N1240" s="1">
        <f t="shared" si="509"/>
        <v>0.76335877862595414</v>
      </c>
      <c r="O1240" s="1">
        <f t="shared" si="510"/>
        <v>0.27777777777777779</v>
      </c>
      <c r="P1240" s="1">
        <f t="shared" si="511"/>
        <v>3.9511201629327863E-2</v>
      </c>
      <c r="Q1240" s="1">
        <f t="shared" si="512"/>
        <v>0.24279050042408817</v>
      </c>
      <c r="R1240" s="1">
        <f t="shared" si="513"/>
        <v>0.75379050042408813</v>
      </c>
      <c r="S1240" s="1"/>
      <c r="T1240" s="17">
        <f t="shared" si="514"/>
        <v>326.62855188197847</v>
      </c>
      <c r="U1240" s="18">
        <f t="shared" si="515"/>
        <v>2645.8589098869329</v>
      </c>
      <c r="V1240" s="2">
        <f t="shared" si="516"/>
        <v>310.29712428787951</v>
      </c>
      <c r="W1240" s="18">
        <f t="shared" si="517"/>
        <v>2513.565964392586</v>
      </c>
      <c r="X1240" s="2">
        <f t="shared" si="518"/>
        <v>-322.27175881663845</v>
      </c>
      <c r="Y1240" s="2">
        <f t="shared" si="519"/>
        <v>251.3565964392586</v>
      </c>
      <c r="Z1240" s="2">
        <f t="shared" si="520"/>
        <v>-1000</v>
      </c>
      <c r="AA1240" s="2">
        <f t="shared" si="521"/>
        <v>2513.565964392586</v>
      </c>
      <c r="AB1240" s="5">
        <f t="shared" si="522"/>
        <v>-1</v>
      </c>
      <c r="AC1240" s="5">
        <f t="shared" si="523"/>
        <v>2.6</v>
      </c>
      <c r="AD1240" s="3">
        <f t="shared" si="524"/>
        <v>201811</v>
      </c>
      <c r="AE1240" s="21">
        <v>3.4</v>
      </c>
      <c r="AF1240" s="21">
        <v>1.33</v>
      </c>
      <c r="AG1240" s="21">
        <v>3.6</v>
      </c>
      <c r="AH1240" s="21">
        <v>1.31</v>
      </c>
      <c r="AI1240">
        <v>34</v>
      </c>
      <c r="AJ1240">
        <v>10</v>
      </c>
      <c r="AK1240">
        <f t="shared" si="525"/>
        <v>-400</v>
      </c>
      <c r="AL1240">
        <f t="shared" si="526"/>
        <v>10</v>
      </c>
      <c r="AM1240">
        <f t="shared" si="527"/>
        <v>34</v>
      </c>
    </row>
    <row r="1241" spans="2:39" x14ac:dyDescent="0.25">
      <c r="B1241" s="24">
        <v>43412</v>
      </c>
      <c r="C1241" s="20" t="s">
        <v>48</v>
      </c>
      <c r="D1241" s="20" t="s">
        <v>47</v>
      </c>
      <c r="E1241" s="2">
        <v>-200</v>
      </c>
      <c r="F1241" s="2">
        <v>170.00000000000003</v>
      </c>
      <c r="G1241" s="9">
        <f t="shared" si="528"/>
        <v>45080.541666663667</v>
      </c>
      <c r="H1241" s="2" t="str">
        <f t="shared" si="529"/>
        <v>Pittsburgh Steelers</v>
      </c>
      <c r="I1241" s="2" t="str">
        <f t="shared" si="530"/>
        <v>Carolina Panthers</v>
      </c>
      <c r="J1241" s="17">
        <f t="shared" si="531"/>
        <v>-200</v>
      </c>
      <c r="K1241" s="18">
        <f t="shared" si="532"/>
        <v>170.00000000000003</v>
      </c>
      <c r="L1241" s="4">
        <f t="shared" si="507"/>
        <v>1.5</v>
      </c>
      <c r="M1241" s="4">
        <f t="shared" si="508"/>
        <v>2.7</v>
      </c>
      <c r="N1241" s="1">
        <f t="shared" si="509"/>
        <v>0.66666666666666663</v>
      </c>
      <c r="O1241" s="1">
        <f t="shared" si="510"/>
        <v>0.37037037037037035</v>
      </c>
      <c r="P1241" s="1">
        <f t="shared" si="511"/>
        <v>3.5714285714285587E-2</v>
      </c>
      <c r="Q1241" s="1">
        <f t="shared" si="512"/>
        <v>0.14814814814814814</v>
      </c>
      <c r="R1241" s="1">
        <f t="shared" si="513"/>
        <v>0.65914814814814815</v>
      </c>
      <c r="S1241" s="1"/>
      <c r="T1241" s="17">
        <f t="shared" si="514"/>
        <v>517.10962521773342</v>
      </c>
      <c r="U1241" s="18">
        <f t="shared" si="515"/>
        <v>1734.0124117028765</v>
      </c>
      <c r="V1241" s="2">
        <f t="shared" si="516"/>
        <v>491.25414395684675</v>
      </c>
      <c r="W1241" s="18">
        <f t="shared" si="517"/>
        <v>1647.3117911177326</v>
      </c>
      <c r="X1241" s="2">
        <f t="shared" si="518"/>
        <v>-203.56062382403903</v>
      </c>
      <c r="Y1241" s="2">
        <f t="shared" si="519"/>
        <v>164.73117911177326</v>
      </c>
      <c r="Z1241" s="2">
        <f t="shared" si="520"/>
        <v>491.25414395684675</v>
      </c>
      <c r="AA1241" s="2">
        <f t="shared" si="521"/>
        <v>-1000</v>
      </c>
      <c r="AB1241" s="5">
        <f t="shared" si="522"/>
        <v>0.5</v>
      </c>
      <c r="AC1241" s="5">
        <f t="shared" si="523"/>
        <v>-1</v>
      </c>
      <c r="AD1241" s="3">
        <f t="shared" si="524"/>
        <v>201811</v>
      </c>
      <c r="AE1241" s="21">
        <v>1.47</v>
      </c>
      <c r="AF1241" s="21">
        <v>2.75</v>
      </c>
      <c r="AG1241" s="21">
        <v>1.5</v>
      </c>
      <c r="AH1241" s="21">
        <v>2.7</v>
      </c>
      <c r="AI1241">
        <v>52</v>
      </c>
      <c r="AJ1241">
        <v>21</v>
      </c>
      <c r="AK1241">
        <f t="shared" si="525"/>
        <v>-200</v>
      </c>
      <c r="AL1241">
        <f t="shared" si="526"/>
        <v>52</v>
      </c>
      <c r="AM1241">
        <f t="shared" si="527"/>
        <v>21</v>
      </c>
    </row>
    <row r="1242" spans="2:39" x14ac:dyDescent="0.25">
      <c r="B1242" s="24">
        <v>43409</v>
      </c>
      <c r="C1242" s="20" t="s">
        <v>26</v>
      </c>
      <c r="D1242" s="20" t="s">
        <v>44</v>
      </c>
      <c r="E1242" s="2">
        <v>-222.22222222222226</v>
      </c>
      <c r="F1242" s="2">
        <v>179.99999999999997</v>
      </c>
      <c r="G1242" s="9">
        <f t="shared" si="528"/>
        <v>45080.583333330331</v>
      </c>
      <c r="H1242" s="2" t="str">
        <f t="shared" si="529"/>
        <v>Dallas Cowboys</v>
      </c>
      <c r="I1242" s="2" t="str">
        <f t="shared" si="530"/>
        <v>Tennessee Titans</v>
      </c>
      <c r="J1242" s="17">
        <f t="shared" si="531"/>
        <v>-222.22222222222226</v>
      </c>
      <c r="K1242" s="18">
        <f t="shared" si="532"/>
        <v>179.99999999999997</v>
      </c>
      <c r="L1242" s="4">
        <f t="shared" si="507"/>
        <v>1.45</v>
      </c>
      <c r="M1242" s="4">
        <f t="shared" si="508"/>
        <v>2.8</v>
      </c>
      <c r="N1242" s="1">
        <f t="shared" si="509"/>
        <v>0.68965517241379315</v>
      </c>
      <c r="O1242" s="1">
        <f t="shared" si="510"/>
        <v>0.35714285714285715</v>
      </c>
      <c r="P1242" s="1">
        <f t="shared" si="511"/>
        <v>4.4705882352941262E-2</v>
      </c>
      <c r="Q1242" s="1">
        <f t="shared" si="512"/>
        <v>0.166256157635468</v>
      </c>
      <c r="R1242" s="1">
        <f t="shared" si="513"/>
        <v>0.67725615763546798</v>
      </c>
      <c r="S1242" s="1"/>
      <c r="T1242" s="17">
        <f t="shared" si="514"/>
        <v>476.54619116545314</v>
      </c>
      <c r="U1242" s="18">
        <f t="shared" si="515"/>
        <v>1872.3757127156628</v>
      </c>
      <c r="V1242" s="2">
        <f t="shared" si="516"/>
        <v>452.71888160718044</v>
      </c>
      <c r="W1242" s="18">
        <f t="shared" si="517"/>
        <v>1778.7569270798795</v>
      </c>
      <c r="X1242" s="2">
        <f t="shared" si="518"/>
        <v>-220.88762820095712</v>
      </c>
      <c r="Y1242" s="2">
        <f t="shared" si="519"/>
        <v>177.87569270798795</v>
      </c>
      <c r="Z1242" s="2">
        <f t="shared" si="520"/>
        <v>-1000</v>
      </c>
      <c r="AA1242" s="2">
        <f t="shared" si="521"/>
        <v>1778.7569270798795</v>
      </c>
      <c r="AB1242" s="5">
        <f t="shared" si="522"/>
        <v>-1</v>
      </c>
      <c r="AC1242" s="5">
        <f t="shared" si="523"/>
        <v>1.7999999999999998</v>
      </c>
      <c r="AD1242" s="3">
        <f t="shared" si="524"/>
        <v>201811</v>
      </c>
      <c r="AE1242" s="21">
        <v>1.37</v>
      </c>
      <c r="AF1242" s="21">
        <v>3.2</v>
      </c>
      <c r="AG1242" s="21">
        <v>1.45</v>
      </c>
      <c r="AH1242" s="21">
        <v>2.8</v>
      </c>
      <c r="AI1242">
        <v>14</v>
      </c>
      <c r="AJ1242">
        <v>28</v>
      </c>
      <c r="AK1242">
        <f t="shared" si="525"/>
        <v>-300</v>
      </c>
      <c r="AL1242">
        <f t="shared" si="526"/>
        <v>14</v>
      </c>
      <c r="AM1242">
        <f t="shared" si="527"/>
        <v>28</v>
      </c>
    </row>
    <row r="1243" spans="2:39" x14ac:dyDescent="0.25">
      <c r="B1243" s="24">
        <v>43408</v>
      </c>
      <c r="C1243" s="20" t="s">
        <v>39</v>
      </c>
      <c r="D1243" s="20" t="s">
        <v>36</v>
      </c>
      <c r="E1243" s="2">
        <v>-227.27272727272731</v>
      </c>
      <c r="F1243" s="2">
        <v>185</v>
      </c>
      <c r="G1243" s="9">
        <f t="shared" si="528"/>
        <v>45080.624999996995</v>
      </c>
      <c r="H1243" s="2" t="str">
        <f t="shared" si="529"/>
        <v>New England Patriots</v>
      </c>
      <c r="I1243" s="2" t="str">
        <f t="shared" si="530"/>
        <v>Green Bay Packers</v>
      </c>
      <c r="J1243" s="17">
        <f t="shared" si="531"/>
        <v>-227.27272727272731</v>
      </c>
      <c r="K1243" s="18">
        <f t="shared" si="532"/>
        <v>185</v>
      </c>
      <c r="L1243" s="4">
        <f t="shared" si="507"/>
        <v>1.44</v>
      </c>
      <c r="M1243" s="4">
        <f t="shared" si="508"/>
        <v>2.85</v>
      </c>
      <c r="N1243" s="1">
        <f t="shared" si="509"/>
        <v>0.69444444444444442</v>
      </c>
      <c r="O1243" s="1">
        <f t="shared" si="510"/>
        <v>0.35087719298245612</v>
      </c>
      <c r="P1243" s="1">
        <f t="shared" si="511"/>
        <v>4.3356643356643354E-2</v>
      </c>
      <c r="Q1243" s="1">
        <f t="shared" si="512"/>
        <v>0.17178362573099415</v>
      </c>
      <c r="R1243" s="1">
        <f t="shared" si="513"/>
        <v>0.68278362573099416</v>
      </c>
      <c r="S1243" s="1"/>
      <c r="T1243" s="17">
        <f t="shared" si="514"/>
        <v>464.59282606461329</v>
      </c>
      <c r="U1243" s="18">
        <f t="shared" si="515"/>
        <v>1917.3510160506185</v>
      </c>
      <c r="V1243" s="2">
        <f t="shared" si="516"/>
        <v>441.36318476138263</v>
      </c>
      <c r="W1243" s="18">
        <f t="shared" si="517"/>
        <v>1821.4834652480874</v>
      </c>
      <c r="X1243" s="2">
        <f t="shared" si="518"/>
        <v>-226.57077765573882</v>
      </c>
      <c r="Y1243" s="2">
        <f t="shared" si="519"/>
        <v>182.14834652480874</v>
      </c>
      <c r="Z1243" s="2">
        <f t="shared" si="520"/>
        <v>441.36318476138263</v>
      </c>
      <c r="AA1243" s="2">
        <f t="shared" si="521"/>
        <v>-1000</v>
      </c>
      <c r="AB1243" s="5">
        <f t="shared" si="522"/>
        <v>0.43999999999999995</v>
      </c>
      <c r="AC1243" s="5">
        <f t="shared" si="523"/>
        <v>-1</v>
      </c>
      <c r="AD1243" s="3">
        <f t="shared" si="524"/>
        <v>201811</v>
      </c>
      <c r="AE1243" s="21">
        <v>1.41</v>
      </c>
      <c r="AF1243" s="21">
        <v>3</v>
      </c>
      <c r="AG1243" s="21">
        <v>1.44</v>
      </c>
      <c r="AH1243" s="21">
        <v>2.85</v>
      </c>
      <c r="AI1243">
        <v>31</v>
      </c>
      <c r="AJ1243">
        <v>17</v>
      </c>
      <c r="AK1243">
        <f t="shared" si="525"/>
        <v>-300</v>
      </c>
      <c r="AL1243">
        <f t="shared" si="526"/>
        <v>31</v>
      </c>
      <c r="AM1243">
        <f t="shared" si="527"/>
        <v>17</v>
      </c>
    </row>
    <row r="1244" spans="2:39" x14ac:dyDescent="0.25">
      <c r="B1244" s="24">
        <v>43408</v>
      </c>
      <c r="C1244" s="20" t="s">
        <v>46</v>
      </c>
      <c r="D1244" s="20" t="s">
        <v>50</v>
      </c>
      <c r="E1244" s="2">
        <v>110.00000000000001</v>
      </c>
      <c r="F1244" s="2">
        <v>-131.57894736842104</v>
      </c>
      <c r="G1244" s="9">
        <f t="shared" si="528"/>
        <v>45080.666666663659</v>
      </c>
      <c r="H1244" s="2" t="str">
        <f t="shared" si="529"/>
        <v>Los Angeles Rams</v>
      </c>
      <c r="I1244" s="2" t="str">
        <f t="shared" si="530"/>
        <v>New Orleans Saints</v>
      </c>
      <c r="J1244" s="17">
        <f t="shared" si="531"/>
        <v>-131.57894736842104</v>
      </c>
      <c r="K1244" s="18">
        <f t="shared" si="532"/>
        <v>110.00000000000001</v>
      </c>
      <c r="L1244" s="4">
        <f t="shared" si="507"/>
        <v>1.76</v>
      </c>
      <c r="M1244" s="4">
        <f t="shared" si="508"/>
        <v>2.1</v>
      </c>
      <c r="N1244" s="1">
        <f t="shared" si="509"/>
        <v>0.56818181818181823</v>
      </c>
      <c r="O1244" s="1">
        <f t="shared" si="510"/>
        <v>0.47619047619047616</v>
      </c>
      <c r="P1244" s="1">
        <f t="shared" si="511"/>
        <v>4.2487046632124437E-2</v>
      </c>
      <c r="Q1244" s="1">
        <f t="shared" si="512"/>
        <v>4.5995670995671034E-2</v>
      </c>
      <c r="R1244" s="1">
        <f t="shared" si="513"/>
        <v>0.55699567099567104</v>
      </c>
      <c r="S1244" s="1"/>
      <c r="T1244" s="17">
        <f t="shared" si="514"/>
        <v>795.34608987611307</v>
      </c>
      <c r="U1244" s="18">
        <f t="shared" si="515"/>
        <v>1144.9859022934511</v>
      </c>
      <c r="V1244" s="2">
        <f t="shared" si="516"/>
        <v>755.57878538230739</v>
      </c>
      <c r="W1244" s="18">
        <f t="shared" si="517"/>
        <v>1087.7366071787785</v>
      </c>
      <c r="X1244" s="2">
        <f t="shared" si="518"/>
        <v>-132.3488720628942</v>
      </c>
      <c r="Y1244" s="2">
        <f t="shared" si="519"/>
        <v>108.77366071787785</v>
      </c>
      <c r="Z1244" s="2">
        <f t="shared" si="520"/>
        <v>-1000</v>
      </c>
      <c r="AA1244" s="2">
        <f t="shared" si="521"/>
        <v>1087.7366071787785</v>
      </c>
      <c r="AB1244" s="5">
        <f t="shared" si="522"/>
        <v>-1</v>
      </c>
      <c r="AC1244" s="5">
        <f t="shared" si="523"/>
        <v>1.1000000000000001</v>
      </c>
      <c r="AD1244" s="3">
        <f t="shared" si="524"/>
        <v>201811</v>
      </c>
      <c r="AE1244" s="21">
        <v>1.8</v>
      </c>
      <c r="AF1244" s="21">
        <v>2.0499999999999998</v>
      </c>
      <c r="AG1244" s="21">
        <v>2.1</v>
      </c>
      <c r="AH1244" s="21">
        <v>1.76</v>
      </c>
      <c r="AI1244">
        <v>45</v>
      </c>
      <c r="AJ1244">
        <v>35</v>
      </c>
      <c r="AK1244">
        <f t="shared" si="525"/>
        <v>-140</v>
      </c>
      <c r="AL1244">
        <f t="shared" si="526"/>
        <v>35</v>
      </c>
      <c r="AM1244">
        <f t="shared" si="527"/>
        <v>45</v>
      </c>
    </row>
    <row r="1245" spans="2:39" x14ac:dyDescent="0.25">
      <c r="B1245" s="24">
        <v>43408</v>
      </c>
      <c r="C1245" s="20" t="s">
        <v>41</v>
      </c>
      <c r="D1245" s="20" t="s">
        <v>43</v>
      </c>
      <c r="E1245" s="2">
        <v>-116.27906976744185</v>
      </c>
      <c r="F1245" s="2">
        <v>-105.26315789473685</v>
      </c>
      <c r="G1245" s="9">
        <f t="shared" si="528"/>
        <v>45080.708333330324</v>
      </c>
      <c r="H1245" s="2" t="str">
        <f t="shared" si="529"/>
        <v>Denver Broncos</v>
      </c>
      <c r="I1245" s="2" t="str">
        <f t="shared" si="530"/>
        <v>Houston Texans</v>
      </c>
      <c r="J1245" s="17">
        <f t="shared" si="531"/>
        <v>-116.27906976744185</v>
      </c>
      <c r="K1245" s="18">
        <f t="shared" si="532"/>
        <v>-105.26315789473685</v>
      </c>
      <c r="L1245" s="4">
        <f t="shared" si="507"/>
        <v>1.86</v>
      </c>
      <c r="M1245" s="4">
        <f t="shared" si="508"/>
        <v>1.95</v>
      </c>
      <c r="N1245" s="1">
        <f t="shared" si="509"/>
        <v>0.5376344086021505</v>
      </c>
      <c r="O1245" s="1">
        <f t="shared" si="510"/>
        <v>0.51282051282051289</v>
      </c>
      <c r="P1245" s="1">
        <f t="shared" si="511"/>
        <v>4.8031496062992063E-2</v>
      </c>
      <c r="Q1245" s="1">
        <f t="shared" si="512"/>
        <v>1.2406947890818809E-2</v>
      </c>
      <c r="R1245" s="1">
        <f t="shared" si="513"/>
        <v>0.52340694789081876</v>
      </c>
      <c r="S1245" s="1"/>
      <c r="T1245" s="17">
        <f t="shared" si="514"/>
        <v>910.55927711643062</v>
      </c>
      <c r="U1245" s="18">
        <f t="shared" si="515"/>
        <v>1001.5075521192962</v>
      </c>
      <c r="V1245" s="2">
        <f t="shared" si="516"/>
        <v>865.03131326060907</v>
      </c>
      <c r="W1245" s="18">
        <f t="shared" si="517"/>
        <v>951.43217451333135</v>
      </c>
      <c r="X1245" s="2">
        <f t="shared" si="518"/>
        <v>-115.60275156174939</v>
      </c>
      <c r="Y1245" s="2">
        <f t="shared" si="519"/>
        <v>-105.10470707084419</v>
      </c>
      <c r="Z1245" s="2">
        <f t="shared" si="520"/>
        <v>-1000</v>
      </c>
      <c r="AA1245" s="2">
        <f t="shared" si="521"/>
        <v>951.43217451333135</v>
      </c>
      <c r="AB1245" s="5">
        <f t="shared" si="522"/>
        <v>-1</v>
      </c>
      <c r="AC1245" s="5">
        <f t="shared" si="523"/>
        <v>0.95</v>
      </c>
      <c r="AD1245" s="3">
        <f t="shared" si="524"/>
        <v>201811</v>
      </c>
      <c r="AE1245" s="21">
        <v>1.71</v>
      </c>
      <c r="AF1245" s="21">
        <v>2.2000000000000002</v>
      </c>
      <c r="AG1245" s="21">
        <v>1.86</v>
      </c>
      <c r="AH1245" s="21">
        <v>1.95</v>
      </c>
      <c r="AI1245">
        <v>17</v>
      </c>
      <c r="AJ1245">
        <v>19</v>
      </c>
      <c r="AK1245">
        <f t="shared" si="525"/>
        <v>-120</v>
      </c>
      <c r="AL1245">
        <f t="shared" si="526"/>
        <v>17</v>
      </c>
      <c r="AM1245">
        <f t="shared" si="527"/>
        <v>19</v>
      </c>
    </row>
    <row r="1246" spans="2:39" x14ac:dyDescent="0.25">
      <c r="B1246" s="24">
        <v>43408</v>
      </c>
      <c r="C1246" s="20" t="s">
        <v>35</v>
      </c>
      <c r="D1246" s="20" t="s">
        <v>34</v>
      </c>
      <c r="E1246" s="2">
        <v>-125</v>
      </c>
      <c r="F1246" s="2">
        <v>104.99999999999999</v>
      </c>
      <c r="G1246" s="9">
        <f t="shared" si="528"/>
        <v>45080.749999996988</v>
      </c>
      <c r="H1246" s="2" t="str">
        <f t="shared" si="529"/>
        <v>Seattle Seahawks</v>
      </c>
      <c r="I1246" s="2" t="str">
        <f t="shared" si="530"/>
        <v>Los Angeles Chargers</v>
      </c>
      <c r="J1246" s="17">
        <f t="shared" si="531"/>
        <v>-125</v>
      </c>
      <c r="K1246" s="18">
        <f t="shared" si="532"/>
        <v>104.99999999999999</v>
      </c>
      <c r="L1246" s="4">
        <f t="shared" si="507"/>
        <v>1.8</v>
      </c>
      <c r="M1246" s="4">
        <f t="shared" si="508"/>
        <v>2.0499999999999998</v>
      </c>
      <c r="N1246" s="1">
        <f t="shared" si="509"/>
        <v>0.55555555555555558</v>
      </c>
      <c r="O1246" s="1">
        <f t="shared" si="510"/>
        <v>0.48780487804878053</v>
      </c>
      <c r="P1246" s="1">
        <f t="shared" si="511"/>
        <v>4.1558441558441461E-2</v>
      </c>
      <c r="Q1246" s="1">
        <f t="shared" si="512"/>
        <v>3.3875338753387524E-2</v>
      </c>
      <c r="R1246" s="1">
        <f t="shared" si="513"/>
        <v>0.54487533875338756</v>
      </c>
      <c r="S1246" s="1"/>
      <c r="T1246" s="17">
        <f t="shared" si="514"/>
        <v>835.28218085238643</v>
      </c>
      <c r="U1246" s="18">
        <f t="shared" si="515"/>
        <v>1090.9993667390718</v>
      </c>
      <c r="V1246" s="2">
        <f t="shared" si="516"/>
        <v>793.51807180976709</v>
      </c>
      <c r="W1246" s="18">
        <f t="shared" si="517"/>
        <v>1036.449398402118</v>
      </c>
      <c r="X1246" s="2">
        <f t="shared" si="518"/>
        <v>-126.02107444375048</v>
      </c>
      <c r="Y1246" s="2">
        <f t="shared" si="519"/>
        <v>103.6449398402118</v>
      </c>
      <c r="Z1246" s="2">
        <f t="shared" si="520"/>
        <v>-1000</v>
      </c>
      <c r="AA1246" s="2">
        <f t="shared" si="521"/>
        <v>1036.449398402118</v>
      </c>
      <c r="AB1246" s="5">
        <f t="shared" si="522"/>
        <v>-1</v>
      </c>
      <c r="AC1246" s="5">
        <f t="shared" si="523"/>
        <v>1.0499999999999998</v>
      </c>
      <c r="AD1246" s="3">
        <f t="shared" si="524"/>
        <v>201811</v>
      </c>
      <c r="AE1246" s="21">
        <v>1.83</v>
      </c>
      <c r="AF1246" s="21">
        <v>2</v>
      </c>
      <c r="AG1246" s="21">
        <v>1.8</v>
      </c>
      <c r="AH1246" s="21">
        <v>2.0499999999999998</v>
      </c>
      <c r="AI1246">
        <v>17</v>
      </c>
      <c r="AJ1246">
        <v>25</v>
      </c>
      <c r="AK1246">
        <f t="shared" si="525"/>
        <v>-130</v>
      </c>
      <c r="AL1246">
        <f t="shared" si="526"/>
        <v>17</v>
      </c>
      <c r="AM1246">
        <f t="shared" si="527"/>
        <v>25</v>
      </c>
    </row>
    <row r="1247" spans="2:39" x14ac:dyDescent="0.25">
      <c r="B1247" s="24">
        <v>43408</v>
      </c>
      <c r="C1247" s="20" t="s">
        <v>31</v>
      </c>
      <c r="D1247" s="20" t="s">
        <v>48</v>
      </c>
      <c r="E1247" s="2">
        <v>-125</v>
      </c>
      <c r="F1247" s="2">
        <v>104.99999999999999</v>
      </c>
      <c r="G1247" s="9">
        <f t="shared" si="528"/>
        <v>45080.791666663652</v>
      </c>
      <c r="H1247" s="2" t="str">
        <f t="shared" si="529"/>
        <v>Baltimore Ravens</v>
      </c>
      <c r="I1247" s="2" t="str">
        <f t="shared" si="530"/>
        <v>Pittsburgh Steelers</v>
      </c>
      <c r="J1247" s="17">
        <f t="shared" si="531"/>
        <v>-125</v>
      </c>
      <c r="K1247" s="18">
        <f t="shared" si="532"/>
        <v>104.99999999999999</v>
      </c>
      <c r="L1247" s="4">
        <f t="shared" si="507"/>
        <v>1.8</v>
      </c>
      <c r="M1247" s="4">
        <f t="shared" si="508"/>
        <v>2.0499999999999998</v>
      </c>
      <c r="N1247" s="1">
        <f t="shared" si="509"/>
        <v>0.55555555555555558</v>
      </c>
      <c r="O1247" s="1">
        <f t="shared" si="510"/>
        <v>0.48780487804878053</v>
      </c>
      <c r="P1247" s="1">
        <f t="shared" si="511"/>
        <v>4.1558441558441461E-2</v>
      </c>
      <c r="Q1247" s="1">
        <f t="shared" si="512"/>
        <v>3.3875338753387524E-2</v>
      </c>
      <c r="R1247" s="1">
        <f t="shared" si="513"/>
        <v>0.54487533875338756</v>
      </c>
      <c r="S1247" s="1"/>
      <c r="T1247" s="17">
        <f t="shared" si="514"/>
        <v>835.28218085238643</v>
      </c>
      <c r="U1247" s="18">
        <f t="shared" si="515"/>
        <v>1090.9993667390718</v>
      </c>
      <c r="V1247" s="2">
        <f t="shared" si="516"/>
        <v>793.51807180976709</v>
      </c>
      <c r="W1247" s="18">
        <f t="shared" si="517"/>
        <v>1036.449398402118</v>
      </c>
      <c r="X1247" s="2">
        <f t="shared" si="518"/>
        <v>-126.02107444375048</v>
      </c>
      <c r="Y1247" s="2">
        <f t="shared" si="519"/>
        <v>103.6449398402118</v>
      </c>
      <c r="Z1247" s="2">
        <f t="shared" si="520"/>
        <v>-1000</v>
      </c>
      <c r="AA1247" s="2">
        <f t="shared" si="521"/>
        <v>1036.449398402118</v>
      </c>
      <c r="AB1247" s="5">
        <f t="shared" si="522"/>
        <v>-1</v>
      </c>
      <c r="AC1247" s="5">
        <f t="shared" si="523"/>
        <v>1.0499999999999998</v>
      </c>
      <c r="AD1247" s="3">
        <f t="shared" si="524"/>
        <v>201811</v>
      </c>
      <c r="AE1247" s="21">
        <v>1.66</v>
      </c>
      <c r="AF1247" s="21">
        <v>2.2999999999999998</v>
      </c>
      <c r="AG1247" s="21">
        <v>1.8</v>
      </c>
      <c r="AH1247" s="21">
        <v>2.0499999999999998</v>
      </c>
      <c r="AI1247">
        <v>16</v>
      </c>
      <c r="AJ1247">
        <v>23</v>
      </c>
      <c r="AK1247">
        <f t="shared" si="525"/>
        <v>-130</v>
      </c>
      <c r="AL1247">
        <f t="shared" si="526"/>
        <v>16</v>
      </c>
      <c r="AM1247">
        <f t="shared" si="527"/>
        <v>23</v>
      </c>
    </row>
    <row r="1248" spans="2:39" x14ac:dyDescent="0.25">
      <c r="B1248" s="24">
        <v>43408</v>
      </c>
      <c r="C1248" s="20" t="s">
        <v>27</v>
      </c>
      <c r="D1248" s="20" t="s">
        <v>40</v>
      </c>
      <c r="E1248" s="2">
        <v>375</v>
      </c>
      <c r="F1248" s="2">
        <v>-500.00000000000011</v>
      </c>
      <c r="G1248" s="9">
        <f t="shared" si="528"/>
        <v>45080.833333330316</v>
      </c>
      <c r="H1248" s="2" t="str">
        <f t="shared" si="529"/>
        <v>Chicago Bears</v>
      </c>
      <c r="I1248" s="2" t="str">
        <f t="shared" si="530"/>
        <v>Buffalo Bills</v>
      </c>
      <c r="J1248" s="17">
        <f t="shared" si="531"/>
        <v>-500.00000000000011</v>
      </c>
      <c r="K1248" s="18">
        <f t="shared" si="532"/>
        <v>375</v>
      </c>
      <c r="L1248" s="4">
        <f t="shared" si="507"/>
        <v>1.2</v>
      </c>
      <c r="M1248" s="4">
        <f t="shared" si="508"/>
        <v>4.75</v>
      </c>
      <c r="N1248" s="1">
        <f t="shared" si="509"/>
        <v>0.83333333333333337</v>
      </c>
      <c r="O1248" s="1">
        <f t="shared" si="510"/>
        <v>0.21052631578947367</v>
      </c>
      <c r="P1248" s="1">
        <f t="shared" si="511"/>
        <v>4.2016806722689037E-2</v>
      </c>
      <c r="Q1248" s="1">
        <f t="shared" si="512"/>
        <v>0.31140350877192985</v>
      </c>
      <c r="R1248" s="1">
        <f t="shared" si="513"/>
        <v>0.82240350877192991</v>
      </c>
      <c r="S1248" s="1"/>
      <c r="T1248" s="17">
        <f t="shared" si="514"/>
        <v>215.94811954689931</v>
      </c>
      <c r="U1248" s="18">
        <f t="shared" si="515"/>
        <v>3787.1793685900598</v>
      </c>
      <c r="V1248" s="2">
        <f t="shared" si="516"/>
        <v>205.15071356955434</v>
      </c>
      <c r="W1248" s="18">
        <f t="shared" si="517"/>
        <v>3597.8204001605568</v>
      </c>
      <c r="X1248" s="2">
        <f t="shared" si="518"/>
        <v>-487.44651315139578</v>
      </c>
      <c r="Y1248" s="2">
        <f t="shared" si="519"/>
        <v>359.7820400160557</v>
      </c>
      <c r="Z1248" s="2">
        <f t="shared" si="520"/>
        <v>205.15071356955434</v>
      </c>
      <c r="AA1248" s="2">
        <f t="shared" si="521"/>
        <v>-1000</v>
      </c>
      <c r="AB1248" s="5">
        <f t="shared" si="522"/>
        <v>0.19999999999999996</v>
      </c>
      <c r="AC1248" s="5">
        <f t="shared" si="523"/>
        <v>-1</v>
      </c>
      <c r="AD1248" s="3">
        <f t="shared" si="524"/>
        <v>201811</v>
      </c>
      <c r="AE1248" s="21">
        <v>4.5</v>
      </c>
      <c r="AF1248" s="21">
        <v>1.22</v>
      </c>
      <c r="AG1248" s="21">
        <v>4.75</v>
      </c>
      <c r="AH1248" s="21">
        <v>1.2</v>
      </c>
      <c r="AI1248">
        <v>9</v>
      </c>
      <c r="AJ1248">
        <v>41</v>
      </c>
      <c r="AK1248">
        <f t="shared" si="525"/>
        <v>-500</v>
      </c>
      <c r="AL1248">
        <f t="shared" si="526"/>
        <v>41</v>
      </c>
      <c r="AM1248">
        <f t="shared" si="527"/>
        <v>9</v>
      </c>
    </row>
    <row r="1249" spans="2:39" x14ac:dyDescent="0.25">
      <c r="B1249" s="24">
        <v>43408</v>
      </c>
      <c r="C1249" s="20" t="s">
        <v>47</v>
      </c>
      <c r="D1249" s="20" t="s">
        <v>30</v>
      </c>
      <c r="E1249" s="2">
        <v>-294.11764705882348</v>
      </c>
      <c r="F1249" s="2">
        <v>235</v>
      </c>
      <c r="G1249" s="9">
        <f t="shared" si="528"/>
        <v>45080.87499999698</v>
      </c>
      <c r="H1249" s="2" t="str">
        <f t="shared" si="529"/>
        <v>Carolina Panthers</v>
      </c>
      <c r="I1249" s="2" t="str">
        <f t="shared" si="530"/>
        <v>Tampa Bay Buccaneers</v>
      </c>
      <c r="J1249" s="17">
        <f t="shared" si="531"/>
        <v>-294.11764705882348</v>
      </c>
      <c r="K1249" s="18">
        <f t="shared" si="532"/>
        <v>235</v>
      </c>
      <c r="L1249" s="4">
        <f t="shared" si="507"/>
        <v>1.34</v>
      </c>
      <c r="M1249" s="4">
        <f t="shared" si="508"/>
        <v>3.35</v>
      </c>
      <c r="N1249" s="1">
        <f t="shared" si="509"/>
        <v>0.74626865671641784</v>
      </c>
      <c r="O1249" s="1">
        <f t="shared" si="510"/>
        <v>0.29850746268656714</v>
      </c>
      <c r="P1249" s="1">
        <f t="shared" si="511"/>
        <v>4.2857142857142816E-2</v>
      </c>
      <c r="Q1249" s="1">
        <f t="shared" si="512"/>
        <v>0.22388059701492535</v>
      </c>
      <c r="R1249" s="1">
        <f t="shared" si="513"/>
        <v>0.73488059701492536</v>
      </c>
      <c r="S1249" s="1"/>
      <c r="T1249" s="17">
        <f t="shared" si="514"/>
        <v>360.7652781444848</v>
      </c>
      <c r="U1249" s="18">
        <f t="shared" si="515"/>
        <v>2419.4789829550677</v>
      </c>
      <c r="V1249" s="2">
        <f t="shared" si="516"/>
        <v>342.72701423726056</v>
      </c>
      <c r="W1249" s="18">
        <f t="shared" si="517"/>
        <v>2298.5050338073142</v>
      </c>
      <c r="X1249" s="2">
        <f t="shared" si="518"/>
        <v>-291.77740839177835</v>
      </c>
      <c r="Y1249" s="2">
        <f t="shared" si="519"/>
        <v>229.85050338073142</v>
      </c>
      <c r="Z1249" s="2">
        <f t="shared" si="520"/>
        <v>342.72701423726056</v>
      </c>
      <c r="AA1249" s="2">
        <f t="shared" si="521"/>
        <v>-1000</v>
      </c>
      <c r="AB1249" s="5">
        <f t="shared" si="522"/>
        <v>0.34000000000000008</v>
      </c>
      <c r="AC1249" s="5">
        <f t="shared" si="523"/>
        <v>-1</v>
      </c>
      <c r="AD1249" s="3">
        <f t="shared" si="524"/>
        <v>201811</v>
      </c>
      <c r="AE1249" s="21">
        <v>1.33</v>
      </c>
      <c r="AF1249" s="21">
        <v>3.4</v>
      </c>
      <c r="AG1249" s="21">
        <v>1.34</v>
      </c>
      <c r="AH1249" s="21">
        <v>3.35</v>
      </c>
      <c r="AI1249">
        <v>42</v>
      </c>
      <c r="AJ1249">
        <v>28</v>
      </c>
      <c r="AK1249">
        <f t="shared" si="525"/>
        <v>-300</v>
      </c>
      <c r="AL1249">
        <f t="shared" si="526"/>
        <v>42</v>
      </c>
      <c r="AM1249">
        <f t="shared" si="527"/>
        <v>28</v>
      </c>
    </row>
    <row r="1250" spans="2:39" x14ac:dyDescent="0.25">
      <c r="B1250" s="24">
        <v>43408</v>
      </c>
      <c r="C1250" s="20" t="s">
        <v>49</v>
      </c>
      <c r="D1250" s="20" t="s">
        <v>23</v>
      </c>
      <c r="E1250" s="2">
        <v>325</v>
      </c>
      <c r="F1250" s="2">
        <v>-434.78260869565219</v>
      </c>
      <c r="G1250" s="9">
        <f t="shared" si="528"/>
        <v>45080.916666663645</v>
      </c>
      <c r="H1250" s="2" t="str">
        <f t="shared" si="529"/>
        <v>Kansas City Chiefs</v>
      </c>
      <c r="I1250" s="2" t="str">
        <f t="shared" si="530"/>
        <v>Cleveland Browns</v>
      </c>
      <c r="J1250" s="17">
        <f t="shared" si="531"/>
        <v>-434.78260869565219</v>
      </c>
      <c r="K1250" s="18">
        <f t="shared" si="532"/>
        <v>325</v>
      </c>
      <c r="L1250" s="4">
        <f t="shared" si="507"/>
        <v>1.2300000000000002</v>
      </c>
      <c r="M1250" s="4">
        <f t="shared" si="508"/>
        <v>4.25</v>
      </c>
      <c r="N1250" s="1">
        <f t="shared" si="509"/>
        <v>0.81300813008130068</v>
      </c>
      <c r="O1250" s="1">
        <f t="shared" si="510"/>
        <v>0.23529411764705882</v>
      </c>
      <c r="P1250" s="1">
        <f t="shared" si="511"/>
        <v>4.607664233576636E-2</v>
      </c>
      <c r="Q1250" s="1">
        <f t="shared" si="512"/>
        <v>0.28885700621712096</v>
      </c>
      <c r="R1250" s="1">
        <f t="shared" si="513"/>
        <v>0.79985700621712097</v>
      </c>
      <c r="S1250" s="1"/>
      <c r="T1250" s="17">
        <f t="shared" si="514"/>
        <v>250.2234677288684</v>
      </c>
      <c r="U1250" s="18">
        <f t="shared" si="515"/>
        <v>3342.2645955042926</v>
      </c>
      <c r="V1250" s="2">
        <f t="shared" si="516"/>
        <v>237.71229434242497</v>
      </c>
      <c r="W1250" s="18">
        <f t="shared" si="517"/>
        <v>3175.151365729078</v>
      </c>
      <c r="X1250" s="2">
        <f t="shared" si="518"/>
        <v>-420.67660100049278</v>
      </c>
      <c r="Y1250" s="2">
        <f t="shared" si="519"/>
        <v>317.51513657290781</v>
      </c>
      <c r="Z1250" s="2">
        <f t="shared" si="520"/>
        <v>237.71229434242497</v>
      </c>
      <c r="AA1250" s="2">
        <f t="shared" si="521"/>
        <v>-1000</v>
      </c>
      <c r="AB1250" s="5">
        <f t="shared" si="522"/>
        <v>0.2300000000000002</v>
      </c>
      <c r="AC1250" s="5">
        <f t="shared" si="523"/>
        <v>-1</v>
      </c>
      <c r="AD1250" s="3">
        <f t="shared" si="524"/>
        <v>201811</v>
      </c>
      <c r="AE1250" s="21">
        <v>4.2</v>
      </c>
      <c r="AF1250" s="21">
        <v>1.25</v>
      </c>
      <c r="AG1250" s="21">
        <v>4.25</v>
      </c>
      <c r="AH1250" s="21">
        <v>1.23</v>
      </c>
      <c r="AI1250">
        <v>21</v>
      </c>
      <c r="AJ1250">
        <v>37</v>
      </c>
      <c r="AK1250">
        <f t="shared" si="525"/>
        <v>-500</v>
      </c>
      <c r="AL1250">
        <f t="shared" si="526"/>
        <v>37</v>
      </c>
      <c r="AM1250">
        <f t="shared" si="527"/>
        <v>21</v>
      </c>
    </row>
    <row r="1251" spans="2:39" x14ac:dyDescent="0.25">
      <c r="B1251" s="24">
        <v>43408</v>
      </c>
      <c r="C1251" s="20" t="s">
        <v>33</v>
      </c>
      <c r="D1251" s="20" t="s">
        <v>45</v>
      </c>
      <c r="E1251" s="2">
        <v>-161.29032258064512</v>
      </c>
      <c r="F1251" s="2">
        <v>140</v>
      </c>
      <c r="G1251" s="9">
        <f t="shared" si="528"/>
        <v>45080.958333330309</v>
      </c>
      <c r="H1251" s="2" t="str">
        <f t="shared" si="529"/>
        <v>Miami Dolphins</v>
      </c>
      <c r="I1251" s="2" t="str">
        <f t="shared" si="530"/>
        <v>New York Jets</v>
      </c>
      <c r="J1251" s="17">
        <f t="shared" si="531"/>
        <v>-161.29032258064512</v>
      </c>
      <c r="K1251" s="18">
        <f t="shared" si="532"/>
        <v>140</v>
      </c>
      <c r="L1251" s="4">
        <f t="shared" si="507"/>
        <v>1.62</v>
      </c>
      <c r="M1251" s="4">
        <f t="shared" si="508"/>
        <v>2.4</v>
      </c>
      <c r="N1251" s="1">
        <f t="shared" si="509"/>
        <v>0.61728395061728392</v>
      </c>
      <c r="O1251" s="1">
        <f t="shared" si="510"/>
        <v>0.41666666666666669</v>
      </c>
      <c r="P1251" s="1">
        <f t="shared" si="511"/>
        <v>3.2835820895522283E-2</v>
      </c>
      <c r="Q1251" s="1">
        <f t="shared" si="512"/>
        <v>0.10030864197530862</v>
      </c>
      <c r="R1251" s="1">
        <f t="shared" si="513"/>
        <v>0.61130864197530865</v>
      </c>
      <c r="S1251" s="1"/>
      <c r="T1251" s="17">
        <f t="shared" si="514"/>
        <v>635.83488165441463</v>
      </c>
      <c r="U1251" s="18">
        <f t="shared" si="515"/>
        <v>1423.7849094482656</v>
      </c>
      <c r="V1251" s="2">
        <f t="shared" si="516"/>
        <v>604.04313757169382</v>
      </c>
      <c r="W1251" s="18">
        <f t="shared" si="517"/>
        <v>1352.5956639758522</v>
      </c>
      <c r="X1251" s="2">
        <f t="shared" si="518"/>
        <v>-165.55109027810289</v>
      </c>
      <c r="Y1251" s="2">
        <f t="shared" si="519"/>
        <v>135.25956639758522</v>
      </c>
      <c r="Z1251" s="2">
        <f t="shared" si="520"/>
        <v>604.04313757169382</v>
      </c>
      <c r="AA1251" s="2">
        <f t="shared" si="521"/>
        <v>-1000</v>
      </c>
      <c r="AB1251" s="5">
        <f t="shared" si="522"/>
        <v>0.62000000000000011</v>
      </c>
      <c r="AC1251" s="5">
        <f t="shared" si="523"/>
        <v>-1</v>
      </c>
      <c r="AD1251" s="3">
        <f t="shared" si="524"/>
        <v>201811</v>
      </c>
      <c r="AE1251" s="21">
        <v>1.62</v>
      </c>
      <c r="AF1251" s="21">
        <v>2.4</v>
      </c>
      <c r="AG1251" s="21">
        <v>1.62</v>
      </c>
      <c r="AH1251" s="21">
        <v>2.4</v>
      </c>
      <c r="AI1251">
        <v>13</v>
      </c>
      <c r="AJ1251">
        <v>6</v>
      </c>
      <c r="AK1251">
        <f t="shared" si="525"/>
        <v>-170</v>
      </c>
      <c r="AL1251">
        <f t="shared" si="526"/>
        <v>13</v>
      </c>
      <c r="AM1251">
        <f t="shared" si="527"/>
        <v>6</v>
      </c>
    </row>
    <row r="1252" spans="2:39" x14ac:dyDescent="0.25">
      <c r="B1252" s="24">
        <v>43408</v>
      </c>
      <c r="C1252" s="20" t="s">
        <v>32</v>
      </c>
      <c r="D1252" s="20" t="s">
        <v>37</v>
      </c>
      <c r="E1252" s="2">
        <v>-222.22222222222226</v>
      </c>
      <c r="F1252" s="2">
        <v>179.99999999999997</v>
      </c>
      <c r="G1252" s="9">
        <f t="shared" si="528"/>
        <v>45080.999999996973</v>
      </c>
      <c r="H1252" s="2" t="str">
        <f t="shared" si="529"/>
        <v>Minnesota Vikings</v>
      </c>
      <c r="I1252" s="2" t="str">
        <f t="shared" si="530"/>
        <v>Detroit Lions</v>
      </c>
      <c r="J1252" s="17">
        <f t="shared" si="531"/>
        <v>-222.22222222222226</v>
      </c>
      <c r="K1252" s="18">
        <f t="shared" si="532"/>
        <v>179.99999999999997</v>
      </c>
      <c r="L1252" s="4">
        <f t="shared" si="507"/>
        <v>1.45</v>
      </c>
      <c r="M1252" s="4">
        <f t="shared" si="508"/>
        <v>2.8</v>
      </c>
      <c r="N1252" s="1">
        <f t="shared" si="509"/>
        <v>0.68965517241379315</v>
      </c>
      <c r="O1252" s="1">
        <f t="shared" si="510"/>
        <v>0.35714285714285715</v>
      </c>
      <c r="P1252" s="1">
        <f t="shared" si="511"/>
        <v>4.4705882352941262E-2</v>
      </c>
      <c r="Q1252" s="1">
        <f t="shared" si="512"/>
        <v>0.166256157635468</v>
      </c>
      <c r="R1252" s="1">
        <f t="shared" si="513"/>
        <v>0.67725615763546798</v>
      </c>
      <c r="S1252" s="1"/>
      <c r="T1252" s="17">
        <f t="shared" si="514"/>
        <v>476.54619116545314</v>
      </c>
      <c r="U1252" s="18">
        <f t="shared" si="515"/>
        <v>1872.3757127156628</v>
      </c>
      <c r="V1252" s="2">
        <f t="shared" si="516"/>
        <v>452.71888160718044</v>
      </c>
      <c r="W1252" s="18">
        <f t="shared" si="517"/>
        <v>1778.7569270798795</v>
      </c>
      <c r="X1252" s="2">
        <f t="shared" si="518"/>
        <v>-220.88762820095712</v>
      </c>
      <c r="Y1252" s="2">
        <f t="shared" si="519"/>
        <v>177.87569270798795</v>
      </c>
      <c r="Z1252" s="2">
        <f t="shared" si="520"/>
        <v>452.71888160718044</v>
      </c>
      <c r="AA1252" s="2">
        <f t="shared" si="521"/>
        <v>-1000</v>
      </c>
      <c r="AB1252" s="5">
        <f t="shared" si="522"/>
        <v>0.44999999999999996</v>
      </c>
      <c r="AC1252" s="5">
        <f t="shared" si="523"/>
        <v>-1</v>
      </c>
      <c r="AD1252" s="3">
        <f t="shared" si="524"/>
        <v>201811</v>
      </c>
      <c r="AE1252" s="21">
        <v>1.43</v>
      </c>
      <c r="AF1252" s="21">
        <v>2.9</v>
      </c>
      <c r="AG1252" s="21">
        <v>1.45</v>
      </c>
      <c r="AH1252" s="21">
        <v>2.8</v>
      </c>
      <c r="AI1252">
        <v>24</v>
      </c>
      <c r="AJ1252">
        <v>9</v>
      </c>
      <c r="AK1252">
        <f t="shared" si="525"/>
        <v>-300</v>
      </c>
      <c r="AL1252">
        <f t="shared" si="526"/>
        <v>24</v>
      </c>
      <c r="AM1252">
        <f t="shared" si="527"/>
        <v>9</v>
      </c>
    </row>
    <row r="1253" spans="2:39" x14ac:dyDescent="0.25">
      <c r="B1253" s="24">
        <v>43408</v>
      </c>
      <c r="C1253" s="20" t="s">
        <v>56</v>
      </c>
      <c r="D1253" s="20" t="s">
        <v>38</v>
      </c>
      <c r="E1253" s="2">
        <v>-131.57894736842104</v>
      </c>
      <c r="F1253" s="2">
        <v>110.00000000000001</v>
      </c>
      <c r="G1253" s="9">
        <f t="shared" si="528"/>
        <v>45081.041666663637</v>
      </c>
      <c r="H1253" s="2" t="str">
        <f t="shared" si="529"/>
        <v>Washington Redskins</v>
      </c>
      <c r="I1253" s="2" t="str">
        <f t="shared" si="530"/>
        <v>Atlanta Falcons</v>
      </c>
      <c r="J1253" s="17">
        <f t="shared" si="531"/>
        <v>-131.57894736842104</v>
      </c>
      <c r="K1253" s="18">
        <f t="shared" si="532"/>
        <v>110.00000000000001</v>
      </c>
      <c r="L1253" s="4">
        <f t="shared" si="507"/>
        <v>1.76</v>
      </c>
      <c r="M1253" s="4">
        <f t="shared" si="508"/>
        <v>2.1</v>
      </c>
      <c r="N1253" s="1">
        <f t="shared" si="509"/>
        <v>0.56818181818181823</v>
      </c>
      <c r="O1253" s="1">
        <f t="shared" si="510"/>
        <v>0.47619047619047616</v>
      </c>
      <c r="P1253" s="1">
        <f t="shared" si="511"/>
        <v>4.2487046632124437E-2</v>
      </c>
      <c r="Q1253" s="1">
        <f t="shared" si="512"/>
        <v>4.5995670995671034E-2</v>
      </c>
      <c r="R1253" s="1">
        <f t="shared" si="513"/>
        <v>0.55699567099567104</v>
      </c>
      <c r="S1253" s="1"/>
      <c r="T1253" s="17">
        <f t="shared" si="514"/>
        <v>795.34608987611307</v>
      </c>
      <c r="U1253" s="18">
        <f t="shared" si="515"/>
        <v>1144.9859022934511</v>
      </c>
      <c r="V1253" s="2">
        <f t="shared" si="516"/>
        <v>755.57878538230739</v>
      </c>
      <c r="W1253" s="18">
        <f t="shared" si="517"/>
        <v>1087.7366071787785</v>
      </c>
      <c r="X1253" s="2">
        <f t="shared" si="518"/>
        <v>-132.3488720628942</v>
      </c>
      <c r="Y1253" s="2">
        <f t="shared" si="519"/>
        <v>108.77366071787785</v>
      </c>
      <c r="Z1253" s="2">
        <f t="shared" si="520"/>
        <v>-1000</v>
      </c>
      <c r="AA1253" s="2">
        <f t="shared" si="521"/>
        <v>1087.7366071787785</v>
      </c>
      <c r="AB1253" s="5">
        <f t="shared" si="522"/>
        <v>-1</v>
      </c>
      <c r="AC1253" s="5">
        <f t="shared" si="523"/>
        <v>1.1000000000000001</v>
      </c>
      <c r="AD1253" s="3">
        <f t="shared" si="524"/>
        <v>201811</v>
      </c>
      <c r="AE1253" s="21">
        <v>1.8</v>
      </c>
      <c r="AF1253" s="21">
        <v>2.0499999999999998</v>
      </c>
      <c r="AG1253" s="21">
        <v>1.76</v>
      </c>
      <c r="AH1253" s="21">
        <v>2.1</v>
      </c>
      <c r="AI1253">
        <v>14</v>
      </c>
      <c r="AJ1253">
        <v>38</v>
      </c>
      <c r="AK1253">
        <f t="shared" si="525"/>
        <v>-140</v>
      </c>
      <c r="AL1253">
        <f t="shared" si="526"/>
        <v>14</v>
      </c>
      <c r="AM1253">
        <f t="shared" si="527"/>
        <v>38</v>
      </c>
    </row>
    <row r="1254" spans="2:39" x14ac:dyDescent="0.25">
      <c r="B1254" s="24">
        <v>43405</v>
      </c>
      <c r="C1254" s="20" t="s">
        <v>25</v>
      </c>
      <c r="D1254" s="20" t="s">
        <v>55</v>
      </c>
      <c r="E1254" s="2">
        <v>110.00000000000001</v>
      </c>
      <c r="F1254" s="2">
        <v>-131.57894736842104</v>
      </c>
      <c r="G1254" s="9">
        <f t="shared" si="528"/>
        <v>45081.083333330302</v>
      </c>
      <c r="H1254" s="2" t="str">
        <f t="shared" si="529"/>
        <v>Oakland Raiders</v>
      </c>
      <c r="I1254" s="2" t="str">
        <f t="shared" si="530"/>
        <v>San Francisco 49ers</v>
      </c>
      <c r="J1254" s="17">
        <f t="shared" si="531"/>
        <v>-131.57894736842104</v>
      </c>
      <c r="K1254" s="18">
        <f t="shared" si="532"/>
        <v>110.00000000000001</v>
      </c>
      <c r="L1254" s="4">
        <f t="shared" si="507"/>
        <v>1.76</v>
      </c>
      <c r="M1254" s="4">
        <f t="shared" si="508"/>
        <v>2.1</v>
      </c>
      <c r="N1254" s="1">
        <f t="shared" si="509"/>
        <v>0.56818181818181823</v>
      </c>
      <c r="O1254" s="1">
        <f t="shared" si="510"/>
        <v>0.47619047619047616</v>
      </c>
      <c r="P1254" s="1">
        <f t="shared" si="511"/>
        <v>4.2487046632124437E-2</v>
      </c>
      <c r="Q1254" s="1">
        <f t="shared" si="512"/>
        <v>4.5995670995671034E-2</v>
      </c>
      <c r="R1254" s="1">
        <f t="shared" si="513"/>
        <v>0.55699567099567104</v>
      </c>
      <c r="S1254" s="1"/>
      <c r="T1254" s="17">
        <f t="shared" si="514"/>
        <v>795.34608987611307</v>
      </c>
      <c r="U1254" s="18">
        <f t="shared" si="515"/>
        <v>1144.9859022934511</v>
      </c>
      <c r="V1254" s="2">
        <f t="shared" si="516"/>
        <v>755.57878538230739</v>
      </c>
      <c r="W1254" s="18">
        <f t="shared" si="517"/>
        <v>1087.7366071787785</v>
      </c>
      <c r="X1254" s="2">
        <f t="shared" si="518"/>
        <v>-132.3488720628942</v>
      </c>
      <c r="Y1254" s="2">
        <f t="shared" si="519"/>
        <v>108.77366071787785</v>
      </c>
      <c r="Z1254" s="2">
        <f t="shared" si="520"/>
        <v>-1000</v>
      </c>
      <c r="AA1254" s="2">
        <f t="shared" si="521"/>
        <v>1087.7366071787785</v>
      </c>
      <c r="AB1254" s="5">
        <f t="shared" si="522"/>
        <v>-1</v>
      </c>
      <c r="AC1254" s="5">
        <f t="shared" si="523"/>
        <v>1.1000000000000001</v>
      </c>
      <c r="AD1254" s="3">
        <f t="shared" si="524"/>
        <v>201811</v>
      </c>
      <c r="AE1254" s="21">
        <v>1.6</v>
      </c>
      <c r="AF1254" s="21">
        <v>2.4500000000000002</v>
      </c>
      <c r="AG1254" s="21">
        <v>2.1</v>
      </c>
      <c r="AH1254" s="21">
        <v>1.76</v>
      </c>
      <c r="AI1254">
        <v>34</v>
      </c>
      <c r="AJ1254">
        <v>3</v>
      </c>
      <c r="AK1254">
        <f t="shared" si="525"/>
        <v>-140</v>
      </c>
      <c r="AL1254">
        <f t="shared" si="526"/>
        <v>3</v>
      </c>
      <c r="AM1254">
        <f t="shared" si="527"/>
        <v>34</v>
      </c>
    </row>
    <row r="1255" spans="2:39" x14ac:dyDescent="0.25">
      <c r="B1255" s="24">
        <v>43402</v>
      </c>
      <c r="C1255" s="20" t="s">
        <v>27</v>
      </c>
      <c r="D1255" s="20" t="s">
        <v>39</v>
      </c>
      <c r="E1255" s="2">
        <v>750</v>
      </c>
      <c r="F1255" s="2">
        <v>-1249.9999999999989</v>
      </c>
      <c r="G1255" s="9">
        <f t="shared" si="528"/>
        <v>45081.124999996966</v>
      </c>
      <c r="H1255" s="2" t="str">
        <f t="shared" si="529"/>
        <v>New England Patriots</v>
      </c>
      <c r="I1255" s="2" t="str">
        <f t="shared" si="530"/>
        <v>Buffalo Bills</v>
      </c>
      <c r="J1255" s="17">
        <f t="shared" si="531"/>
        <v>-1249.9999999999989</v>
      </c>
      <c r="K1255" s="18">
        <f t="shared" si="532"/>
        <v>750</v>
      </c>
      <c r="L1255" s="4">
        <f t="shared" si="507"/>
        <v>1.08</v>
      </c>
      <c r="M1255" s="4">
        <f t="shared" si="508"/>
        <v>8.5</v>
      </c>
      <c r="N1255" s="1">
        <f t="shared" si="509"/>
        <v>0.92592592592592582</v>
      </c>
      <c r="O1255" s="1">
        <f t="shared" si="510"/>
        <v>0.11764705882352941</v>
      </c>
      <c r="P1255" s="1">
        <f t="shared" si="511"/>
        <v>4.1753653444676408E-2</v>
      </c>
      <c r="Q1255" s="1">
        <f t="shared" si="512"/>
        <v>0.40413943355119819</v>
      </c>
      <c r="R1255" s="1">
        <f t="shared" si="513"/>
        <v>0.9151394335511982</v>
      </c>
      <c r="S1255" s="1"/>
      <c r="T1255" s="17">
        <f t="shared" si="514"/>
        <v>92.729657730407752</v>
      </c>
      <c r="U1255" s="18">
        <f t="shared" si="515"/>
        <v>7215.6003418479522</v>
      </c>
      <c r="V1255" s="2">
        <f t="shared" si="516"/>
        <v>88.093174843887354</v>
      </c>
      <c r="W1255" s="18">
        <f t="shared" si="517"/>
        <v>6854.8203247555539</v>
      </c>
      <c r="X1255" s="2">
        <f t="shared" si="518"/>
        <v>-1135.1617214070568</v>
      </c>
      <c r="Y1255" s="2">
        <f t="shared" si="519"/>
        <v>685.48203247555534</v>
      </c>
      <c r="Z1255" s="2">
        <f t="shared" si="520"/>
        <v>88.093174843887354</v>
      </c>
      <c r="AA1255" s="2">
        <f t="shared" si="521"/>
        <v>-1000</v>
      </c>
      <c r="AB1255" s="5">
        <f t="shared" si="522"/>
        <v>8.0000000000000071E-2</v>
      </c>
      <c r="AC1255" s="5">
        <f t="shared" si="523"/>
        <v>-1</v>
      </c>
      <c r="AD1255" s="3">
        <f t="shared" si="524"/>
        <v>201810</v>
      </c>
      <c r="AE1255" s="21">
        <v>8</v>
      </c>
      <c r="AF1255" s="21">
        <v>1.0900000000000001</v>
      </c>
      <c r="AG1255" s="21">
        <v>8.5</v>
      </c>
      <c r="AH1255" s="21">
        <v>1.08</v>
      </c>
      <c r="AI1255">
        <v>6</v>
      </c>
      <c r="AJ1255">
        <v>25</v>
      </c>
      <c r="AK1255">
        <f t="shared" si="525"/>
        <v>-1300</v>
      </c>
      <c r="AL1255">
        <f t="shared" si="526"/>
        <v>25</v>
      </c>
      <c r="AM1255">
        <f t="shared" si="527"/>
        <v>6</v>
      </c>
    </row>
    <row r="1256" spans="2:39" x14ac:dyDescent="0.25">
      <c r="B1256" s="24">
        <v>43401</v>
      </c>
      <c r="C1256" s="20" t="s">
        <v>32</v>
      </c>
      <c r="D1256" s="20" t="s">
        <v>46</v>
      </c>
      <c r="E1256" s="2">
        <v>125</v>
      </c>
      <c r="F1256" s="2">
        <v>-147.05882352941177</v>
      </c>
      <c r="G1256" s="9">
        <f t="shared" si="528"/>
        <v>45081.16666666363</v>
      </c>
      <c r="H1256" s="2" t="str">
        <f t="shared" si="529"/>
        <v>New Orleans Saints</v>
      </c>
      <c r="I1256" s="2" t="str">
        <f t="shared" si="530"/>
        <v>Minnesota Vikings</v>
      </c>
      <c r="J1256" s="17">
        <f t="shared" si="531"/>
        <v>-147.05882352941177</v>
      </c>
      <c r="K1256" s="18">
        <f t="shared" si="532"/>
        <v>125</v>
      </c>
      <c r="L1256" s="4">
        <f t="shared" si="507"/>
        <v>1.68</v>
      </c>
      <c r="M1256" s="4">
        <f t="shared" si="508"/>
        <v>2.25</v>
      </c>
      <c r="N1256" s="1">
        <f t="shared" si="509"/>
        <v>0.59523809523809523</v>
      </c>
      <c r="O1256" s="1">
        <f t="shared" si="510"/>
        <v>0.44444444444444442</v>
      </c>
      <c r="P1256" s="1">
        <f t="shared" si="511"/>
        <v>3.8167938931297662E-2</v>
      </c>
      <c r="Q1256" s="1">
        <f t="shared" si="512"/>
        <v>7.5396825396825407E-2</v>
      </c>
      <c r="R1256" s="1">
        <f t="shared" si="513"/>
        <v>0.58639682539682547</v>
      </c>
      <c r="S1256" s="1"/>
      <c r="T1256" s="17">
        <f t="shared" si="514"/>
        <v>705.32983244457648</v>
      </c>
      <c r="U1256" s="18">
        <f t="shared" si="515"/>
        <v>1287.7472223008879</v>
      </c>
      <c r="V1256" s="2">
        <f t="shared" si="516"/>
        <v>670.06334082234764</v>
      </c>
      <c r="W1256" s="18">
        <f t="shared" si="517"/>
        <v>1223.3598611858433</v>
      </c>
      <c r="X1256" s="2">
        <f t="shared" si="518"/>
        <v>-149.23962244714528</v>
      </c>
      <c r="Y1256" s="2">
        <f t="shared" si="519"/>
        <v>122.33598611858433</v>
      </c>
      <c r="Z1256" s="2">
        <f t="shared" si="520"/>
        <v>670.06334082234764</v>
      </c>
      <c r="AA1256" s="2">
        <f t="shared" si="521"/>
        <v>-1000</v>
      </c>
      <c r="AB1256" s="5">
        <f t="shared" si="522"/>
        <v>0.67999999999999994</v>
      </c>
      <c r="AC1256" s="5">
        <f t="shared" si="523"/>
        <v>-1</v>
      </c>
      <c r="AD1256" s="3">
        <f t="shared" si="524"/>
        <v>201810</v>
      </c>
      <c r="AE1256" s="21">
        <v>1.83</v>
      </c>
      <c r="AF1256" s="21">
        <v>2</v>
      </c>
      <c r="AG1256" s="21">
        <v>2.25</v>
      </c>
      <c r="AH1256" s="21">
        <v>1.68</v>
      </c>
      <c r="AI1256">
        <v>20</v>
      </c>
      <c r="AJ1256">
        <v>30</v>
      </c>
      <c r="AK1256">
        <f t="shared" si="525"/>
        <v>-150</v>
      </c>
      <c r="AL1256">
        <f t="shared" si="526"/>
        <v>30</v>
      </c>
      <c r="AM1256">
        <f t="shared" si="527"/>
        <v>20</v>
      </c>
    </row>
    <row r="1257" spans="2:39" x14ac:dyDescent="0.25">
      <c r="B1257" s="24">
        <v>43401</v>
      </c>
      <c r="C1257" s="20" t="s">
        <v>51</v>
      </c>
      <c r="D1257" s="20" t="s">
        <v>25</v>
      </c>
      <c r="E1257" s="2">
        <v>129.99999999999997</v>
      </c>
      <c r="F1257" s="2">
        <v>-151.51515151515153</v>
      </c>
      <c r="G1257" s="9">
        <f t="shared" si="528"/>
        <v>45081.208333330294</v>
      </c>
      <c r="H1257" s="2" t="str">
        <f t="shared" si="529"/>
        <v>San Francisco 49ers</v>
      </c>
      <c r="I1257" s="2" t="str">
        <f t="shared" si="530"/>
        <v>Arizona Cardinals</v>
      </c>
      <c r="J1257" s="17">
        <f t="shared" si="531"/>
        <v>-151.51515151515153</v>
      </c>
      <c r="K1257" s="18">
        <f t="shared" si="532"/>
        <v>129.99999999999997</v>
      </c>
      <c r="L1257" s="4">
        <f t="shared" si="507"/>
        <v>1.66</v>
      </c>
      <c r="M1257" s="4">
        <f t="shared" si="508"/>
        <v>2.2999999999999998</v>
      </c>
      <c r="N1257" s="1">
        <f t="shared" si="509"/>
        <v>0.60240963855421692</v>
      </c>
      <c r="O1257" s="1">
        <f t="shared" si="510"/>
        <v>0.43478260869565222</v>
      </c>
      <c r="P1257" s="1">
        <f t="shared" si="511"/>
        <v>3.5858585858585923E-2</v>
      </c>
      <c r="Q1257" s="1">
        <f t="shared" si="512"/>
        <v>8.3813514929282351E-2</v>
      </c>
      <c r="R1257" s="1">
        <f t="shared" si="513"/>
        <v>0.59481351492928236</v>
      </c>
      <c r="S1257" s="1"/>
      <c r="T1257" s="17">
        <f t="shared" si="514"/>
        <v>681.19919084032654</v>
      </c>
      <c r="U1257" s="18">
        <f t="shared" si="515"/>
        <v>1332.032655245516</v>
      </c>
      <c r="V1257" s="2">
        <f t="shared" si="516"/>
        <v>647.13923129831016</v>
      </c>
      <c r="W1257" s="18">
        <f t="shared" si="517"/>
        <v>1265.4310224832402</v>
      </c>
      <c r="X1257" s="2">
        <f t="shared" si="518"/>
        <v>-154.5262521009227</v>
      </c>
      <c r="Y1257" s="2">
        <f t="shared" si="519"/>
        <v>126.54310224832402</v>
      </c>
      <c r="Z1257" s="2">
        <f t="shared" si="520"/>
        <v>-1000</v>
      </c>
      <c r="AA1257" s="2">
        <f t="shared" si="521"/>
        <v>1265.4310224832402</v>
      </c>
      <c r="AB1257" s="5">
        <f t="shared" si="522"/>
        <v>-1</v>
      </c>
      <c r="AC1257" s="5">
        <f t="shared" si="523"/>
        <v>1.2999999999999998</v>
      </c>
      <c r="AD1257" s="3">
        <f t="shared" si="524"/>
        <v>201810</v>
      </c>
      <c r="AE1257" s="21">
        <v>1.83</v>
      </c>
      <c r="AF1257" s="21">
        <v>2</v>
      </c>
      <c r="AG1257" s="21">
        <v>2.2999999999999998</v>
      </c>
      <c r="AH1257" s="21">
        <v>1.66</v>
      </c>
      <c r="AI1257">
        <v>18</v>
      </c>
      <c r="AJ1257">
        <v>15</v>
      </c>
      <c r="AK1257">
        <f t="shared" si="525"/>
        <v>-160</v>
      </c>
      <c r="AL1257">
        <f t="shared" si="526"/>
        <v>15</v>
      </c>
      <c r="AM1257">
        <f t="shared" si="527"/>
        <v>18</v>
      </c>
    </row>
    <row r="1258" spans="2:39" x14ac:dyDescent="0.25">
      <c r="B1258" s="24">
        <v>43401</v>
      </c>
      <c r="C1258" s="20" t="s">
        <v>50</v>
      </c>
      <c r="D1258" s="20" t="s">
        <v>36</v>
      </c>
      <c r="E1258" s="2">
        <v>-357.14285714285711</v>
      </c>
      <c r="F1258" s="2">
        <v>275</v>
      </c>
      <c r="G1258" s="9">
        <f t="shared" si="528"/>
        <v>45081.249999996959</v>
      </c>
      <c r="H1258" s="2" t="str">
        <f t="shared" si="529"/>
        <v>Los Angeles Rams</v>
      </c>
      <c r="I1258" s="2" t="str">
        <f t="shared" si="530"/>
        <v>Green Bay Packers</v>
      </c>
      <c r="J1258" s="17">
        <f t="shared" si="531"/>
        <v>-357.14285714285711</v>
      </c>
      <c r="K1258" s="18">
        <f t="shared" si="532"/>
        <v>275</v>
      </c>
      <c r="L1258" s="4">
        <f t="shared" si="507"/>
        <v>1.28</v>
      </c>
      <c r="M1258" s="4">
        <f t="shared" si="508"/>
        <v>3.75</v>
      </c>
      <c r="N1258" s="1">
        <f t="shared" si="509"/>
        <v>0.78125</v>
      </c>
      <c r="O1258" s="1">
        <f t="shared" si="510"/>
        <v>0.26666666666666666</v>
      </c>
      <c r="P1258" s="1">
        <f t="shared" si="511"/>
        <v>4.5725646123260466E-2</v>
      </c>
      <c r="Q1258" s="1">
        <f t="shared" si="512"/>
        <v>0.2572916666666667</v>
      </c>
      <c r="R1258" s="1">
        <f t="shared" si="513"/>
        <v>0.76829166666666671</v>
      </c>
      <c r="S1258" s="1"/>
      <c r="T1258" s="17">
        <f t="shared" si="514"/>
        <v>301.58902326590373</v>
      </c>
      <c r="U1258" s="18">
        <f t="shared" si="515"/>
        <v>2840.2616005464147</v>
      </c>
      <c r="V1258" s="2">
        <f t="shared" si="516"/>
        <v>286.50957210260856</v>
      </c>
      <c r="W1258" s="18">
        <f t="shared" si="517"/>
        <v>2698.2485205190937</v>
      </c>
      <c r="X1258" s="2">
        <f t="shared" si="518"/>
        <v>-349.02847840695074</v>
      </c>
      <c r="Y1258" s="2">
        <f t="shared" si="519"/>
        <v>269.82485205190937</v>
      </c>
      <c r="Z1258" s="2">
        <f t="shared" si="520"/>
        <v>286.50957210260856</v>
      </c>
      <c r="AA1258" s="2">
        <f t="shared" si="521"/>
        <v>-1000</v>
      </c>
      <c r="AB1258" s="5">
        <f t="shared" si="522"/>
        <v>0.28000000000000003</v>
      </c>
      <c r="AC1258" s="5">
        <f t="shared" si="523"/>
        <v>-1</v>
      </c>
      <c r="AD1258" s="3">
        <f t="shared" si="524"/>
        <v>201810</v>
      </c>
      <c r="AE1258" s="21">
        <v>1.25</v>
      </c>
      <c r="AF1258" s="21">
        <v>4.2</v>
      </c>
      <c r="AG1258" s="21">
        <v>1.28</v>
      </c>
      <c r="AH1258" s="21">
        <v>3.75</v>
      </c>
      <c r="AI1258">
        <v>29</v>
      </c>
      <c r="AJ1258">
        <v>27</v>
      </c>
      <c r="AK1258">
        <f t="shared" si="525"/>
        <v>-400</v>
      </c>
      <c r="AL1258">
        <f t="shared" si="526"/>
        <v>29</v>
      </c>
      <c r="AM1258">
        <f t="shared" si="527"/>
        <v>27</v>
      </c>
    </row>
    <row r="1259" spans="2:39" x14ac:dyDescent="0.25">
      <c r="B1259" s="24">
        <v>43401</v>
      </c>
      <c r="C1259" s="20" t="s">
        <v>55</v>
      </c>
      <c r="D1259" s="20" t="s">
        <v>42</v>
      </c>
      <c r="E1259" s="2">
        <v>167</v>
      </c>
      <c r="F1259" s="2">
        <v>-192.30769230769229</v>
      </c>
      <c r="G1259" s="9">
        <f t="shared" si="528"/>
        <v>45081.291666663623</v>
      </c>
      <c r="H1259" s="2" t="str">
        <f t="shared" si="529"/>
        <v>Indianapolis Colts</v>
      </c>
      <c r="I1259" s="2" t="str">
        <f t="shared" si="530"/>
        <v>Oakland Raiders</v>
      </c>
      <c r="J1259" s="17">
        <f t="shared" si="531"/>
        <v>-192.30769230769229</v>
      </c>
      <c r="K1259" s="18">
        <f t="shared" si="532"/>
        <v>167</v>
      </c>
      <c r="L1259" s="4">
        <f t="shared" si="507"/>
        <v>1.5199999999999998</v>
      </c>
      <c r="M1259" s="4">
        <f t="shared" si="508"/>
        <v>2.67</v>
      </c>
      <c r="N1259" s="1">
        <f t="shared" si="509"/>
        <v>0.65789473684210531</v>
      </c>
      <c r="O1259" s="1">
        <f t="shared" si="510"/>
        <v>0.37453183520599254</v>
      </c>
      <c r="P1259" s="1">
        <f t="shared" si="511"/>
        <v>3.1408114558472477E-2</v>
      </c>
      <c r="Q1259" s="1">
        <f t="shared" si="512"/>
        <v>0.14168145081805639</v>
      </c>
      <c r="R1259" s="1">
        <f t="shared" si="513"/>
        <v>0.6526814508180564</v>
      </c>
      <c r="S1259" s="1"/>
      <c r="T1259" s="17">
        <f t="shared" si="514"/>
        <v>532.14098354813416</v>
      </c>
      <c r="U1259" s="18">
        <f t="shared" si="515"/>
        <v>1687.6788921698521</v>
      </c>
      <c r="V1259" s="2">
        <f t="shared" si="516"/>
        <v>505.53393437072742</v>
      </c>
      <c r="W1259" s="18">
        <f t="shared" si="517"/>
        <v>1603.2949475613595</v>
      </c>
      <c r="X1259" s="2">
        <f t="shared" si="518"/>
        <v>-197.81065760595641</v>
      </c>
      <c r="Y1259" s="2">
        <f t="shared" si="519"/>
        <v>160.32949475613594</v>
      </c>
      <c r="Z1259" s="2">
        <f t="shared" si="520"/>
        <v>505.53393437072742</v>
      </c>
      <c r="AA1259" s="2">
        <f t="shared" si="521"/>
        <v>-1000</v>
      </c>
      <c r="AB1259" s="5">
        <f t="shared" si="522"/>
        <v>0.5199999999999998</v>
      </c>
      <c r="AC1259" s="5">
        <f t="shared" si="523"/>
        <v>-1</v>
      </c>
      <c r="AD1259" s="3">
        <f t="shared" si="524"/>
        <v>201810</v>
      </c>
      <c r="AE1259" s="21">
        <v>2.0499999999999998</v>
      </c>
      <c r="AF1259" s="21">
        <v>1.8</v>
      </c>
      <c r="AG1259" s="21">
        <v>2.67</v>
      </c>
      <c r="AH1259" s="21">
        <v>1.52</v>
      </c>
      <c r="AI1259">
        <v>28</v>
      </c>
      <c r="AJ1259">
        <v>42</v>
      </c>
      <c r="AK1259">
        <f t="shared" si="525"/>
        <v>-200</v>
      </c>
      <c r="AL1259">
        <f t="shared" si="526"/>
        <v>42</v>
      </c>
      <c r="AM1259">
        <f t="shared" si="527"/>
        <v>28</v>
      </c>
    </row>
    <row r="1260" spans="2:39" x14ac:dyDescent="0.25">
      <c r="B1260" s="24">
        <v>43401</v>
      </c>
      <c r="C1260" s="20" t="s">
        <v>47</v>
      </c>
      <c r="D1260" s="20" t="s">
        <v>31</v>
      </c>
      <c r="E1260" s="2">
        <v>120.00000000000001</v>
      </c>
      <c r="F1260" s="2">
        <v>-140.84507042253523</v>
      </c>
      <c r="G1260" s="9">
        <f t="shared" si="528"/>
        <v>45081.333333330287</v>
      </c>
      <c r="H1260" s="2" t="str">
        <f t="shared" si="529"/>
        <v>Baltimore Ravens</v>
      </c>
      <c r="I1260" s="2" t="str">
        <f t="shared" si="530"/>
        <v>Carolina Panthers</v>
      </c>
      <c r="J1260" s="17">
        <f t="shared" si="531"/>
        <v>-140.84507042253523</v>
      </c>
      <c r="K1260" s="18">
        <f t="shared" si="532"/>
        <v>120.00000000000001</v>
      </c>
      <c r="L1260" s="4">
        <f t="shared" si="507"/>
        <v>1.71</v>
      </c>
      <c r="M1260" s="4">
        <f t="shared" si="508"/>
        <v>2.2000000000000002</v>
      </c>
      <c r="N1260" s="1">
        <f t="shared" si="509"/>
        <v>0.58479532163742687</v>
      </c>
      <c r="O1260" s="1">
        <f t="shared" si="510"/>
        <v>0.45454545454545453</v>
      </c>
      <c r="P1260" s="1">
        <f t="shared" si="511"/>
        <v>3.7851662404092101E-2</v>
      </c>
      <c r="Q1260" s="1">
        <f t="shared" si="512"/>
        <v>6.5124933545986169E-2</v>
      </c>
      <c r="R1260" s="1">
        <f t="shared" si="513"/>
        <v>0.57612493354598615</v>
      </c>
      <c r="S1260" s="1"/>
      <c r="T1260" s="17">
        <f t="shared" si="514"/>
        <v>735.73463284275692</v>
      </c>
      <c r="U1260" s="18">
        <f t="shared" si="515"/>
        <v>1235.8449349286186</v>
      </c>
      <c r="V1260" s="2">
        <f t="shared" si="516"/>
        <v>698.94790120061907</v>
      </c>
      <c r="W1260" s="18">
        <f t="shared" si="517"/>
        <v>1174.0526881821877</v>
      </c>
      <c r="X1260" s="2">
        <f t="shared" si="518"/>
        <v>-143.07218009843768</v>
      </c>
      <c r="Y1260" s="2">
        <f t="shared" si="519"/>
        <v>117.40526881821877</v>
      </c>
      <c r="Z1260" s="2">
        <f t="shared" si="520"/>
        <v>-1000</v>
      </c>
      <c r="AA1260" s="2">
        <f t="shared" si="521"/>
        <v>1174.0526881821877</v>
      </c>
      <c r="AB1260" s="5">
        <f t="shared" si="522"/>
        <v>-1</v>
      </c>
      <c r="AC1260" s="5">
        <f t="shared" si="523"/>
        <v>1.2000000000000002</v>
      </c>
      <c r="AD1260" s="3">
        <f t="shared" si="524"/>
        <v>201810</v>
      </c>
      <c r="AE1260" s="21">
        <v>2.0499999999999998</v>
      </c>
      <c r="AF1260" s="21">
        <v>1.8</v>
      </c>
      <c r="AG1260" s="21">
        <v>2.2000000000000002</v>
      </c>
      <c r="AH1260" s="21">
        <v>1.71</v>
      </c>
      <c r="AI1260">
        <v>36</v>
      </c>
      <c r="AJ1260">
        <v>21</v>
      </c>
      <c r="AK1260">
        <f t="shared" si="525"/>
        <v>-150</v>
      </c>
      <c r="AL1260">
        <f t="shared" si="526"/>
        <v>21</v>
      </c>
      <c r="AM1260">
        <f t="shared" si="527"/>
        <v>36</v>
      </c>
    </row>
    <row r="1261" spans="2:39" x14ac:dyDescent="0.25">
      <c r="B1261" s="24">
        <v>43401</v>
      </c>
      <c r="C1261" s="20" t="s">
        <v>40</v>
      </c>
      <c r="D1261" s="20" t="s">
        <v>45</v>
      </c>
      <c r="E1261" s="2">
        <v>-434.78260869565219</v>
      </c>
      <c r="F1261" s="2">
        <v>325</v>
      </c>
      <c r="G1261" s="9">
        <f t="shared" si="528"/>
        <v>45081.374999996951</v>
      </c>
      <c r="H1261" s="2" t="str">
        <f t="shared" si="529"/>
        <v>Chicago Bears</v>
      </c>
      <c r="I1261" s="2" t="str">
        <f t="shared" si="530"/>
        <v>New York Jets</v>
      </c>
      <c r="J1261" s="17">
        <f t="shared" si="531"/>
        <v>-434.78260869565219</v>
      </c>
      <c r="K1261" s="18">
        <f t="shared" si="532"/>
        <v>325</v>
      </c>
      <c r="L1261" s="4">
        <f t="shared" si="507"/>
        <v>1.2300000000000002</v>
      </c>
      <c r="M1261" s="4">
        <f t="shared" si="508"/>
        <v>4.25</v>
      </c>
      <c r="N1261" s="1">
        <f t="shared" si="509"/>
        <v>0.81300813008130068</v>
      </c>
      <c r="O1261" s="1">
        <f t="shared" si="510"/>
        <v>0.23529411764705882</v>
      </c>
      <c r="P1261" s="1">
        <f t="shared" si="511"/>
        <v>4.607664233576636E-2</v>
      </c>
      <c r="Q1261" s="1">
        <f t="shared" si="512"/>
        <v>0.28885700621712096</v>
      </c>
      <c r="R1261" s="1">
        <f t="shared" si="513"/>
        <v>0.79985700621712097</v>
      </c>
      <c r="S1261" s="1"/>
      <c r="T1261" s="17">
        <f t="shared" si="514"/>
        <v>250.2234677288684</v>
      </c>
      <c r="U1261" s="18">
        <f t="shared" si="515"/>
        <v>3342.2645955042926</v>
      </c>
      <c r="V1261" s="2">
        <f t="shared" si="516"/>
        <v>237.71229434242497</v>
      </c>
      <c r="W1261" s="18">
        <f t="shared" si="517"/>
        <v>3175.151365729078</v>
      </c>
      <c r="X1261" s="2">
        <f t="shared" si="518"/>
        <v>-420.67660100049278</v>
      </c>
      <c r="Y1261" s="2">
        <f t="shared" si="519"/>
        <v>317.51513657290781</v>
      </c>
      <c r="Z1261" s="2">
        <f t="shared" si="520"/>
        <v>237.71229434242497</v>
      </c>
      <c r="AA1261" s="2">
        <f t="shared" si="521"/>
        <v>-1000</v>
      </c>
      <c r="AB1261" s="5">
        <f t="shared" si="522"/>
        <v>0.2300000000000002</v>
      </c>
      <c r="AC1261" s="5">
        <f t="shared" si="523"/>
        <v>-1</v>
      </c>
      <c r="AD1261" s="3">
        <f t="shared" si="524"/>
        <v>201810</v>
      </c>
      <c r="AE1261" s="21">
        <v>1.36</v>
      </c>
      <c r="AF1261" s="21">
        <v>3.25</v>
      </c>
      <c r="AG1261" s="21">
        <v>1.23</v>
      </c>
      <c r="AH1261" s="21">
        <v>4.25</v>
      </c>
      <c r="AI1261">
        <v>24</v>
      </c>
      <c r="AJ1261">
        <v>10</v>
      </c>
      <c r="AK1261">
        <f t="shared" si="525"/>
        <v>-500</v>
      </c>
      <c r="AL1261">
        <f t="shared" si="526"/>
        <v>24</v>
      </c>
      <c r="AM1261">
        <f t="shared" si="527"/>
        <v>10</v>
      </c>
    </row>
    <row r="1262" spans="2:39" x14ac:dyDescent="0.25">
      <c r="B1262" s="24">
        <v>43401</v>
      </c>
      <c r="C1262" s="20" t="s">
        <v>24</v>
      </c>
      <c r="D1262" s="20" t="s">
        <v>30</v>
      </c>
      <c r="E1262" s="2">
        <v>-200</v>
      </c>
      <c r="F1262" s="2">
        <v>170.00000000000003</v>
      </c>
      <c r="G1262" s="9">
        <f t="shared" si="528"/>
        <v>45081.416666663616</v>
      </c>
      <c r="H1262" s="2" t="str">
        <f t="shared" si="529"/>
        <v>Cincinnati Bengals</v>
      </c>
      <c r="I1262" s="2" t="str">
        <f t="shared" si="530"/>
        <v>Tampa Bay Buccaneers</v>
      </c>
      <c r="J1262" s="17">
        <f t="shared" si="531"/>
        <v>-200</v>
      </c>
      <c r="K1262" s="18">
        <f t="shared" si="532"/>
        <v>170.00000000000003</v>
      </c>
      <c r="L1262" s="4">
        <f t="shared" si="507"/>
        <v>1.5</v>
      </c>
      <c r="M1262" s="4">
        <f t="shared" si="508"/>
        <v>2.7</v>
      </c>
      <c r="N1262" s="1">
        <f t="shared" si="509"/>
        <v>0.66666666666666663</v>
      </c>
      <c r="O1262" s="1">
        <f t="shared" si="510"/>
        <v>0.37037037037037035</v>
      </c>
      <c r="P1262" s="1">
        <f t="shared" si="511"/>
        <v>3.5714285714285587E-2</v>
      </c>
      <c r="Q1262" s="1">
        <f t="shared" si="512"/>
        <v>0.14814814814814814</v>
      </c>
      <c r="R1262" s="1">
        <f t="shared" si="513"/>
        <v>0.65914814814814815</v>
      </c>
      <c r="S1262" s="1"/>
      <c r="T1262" s="17">
        <f t="shared" si="514"/>
        <v>517.10962521773342</v>
      </c>
      <c r="U1262" s="18">
        <f t="shared" si="515"/>
        <v>1734.0124117028765</v>
      </c>
      <c r="V1262" s="2">
        <f t="shared" si="516"/>
        <v>491.25414395684675</v>
      </c>
      <c r="W1262" s="18">
        <f t="shared" si="517"/>
        <v>1647.3117911177326</v>
      </c>
      <c r="X1262" s="2">
        <f t="shared" si="518"/>
        <v>-203.56062382403903</v>
      </c>
      <c r="Y1262" s="2">
        <f t="shared" si="519"/>
        <v>164.73117911177326</v>
      </c>
      <c r="Z1262" s="2">
        <f t="shared" si="520"/>
        <v>491.25414395684675</v>
      </c>
      <c r="AA1262" s="2">
        <f t="shared" si="521"/>
        <v>-1000</v>
      </c>
      <c r="AB1262" s="5">
        <f t="shared" si="522"/>
        <v>0.5</v>
      </c>
      <c r="AC1262" s="5">
        <f t="shared" si="523"/>
        <v>-1</v>
      </c>
      <c r="AD1262" s="3">
        <f t="shared" si="524"/>
        <v>201810</v>
      </c>
      <c r="AE1262" s="21">
        <v>1.4</v>
      </c>
      <c r="AF1262" s="21">
        <v>3.05</v>
      </c>
      <c r="AG1262" s="21">
        <v>1.5</v>
      </c>
      <c r="AH1262" s="21">
        <v>2.7</v>
      </c>
      <c r="AI1262">
        <v>37</v>
      </c>
      <c r="AJ1262">
        <v>34</v>
      </c>
      <c r="AK1262">
        <f t="shared" si="525"/>
        <v>-200</v>
      </c>
      <c r="AL1262">
        <f t="shared" si="526"/>
        <v>37</v>
      </c>
      <c r="AM1262">
        <f t="shared" si="527"/>
        <v>34</v>
      </c>
    </row>
    <row r="1263" spans="2:39" x14ac:dyDescent="0.25">
      <c r="B1263" s="24">
        <v>43401</v>
      </c>
      <c r="C1263" s="20" t="s">
        <v>37</v>
      </c>
      <c r="D1263" s="20" t="s">
        <v>35</v>
      </c>
      <c r="E1263" s="2">
        <v>-166.66666666666663</v>
      </c>
      <c r="F1263" s="2">
        <v>145.00000000000003</v>
      </c>
      <c r="G1263" s="9">
        <f t="shared" si="528"/>
        <v>45081.45833333028</v>
      </c>
      <c r="H1263" s="2" t="str">
        <f t="shared" si="529"/>
        <v>Detroit Lions</v>
      </c>
      <c r="I1263" s="2" t="str">
        <f t="shared" si="530"/>
        <v>Seattle Seahawks</v>
      </c>
      <c r="J1263" s="17">
        <f t="shared" si="531"/>
        <v>-166.66666666666663</v>
      </c>
      <c r="K1263" s="18">
        <f t="shared" si="532"/>
        <v>145.00000000000003</v>
      </c>
      <c r="L1263" s="4">
        <f t="shared" si="507"/>
        <v>1.6</v>
      </c>
      <c r="M1263" s="4">
        <f t="shared" si="508"/>
        <v>2.4500000000000002</v>
      </c>
      <c r="N1263" s="1">
        <f t="shared" si="509"/>
        <v>0.625</v>
      </c>
      <c r="O1263" s="1">
        <f t="shared" si="510"/>
        <v>0.4081632653061224</v>
      </c>
      <c r="P1263" s="1">
        <f t="shared" si="511"/>
        <v>3.2098765432098886E-2</v>
      </c>
      <c r="Q1263" s="1">
        <f t="shared" si="512"/>
        <v>0.1084183673469388</v>
      </c>
      <c r="R1263" s="1">
        <f t="shared" si="513"/>
        <v>0.61941836734693878</v>
      </c>
      <c r="S1263" s="1"/>
      <c r="T1263" s="17">
        <f t="shared" si="514"/>
        <v>614.4177388267467</v>
      </c>
      <c r="U1263" s="18">
        <f t="shared" si="515"/>
        <v>1471.4893831628281</v>
      </c>
      <c r="V1263" s="2">
        <f t="shared" si="516"/>
        <v>583.69685188540939</v>
      </c>
      <c r="W1263" s="18">
        <f t="shared" si="517"/>
        <v>1397.9149140046866</v>
      </c>
      <c r="X1263" s="2">
        <f t="shared" si="518"/>
        <v>-171.32180801898838</v>
      </c>
      <c r="Y1263" s="2">
        <f t="shared" si="519"/>
        <v>139.79149140046866</v>
      </c>
      <c r="Z1263" s="2">
        <f t="shared" si="520"/>
        <v>-1000</v>
      </c>
      <c r="AA1263" s="2">
        <f t="shared" si="521"/>
        <v>1397.9149140046866</v>
      </c>
      <c r="AB1263" s="5">
        <f t="shared" si="522"/>
        <v>-1</v>
      </c>
      <c r="AC1263" s="5">
        <f t="shared" si="523"/>
        <v>1.4500000000000002</v>
      </c>
      <c r="AD1263" s="3">
        <f t="shared" si="524"/>
        <v>201810</v>
      </c>
      <c r="AE1263" s="21">
        <v>1.68</v>
      </c>
      <c r="AF1263" s="21">
        <v>2.25</v>
      </c>
      <c r="AG1263" s="21">
        <v>1.6</v>
      </c>
      <c r="AH1263" s="21">
        <v>2.4500000000000002</v>
      </c>
      <c r="AI1263">
        <v>14</v>
      </c>
      <c r="AJ1263">
        <v>28</v>
      </c>
      <c r="AK1263">
        <f t="shared" si="525"/>
        <v>-170</v>
      </c>
      <c r="AL1263">
        <f t="shared" si="526"/>
        <v>14</v>
      </c>
      <c r="AM1263">
        <f t="shared" si="527"/>
        <v>28</v>
      </c>
    </row>
    <row r="1264" spans="2:39" x14ac:dyDescent="0.25">
      <c r="B1264" s="24">
        <v>43401</v>
      </c>
      <c r="C1264" s="20" t="s">
        <v>23</v>
      </c>
      <c r="D1264" s="20" t="s">
        <v>41</v>
      </c>
      <c r="E1264" s="2">
        <v>-454.54545454545462</v>
      </c>
      <c r="F1264" s="2">
        <v>350</v>
      </c>
      <c r="G1264" s="9">
        <f t="shared" si="528"/>
        <v>45081.499999996944</v>
      </c>
      <c r="H1264" s="2" t="str">
        <f t="shared" si="529"/>
        <v>Kansas City Chiefs</v>
      </c>
      <c r="I1264" s="2" t="str">
        <f t="shared" si="530"/>
        <v>Denver Broncos</v>
      </c>
      <c r="J1264" s="17">
        <f t="shared" si="531"/>
        <v>-454.54545454545462</v>
      </c>
      <c r="K1264" s="18">
        <f t="shared" si="532"/>
        <v>350</v>
      </c>
      <c r="L1264" s="4">
        <f t="shared" si="507"/>
        <v>1.22</v>
      </c>
      <c r="M1264" s="4">
        <f t="shared" si="508"/>
        <v>4.5</v>
      </c>
      <c r="N1264" s="1">
        <f t="shared" si="509"/>
        <v>0.81967213114754101</v>
      </c>
      <c r="O1264" s="1">
        <f t="shared" si="510"/>
        <v>0.22222222222222221</v>
      </c>
      <c r="P1264" s="1">
        <f t="shared" si="511"/>
        <v>4.0209790209790097E-2</v>
      </c>
      <c r="Q1264" s="1">
        <f t="shared" si="512"/>
        <v>0.2987249544626594</v>
      </c>
      <c r="R1264" s="1">
        <f t="shared" si="513"/>
        <v>0.80972495446265946</v>
      </c>
      <c r="S1264" s="1"/>
      <c r="T1264" s="17">
        <f t="shared" si="514"/>
        <v>234.98725646118768</v>
      </c>
      <c r="U1264" s="18">
        <f t="shared" si="515"/>
        <v>3526.591123964678</v>
      </c>
      <c r="V1264" s="2">
        <f t="shared" si="516"/>
        <v>223.2378936381283</v>
      </c>
      <c r="W1264" s="18">
        <f t="shared" si="517"/>
        <v>3350.2615677664439</v>
      </c>
      <c r="X1264" s="2">
        <f t="shared" si="518"/>
        <v>-447.95262296329213</v>
      </c>
      <c r="Y1264" s="2">
        <f t="shared" si="519"/>
        <v>335.02615677664437</v>
      </c>
      <c r="Z1264" s="2">
        <f t="shared" si="520"/>
        <v>223.2378936381283</v>
      </c>
      <c r="AA1264" s="2">
        <f t="shared" si="521"/>
        <v>-1000</v>
      </c>
      <c r="AB1264" s="5">
        <f t="shared" si="522"/>
        <v>0.21999999999999997</v>
      </c>
      <c r="AC1264" s="5">
        <f t="shared" si="523"/>
        <v>-1</v>
      </c>
      <c r="AD1264" s="3">
        <f t="shared" si="524"/>
        <v>201810</v>
      </c>
      <c r="AE1264" s="21">
        <v>1.1599999999999999</v>
      </c>
      <c r="AF1264" s="21">
        <v>5.5</v>
      </c>
      <c r="AG1264" s="21">
        <v>1.22</v>
      </c>
      <c r="AH1264" s="21">
        <v>4.5</v>
      </c>
      <c r="AI1264">
        <v>30</v>
      </c>
      <c r="AJ1264">
        <v>23</v>
      </c>
      <c r="AK1264">
        <f t="shared" si="525"/>
        <v>-500</v>
      </c>
      <c r="AL1264">
        <f t="shared" si="526"/>
        <v>30</v>
      </c>
      <c r="AM1264">
        <f t="shared" si="527"/>
        <v>23</v>
      </c>
    </row>
    <row r="1265" spans="2:39" x14ac:dyDescent="0.25">
      <c r="B1265" s="24">
        <v>43401</v>
      </c>
      <c r="C1265" s="20" t="s">
        <v>28</v>
      </c>
      <c r="D1265" s="20" t="s">
        <v>56</v>
      </c>
      <c r="E1265" s="2">
        <v>104.99999999999999</v>
      </c>
      <c r="F1265" s="2">
        <v>-125</v>
      </c>
      <c r="G1265" s="9">
        <f t="shared" si="528"/>
        <v>45081.541666663608</v>
      </c>
      <c r="H1265" s="2" t="str">
        <f t="shared" si="529"/>
        <v>Washington Redskins</v>
      </c>
      <c r="I1265" s="2" t="str">
        <f t="shared" si="530"/>
        <v>New York Giants</v>
      </c>
      <c r="J1265" s="17">
        <f t="shared" si="531"/>
        <v>-125</v>
      </c>
      <c r="K1265" s="18">
        <f t="shared" si="532"/>
        <v>104.99999999999999</v>
      </c>
      <c r="L1265" s="4">
        <f t="shared" si="507"/>
        <v>1.8</v>
      </c>
      <c r="M1265" s="4">
        <f t="shared" si="508"/>
        <v>2.0499999999999998</v>
      </c>
      <c r="N1265" s="1">
        <f t="shared" si="509"/>
        <v>0.55555555555555558</v>
      </c>
      <c r="O1265" s="1">
        <f t="shared" si="510"/>
        <v>0.48780487804878053</v>
      </c>
      <c r="P1265" s="1">
        <f t="shared" si="511"/>
        <v>4.1558441558441461E-2</v>
      </c>
      <c r="Q1265" s="1">
        <f t="shared" si="512"/>
        <v>3.3875338753387524E-2</v>
      </c>
      <c r="R1265" s="1">
        <f t="shared" si="513"/>
        <v>0.54487533875338756</v>
      </c>
      <c r="S1265" s="1"/>
      <c r="T1265" s="17">
        <f t="shared" si="514"/>
        <v>835.28218085238643</v>
      </c>
      <c r="U1265" s="18">
        <f t="shared" si="515"/>
        <v>1090.9993667390718</v>
      </c>
      <c r="V1265" s="2">
        <f t="shared" si="516"/>
        <v>793.51807180976709</v>
      </c>
      <c r="W1265" s="18">
        <f t="shared" si="517"/>
        <v>1036.449398402118</v>
      </c>
      <c r="X1265" s="2">
        <f t="shared" si="518"/>
        <v>-126.02107444375048</v>
      </c>
      <c r="Y1265" s="2">
        <f t="shared" si="519"/>
        <v>103.6449398402118</v>
      </c>
      <c r="Z1265" s="2">
        <f t="shared" si="520"/>
        <v>793.51807180976709</v>
      </c>
      <c r="AA1265" s="2">
        <f t="shared" si="521"/>
        <v>-1000</v>
      </c>
      <c r="AB1265" s="5">
        <f t="shared" si="522"/>
        <v>0.8</v>
      </c>
      <c r="AC1265" s="5">
        <f t="shared" si="523"/>
        <v>-1</v>
      </c>
      <c r="AD1265" s="3">
        <f t="shared" si="524"/>
        <v>201810</v>
      </c>
      <c r="AE1265" s="21">
        <v>2</v>
      </c>
      <c r="AF1265" s="21">
        <v>1.83</v>
      </c>
      <c r="AG1265" s="21">
        <v>2.0499999999999998</v>
      </c>
      <c r="AH1265" s="21">
        <v>1.8</v>
      </c>
      <c r="AI1265">
        <v>13</v>
      </c>
      <c r="AJ1265">
        <v>20</v>
      </c>
      <c r="AK1265">
        <f t="shared" si="525"/>
        <v>-130</v>
      </c>
      <c r="AL1265">
        <f t="shared" si="526"/>
        <v>20</v>
      </c>
      <c r="AM1265">
        <f t="shared" si="527"/>
        <v>13</v>
      </c>
    </row>
    <row r="1266" spans="2:39" x14ac:dyDescent="0.25">
      <c r="B1266" s="24">
        <v>43401</v>
      </c>
      <c r="C1266" s="20" t="s">
        <v>48</v>
      </c>
      <c r="D1266" s="20" t="s">
        <v>49</v>
      </c>
      <c r="E1266" s="2">
        <v>-454.54545454545462</v>
      </c>
      <c r="F1266" s="2">
        <v>350</v>
      </c>
      <c r="G1266" s="9">
        <f t="shared" si="528"/>
        <v>45081.583333330273</v>
      </c>
      <c r="H1266" s="2" t="str">
        <f t="shared" si="529"/>
        <v>Pittsburgh Steelers</v>
      </c>
      <c r="I1266" s="2" t="str">
        <f t="shared" si="530"/>
        <v>Cleveland Browns</v>
      </c>
      <c r="J1266" s="17">
        <f t="shared" si="531"/>
        <v>-454.54545454545462</v>
      </c>
      <c r="K1266" s="18">
        <f t="shared" si="532"/>
        <v>350</v>
      </c>
      <c r="L1266" s="4">
        <f t="shared" si="507"/>
        <v>1.22</v>
      </c>
      <c r="M1266" s="4">
        <f t="shared" si="508"/>
        <v>4.5</v>
      </c>
      <c r="N1266" s="1">
        <f t="shared" si="509"/>
        <v>0.81967213114754101</v>
      </c>
      <c r="O1266" s="1">
        <f t="shared" si="510"/>
        <v>0.22222222222222221</v>
      </c>
      <c r="P1266" s="1">
        <f t="shared" si="511"/>
        <v>4.0209790209790097E-2</v>
      </c>
      <c r="Q1266" s="1">
        <f t="shared" si="512"/>
        <v>0.2987249544626594</v>
      </c>
      <c r="R1266" s="1">
        <f t="shared" si="513"/>
        <v>0.80972495446265946</v>
      </c>
      <c r="S1266" s="1"/>
      <c r="T1266" s="17">
        <f t="shared" si="514"/>
        <v>234.98725646118768</v>
      </c>
      <c r="U1266" s="18">
        <f t="shared" si="515"/>
        <v>3526.591123964678</v>
      </c>
      <c r="V1266" s="2">
        <f t="shared" si="516"/>
        <v>223.2378936381283</v>
      </c>
      <c r="W1266" s="18">
        <f t="shared" si="517"/>
        <v>3350.2615677664439</v>
      </c>
      <c r="X1266" s="2">
        <f t="shared" si="518"/>
        <v>-447.95262296329213</v>
      </c>
      <c r="Y1266" s="2">
        <f t="shared" si="519"/>
        <v>335.02615677664437</v>
      </c>
      <c r="Z1266" s="2">
        <f t="shared" si="520"/>
        <v>223.2378936381283</v>
      </c>
      <c r="AA1266" s="2">
        <f t="shared" si="521"/>
        <v>-1000</v>
      </c>
      <c r="AB1266" s="5">
        <f t="shared" si="522"/>
        <v>0.21999999999999997</v>
      </c>
      <c r="AC1266" s="5">
        <f t="shared" si="523"/>
        <v>-1</v>
      </c>
      <c r="AD1266" s="3">
        <f t="shared" si="524"/>
        <v>201810</v>
      </c>
      <c r="AE1266" s="21">
        <v>1.27</v>
      </c>
      <c r="AF1266" s="21">
        <v>3.8</v>
      </c>
      <c r="AG1266" s="21">
        <v>1.22</v>
      </c>
      <c r="AH1266" s="21">
        <v>4.5</v>
      </c>
      <c r="AI1266">
        <v>33</v>
      </c>
      <c r="AJ1266">
        <v>18</v>
      </c>
      <c r="AK1266">
        <f t="shared" si="525"/>
        <v>-500</v>
      </c>
      <c r="AL1266">
        <f t="shared" si="526"/>
        <v>33</v>
      </c>
      <c r="AM1266">
        <f t="shared" si="527"/>
        <v>18</v>
      </c>
    </row>
    <row r="1267" spans="2:39" x14ac:dyDescent="0.25">
      <c r="B1267" s="24">
        <v>43401</v>
      </c>
      <c r="C1267" s="20" t="s">
        <v>29</v>
      </c>
      <c r="D1267" s="20" t="s">
        <v>22</v>
      </c>
      <c r="E1267" s="2">
        <v>175</v>
      </c>
      <c r="F1267" s="2">
        <v>-212.76595744680853</v>
      </c>
      <c r="G1267" s="9">
        <f t="shared" si="528"/>
        <v>45081.624999996937</v>
      </c>
      <c r="H1267" s="2" t="str">
        <f t="shared" si="529"/>
        <v>Philadelphia Eagles</v>
      </c>
      <c r="I1267" s="2" t="str">
        <f t="shared" si="530"/>
        <v>Jacksonville Jaguars</v>
      </c>
      <c r="J1267" s="17">
        <f t="shared" si="531"/>
        <v>-212.76595744680853</v>
      </c>
      <c r="K1267" s="18">
        <f t="shared" si="532"/>
        <v>175</v>
      </c>
      <c r="L1267" s="4">
        <f t="shared" si="507"/>
        <v>1.4700000000000002</v>
      </c>
      <c r="M1267" s="4">
        <f t="shared" si="508"/>
        <v>2.75</v>
      </c>
      <c r="N1267" s="1">
        <f t="shared" si="509"/>
        <v>0.68027210884353728</v>
      </c>
      <c r="O1267" s="1">
        <f t="shared" si="510"/>
        <v>0.36363636363636365</v>
      </c>
      <c r="P1267" s="1">
        <f t="shared" si="511"/>
        <v>4.206161137440767E-2</v>
      </c>
      <c r="Q1267" s="1">
        <f t="shared" si="512"/>
        <v>0.15831787260358682</v>
      </c>
      <c r="R1267" s="1">
        <f t="shared" si="513"/>
        <v>0.66931787260358688</v>
      </c>
      <c r="S1267" s="1"/>
      <c r="T1267" s="17">
        <f t="shared" si="514"/>
        <v>494.0584151893168</v>
      </c>
      <c r="U1267" s="18">
        <f t="shared" si="515"/>
        <v>1810.0865209085014</v>
      </c>
      <c r="V1267" s="2">
        <f t="shared" si="516"/>
        <v>469.35549442985092</v>
      </c>
      <c r="W1267" s="18">
        <f t="shared" si="517"/>
        <v>1719.5821948630762</v>
      </c>
      <c r="X1267" s="2">
        <f t="shared" si="518"/>
        <v>-213.05812158750777</v>
      </c>
      <c r="Y1267" s="2">
        <f t="shared" si="519"/>
        <v>171.95821948630763</v>
      </c>
      <c r="Z1267" s="2">
        <f t="shared" si="520"/>
        <v>469.35549442985092</v>
      </c>
      <c r="AA1267" s="2">
        <f t="shared" si="521"/>
        <v>-1000</v>
      </c>
      <c r="AB1267" s="5">
        <f t="shared" si="522"/>
        <v>0.4700000000000002</v>
      </c>
      <c r="AC1267" s="5">
        <f t="shared" si="523"/>
        <v>-1</v>
      </c>
      <c r="AD1267" s="3">
        <f t="shared" si="524"/>
        <v>201810</v>
      </c>
      <c r="AE1267" s="21">
        <v>2.5499999999999998</v>
      </c>
      <c r="AF1267" s="21">
        <v>1.57</v>
      </c>
      <c r="AG1267" s="21">
        <v>2.75</v>
      </c>
      <c r="AH1267" s="21">
        <v>1.47</v>
      </c>
      <c r="AI1267">
        <v>18</v>
      </c>
      <c r="AJ1267">
        <v>24</v>
      </c>
      <c r="AK1267">
        <f t="shared" si="525"/>
        <v>-300</v>
      </c>
      <c r="AL1267">
        <f t="shared" si="526"/>
        <v>24</v>
      </c>
      <c r="AM1267">
        <f t="shared" si="527"/>
        <v>18</v>
      </c>
    </row>
    <row r="1268" spans="2:39" x14ac:dyDescent="0.25">
      <c r="B1268" s="24">
        <v>43398</v>
      </c>
      <c r="C1268" s="20" t="s">
        <v>43</v>
      </c>
      <c r="D1268" s="20" t="s">
        <v>33</v>
      </c>
      <c r="E1268" s="2">
        <v>-384.61538461538458</v>
      </c>
      <c r="F1268" s="2">
        <v>300</v>
      </c>
      <c r="G1268" s="9">
        <f t="shared" si="528"/>
        <v>45081.666666663601</v>
      </c>
      <c r="H1268" s="2" t="str">
        <f t="shared" si="529"/>
        <v>Houston Texans</v>
      </c>
      <c r="I1268" s="2" t="str">
        <f t="shared" si="530"/>
        <v>Miami Dolphins</v>
      </c>
      <c r="J1268" s="17">
        <f t="shared" si="531"/>
        <v>-384.61538461538458</v>
      </c>
      <c r="K1268" s="18">
        <f t="shared" si="532"/>
        <v>300</v>
      </c>
      <c r="L1268" s="4">
        <f t="shared" si="507"/>
        <v>1.26</v>
      </c>
      <c r="M1268" s="4">
        <f t="shared" si="508"/>
        <v>4</v>
      </c>
      <c r="N1268" s="1">
        <f t="shared" si="509"/>
        <v>0.79365079365079361</v>
      </c>
      <c r="O1268" s="1">
        <f t="shared" si="510"/>
        <v>0.25</v>
      </c>
      <c r="P1268" s="1">
        <f t="shared" si="511"/>
        <v>4.1825095057034134E-2</v>
      </c>
      <c r="Q1268" s="1">
        <f t="shared" si="512"/>
        <v>0.2718253968253968</v>
      </c>
      <c r="R1268" s="1">
        <f t="shared" si="513"/>
        <v>0.78282539682539687</v>
      </c>
      <c r="S1268" s="1"/>
      <c r="T1268" s="17">
        <f t="shared" si="514"/>
        <v>277.42406423618138</v>
      </c>
      <c r="U1268" s="18">
        <f t="shared" si="515"/>
        <v>3056.5054734484152</v>
      </c>
      <c r="V1268" s="2">
        <f t="shared" si="516"/>
        <v>263.55286102437231</v>
      </c>
      <c r="W1268" s="18">
        <f t="shared" si="517"/>
        <v>2903.6801997759944</v>
      </c>
      <c r="X1268" s="2">
        <f t="shared" si="518"/>
        <v>-379.4305233922405</v>
      </c>
      <c r="Y1268" s="2">
        <f t="shared" si="519"/>
        <v>290.36801997759943</v>
      </c>
      <c r="Z1268" s="2">
        <f t="shared" si="520"/>
        <v>263.55286102437231</v>
      </c>
      <c r="AA1268" s="2">
        <f t="shared" si="521"/>
        <v>-1000</v>
      </c>
      <c r="AB1268" s="5">
        <f t="shared" si="522"/>
        <v>0.26</v>
      </c>
      <c r="AC1268" s="5">
        <f t="shared" si="523"/>
        <v>-1</v>
      </c>
      <c r="AD1268" s="3">
        <f t="shared" si="524"/>
        <v>201810</v>
      </c>
      <c r="AE1268" s="21">
        <v>1.32</v>
      </c>
      <c r="AF1268" s="21">
        <v>3.5</v>
      </c>
      <c r="AG1268" s="21">
        <v>1.26</v>
      </c>
      <c r="AH1268" s="21">
        <v>4</v>
      </c>
      <c r="AI1268">
        <v>42</v>
      </c>
      <c r="AJ1268">
        <v>23</v>
      </c>
      <c r="AK1268">
        <f t="shared" si="525"/>
        <v>-400</v>
      </c>
      <c r="AL1268">
        <f t="shared" si="526"/>
        <v>42</v>
      </c>
      <c r="AM1268">
        <f t="shared" si="527"/>
        <v>23</v>
      </c>
    </row>
    <row r="1269" spans="2:39" x14ac:dyDescent="0.25">
      <c r="B1269" s="24">
        <v>43395</v>
      </c>
      <c r="C1269" s="20" t="s">
        <v>38</v>
      </c>
      <c r="D1269" s="20" t="s">
        <v>28</v>
      </c>
      <c r="E1269" s="2">
        <v>-222.22222222222226</v>
      </c>
      <c r="F1269" s="2">
        <v>179.99999999999997</v>
      </c>
      <c r="G1269" s="9">
        <f t="shared" si="528"/>
        <v>45081.708333330265</v>
      </c>
      <c r="H1269" s="2" t="str">
        <f t="shared" si="529"/>
        <v>Atlanta Falcons</v>
      </c>
      <c r="I1269" s="2" t="str">
        <f t="shared" si="530"/>
        <v>New York Giants</v>
      </c>
      <c r="J1269" s="17">
        <f t="shared" si="531"/>
        <v>-222.22222222222226</v>
      </c>
      <c r="K1269" s="18">
        <f t="shared" si="532"/>
        <v>179.99999999999997</v>
      </c>
      <c r="L1269" s="4">
        <f t="shared" si="507"/>
        <v>1.45</v>
      </c>
      <c r="M1269" s="4">
        <f t="shared" si="508"/>
        <v>2.8</v>
      </c>
      <c r="N1269" s="1">
        <f t="shared" si="509"/>
        <v>0.68965517241379315</v>
      </c>
      <c r="O1269" s="1">
        <f t="shared" si="510"/>
        <v>0.35714285714285715</v>
      </c>
      <c r="P1269" s="1">
        <f t="shared" si="511"/>
        <v>4.4705882352941262E-2</v>
      </c>
      <c r="Q1269" s="1">
        <f t="shared" si="512"/>
        <v>0.166256157635468</v>
      </c>
      <c r="R1269" s="1">
        <f t="shared" si="513"/>
        <v>0.67725615763546798</v>
      </c>
      <c r="S1269" s="1"/>
      <c r="T1269" s="17">
        <f t="shared" si="514"/>
        <v>476.54619116545314</v>
      </c>
      <c r="U1269" s="18">
        <f t="shared" si="515"/>
        <v>1872.3757127156628</v>
      </c>
      <c r="V1269" s="2">
        <f t="shared" si="516"/>
        <v>452.71888160718044</v>
      </c>
      <c r="W1269" s="18">
        <f t="shared" si="517"/>
        <v>1778.7569270798795</v>
      </c>
      <c r="X1269" s="2">
        <f t="shared" si="518"/>
        <v>-220.88762820095712</v>
      </c>
      <c r="Y1269" s="2">
        <f t="shared" si="519"/>
        <v>177.87569270798795</v>
      </c>
      <c r="Z1269" s="2">
        <f t="shared" si="520"/>
        <v>452.71888160718044</v>
      </c>
      <c r="AA1269" s="2">
        <f t="shared" si="521"/>
        <v>-1000</v>
      </c>
      <c r="AB1269" s="5">
        <f t="shared" si="522"/>
        <v>0.44999999999999996</v>
      </c>
      <c r="AC1269" s="5">
        <f t="shared" si="523"/>
        <v>-1</v>
      </c>
      <c r="AD1269" s="3">
        <f t="shared" si="524"/>
        <v>201810</v>
      </c>
      <c r="AE1269" s="21">
        <v>1.4</v>
      </c>
      <c r="AF1269" s="21">
        <v>3.1</v>
      </c>
      <c r="AG1269" s="21">
        <v>1.45</v>
      </c>
      <c r="AH1269" s="21">
        <v>2.8</v>
      </c>
      <c r="AI1269">
        <v>23</v>
      </c>
      <c r="AJ1269">
        <v>20</v>
      </c>
      <c r="AK1269">
        <f t="shared" si="525"/>
        <v>-300</v>
      </c>
      <c r="AL1269">
        <f t="shared" si="526"/>
        <v>23</v>
      </c>
      <c r="AM1269">
        <f t="shared" si="527"/>
        <v>20</v>
      </c>
    </row>
    <row r="1270" spans="2:39" x14ac:dyDescent="0.25">
      <c r="B1270" s="24">
        <v>43394</v>
      </c>
      <c r="C1270" s="20" t="s">
        <v>25</v>
      </c>
      <c r="D1270" s="20" t="s">
        <v>50</v>
      </c>
      <c r="E1270" s="2">
        <v>325</v>
      </c>
      <c r="F1270" s="2">
        <v>-434.78260869565219</v>
      </c>
      <c r="G1270" s="9">
        <f t="shared" si="528"/>
        <v>45081.74999999693</v>
      </c>
      <c r="H1270" s="2" t="str">
        <f t="shared" si="529"/>
        <v>Los Angeles Rams</v>
      </c>
      <c r="I1270" s="2" t="str">
        <f t="shared" si="530"/>
        <v>San Francisco 49ers</v>
      </c>
      <c r="J1270" s="17">
        <f t="shared" si="531"/>
        <v>-434.78260869565219</v>
      </c>
      <c r="K1270" s="18">
        <f t="shared" si="532"/>
        <v>325</v>
      </c>
      <c r="L1270" s="4">
        <f t="shared" si="507"/>
        <v>1.2300000000000002</v>
      </c>
      <c r="M1270" s="4">
        <f t="shared" si="508"/>
        <v>4.25</v>
      </c>
      <c r="N1270" s="1">
        <f t="shared" si="509"/>
        <v>0.81300813008130068</v>
      </c>
      <c r="O1270" s="1">
        <f t="shared" si="510"/>
        <v>0.23529411764705882</v>
      </c>
      <c r="P1270" s="1">
        <f t="shared" si="511"/>
        <v>4.607664233576636E-2</v>
      </c>
      <c r="Q1270" s="1">
        <f t="shared" si="512"/>
        <v>0.28885700621712096</v>
      </c>
      <c r="R1270" s="1">
        <f t="shared" si="513"/>
        <v>0.79985700621712097</v>
      </c>
      <c r="S1270" s="1"/>
      <c r="T1270" s="17">
        <f t="shared" si="514"/>
        <v>250.2234677288684</v>
      </c>
      <c r="U1270" s="18">
        <f t="shared" si="515"/>
        <v>3342.2645955042926</v>
      </c>
      <c r="V1270" s="2">
        <f t="shared" si="516"/>
        <v>237.71229434242497</v>
      </c>
      <c r="W1270" s="18">
        <f t="shared" si="517"/>
        <v>3175.151365729078</v>
      </c>
      <c r="X1270" s="2">
        <f t="shared" si="518"/>
        <v>-420.67660100049278</v>
      </c>
      <c r="Y1270" s="2">
        <f t="shared" si="519"/>
        <v>317.51513657290781</v>
      </c>
      <c r="Z1270" s="2">
        <f t="shared" si="520"/>
        <v>237.71229434242497</v>
      </c>
      <c r="AA1270" s="2">
        <f t="shared" si="521"/>
        <v>-1000</v>
      </c>
      <c r="AB1270" s="5">
        <f t="shared" si="522"/>
        <v>0.2300000000000002</v>
      </c>
      <c r="AC1270" s="5">
        <f t="shared" si="523"/>
        <v>-1</v>
      </c>
      <c r="AD1270" s="3">
        <f t="shared" si="524"/>
        <v>201810</v>
      </c>
      <c r="AE1270" s="21">
        <v>5.25</v>
      </c>
      <c r="AF1270" s="21">
        <v>1.18</v>
      </c>
      <c r="AG1270" s="21">
        <v>4.25</v>
      </c>
      <c r="AH1270" s="21">
        <v>1.23</v>
      </c>
      <c r="AI1270">
        <v>10</v>
      </c>
      <c r="AJ1270">
        <v>39</v>
      </c>
      <c r="AK1270">
        <f t="shared" si="525"/>
        <v>-500</v>
      </c>
      <c r="AL1270">
        <f t="shared" si="526"/>
        <v>39</v>
      </c>
      <c r="AM1270">
        <f t="shared" si="527"/>
        <v>10</v>
      </c>
    </row>
    <row r="1271" spans="2:39" x14ac:dyDescent="0.25">
      <c r="B1271" s="24">
        <v>43394</v>
      </c>
      <c r="C1271" s="20" t="s">
        <v>56</v>
      </c>
      <c r="D1271" s="20" t="s">
        <v>26</v>
      </c>
      <c r="E1271" s="2">
        <v>104.99999999999999</v>
      </c>
      <c r="F1271" s="2">
        <v>-125</v>
      </c>
      <c r="G1271" s="9">
        <f t="shared" si="528"/>
        <v>45081.791666663594</v>
      </c>
      <c r="H1271" s="2" t="str">
        <f t="shared" si="529"/>
        <v>Dallas Cowboys</v>
      </c>
      <c r="I1271" s="2" t="str">
        <f t="shared" si="530"/>
        <v>Washington Redskins</v>
      </c>
      <c r="J1271" s="17">
        <f t="shared" si="531"/>
        <v>-125</v>
      </c>
      <c r="K1271" s="18">
        <f t="shared" si="532"/>
        <v>104.99999999999999</v>
      </c>
      <c r="L1271" s="4">
        <f t="shared" si="507"/>
        <v>1.8</v>
      </c>
      <c r="M1271" s="4">
        <f t="shared" si="508"/>
        <v>2.0499999999999998</v>
      </c>
      <c r="N1271" s="1">
        <f t="shared" si="509"/>
        <v>0.55555555555555558</v>
      </c>
      <c r="O1271" s="1">
        <f t="shared" si="510"/>
        <v>0.48780487804878053</v>
      </c>
      <c r="P1271" s="1">
        <f t="shared" si="511"/>
        <v>4.1558441558441461E-2</v>
      </c>
      <c r="Q1271" s="1">
        <f t="shared" si="512"/>
        <v>3.3875338753387524E-2</v>
      </c>
      <c r="R1271" s="1">
        <f t="shared" si="513"/>
        <v>0.54487533875338756</v>
      </c>
      <c r="S1271" s="1"/>
      <c r="T1271" s="17">
        <f t="shared" si="514"/>
        <v>835.28218085238643</v>
      </c>
      <c r="U1271" s="18">
        <f t="shared" si="515"/>
        <v>1090.9993667390718</v>
      </c>
      <c r="V1271" s="2">
        <f t="shared" si="516"/>
        <v>793.51807180976709</v>
      </c>
      <c r="W1271" s="18">
        <f t="shared" si="517"/>
        <v>1036.449398402118</v>
      </c>
      <c r="X1271" s="2">
        <f t="shared" si="518"/>
        <v>-126.02107444375048</v>
      </c>
      <c r="Y1271" s="2">
        <f t="shared" si="519"/>
        <v>103.6449398402118</v>
      </c>
      <c r="Z1271" s="2">
        <f t="shared" si="520"/>
        <v>-1000</v>
      </c>
      <c r="AA1271" s="2">
        <f t="shared" si="521"/>
        <v>1036.449398402118</v>
      </c>
      <c r="AB1271" s="5">
        <f t="shared" si="522"/>
        <v>-1</v>
      </c>
      <c r="AC1271" s="5">
        <f t="shared" si="523"/>
        <v>1.0499999999999998</v>
      </c>
      <c r="AD1271" s="3">
        <f t="shared" si="524"/>
        <v>201810</v>
      </c>
      <c r="AE1271" s="21">
        <v>1.8</v>
      </c>
      <c r="AF1271" s="21">
        <v>2.0499999999999998</v>
      </c>
      <c r="AG1271" s="21">
        <v>2.0499999999999998</v>
      </c>
      <c r="AH1271" s="21">
        <v>1.8</v>
      </c>
      <c r="AI1271">
        <v>20</v>
      </c>
      <c r="AJ1271">
        <v>17</v>
      </c>
      <c r="AK1271">
        <f t="shared" si="525"/>
        <v>-130</v>
      </c>
      <c r="AL1271">
        <f t="shared" si="526"/>
        <v>17</v>
      </c>
      <c r="AM1271">
        <f t="shared" si="527"/>
        <v>20</v>
      </c>
    </row>
    <row r="1272" spans="2:39" x14ac:dyDescent="0.25">
      <c r="B1272" s="24">
        <v>43394</v>
      </c>
      <c r="C1272" s="20" t="s">
        <v>31</v>
      </c>
      <c r="D1272" s="20" t="s">
        <v>46</v>
      </c>
      <c r="E1272" s="2">
        <v>-147.05882352941177</v>
      </c>
      <c r="F1272" s="2">
        <v>125</v>
      </c>
      <c r="G1272" s="9">
        <f t="shared" si="528"/>
        <v>45081.833333330258</v>
      </c>
      <c r="H1272" s="2" t="str">
        <f t="shared" si="529"/>
        <v>Baltimore Ravens</v>
      </c>
      <c r="I1272" s="2" t="str">
        <f t="shared" si="530"/>
        <v>New Orleans Saints</v>
      </c>
      <c r="J1272" s="17">
        <f t="shared" si="531"/>
        <v>-147.05882352941177</v>
      </c>
      <c r="K1272" s="18">
        <f t="shared" si="532"/>
        <v>125</v>
      </c>
      <c r="L1272" s="4">
        <f t="shared" si="507"/>
        <v>1.68</v>
      </c>
      <c r="M1272" s="4">
        <f t="shared" si="508"/>
        <v>2.25</v>
      </c>
      <c r="N1272" s="1">
        <f t="shared" si="509"/>
        <v>0.59523809523809523</v>
      </c>
      <c r="O1272" s="1">
        <f t="shared" si="510"/>
        <v>0.44444444444444442</v>
      </c>
      <c r="P1272" s="1">
        <f t="shared" si="511"/>
        <v>3.8167938931297662E-2</v>
      </c>
      <c r="Q1272" s="1">
        <f t="shared" si="512"/>
        <v>7.5396825396825407E-2</v>
      </c>
      <c r="R1272" s="1">
        <f t="shared" si="513"/>
        <v>0.58639682539682547</v>
      </c>
      <c r="S1272" s="1"/>
      <c r="T1272" s="17">
        <f t="shared" si="514"/>
        <v>705.32983244457648</v>
      </c>
      <c r="U1272" s="18">
        <f t="shared" si="515"/>
        <v>1287.7472223008879</v>
      </c>
      <c r="V1272" s="2">
        <f t="shared" si="516"/>
        <v>670.06334082234764</v>
      </c>
      <c r="W1272" s="18">
        <f t="shared" si="517"/>
        <v>1223.3598611858433</v>
      </c>
      <c r="X1272" s="2">
        <f t="shared" si="518"/>
        <v>-149.23962244714528</v>
      </c>
      <c r="Y1272" s="2">
        <f t="shared" si="519"/>
        <v>122.33598611858433</v>
      </c>
      <c r="Z1272" s="2">
        <f t="shared" si="520"/>
        <v>-1000</v>
      </c>
      <c r="AA1272" s="2">
        <f t="shared" si="521"/>
        <v>1223.3598611858433</v>
      </c>
      <c r="AB1272" s="5">
        <f t="shared" si="522"/>
        <v>-1</v>
      </c>
      <c r="AC1272" s="5">
        <f t="shared" si="523"/>
        <v>1.25</v>
      </c>
      <c r="AD1272" s="3">
        <f t="shared" si="524"/>
        <v>201810</v>
      </c>
      <c r="AE1272" s="21">
        <v>1.76</v>
      </c>
      <c r="AF1272" s="21">
        <v>2.1</v>
      </c>
      <c r="AG1272" s="21">
        <v>1.68</v>
      </c>
      <c r="AH1272" s="21">
        <v>2.25</v>
      </c>
      <c r="AI1272">
        <v>23</v>
      </c>
      <c r="AJ1272">
        <v>24</v>
      </c>
      <c r="AK1272">
        <f t="shared" si="525"/>
        <v>-150</v>
      </c>
      <c r="AL1272">
        <f t="shared" si="526"/>
        <v>23</v>
      </c>
      <c r="AM1272">
        <f t="shared" si="527"/>
        <v>24</v>
      </c>
    </row>
    <row r="1273" spans="2:39" x14ac:dyDescent="0.25">
      <c r="B1273" s="24">
        <v>43394</v>
      </c>
      <c r="C1273" s="20" t="s">
        <v>40</v>
      </c>
      <c r="D1273" s="20" t="s">
        <v>39</v>
      </c>
      <c r="E1273" s="2">
        <v>104.99999999999999</v>
      </c>
      <c r="F1273" s="2">
        <v>-125</v>
      </c>
      <c r="G1273" s="9">
        <f t="shared" si="528"/>
        <v>45081.874999996922</v>
      </c>
      <c r="H1273" s="2" t="str">
        <f t="shared" si="529"/>
        <v>New England Patriots</v>
      </c>
      <c r="I1273" s="2" t="str">
        <f t="shared" si="530"/>
        <v>Chicago Bears</v>
      </c>
      <c r="J1273" s="17">
        <f t="shared" si="531"/>
        <v>-125</v>
      </c>
      <c r="K1273" s="18">
        <f t="shared" si="532"/>
        <v>104.99999999999999</v>
      </c>
      <c r="L1273" s="4">
        <f t="shared" si="507"/>
        <v>1.8</v>
      </c>
      <c r="M1273" s="4">
        <f t="shared" si="508"/>
        <v>2.0499999999999998</v>
      </c>
      <c r="N1273" s="1">
        <f t="shared" si="509"/>
        <v>0.55555555555555558</v>
      </c>
      <c r="O1273" s="1">
        <f t="shared" si="510"/>
        <v>0.48780487804878053</v>
      </c>
      <c r="P1273" s="1">
        <f t="shared" si="511"/>
        <v>4.1558441558441461E-2</v>
      </c>
      <c r="Q1273" s="1">
        <f t="shared" si="512"/>
        <v>3.3875338753387524E-2</v>
      </c>
      <c r="R1273" s="1">
        <f t="shared" si="513"/>
        <v>0.54487533875338756</v>
      </c>
      <c r="S1273" s="1"/>
      <c r="T1273" s="17">
        <f t="shared" si="514"/>
        <v>835.28218085238643</v>
      </c>
      <c r="U1273" s="18">
        <f t="shared" si="515"/>
        <v>1090.9993667390718</v>
      </c>
      <c r="V1273" s="2">
        <f t="shared" si="516"/>
        <v>793.51807180976709</v>
      </c>
      <c r="W1273" s="18">
        <f t="shared" si="517"/>
        <v>1036.449398402118</v>
      </c>
      <c r="X1273" s="2">
        <f t="shared" si="518"/>
        <v>-126.02107444375048</v>
      </c>
      <c r="Y1273" s="2">
        <f t="shared" si="519"/>
        <v>103.6449398402118</v>
      </c>
      <c r="Z1273" s="2">
        <f t="shared" si="520"/>
        <v>793.51807180976709</v>
      </c>
      <c r="AA1273" s="2">
        <f t="shared" si="521"/>
        <v>-1000</v>
      </c>
      <c r="AB1273" s="5">
        <f t="shared" si="522"/>
        <v>0.8</v>
      </c>
      <c r="AC1273" s="5">
        <f t="shared" si="523"/>
        <v>-1</v>
      </c>
      <c r="AD1273" s="3">
        <f t="shared" si="524"/>
        <v>201810</v>
      </c>
      <c r="AE1273" s="21">
        <v>2.4500000000000002</v>
      </c>
      <c r="AF1273" s="21">
        <v>1.6</v>
      </c>
      <c r="AG1273" s="21">
        <v>2.0499999999999998</v>
      </c>
      <c r="AH1273" s="21">
        <v>1.8</v>
      </c>
      <c r="AI1273">
        <v>31</v>
      </c>
      <c r="AJ1273">
        <v>38</v>
      </c>
      <c r="AK1273">
        <f t="shared" si="525"/>
        <v>-130</v>
      </c>
      <c r="AL1273">
        <f t="shared" si="526"/>
        <v>38</v>
      </c>
      <c r="AM1273">
        <f t="shared" si="527"/>
        <v>31</v>
      </c>
    </row>
    <row r="1274" spans="2:39" x14ac:dyDescent="0.25">
      <c r="B1274" s="24">
        <v>43394</v>
      </c>
      <c r="C1274" s="20" t="s">
        <v>42</v>
      </c>
      <c r="D1274" s="20" t="s">
        <v>27</v>
      </c>
      <c r="E1274" s="2">
        <v>-303.03030303030295</v>
      </c>
      <c r="F1274" s="2">
        <v>240</v>
      </c>
      <c r="G1274" s="9">
        <f t="shared" si="528"/>
        <v>45081.916666663587</v>
      </c>
      <c r="H1274" s="2" t="str">
        <f t="shared" si="529"/>
        <v>Indianapolis Colts</v>
      </c>
      <c r="I1274" s="2" t="str">
        <f t="shared" si="530"/>
        <v>Buffalo Bills</v>
      </c>
      <c r="J1274" s="17">
        <f t="shared" si="531"/>
        <v>-303.03030303030295</v>
      </c>
      <c r="K1274" s="18">
        <f t="shared" si="532"/>
        <v>240</v>
      </c>
      <c r="L1274" s="4">
        <f t="shared" si="507"/>
        <v>1.33</v>
      </c>
      <c r="M1274" s="4">
        <f t="shared" si="508"/>
        <v>3.4</v>
      </c>
      <c r="N1274" s="1">
        <f t="shared" si="509"/>
        <v>0.75187969924812026</v>
      </c>
      <c r="O1274" s="1">
        <f t="shared" si="510"/>
        <v>0.29411764705882354</v>
      </c>
      <c r="P1274" s="1">
        <f t="shared" si="511"/>
        <v>4.3974630021141659E-2</v>
      </c>
      <c r="Q1274" s="1">
        <f t="shared" si="512"/>
        <v>0.22888102609464836</v>
      </c>
      <c r="R1274" s="1">
        <f t="shared" si="513"/>
        <v>0.73988102609464834</v>
      </c>
      <c r="S1274" s="1"/>
      <c r="T1274" s="17">
        <f t="shared" si="514"/>
        <v>351.56865054149432</v>
      </c>
      <c r="U1274" s="18">
        <f t="shared" si="515"/>
        <v>2476.6314971810075</v>
      </c>
      <c r="V1274" s="2">
        <f t="shared" si="516"/>
        <v>333.99021801441961</v>
      </c>
      <c r="W1274" s="18">
        <f t="shared" si="517"/>
        <v>2352.7999223219572</v>
      </c>
      <c r="X1274" s="2">
        <f t="shared" si="518"/>
        <v>-299.40996653884821</v>
      </c>
      <c r="Y1274" s="2">
        <f t="shared" si="519"/>
        <v>235.27999223219572</v>
      </c>
      <c r="Z1274" s="2">
        <f t="shared" si="520"/>
        <v>333.99021801441961</v>
      </c>
      <c r="AA1274" s="2">
        <f t="shared" si="521"/>
        <v>-1000</v>
      </c>
      <c r="AB1274" s="5">
        <f t="shared" si="522"/>
        <v>0.33000000000000007</v>
      </c>
      <c r="AC1274" s="5">
        <f t="shared" si="523"/>
        <v>-1</v>
      </c>
      <c r="AD1274" s="3">
        <f t="shared" si="524"/>
        <v>201810</v>
      </c>
      <c r="AE1274" s="21">
        <v>1.26</v>
      </c>
      <c r="AF1274" s="21">
        <v>4</v>
      </c>
      <c r="AG1274" s="21">
        <v>1.33</v>
      </c>
      <c r="AH1274" s="21">
        <v>3.4</v>
      </c>
      <c r="AI1274">
        <v>37</v>
      </c>
      <c r="AJ1274">
        <v>5</v>
      </c>
      <c r="AK1274">
        <f t="shared" si="525"/>
        <v>-400</v>
      </c>
      <c r="AL1274">
        <f t="shared" si="526"/>
        <v>37</v>
      </c>
      <c r="AM1274">
        <f t="shared" si="527"/>
        <v>5</v>
      </c>
    </row>
    <row r="1275" spans="2:39" x14ac:dyDescent="0.25">
      <c r="B1275" s="24">
        <v>43394</v>
      </c>
      <c r="C1275" s="20" t="s">
        <v>29</v>
      </c>
      <c r="D1275" s="20" t="s">
        <v>43</v>
      </c>
      <c r="E1275" s="2">
        <v>-185.18518518518516</v>
      </c>
      <c r="F1275" s="2">
        <v>165</v>
      </c>
      <c r="G1275" s="9">
        <f t="shared" si="528"/>
        <v>45081.958333330251</v>
      </c>
      <c r="H1275" s="2" t="str">
        <f t="shared" si="529"/>
        <v>Jacksonville Jaguars</v>
      </c>
      <c r="I1275" s="2" t="str">
        <f t="shared" si="530"/>
        <v>Houston Texans</v>
      </c>
      <c r="J1275" s="17">
        <f t="shared" si="531"/>
        <v>-185.18518518518516</v>
      </c>
      <c r="K1275" s="18">
        <f t="shared" si="532"/>
        <v>165</v>
      </c>
      <c r="L1275" s="4">
        <f t="shared" si="507"/>
        <v>1.54</v>
      </c>
      <c r="M1275" s="4">
        <f t="shared" si="508"/>
        <v>2.65</v>
      </c>
      <c r="N1275" s="1">
        <f t="shared" si="509"/>
        <v>0.64935064935064934</v>
      </c>
      <c r="O1275" s="1">
        <f t="shared" si="510"/>
        <v>0.37735849056603776</v>
      </c>
      <c r="P1275" s="1">
        <f t="shared" si="511"/>
        <v>2.6014319809069208E-2</v>
      </c>
      <c r="Q1275" s="1">
        <f t="shared" si="512"/>
        <v>0.13599607939230579</v>
      </c>
      <c r="R1275" s="1">
        <f t="shared" si="513"/>
        <v>0.64699607939230575</v>
      </c>
      <c r="S1275" s="1"/>
      <c r="T1275" s="17">
        <f t="shared" si="514"/>
        <v>545.60441995143913</v>
      </c>
      <c r="U1275" s="18">
        <f t="shared" si="515"/>
        <v>1648.1806912014345</v>
      </c>
      <c r="V1275" s="2">
        <f t="shared" si="516"/>
        <v>518.32419895386715</v>
      </c>
      <c r="W1275" s="18">
        <f t="shared" si="517"/>
        <v>1565.7716566413626</v>
      </c>
      <c r="X1275" s="2">
        <f t="shared" si="518"/>
        <v>-192.92944493394256</v>
      </c>
      <c r="Y1275" s="2">
        <f t="shared" si="519"/>
        <v>156.57716566413626</v>
      </c>
      <c r="Z1275" s="2">
        <f t="shared" si="520"/>
        <v>-1000</v>
      </c>
      <c r="AA1275" s="2">
        <f t="shared" si="521"/>
        <v>1565.7716566413626</v>
      </c>
      <c r="AB1275" s="5">
        <f t="shared" si="522"/>
        <v>-1</v>
      </c>
      <c r="AC1275" s="5">
        <f t="shared" si="523"/>
        <v>1.65</v>
      </c>
      <c r="AD1275" s="3">
        <f t="shared" si="524"/>
        <v>201810</v>
      </c>
      <c r="AE1275" s="21">
        <v>1.47</v>
      </c>
      <c r="AF1275" s="21">
        <v>2.75</v>
      </c>
      <c r="AG1275" s="21">
        <v>1.54</v>
      </c>
      <c r="AH1275" s="21">
        <v>2.65</v>
      </c>
      <c r="AI1275">
        <v>7</v>
      </c>
      <c r="AJ1275">
        <v>20</v>
      </c>
      <c r="AK1275">
        <f t="shared" si="525"/>
        <v>-190</v>
      </c>
      <c r="AL1275">
        <f t="shared" si="526"/>
        <v>7</v>
      </c>
      <c r="AM1275">
        <f t="shared" si="527"/>
        <v>20</v>
      </c>
    </row>
    <row r="1276" spans="2:39" x14ac:dyDescent="0.25">
      <c r="B1276" s="24">
        <v>43394</v>
      </c>
      <c r="C1276" s="20" t="s">
        <v>23</v>
      </c>
      <c r="D1276" s="20" t="s">
        <v>24</v>
      </c>
      <c r="E1276" s="2">
        <v>-250.00000000000006</v>
      </c>
      <c r="F1276" s="2">
        <v>204.99999999999997</v>
      </c>
      <c r="G1276" s="9">
        <f t="shared" si="528"/>
        <v>45081.999999996915</v>
      </c>
      <c r="H1276" s="2" t="str">
        <f t="shared" si="529"/>
        <v>Kansas City Chiefs</v>
      </c>
      <c r="I1276" s="2" t="str">
        <f t="shared" si="530"/>
        <v>Cincinnati Bengals</v>
      </c>
      <c r="J1276" s="17">
        <f t="shared" si="531"/>
        <v>-250.00000000000006</v>
      </c>
      <c r="K1276" s="18">
        <f t="shared" si="532"/>
        <v>204.99999999999997</v>
      </c>
      <c r="L1276" s="4">
        <f t="shared" si="507"/>
        <v>1.4</v>
      </c>
      <c r="M1276" s="4">
        <f t="shared" si="508"/>
        <v>3.05</v>
      </c>
      <c r="N1276" s="1">
        <f t="shared" si="509"/>
        <v>0.7142857142857143</v>
      </c>
      <c r="O1276" s="1">
        <f t="shared" si="510"/>
        <v>0.32786885245901642</v>
      </c>
      <c r="P1276" s="1">
        <f t="shared" si="511"/>
        <v>4.0449438202247112E-2</v>
      </c>
      <c r="Q1276" s="1">
        <f t="shared" si="512"/>
        <v>0.19320843091334894</v>
      </c>
      <c r="R1276" s="1">
        <f t="shared" si="513"/>
        <v>0.70420843091334895</v>
      </c>
      <c r="S1276" s="1"/>
      <c r="T1276" s="17">
        <f t="shared" si="514"/>
        <v>420.03412072617954</v>
      </c>
      <c r="U1276" s="18">
        <f t="shared" si="515"/>
        <v>2105.3798440390528</v>
      </c>
      <c r="V1276" s="2">
        <f t="shared" si="516"/>
        <v>399.03241468987056</v>
      </c>
      <c r="W1276" s="18">
        <f t="shared" si="517"/>
        <v>2000.1108518371002</v>
      </c>
      <c r="X1276" s="2">
        <f t="shared" si="518"/>
        <v>-250.60620721181351</v>
      </c>
      <c r="Y1276" s="2">
        <f t="shared" si="519"/>
        <v>200.01108518371001</v>
      </c>
      <c r="Z1276" s="2">
        <f t="shared" si="520"/>
        <v>399.03241468987056</v>
      </c>
      <c r="AA1276" s="2">
        <f t="shared" si="521"/>
        <v>-1000</v>
      </c>
      <c r="AB1276" s="5">
        <f t="shared" si="522"/>
        <v>0.39999999999999991</v>
      </c>
      <c r="AC1276" s="5">
        <f t="shared" si="523"/>
        <v>-1</v>
      </c>
      <c r="AD1276" s="3">
        <f t="shared" si="524"/>
        <v>201810</v>
      </c>
      <c r="AE1276" s="21">
        <v>1.38</v>
      </c>
      <c r="AF1276" s="21">
        <v>3.15</v>
      </c>
      <c r="AG1276" s="21">
        <v>1.4</v>
      </c>
      <c r="AH1276" s="21">
        <v>3.05</v>
      </c>
      <c r="AI1276">
        <v>45</v>
      </c>
      <c r="AJ1276">
        <v>10</v>
      </c>
      <c r="AK1276">
        <f t="shared" si="525"/>
        <v>-300</v>
      </c>
      <c r="AL1276">
        <f t="shared" si="526"/>
        <v>45</v>
      </c>
      <c r="AM1276">
        <f t="shared" si="527"/>
        <v>10</v>
      </c>
    </row>
    <row r="1277" spans="2:39" x14ac:dyDescent="0.25">
      <c r="B1277" s="24">
        <v>43394</v>
      </c>
      <c r="C1277" s="20" t="s">
        <v>33</v>
      </c>
      <c r="D1277" s="20" t="s">
        <v>37</v>
      </c>
      <c r="E1277" s="2">
        <v>140</v>
      </c>
      <c r="F1277" s="2">
        <v>-161.29032258064512</v>
      </c>
      <c r="G1277" s="9">
        <f t="shared" si="528"/>
        <v>45082.041666663579</v>
      </c>
      <c r="H1277" s="2" t="str">
        <f t="shared" si="529"/>
        <v>Detroit Lions</v>
      </c>
      <c r="I1277" s="2" t="str">
        <f t="shared" si="530"/>
        <v>Miami Dolphins</v>
      </c>
      <c r="J1277" s="17">
        <f t="shared" si="531"/>
        <v>-161.29032258064512</v>
      </c>
      <c r="K1277" s="18">
        <f t="shared" si="532"/>
        <v>140</v>
      </c>
      <c r="L1277" s="4">
        <f t="shared" si="507"/>
        <v>1.62</v>
      </c>
      <c r="M1277" s="4">
        <f t="shared" si="508"/>
        <v>2.4</v>
      </c>
      <c r="N1277" s="1">
        <f t="shared" si="509"/>
        <v>0.61728395061728392</v>
      </c>
      <c r="O1277" s="1">
        <f t="shared" si="510"/>
        <v>0.41666666666666669</v>
      </c>
      <c r="P1277" s="1">
        <f t="shared" si="511"/>
        <v>3.2835820895522283E-2</v>
      </c>
      <c r="Q1277" s="1">
        <f t="shared" si="512"/>
        <v>0.10030864197530862</v>
      </c>
      <c r="R1277" s="1">
        <f t="shared" si="513"/>
        <v>0.61130864197530865</v>
      </c>
      <c r="S1277" s="1"/>
      <c r="T1277" s="17">
        <f t="shared" si="514"/>
        <v>635.83488165441463</v>
      </c>
      <c r="U1277" s="18">
        <f t="shared" si="515"/>
        <v>1423.7849094482656</v>
      </c>
      <c r="V1277" s="2">
        <f t="shared" si="516"/>
        <v>604.04313757169382</v>
      </c>
      <c r="W1277" s="18">
        <f t="shared" si="517"/>
        <v>1352.5956639758522</v>
      </c>
      <c r="X1277" s="2">
        <f t="shared" si="518"/>
        <v>-165.55109027810289</v>
      </c>
      <c r="Y1277" s="2">
        <f t="shared" si="519"/>
        <v>135.25956639758522</v>
      </c>
      <c r="Z1277" s="2">
        <f t="shared" si="520"/>
        <v>604.04313757169382</v>
      </c>
      <c r="AA1277" s="2">
        <f t="shared" si="521"/>
        <v>-1000</v>
      </c>
      <c r="AB1277" s="5">
        <f t="shared" si="522"/>
        <v>0.62000000000000011</v>
      </c>
      <c r="AC1277" s="5">
        <f t="shared" si="523"/>
        <v>-1</v>
      </c>
      <c r="AD1277" s="3">
        <f t="shared" si="524"/>
        <v>201810</v>
      </c>
      <c r="AE1277" s="21">
        <v>2.2999999999999998</v>
      </c>
      <c r="AF1277" s="21">
        <v>1.66</v>
      </c>
      <c r="AG1277" s="21">
        <v>2.4</v>
      </c>
      <c r="AH1277" s="21">
        <v>1.62</v>
      </c>
      <c r="AI1277">
        <v>21</v>
      </c>
      <c r="AJ1277">
        <v>32</v>
      </c>
      <c r="AK1277">
        <f t="shared" si="525"/>
        <v>-170</v>
      </c>
      <c r="AL1277">
        <f t="shared" si="526"/>
        <v>32</v>
      </c>
      <c r="AM1277">
        <f t="shared" si="527"/>
        <v>21</v>
      </c>
    </row>
    <row r="1278" spans="2:39" x14ac:dyDescent="0.25">
      <c r="B1278" s="24">
        <v>43394</v>
      </c>
      <c r="C1278" s="20" t="s">
        <v>45</v>
      </c>
      <c r="D1278" s="20" t="s">
        <v>32</v>
      </c>
      <c r="E1278" s="2">
        <v>160</v>
      </c>
      <c r="F1278" s="2">
        <v>-181.81818181818181</v>
      </c>
      <c r="G1278" s="9">
        <f t="shared" si="528"/>
        <v>45082.083333330243</v>
      </c>
      <c r="H1278" s="2" t="str">
        <f t="shared" si="529"/>
        <v>Minnesota Vikings</v>
      </c>
      <c r="I1278" s="2" t="str">
        <f t="shared" si="530"/>
        <v>New York Jets</v>
      </c>
      <c r="J1278" s="17">
        <f t="shared" si="531"/>
        <v>-181.81818181818181</v>
      </c>
      <c r="K1278" s="18">
        <f t="shared" si="532"/>
        <v>160</v>
      </c>
      <c r="L1278" s="4">
        <f t="shared" si="507"/>
        <v>1.55</v>
      </c>
      <c r="M1278" s="4">
        <f t="shared" si="508"/>
        <v>2.6</v>
      </c>
      <c r="N1278" s="1">
        <f t="shared" si="509"/>
        <v>0.64516129032258063</v>
      </c>
      <c r="O1278" s="1">
        <f t="shared" si="510"/>
        <v>0.38461538461538458</v>
      </c>
      <c r="P1278" s="1">
        <f t="shared" si="511"/>
        <v>2.8915662650602414E-2</v>
      </c>
      <c r="Q1278" s="1">
        <f t="shared" si="512"/>
        <v>0.13027295285359802</v>
      </c>
      <c r="R1278" s="1">
        <f t="shared" si="513"/>
        <v>0.64127295285359809</v>
      </c>
      <c r="S1278" s="1"/>
      <c r="T1278" s="17">
        <f t="shared" si="514"/>
        <v>559.39837404665798</v>
      </c>
      <c r="U1278" s="18">
        <f t="shared" si="515"/>
        <v>1609.5378726032154</v>
      </c>
      <c r="V1278" s="2">
        <f t="shared" si="516"/>
        <v>531.42845534432502</v>
      </c>
      <c r="W1278" s="18">
        <f t="shared" si="517"/>
        <v>1529.0609789730545</v>
      </c>
      <c r="X1278" s="2">
        <f t="shared" si="518"/>
        <v>-188.17208411470486</v>
      </c>
      <c r="Y1278" s="2">
        <f t="shared" si="519"/>
        <v>152.90609789730544</v>
      </c>
      <c r="Z1278" s="2">
        <f t="shared" si="520"/>
        <v>531.42845534432502</v>
      </c>
      <c r="AA1278" s="2">
        <f t="shared" si="521"/>
        <v>-1000</v>
      </c>
      <c r="AB1278" s="5">
        <f t="shared" si="522"/>
        <v>0.55000000000000004</v>
      </c>
      <c r="AC1278" s="5">
        <f t="shared" si="523"/>
        <v>-1</v>
      </c>
      <c r="AD1278" s="3">
        <f t="shared" si="524"/>
        <v>201810</v>
      </c>
      <c r="AE1278" s="21">
        <v>2.5</v>
      </c>
      <c r="AF1278" s="21">
        <v>1.58</v>
      </c>
      <c r="AG1278" s="21">
        <v>2.6</v>
      </c>
      <c r="AH1278" s="21">
        <v>1.55</v>
      </c>
      <c r="AI1278">
        <v>17</v>
      </c>
      <c r="AJ1278">
        <v>37</v>
      </c>
      <c r="AK1278">
        <f t="shared" si="525"/>
        <v>-190</v>
      </c>
      <c r="AL1278">
        <f t="shared" si="526"/>
        <v>37</v>
      </c>
      <c r="AM1278">
        <f t="shared" si="527"/>
        <v>17</v>
      </c>
    </row>
    <row r="1279" spans="2:39" x14ac:dyDescent="0.25">
      <c r="B1279" s="24">
        <v>43394</v>
      </c>
      <c r="C1279" s="20" t="s">
        <v>22</v>
      </c>
      <c r="D1279" s="20" t="s">
        <v>47</v>
      </c>
      <c r="E1279" s="2">
        <v>-232.55813953488376</v>
      </c>
      <c r="F1279" s="2">
        <v>190</v>
      </c>
      <c r="G1279" s="9">
        <f t="shared" si="528"/>
        <v>45082.124999996908</v>
      </c>
      <c r="H1279" s="2" t="str">
        <f t="shared" si="529"/>
        <v>Philadelphia Eagles</v>
      </c>
      <c r="I1279" s="2" t="str">
        <f t="shared" si="530"/>
        <v>Carolina Panthers</v>
      </c>
      <c r="J1279" s="17">
        <f t="shared" si="531"/>
        <v>-232.55813953488376</v>
      </c>
      <c r="K1279" s="18">
        <f t="shared" si="532"/>
        <v>190</v>
      </c>
      <c r="L1279" s="4">
        <f t="shared" si="507"/>
        <v>1.43</v>
      </c>
      <c r="M1279" s="4">
        <f t="shared" si="508"/>
        <v>2.9</v>
      </c>
      <c r="N1279" s="1">
        <f t="shared" si="509"/>
        <v>0.69930069930069938</v>
      </c>
      <c r="O1279" s="1">
        <f t="shared" si="510"/>
        <v>0.34482758620689657</v>
      </c>
      <c r="P1279" s="1">
        <f t="shared" si="511"/>
        <v>4.2263279445727608E-2</v>
      </c>
      <c r="Q1279" s="1">
        <f t="shared" si="512"/>
        <v>0.1772365565469014</v>
      </c>
      <c r="R1279" s="1">
        <f t="shared" si="513"/>
        <v>0.68823655654690141</v>
      </c>
      <c r="S1279" s="1"/>
      <c r="T1279" s="17">
        <f t="shared" si="514"/>
        <v>452.98878777569371</v>
      </c>
      <c r="U1279" s="18">
        <f t="shared" si="515"/>
        <v>1963.0773393846457</v>
      </c>
      <c r="V1279" s="2">
        <f t="shared" si="516"/>
        <v>430.33934838690902</v>
      </c>
      <c r="W1279" s="18">
        <f t="shared" si="517"/>
        <v>1864.9234724154132</v>
      </c>
      <c r="X1279" s="2">
        <f t="shared" si="518"/>
        <v>-232.37475349358971</v>
      </c>
      <c r="Y1279" s="2">
        <f t="shared" si="519"/>
        <v>186.49234724154132</v>
      </c>
      <c r="Z1279" s="2">
        <f t="shared" si="520"/>
        <v>-1000</v>
      </c>
      <c r="AA1279" s="2">
        <f t="shared" si="521"/>
        <v>1864.9234724154132</v>
      </c>
      <c r="AB1279" s="5">
        <f t="shared" si="522"/>
        <v>-1</v>
      </c>
      <c r="AC1279" s="5">
        <f t="shared" si="523"/>
        <v>1.9</v>
      </c>
      <c r="AD1279" s="3">
        <f t="shared" si="524"/>
        <v>201810</v>
      </c>
      <c r="AE1279" s="21">
        <v>1.5</v>
      </c>
      <c r="AF1279" s="21">
        <v>2.7</v>
      </c>
      <c r="AG1279" s="21">
        <v>1.43</v>
      </c>
      <c r="AH1279" s="21">
        <v>2.9</v>
      </c>
      <c r="AI1279">
        <v>17</v>
      </c>
      <c r="AJ1279">
        <v>21</v>
      </c>
      <c r="AK1279">
        <f t="shared" si="525"/>
        <v>-300</v>
      </c>
      <c r="AL1279">
        <f t="shared" si="526"/>
        <v>17</v>
      </c>
      <c r="AM1279">
        <f t="shared" si="527"/>
        <v>21</v>
      </c>
    </row>
    <row r="1280" spans="2:39" x14ac:dyDescent="0.25">
      <c r="B1280" s="24">
        <v>43394</v>
      </c>
      <c r="C1280" s="20" t="s">
        <v>30</v>
      </c>
      <c r="D1280" s="20" t="s">
        <v>49</v>
      </c>
      <c r="E1280" s="2">
        <v>-181.81818181818181</v>
      </c>
      <c r="F1280" s="2">
        <v>160</v>
      </c>
      <c r="G1280" s="9">
        <f t="shared" si="528"/>
        <v>45082.166666663572</v>
      </c>
      <c r="H1280" s="2" t="str">
        <f t="shared" si="529"/>
        <v>Tampa Bay Buccaneers</v>
      </c>
      <c r="I1280" s="2" t="str">
        <f t="shared" si="530"/>
        <v>Cleveland Browns</v>
      </c>
      <c r="J1280" s="17">
        <f t="shared" si="531"/>
        <v>-181.81818181818181</v>
      </c>
      <c r="K1280" s="18">
        <f t="shared" si="532"/>
        <v>160</v>
      </c>
      <c r="L1280" s="4">
        <f t="shared" si="507"/>
        <v>1.55</v>
      </c>
      <c r="M1280" s="4">
        <f t="shared" si="508"/>
        <v>2.6</v>
      </c>
      <c r="N1280" s="1">
        <f t="shared" si="509"/>
        <v>0.64516129032258063</v>
      </c>
      <c r="O1280" s="1">
        <f t="shared" si="510"/>
        <v>0.38461538461538458</v>
      </c>
      <c r="P1280" s="1">
        <f t="shared" si="511"/>
        <v>2.8915662650602414E-2</v>
      </c>
      <c r="Q1280" s="1">
        <f t="shared" si="512"/>
        <v>0.13027295285359802</v>
      </c>
      <c r="R1280" s="1">
        <f t="shared" si="513"/>
        <v>0.64127295285359809</v>
      </c>
      <c r="S1280" s="1"/>
      <c r="T1280" s="17">
        <f t="shared" si="514"/>
        <v>559.39837404665798</v>
      </c>
      <c r="U1280" s="18">
        <f t="shared" si="515"/>
        <v>1609.5378726032154</v>
      </c>
      <c r="V1280" s="2">
        <f t="shared" si="516"/>
        <v>531.42845534432502</v>
      </c>
      <c r="W1280" s="18">
        <f t="shared" si="517"/>
        <v>1529.0609789730545</v>
      </c>
      <c r="X1280" s="2">
        <f t="shared" si="518"/>
        <v>-188.17208411470486</v>
      </c>
      <c r="Y1280" s="2">
        <f t="shared" si="519"/>
        <v>152.90609789730544</v>
      </c>
      <c r="Z1280" s="2">
        <f t="shared" si="520"/>
        <v>531.42845534432502</v>
      </c>
      <c r="AA1280" s="2">
        <f t="shared" si="521"/>
        <v>-1000</v>
      </c>
      <c r="AB1280" s="5">
        <f t="shared" si="522"/>
        <v>0.55000000000000004</v>
      </c>
      <c r="AC1280" s="5">
        <f t="shared" si="523"/>
        <v>-1</v>
      </c>
      <c r="AD1280" s="3">
        <f t="shared" si="524"/>
        <v>201810</v>
      </c>
      <c r="AE1280" s="21">
        <v>1.62</v>
      </c>
      <c r="AF1280" s="21">
        <v>2.4</v>
      </c>
      <c r="AG1280" s="21">
        <v>1.55</v>
      </c>
      <c r="AH1280" s="21">
        <v>2.6</v>
      </c>
      <c r="AI1280">
        <v>26</v>
      </c>
      <c r="AJ1280">
        <v>23</v>
      </c>
      <c r="AK1280">
        <f t="shared" si="525"/>
        <v>-190</v>
      </c>
      <c r="AL1280">
        <f t="shared" si="526"/>
        <v>26</v>
      </c>
      <c r="AM1280">
        <f t="shared" si="527"/>
        <v>23</v>
      </c>
    </row>
    <row r="1281" spans="2:39" x14ac:dyDescent="0.25">
      <c r="B1281" s="24">
        <v>43394</v>
      </c>
      <c r="C1281" s="20" t="s">
        <v>34</v>
      </c>
      <c r="D1281" s="20" t="s">
        <v>44</v>
      </c>
      <c r="E1281" s="2">
        <v>-303.03030303030295</v>
      </c>
      <c r="F1281" s="2">
        <v>240</v>
      </c>
      <c r="G1281" s="9">
        <f t="shared" si="528"/>
        <v>45082.208333330236</v>
      </c>
      <c r="H1281" s="2" t="str">
        <f t="shared" si="529"/>
        <v>Los Angeles Chargers</v>
      </c>
      <c r="I1281" s="2" t="str">
        <f t="shared" si="530"/>
        <v>Tennessee Titans</v>
      </c>
      <c r="J1281" s="17">
        <f t="shared" si="531"/>
        <v>-303.03030303030295</v>
      </c>
      <c r="K1281" s="18">
        <f t="shared" si="532"/>
        <v>240</v>
      </c>
      <c r="L1281" s="4">
        <f t="shared" si="507"/>
        <v>1.33</v>
      </c>
      <c r="M1281" s="4">
        <f t="shared" si="508"/>
        <v>3.4</v>
      </c>
      <c r="N1281" s="1">
        <f t="shared" si="509"/>
        <v>0.75187969924812026</v>
      </c>
      <c r="O1281" s="1">
        <f t="shared" si="510"/>
        <v>0.29411764705882354</v>
      </c>
      <c r="P1281" s="1">
        <f t="shared" si="511"/>
        <v>4.3974630021141659E-2</v>
      </c>
      <c r="Q1281" s="1">
        <f t="shared" si="512"/>
        <v>0.22888102609464836</v>
      </c>
      <c r="R1281" s="1">
        <f t="shared" si="513"/>
        <v>0.73988102609464834</v>
      </c>
      <c r="S1281" s="1"/>
      <c r="T1281" s="17">
        <f t="shared" si="514"/>
        <v>351.56865054149432</v>
      </c>
      <c r="U1281" s="18">
        <f t="shared" si="515"/>
        <v>2476.6314971810075</v>
      </c>
      <c r="V1281" s="2">
        <f t="shared" si="516"/>
        <v>333.99021801441961</v>
      </c>
      <c r="W1281" s="18">
        <f t="shared" si="517"/>
        <v>2352.7999223219572</v>
      </c>
      <c r="X1281" s="2">
        <f t="shared" si="518"/>
        <v>-299.40996653884821</v>
      </c>
      <c r="Y1281" s="2">
        <f t="shared" si="519"/>
        <v>235.27999223219572</v>
      </c>
      <c r="Z1281" s="2">
        <f t="shared" si="520"/>
        <v>333.99021801441961</v>
      </c>
      <c r="AA1281" s="2">
        <f t="shared" si="521"/>
        <v>-1000</v>
      </c>
      <c r="AB1281" s="5">
        <f t="shared" si="522"/>
        <v>0.33000000000000007</v>
      </c>
      <c r="AC1281" s="5">
        <f t="shared" si="523"/>
        <v>-1</v>
      </c>
      <c r="AD1281" s="3">
        <f t="shared" si="524"/>
        <v>201810</v>
      </c>
      <c r="AE1281" s="21">
        <v>1.37</v>
      </c>
      <c r="AF1281" s="21">
        <v>3.2</v>
      </c>
      <c r="AG1281" s="21">
        <v>1.33</v>
      </c>
      <c r="AH1281" s="21">
        <v>3.4</v>
      </c>
      <c r="AI1281">
        <v>20</v>
      </c>
      <c r="AJ1281">
        <v>19</v>
      </c>
      <c r="AK1281">
        <f t="shared" si="525"/>
        <v>-400</v>
      </c>
      <c r="AL1281">
        <f t="shared" si="526"/>
        <v>20</v>
      </c>
      <c r="AM1281">
        <f t="shared" si="527"/>
        <v>19</v>
      </c>
    </row>
    <row r="1282" spans="2:39" x14ac:dyDescent="0.25">
      <c r="B1282" s="24">
        <v>43391</v>
      </c>
      <c r="C1282" s="20" t="s">
        <v>51</v>
      </c>
      <c r="D1282" s="20" t="s">
        <v>41</v>
      </c>
      <c r="E1282" s="2">
        <v>-105.26315789473685</v>
      </c>
      <c r="F1282" s="2">
        <v>-116.27906976744185</v>
      </c>
      <c r="G1282" s="9">
        <f t="shared" si="528"/>
        <v>45082.2499999969</v>
      </c>
      <c r="H1282" s="2" t="str">
        <f t="shared" si="529"/>
        <v>Denver Broncos</v>
      </c>
      <c r="I1282" s="2" t="str">
        <f t="shared" si="530"/>
        <v>Arizona Cardinals</v>
      </c>
      <c r="J1282" s="17">
        <f t="shared" si="531"/>
        <v>-116.27906976744185</v>
      </c>
      <c r="K1282" s="18">
        <f t="shared" si="532"/>
        <v>-105.26315789473685</v>
      </c>
      <c r="L1282" s="4">
        <f t="shared" si="507"/>
        <v>1.86</v>
      </c>
      <c r="M1282" s="4">
        <f t="shared" si="508"/>
        <v>1.95</v>
      </c>
      <c r="N1282" s="1">
        <f t="shared" si="509"/>
        <v>0.5376344086021505</v>
      </c>
      <c r="O1282" s="1">
        <f t="shared" si="510"/>
        <v>0.51282051282051289</v>
      </c>
      <c r="P1282" s="1">
        <f t="shared" si="511"/>
        <v>4.8031496062992063E-2</v>
      </c>
      <c r="Q1282" s="1">
        <f t="shared" si="512"/>
        <v>1.2406947890818809E-2</v>
      </c>
      <c r="R1282" s="1">
        <f t="shared" si="513"/>
        <v>0.52340694789081876</v>
      </c>
      <c r="S1282" s="1"/>
      <c r="T1282" s="17">
        <f t="shared" si="514"/>
        <v>910.55927711643062</v>
      </c>
      <c r="U1282" s="18">
        <f t="shared" si="515"/>
        <v>1001.5075521192962</v>
      </c>
      <c r="V1282" s="2">
        <f t="shared" si="516"/>
        <v>865.03131326060907</v>
      </c>
      <c r="W1282" s="18">
        <f t="shared" si="517"/>
        <v>951.43217451333135</v>
      </c>
      <c r="X1282" s="2">
        <f t="shared" si="518"/>
        <v>-115.60275156174939</v>
      </c>
      <c r="Y1282" s="2">
        <f t="shared" si="519"/>
        <v>-105.10470707084419</v>
      </c>
      <c r="Z1282" s="2">
        <f t="shared" si="520"/>
        <v>865.03131326060907</v>
      </c>
      <c r="AA1282" s="2">
        <f t="shared" si="521"/>
        <v>-1000</v>
      </c>
      <c r="AB1282" s="5">
        <f t="shared" si="522"/>
        <v>0.8600000000000001</v>
      </c>
      <c r="AC1282" s="5">
        <f t="shared" si="523"/>
        <v>-1</v>
      </c>
      <c r="AD1282" s="3">
        <f t="shared" si="524"/>
        <v>201810</v>
      </c>
      <c r="AE1282" s="21">
        <v>2.1</v>
      </c>
      <c r="AF1282" s="21">
        <v>1.76</v>
      </c>
      <c r="AG1282" s="21">
        <v>1.95</v>
      </c>
      <c r="AH1282" s="21">
        <v>1.86</v>
      </c>
      <c r="AI1282">
        <v>10</v>
      </c>
      <c r="AJ1282">
        <v>45</v>
      </c>
      <c r="AK1282">
        <f t="shared" si="525"/>
        <v>-120</v>
      </c>
      <c r="AL1282">
        <f t="shared" si="526"/>
        <v>45</v>
      </c>
      <c r="AM1282">
        <f t="shared" si="527"/>
        <v>10</v>
      </c>
    </row>
    <row r="1283" spans="2:39" x14ac:dyDescent="0.25">
      <c r="B1283" s="24">
        <v>43388</v>
      </c>
      <c r="C1283" s="20" t="s">
        <v>36</v>
      </c>
      <c r="D1283" s="20" t="s">
        <v>25</v>
      </c>
      <c r="E1283" s="2">
        <v>-434.78260869565219</v>
      </c>
      <c r="F1283" s="2">
        <v>325</v>
      </c>
      <c r="G1283" s="9">
        <f t="shared" si="528"/>
        <v>45082.291666663565</v>
      </c>
      <c r="H1283" s="2" t="str">
        <f t="shared" si="529"/>
        <v>Green Bay Packers</v>
      </c>
      <c r="I1283" s="2" t="str">
        <f t="shared" si="530"/>
        <v>San Francisco 49ers</v>
      </c>
      <c r="J1283" s="17">
        <f t="shared" si="531"/>
        <v>-434.78260869565219</v>
      </c>
      <c r="K1283" s="18">
        <f t="shared" si="532"/>
        <v>325</v>
      </c>
      <c r="L1283" s="4">
        <f t="shared" si="507"/>
        <v>1.2300000000000002</v>
      </c>
      <c r="M1283" s="4">
        <f t="shared" si="508"/>
        <v>4.25</v>
      </c>
      <c r="N1283" s="1">
        <f t="shared" si="509"/>
        <v>0.81300813008130068</v>
      </c>
      <c r="O1283" s="1">
        <f t="shared" si="510"/>
        <v>0.23529411764705882</v>
      </c>
      <c r="P1283" s="1">
        <f t="shared" si="511"/>
        <v>4.607664233576636E-2</v>
      </c>
      <c r="Q1283" s="1">
        <f t="shared" si="512"/>
        <v>0.28885700621712096</v>
      </c>
      <c r="R1283" s="1">
        <f t="shared" si="513"/>
        <v>0.79985700621712097</v>
      </c>
      <c r="S1283" s="1"/>
      <c r="T1283" s="17">
        <f t="shared" si="514"/>
        <v>250.2234677288684</v>
      </c>
      <c r="U1283" s="18">
        <f t="shared" si="515"/>
        <v>3342.2645955042926</v>
      </c>
      <c r="V1283" s="2">
        <f t="shared" si="516"/>
        <v>237.71229434242497</v>
      </c>
      <c r="W1283" s="18">
        <f t="shared" si="517"/>
        <v>3175.151365729078</v>
      </c>
      <c r="X1283" s="2">
        <f t="shared" si="518"/>
        <v>-420.67660100049278</v>
      </c>
      <c r="Y1283" s="2">
        <f t="shared" si="519"/>
        <v>317.51513657290781</v>
      </c>
      <c r="Z1283" s="2">
        <f t="shared" si="520"/>
        <v>237.71229434242497</v>
      </c>
      <c r="AA1283" s="2">
        <f t="shared" si="521"/>
        <v>-1000</v>
      </c>
      <c r="AB1283" s="5">
        <f t="shared" si="522"/>
        <v>0.2300000000000002</v>
      </c>
      <c r="AC1283" s="5">
        <f t="shared" si="523"/>
        <v>-1</v>
      </c>
      <c r="AD1283" s="3">
        <f t="shared" si="524"/>
        <v>201810</v>
      </c>
      <c r="AE1283" s="21">
        <v>1.23</v>
      </c>
      <c r="AF1283" s="21">
        <v>4.25</v>
      </c>
      <c r="AG1283" s="21">
        <v>1.23</v>
      </c>
      <c r="AH1283" s="21">
        <v>4.25</v>
      </c>
      <c r="AI1283">
        <v>33</v>
      </c>
      <c r="AJ1283">
        <v>30</v>
      </c>
      <c r="AK1283">
        <f t="shared" si="525"/>
        <v>-500</v>
      </c>
      <c r="AL1283">
        <f t="shared" si="526"/>
        <v>33</v>
      </c>
      <c r="AM1283">
        <f t="shared" si="527"/>
        <v>30</v>
      </c>
    </row>
    <row r="1284" spans="2:39" x14ac:dyDescent="0.25">
      <c r="B1284" s="24">
        <v>43387</v>
      </c>
      <c r="C1284" s="20" t="s">
        <v>39</v>
      </c>
      <c r="D1284" s="20" t="s">
        <v>23</v>
      </c>
      <c r="E1284" s="2">
        <v>-212.76595744680853</v>
      </c>
      <c r="F1284" s="2">
        <v>175</v>
      </c>
      <c r="G1284" s="9">
        <f t="shared" si="528"/>
        <v>45082.333333330229</v>
      </c>
      <c r="H1284" s="2" t="str">
        <f t="shared" si="529"/>
        <v>New England Patriots</v>
      </c>
      <c r="I1284" s="2" t="str">
        <f t="shared" si="530"/>
        <v>Kansas City Chiefs</v>
      </c>
      <c r="J1284" s="17">
        <f t="shared" si="531"/>
        <v>-212.76595744680853</v>
      </c>
      <c r="K1284" s="18">
        <f t="shared" si="532"/>
        <v>175</v>
      </c>
      <c r="L1284" s="4">
        <f t="shared" ref="L1284:L1347" si="533">IF(J1284&lt;0,-(100-J1284)/J1284,J1284/100+1)</f>
        <v>1.4700000000000002</v>
      </c>
      <c r="M1284" s="4">
        <f t="shared" ref="M1284:M1347" si="534">IF(K1284&lt;0,-(100-K1284)/K1284,K1284/100+1)</f>
        <v>2.75</v>
      </c>
      <c r="N1284" s="1">
        <f t="shared" si="509"/>
        <v>0.68027210884353728</v>
      </c>
      <c r="O1284" s="1">
        <f t="shared" si="510"/>
        <v>0.36363636363636365</v>
      </c>
      <c r="P1284" s="1">
        <f t="shared" si="511"/>
        <v>4.206161137440767E-2</v>
      </c>
      <c r="Q1284" s="1">
        <f t="shared" si="512"/>
        <v>0.15831787260358682</v>
      </c>
      <c r="R1284" s="1">
        <f t="shared" si="513"/>
        <v>0.66931787260358688</v>
      </c>
      <c r="S1284" s="1"/>
      <c r="T1284" s="17">
        <f t="shared" si="514"/>
        <v>494.0584151893168</v>
      </c>
      <c r="U1284" s="18">
        <f t="shared" si="515"/>
        <v>1810.0865209085014</v>
      </c>
      <c r="V1284" s="2">
        <f t="shared" si="516"/>
        <v>469.35549442985092</v>
      </c>
      <c r="W1284" s="18">
        <f t="shared" si="517"/>
        <v>1719.5821948630762</v>
      </c>
      <c r="X1284" s="2">
        <f t="shared" si="518"/>
        <v>-213.05812158750777</v>
      </c>
      <c r="Y1284" s="2">
        <f t="shared" si="519"/>
        <v>171.95821948630763</v>
      </c>
      <c r="Z1284" s="2">
        <f t="shared" si="520"/>
        <v>469.35549442985092</v>
      </c>
      <c r="AA1284" s="2">
        <f t="shared" si="521"/>
        <v>-1000</v>
      </c>
      <c r="AB1284" s="5">
        <f t="shared" si="522"/>
        <v>0.4700000000000002</v>
      </c>
      <c r="AC1284" s="5">
        <f t="shared" si="523"/>
        <v>-1</v>
      </c>
      <c r="AD1284" s="3">
        <f t="shared" si="524"/>
        <v>201810</v>
      </c>
      <c r="AE1284" s="21">
        <v>1.57</v>
      </c>
      <c r="AF1284" s="21">
        <v>2.5499999999999998</v>
      </c>
      <c r="AG1284" s="21">
        <v>1.47</v>
      </c>
      <c r="AH1284" s="21">
        <v>2.75</v>
      </c>
      <c r="AI1284">
        <v>43</v>
      </c>
      <c r="AJ1284">
        <v>40</v>
      </c>
      <c r="AK1284">
        <f t="shared" si="525"/>
        <v>-300</v>
      </c>
      <c r="AL1284">
        <f t="shared" si="526"/>
        <v>43</v>
      </c>
      <c r="AM1284">
        <f t="shared" si="527"/>
        <v>40</v>
      </c>
    </row>
    <row r="1285" spans="2:39" x14ac:dyDescent="0.25">
      <c r="B1285" s="24">
        <v>43387</v>
      </c>
      <c r="C1285" s="20" t="s">
        <v>26</v>
      </c>
      <c r="D1285" s="20" t="s">
        <v>29</v>
      </c>
      <c r="E1285" s="2">
        <v>154.99999999999997</v>
      </c>
      <c r="F1285" s="2">
        <v>-175.43859649122805</v>
      </c>
      <c r="G1285" s="9">
        <f t="shared" si="528"/>
        <v>45082.374999996893</v>
      </c>
      <c r="H1285" s="2" t="str">
        <f t="shared" si="529"/>
        <v>Jacksonville Jaguars</v>
      </c>
      <c r="I1285" s="2" t="str">
        <f t="shared" si="530"/>
        <v>Dallas Cowboys</v>
      </c>
      <c r="J1285" s="17">
        <f t="shared" si="531"/>
        <v>-175.43859649122805</v>
      </c>
      <c r="K1285" s="18">
        <f t="shared" si="532"/>
        <v>154.99999999999997</v>
      </c>
      <c r="L1285" s="4">
        <f t="shared" si="533"/>
        <v>1.57</v>
      </c>
      <c r="M1285" s="4">
        <f t="shared" si="534"/>
        <v>2.5499999999999998</v>
      </c>
      <c r="N1285" s="1">
        <f t="shared" ref="N1285:N1348" si="535">1/L1285</f>
        <v>0.63694267515923564</v>
      </c>
      <c r="O1285" s="1">
        <f t="shared" ref="O1285:O1348" si="536">1/M1285</f>
        <v>0.39215686274509809</v>
      </c>
      <c r="P1285" s="1">
        <f t="shared" ref="P1285:P1348" si="537">1-L1285*M1285/(L1285+M1285)</f>
        <v>2.8276699029126329E-2</v>
      </c>
      <c r="Q1285" s="1">
        <f t="shared" ref="Q1285:Q1348" si="538">ABS(N1285-O1285)/2</f>
        <v>0.12239290620706877</v>
      </c>
      <c r="R1285" s="1">
        <f t="shared" ref="R1285:R1348" si="539">R$1+IF(L1285&lt;=M1285,Q1285,-Q1285)</f>
        <v>0.63339290620706878</v>
      </c>
      <c r="S1285" s="1"/>
      <c r="T1285" s="17">
        <f t="shared" ref="T1285:T1348" si="540">(1/R1285-1)*1000</f>
        <v>578.79886276004493</v>
      </c>
      <c r="U1285" s="18">
        <f t="shared" ref="U1285:U1348" si="541">1000000/(T1285+S$1)-T$1</f>
        <v>1558.0808321378222</v>
      </c>
      <c r="V1285" s="2">
        <f t="shared" ref="V1285:V1348" si="542">T1285*0.95</f>
        <v>549.85891962204266</v>
      </c>
      <c r="W1285" s="18">
        <f t="shared" ref="W1285:W1348" si="543">U1285*0.95</f>
        <v>1480.1767905309309</v>
      </c>
      <c r="X1285" s="2">
        <f t="shared" ref="X1285:X1348" si="544">IF(V1285&lt;1000,-100000/V1285,V1285/10)</f>
        <v>-181.86483192586408</v>
      </c>
      <c r="Y1285" s="2">
        <f t="shared" ref="Y1285:Y1348" si="545">IF(W1285&lt;1000,-100000/W1285,W1285/10)</f>
        <v>148.0176790530931</v>
      </c>
      <c r="Z1285" s="2">
        <f t="shared" ref="Z1285:Z1348" si="546">IF(AL1285&gt;AM1285,V1285,-1000)</f>
        <v>-1000</v>
      </c>
      <c r="AA1285" s="2">
        <f t="shared" ref="AA1285:AA1348" si="547">IF(AM1285&gt;AL1285,W1285,-1000)</f>
        <v>1480.1767905309309</v>
      </c>
      <c r="AB1285" s="5">
        <f t="shared" ref="AB1285:AB1348" si="548">IF(AL1285&gt;AM1285,L1285-1,-1)</f>
        <v>-1</v>
      </c>
      <c r="AC1285" s="5">
        <f t="shared" ref="AC1285:AC1348" si="549">IF(AM1285&gt;AL1285,M1285-1,-1)</f>
        <v>1.5499999999999998</v>
      </c>
      <c r="AD1285" s="3">
        <f t="shared" ref="AD1285:AD1348" si="550">YEAR(B1285)*100+MONTH(B1285)</f>
        <v>201810</v>
      </c>
      <c r="AE1285" s="21">
        <v>2.2999999999999998</v>
      </c>
      <c r="AF1285" s="21">
        <v>1.66</v>
      </c>
      <c r="AG1285" s="21">
        <v>2.5499999999999998</v>
      </c>
      <c r="AH1285" s="21">
        <v>1.57</v>
      </c>
      <c r="AI1285">
        <v>40</v>
      </c>
      <c r="AJ1285">
        <v>7</v>
      </c>
      <c r="AK1285">
        <f t="shared" ref="AK1285:AK1348" si="551">IF(J1285&lt;-200,INT(J1285/100)*100,INT(J1285/10)*10)</f>
        <v>-180</v>
      </c>
      <c r="AL1285">
        <f t="shared" ref="AL1285:AL1348" si="552">IF(E1285&lt;F1285,AI1285,AJ1285)</f>
        <v>7</v>
      </c>
      <c r="AM1285">
        <f t="shared" ref="AM1285:AM1348" si="553">IF(E1285&lt;F1285,AJ1285,AI1285)</f>
        <v>40</v>
      </c>
    </row>
    <row r="1286" spans="2:39" x14ac:dyDescent="0.25">
      <c r="B1286" s="24">
        <v>43387</v>
      </c>
      <c r="C1286" s="20" t="s">
        <v>44</v>
      </c>
      <c r="D1286" s="20" t="s">
        <v>31</v>
      </c>
      <c r="E1286" s="2">
        <v>114.99999999999999</v>
      </c>
      <c r="F1286" s="2">
        <v>-135.13513513513513</v>
      </c>
      <c r="G1286" s="9">
        <f t="shared" ref="G1286:G1349" si="554">G1285+1/24</f>
        <v>45082.416666663557</v>
      </c>
      <c r="H1286" s="2" t="str">
        <f t="shared" si="529"/>
        <v>Baltimore Ravens</v>
      </c>
      <c r="I1286" s="2" t="str">
        <f t="shared" si="530"/>
        <v>Tennessee Titans</v>
      </c>
      <c r="J1286" s="17">
        <f t="shared" si="531"/>
        <v>-135.13513513513513</v>
      </c>
      <c r="K1286" s="18">
        <f t="shared" si="532"/>
        <v>114.99999999999999</v>
      </c>
      <c r="L1286" s="4">
        <f t="shared" si="533"/>
        <v>1.74</v>
      </c>
      <c r="M1286" s="4">
        <f t="shared" si="534"/>
        <v>2.15</v>
      </c>
      <c r="N1286" s="1">
        <f t="shared" si="535"/>
        <v>0.57471264367816088</v>
      </c>
      <c r="O1286" s="1">
        <f t="shared" si="536"/>
        <v>0.46511627906976744</v>
      </c>
      <c r="P1286" s="1">
        <f t="shared" si="537"/>
        <v>3.8303341902313659E-2</v>
      </c>
      <c r="Q1286" s="1">
        <f t="shared" si="538"/>
        <v>5.4798182304196724E-2</v>
      </c>
      <c r="R1286" s="1">
        <f t="shared" si="539"/>
        <v>0.56579818230419676</v>
      </c>
      <c r="S1286" s="1"/>
      <c r="T1286" s="17">
        <f t="shared" si="540"/>
        <v>767.41465645493759</v>
      </c>
      <c r="U1286" s="18">
        <f t="shared" si="541"/>
        <v>1185.8985221458363</v>
      </c>
      <c r="V1286" s="2">
        <f t="shared" si="542"/>
        <v>729.04392363219063</v>
      </c>
      <c r="W1286" s="18">
        <f t="shared" si="543"/>
        <v>1126.6035960385445</v>
      </c>
      <c r="X1286" s="2">
        <f t="shared" si="544"/>
        <v>-137.16594673992637</v>
      </c>
      <c r="Y1286" s="2">
        <f t="shared" si="545"/>
        <v>112.66035960385446</v>
      </c>
      <c r="Z1286" s="2">
        <f t="shared" si="546"/>
        <v>729.04392363219063</v>
      </c>
      <c r="AA1286" s="2">
        <f t="shared" si="547"/>
        <v>-1000</v>
      </c>
      <c r="AB1286" s="5">
        <f t="shared" si="548"/>
        <v>0.74</v>
      </c>
      <c r="AC1286" s="5">
        <f t="shared" si="549"/>
        <v>-1</v>
      </c>
      <c r="AD1286" s="3">
        <f t="shared" si="550"/>
        <v>201810</v>
      </c>
      <c r="AE1286" s="21">
        <v>2.2000000000000002</v>
      </c>
      <c r="AF1286" s="21">
        <v>1.71</v>
      </c>
      <c r="AG1286" s="21">
        <v>2.15</v>
      </c>
      <c r="AH1286" s="21">
        <v>1.74</v>
      </c>
      <c r="AI1286">
        <v>0</v>
      </c>
      <c r="AJ1286">
        <v>21</v>
      </c>
      <c r="AK1286">
        <f t="shared" si="551"/>
        <v>-140</v>
      </c>
      <c r="AL1286">
        <f t="shared" si="552"/>
        <v>21</v>
      </c>
      <c r="AM1286">
        <f t="shared" si="553"/>
        <v>0</v>
      </c>
    </row>
    <row r="1287" spans="2:39" x14ac:dyDescent="0.25">
      <c r="B1287" s="24">
        <v>43387</v>
      </c>
      <c r="C1287" s="20" t="s">
        <v>41</v>
      </c>
      <c r="D1287" s="20" t="s">
        <v>50</v>
      </c>
      <c r="E1287" s="2">
        <v>270</v>
      </c>
      <c r="F1287" s="2">
        <v>-344.82758620689651</v>
      </c>
      <c r="G1287" s="9">
        <f t="shared" si="554"/>
        <v>45082.458333330222</v>
      </c>
      <c r="H1287" s="2" t="str">
        <f t="shared" ref="H1287:H1350" si="555">IF(E1287&lt;=F1287,C1287,D1287)</f>
        <v>Los Angeles Rams</v>
      </c>
      <c r="I1287" s="2" t="str">
        <f t="shared" ref="I1287:I1350" si="556">IF(E1287&gt;F1287,C1287,D1287)</f>
        <v>Denver Broncos</v>
      </c>
      <c r="J1287" s="17">
        <f t="shared" ref="J1287:J1350" si="557">IF(E1287&lt;=F1287,E1287,F1287)</f>
        <v>-344.82758620689651</v>
      </c>
      <c r="K1287" s="18">
        <f t="shared" ref="K1287:K1350" si="558">IF(E1287&gt;F1287,E1287,F1287)</f>
        <v>270</v>
      </c>
      <c r="L1287" s="4">
        <f t="shared" si="533"/>
        <v>1.29</v>
      </c>
      <c r="M1287" s="4">
        <f t="shared" si="534"/>
        <v>3.7</v>
      </c>
      <c r="N1287" s="1">
        <f t="shared" si="535"/>
        <v>0.77519379844961234</v>
      </c>
      <c r="O1287" s="1">
        <f t="shared" si="536"/>
        <v>0.27027027027027023</v>
      </c>
      <c r="P1287" s="1">
        <f t="shared" si="537"/>
        <v>4.3486973947895691E-2</v>
      </c>
      <c r="Q1287" s="1">
        <f t="shared" si="538"/>
        <v>0.25246176408967103</v>
      </c>
      <c r="R1287" s="1">
        <f t="shared" si="539"/>
        <v>0.76346176408967104</v>
      </c>
      <c r="S1287" s="1"/>
      <c r="T1287" s="17">
        <f t="shared" si="540"/>
        <v>309.82329048576543</v>
      </c>
      <c r="U1287" s="18">
        <f t="shared" si="541"/>
        <v>2773.304285017382</v>
      </c>
      <c r="V1287" s="2">
        <f t="shared" si="542"/>
        <v>294.33212596147712</v>
      </c>
      <c r="W1287" s="18">
        <f t="shared" si="543"/>
        <v>2634.6390707665128</v>
      </c>
      <c r="X1287" s="2">
        <f t="shared" si="544"/>
        <v>-339.75224305989701</v>
      </c>
      <c r="Y1287" s="2">
        <f t="shared" si="545"/>
        <v>263.46390707665125</v>
      </c>
      <c r="Z1287" s="2">
        <f t="shared" si="546"/>
        <v>294.33212596147712</v>
      </c>
      <c r="AA1287" s="2">
        <f t="shared" si="547"/>
        <v>-1000</v>
      </c>
      <c r="AB1287" s="5">
        <f t="shared" si="548"/>
        <v>0.29000000000000004</v>
      </c>
      <c r="AC1287" s="5">
        <f t="shared" si="549"/>
        <v>-1</v>
      </c>
      <c r="AD1287" s="3">
        <f t="shared" si="550"/>
        <v>201810</v>
      </c>
      <c r="AE1287" s="21">
        <v>3.6</v>
      </c>
      <c r="AF1287" s="21">
        <v>1.31</v>
      </c>
      <c r="AG1287" s="21">
        <v>3.7</v>
      </c>
      <c r="AH1287" s="21">
        <v>1.29</v>
      </c>
      <c r="AI1287">
        <v>20</v>
      </c>
      <c r="AJ1287">
        <v>23</v>
      </c>
      <c r="AK1287">
        <f t="shared" si="551"/>
        <v>-400</v>
      </c>
      <c r="AL1287">
        <f t="shared" si="552"/>
        <v>23</v>
      </c>
      <c r="AM1287">
        <f t="shared" si="553"/>
        <v>20</v>
      </c>
    </row>
    <row r="1288" spans="2:39" x14ac:dyDescent="0.25">
      <c r="B1288" s="24">
        <v>43387</v>
      </c>
      <c r="C1288" s="20" t="s">
        <v>55</v>
      </c>
      <c r="D1288" s="20" t="s">
        <v>35</v>
      </c>
      <c r="E1288" s="2">
        <v>140</v>
      </c>
      <c r="F1288" s="2">
        <v>-161.29032258064512</v>
      </c>
      <c r="G1288" s="9">
        <f t="shared" si="554"/>
        <v>45082.499999996886</v>
      </c>
      <c r="H1288" s="2" t="str">
        <f t="shared" si="555"/>
        <v>Seattle Seahawks</v>
      </c>
      <c r="I1288" s="2" t="str">
        <f t="shared" si="556"/>
        <v>Oakland Raiders</v>
      </c>
      <c r="J1288" s="17">
        <f t="shared" si="557"/>
        <v>-161.29032258064512</v>
      </c>
      <c r="K1288" s="18">
        <f t="shared" si="558"/>
        <v>140</v>
      </c>
      <c r="L1288" s="4">
        <f t="shared" si="533"/>
        <v>1.62</v>
      </c>
      <c r="M1288" s="4">
        <f t="shared" si="534"/>
        <v>2.4</v>
      </c>
      <c r="N1288" s="1">
        <f t="shared" si="535"/>
        <v>0.61728395061728392</v>
      </c>
      <c r="O1288" s="1">
        <f t="shared" si="536"/>
        <v>0.41666666666666669</v>
      </c>
      <c r="P1288" s="1">
        <f t="shared" si="537"/>
        <v>3.2835820895522283E-2</v>
      </c>
      <c r="Q1288" s="1">
        <f t="shared" si="538"/>
        <v>0.10030864197530862</v>
      </c>
      <c r="R1288" s="1">
        <f t="shared" si="539"/>
        <v>0.61130864197530865</v>
      </c>
      <c r="S1288" s="1"/>
      <c r="T1288" s="17">
        <f t="shared" si="540"/>
        <v>635.83488165441463</v>
      </c>
      <c r="U1288" s="18">
        <f t="shared" si="541"/>
        <v>1423.7849094482656</v>
      </c>
      <c r="V1288" s="2">
        <f t="shared" si="542"/>
        <v>604.04313757169382</v>
      </c>
      <c r="W1288" s="18">
        <f t="shared" si="543"/>
        <v>1352.5956639758522</v>
      </c>
      <c r="X1288" s="2">
        <f t="shared" si="544"/>
        <v>-165.55109027810289</v>
      </c>
      <c r="Y1288" s="2">
        <f t="shared" si="545"/>
        <v>135.25956639758522</v>
      </c>
      <c r="Z1288" s="2">
        <f t="shared" si="546"/>
        <v>604.04313757169382</v>
      </c>
      <c r="AA1288" s="2">
        <f t="shared" si="547"/>
        <v>-1000</v>
      </c>
      <c r="AB1288" s="5">
        <f t="shared" si="548"/>
        <v>0.62000000000000011</v>
      </c>
      <c r="AC1288" s="5">
        <f t="shared" si="549"/>
        <v>-1</v>
      </c>
      <c r="AD1288" s="3">
        <f t="shared" si="550"/>
        <v>201810</v>
      </c>
      <c r="AE1288" s="21">
        <v>2.2999999999999998</v>
      </c>
      <c r="AF1288" s="21">
        <v>1.66</v>
      </c>
      <c r="AG1288" s="21">
        <v>2.4</v>
      </c>
      <c r="AH1288" s="21">
        <v>1.62</v>
      </c>
      <c r="AI1288">
        <v>3</v>
      </c>
      <c r="AJ1288">
        <v>27</v>
      </c>
      <c r="AK1288">
        <f t="shared" si="551"/>
        <v>-170</v>
      </c>
      <c r="AL1288">
        <f t="shared" si="552"/>
        <v>27</v>
      </c>
      <c r="AM1288">
        <f t="shared" si="553"/>
        <v>3</v>
      </c>
    </row>
    <row r="1289" spans="2:39" x14ac:dyDescent="0.25">
      <c r="B1289" s="24">
        <v>43387</v>
      </c>
      <c r="C1289" s="20" t="s">
        <v>38</v>
      </c>
      <c r="D1289" s="20" t="s">
        <v>30</v>
      </c>
      <c r="E1289" s="2">
        <v>-172.41379310344826</v>
      </c>
      <c r="F1289" s="2">
        <v>150</v>
      </c>
      <c r="G1289" s="9">
        <f t="shared" si="554"/>
        <v>45082.54166666355</v>
      </c>
      <c r="H1289" s="2" t="str">
        <f t="shared" si="555"/>
        <v>Atlanta Falcons</v>
      </c>
      <c r="I1289" s="2" t="str">
        <f t="shared" si="556"/>
        <v>Tampa Bay Buccaneers</v>
      </c>
      <c r="J1289" s="17">
        <f t="shared" si="557"/>
        <v>-172.41379310344826</v>
      </c>
      <c r="K1289" s="18">
        <f t="shared" si="558"/>
        <v>150</v>
      </c>
      <c r="L1289" s="4">
        <f t="shared" si="533"/>
        <v>1.58</v>
      </c>
      <c r="M1289" s="4">
        <f t="shared" si="534"/>
        <v>2.5</v>
      </c>
      <c r="N1289" s="1">
        <f t="shared" si="535"/>
        <v>0.63291139240506322</v>
      </c>
      <c r="O1289" s="1">
        <f t="shared" si="536"/>
        <v>0.4</v>
      </c>
      <c r="P1289" s="1">
        <f t="shared" si="537"/>
        <v>3.1862745098039214E-2</v>
      </c>
      <c r="Q1289" s="1">
        <f t="shared" si="538"/>
        <v>0.1164556962025316</v>
      </c>
      <c r="R1289" s="1">
        <f t="shared" si="539"/>
        <v>0.62745569620253161</v>
      </c>
      <c r="S1289" s="1"/>
      <c r="T1289" s="17">
        <f t="shared" si="540"/>
        <v>593.73802174746322</v>
      </c>
      <c r="U1289" s="18">
        <f t="shared" si="541"/>
        <v>1520.5870888415161</v>
      </c>
      <c r="V1289" s="2">
        <f t="shared" si="542"/>
        <v>564.05112066009008</v>
      </c>
      <c r="W1289" s="18">
        <f t="shared" si="543"/>
        <v>1444.5577343994403</v>
      </c>
      <c r="X1289" s="2">
        <f t="shared" si="544"/>
        <v>-177.28889516782337</v>
      </c>
      <c r="Y1289" s="2">
        <f t="shared" si="545"/>
        <v>144.45577343994404</v>
      </c>
      <c r="Z1289" s="2">
        <f t="shared" si="546"/>
        <v>564.05112066009008</v>
      </c>
      <c r="AA1289" s="2">
        <f t="shared" si="547"/>
        <v>-1000</v>
      </c>
      <c r="AB1289" s="5">
        <f t="shared" si="548"/>
        <v>0.58000000000000007</v>
      </c>
      <c r="AC1289" s="5">
        <f t="shared" si="549"/>
        <v>-1</v>
      </c>
      <c r="AD1289" s="3">
        <f t="shared" si="550"/>
        <v>201810</v>
      </c>
      <c r="AE1289" s="21">
        <v>1.6</v>
      </c>
      <c r="AF1289" s="21">
        <v>2.4500000000000002</v>
      </c>
      <c r="AG1289" s="21">
        <v>1.58</v>
      </c>
      <c r="AH1289" s="21">
        <v>2.5</v>
      </c>
      <c r="AI1289">
        <v>34</v>
      </c>
      <c r="AJ1289">
        <v>29</v>
      </c>
      <c r="AK1289">
        <f t="shared" si="551"/>
        <v>-180</v>
      </c>
      <c r="AL1289">
        <f t="shared" si="552"/>
        <v>34</v>
      </c>
      <c r="AM1289">
        <f t="shared" si="553"/>
        <v>29</v>
      </c>
    </row>
    <row r="1290" spans="2:39" x14ac:dyDescent="0.25">
      <c r="B1290" s="24">
        <v>43387</v>
      </c>
      <c r="C1290" s="20" t="s">
        <v>24</v>
      </c>
      <c r="D1290" s="20" t="s">
        <v>48</v>
      </c>
      <c r="E1290" s="2">
        <v>-125</v>
      </c>
      <c r="F1290" s="2">
        <v>104.99999999999999</v>
      </c>
      <c r="G1290" s="9">
        <f t="shared" si="554"/>
        <v>45082.583333330214</v>
      </c>
      <c r="H1290" s="2" t="str">
        <f t="shared" si="555"/>
        <v>Cincinnati Bengals</v>
      </c>
      <c r="I1290" s="2" t="str">
        <f t="shared" si="556"/>
        <v>Pittsburgh Steelers</v>
      </c>
      <c r="J1290" s="17">
        <f t="shared" si="557"/>
        <v>-125</v>
      </c>
      <c r="K1290" s="18">
        <f t="shared" si="558"/>
        <v>104.99999999999999</v>
      </c>
      <c r="L1290" s="4">
        <f t="shared" si="533"/>
        <v>1.8</v>
      </c>
      <c r="M1290" s="4">
        <f t="shared" si="534"/>
        <v>2.0499999999999998</v>
      </c>
      <c r="N1290" s="1">
        <f t="shared" si="535"/>
        <v>0.55555555555555558</v>
      </c>
      <c r="O1290" s="1">
        <f t="shared" si="536"/>
        <v>0.48780487804878053</v>
      </c>
      <c r="P1290" s="1">
        <f t="shared" si="537"/>
        <v>4.1558441558441461E-2</v>
      </c>
      <c r="Q1290" s="1">
        <f t="shared" si="538"/>
        <v>3.3875338753387524E-2</v>
      </c>
      <c r="R1290" s="1">
        <f t="shared" si="539"/>
        <v>0.54487533875338756</v>
      </c>
      <c r="S1290" s="1"/>
      <c r="T1290" s="17">
        <f t="shared" si="540"/>
        <v>835.28218085238643</v>
      </c>
      <c r="U1290" s="18">
        <f t="shared" si="541"/>
        <v>1090.9993667390718</v>
      </c>
      <c r="V1290" s="2">
        <f t="shared" si="542"/>
        <v>793.51807180976709</v>
      </c>
      <c r="W1290" s="18">
        <f t="shared" si="543"/>
        <v>1036.449398402118</v>
      </c>
      <c r="X1290" s="2">
        <f t="shared" si="544"/>
        <v>-126.02107444375048</v>
      </c>
      <c r="Y1290" s="2">
        <f t="shared" si="545"/>
        <v>103.6449398402118</v>
      </c>
      <c r="Z1290" s="2">
        <f t="shared" si="546"/>
        <v>-1000</v>
      </c>
      <c r="AA1290" s="2">
        <f t="shared" si="547"/>
        <v>1036.449398402118</v>
      </c>
      <c r="AB1290" s="5">
        <f t="shared" si="548"/>
        <v>-1</v>
      </c>
      <c r="AC1290" s="5">
        <f t="shared" si="549"/>
        <v>1.0499999999999998</v>
      </c>
      <c r="AD1290" s="3">
        <f t="shared" si="550"/>
        <v>201810</v>
      </c>
      <c r="AE1290" s="21">
        <v>1.74</v>
      </c>
      <c r="AF1290" s="21">
        <v>2.15</v>
      </c>
      <c r="AG1290" s="21">
        <v>1.8</v>
      </c>
      <c r="AH1290" s="21">
        <v>2.0499999999999998</v>
      </c>
      <c r="AI1290">
        <v>21</v>
      </c>
      <c r="AJ1290">
        <v>28</v>
      </c>
      <c r="AK1290">
        <f t="shared" si="551"/>
        <v>-130</v>
      </c>
      <c r="AL1290">
        <f t="shared" si="552"/>
        <v>21</v>
      </c>
      <c r="AM1290">
        <f t="shared" si="553"/>
        <v>28</v>
      </c>
    </row>
    <row r="1291" spans="2:39" x14ac:dyDescent="0.25">
      <c r="B1291" s="24">
        <v>43387</v>
      </c>
      <c r="C1291" s="20" t="s">
        <v>49</v>
      </c>
      <c r="D1291" s="20" t="s">
        <v>34</v>
      </c>
      <c r="E1291" s="2">
        <v>-111.11111111111113</v>
      </c>
      <c r="F1291" s="2">
        <v>-111.11111111111113</v>
      </c>
      <c r="G1291" s="9">
        <f t="shared" si="554"/>
        <v>45082.624999996879</v>
      </c>
      <c r="H1291" s="2" t="str">
        <f t="shared" si="555"/>
        <v>Cleveland Browns</v>
      </c>
      <c r="I1291" s="2" t="str">
        <f t="shared" si="556"/>
        <v>Los Angeles Chargers</v>
      </c>
      <c r="J1291" s="17">
        <f t="shared" si="557"/>
        <v>-111.11111111111113</v>
      </c>
      <c r="K1291" s="18">
        <f t="shared" si="558"/>
        <v>-111.11111111111113</v>
      </c>
      <c r="L1291" s="4">
        <f t="shared" si="533"/>
        <v>1.9</v>
      </c>
      <c r="M1291" s="4">
        <f t="shared" si="534"/>
        <v>1.9</v>
      </c>
      <c r="N1291" s="1">
        <f t="shared" si="535"/>
        <v>0.52631578947368418</v>
      </c>
      <c r="O1291" s="1">
        <f t="shared" si="536"/>
        <v>0.52631578947368418</v>
      </c>
      <c r="P1291" s="1">
        <f t="shared" si="537"/>
        <v>4.9999999999999933E-2</v>
      </c>
      <c r="Q1291" s="1">
        <f t="shared" si="538"/>
        <v>0</v>
      </c>
      <c r="R1291" s="1">
        <f t="shared" si="539"/>
        <v>0.51100000000000001</v>
      </c>
      <c r="S1291" s="1"/>
      <c r="T1291" s="17">
        <f t="shared" si="540"/>
        <v>956.94716242661434</v>
      </c>
      <c r="U1291" s="18">
        <f t="shared" si="541"/>
        <v>953.05662164669593</v>
      </c>
      <c r="V1291" s="2">
        <f t="shared" si="542"/>
        <v>909.09980430528356</v>
      </c>
      <c r="W1291" s="18">
        <f t="shared" si="543"/>
        <v>905.40379056436109</v>
      </c>
      <c r="X1291" s="2">
        <f t="shared" si="544"/>
        <v>-109.9989236895921</v>
      </c>
      <c r="Y1291" s="2">
        <f t="shared" si="545"/>
        <v>-110.44795818412409</v>
      </c>
      <c r="Z1291" s="2">
        <f t="shared" si="546"/>
        <v>909.09980430528356</v>
      </c>
      <c r="AA1291" s="2">
        <f t="shared" si="547"/>
        <v>-1000</v>
      </c>
      <c r="AB1291" s="5">
        <f t="shared" si="548"/>
        <v>0.89999999999999991</v>
      </c>
      <c r="AC1291" s="5">
        <f t="shared" si="549"/>
        <v>-1</v>
      </c>
      <c r="AD1291" s="3">
        <f t="shared" si="550"/>
        <v>201810</v>
      </c>
      <c r="AE1291" s="21">
        <v>2.0499999999999998</v>
      </c>
      <c r="AF1291" s="21">
        <v>1.8</v>
      </c>
      <c r="AG1291" s="21">
        <v>1.9</v>
      </c>
      <c r="AH1291" s="21">
        <v>1.9</v>
      </c>
      <c r="AI1291">
        <v>14</v>
      </c>
      <c r="AJ1291">
        <v>38</v>
      </c>
      <c r="AK1291">
        <f t="shared" si="551"/>
        <v>-120</v>
      </c>
      <c r="AL1291">
        <f t="shared" si="552"/>
        <v>38</v>
      </c>
      <c r="AM1291">
        <f t="shared" si="553"/>
        <v>14</v>
      </c>
    </row>
    <row r="1292" spans="2:39" x14ac:dyDescent="0.25">
      <c r="B1292" s="24">
        <v>43387</v>
      </c>
      <c r="C1292" s="20" t="s">
        <v>43</v>
      </c>
      <c r="D1292" s="20" t="s">
        <v>27</v>
      </c>
      <c r="E1292" s="2">
        <v>-500.00000000000011</v>
      </c>
      <c r="F1292" s="2">
        <v>375</v>
      </c>
      <c r="G1292" s="9">
        <f t="shared" si="554"/>
        <v>45082.666666663543</v>
      </c>
      <c r="H1292" s="2" t="str">
        <f t="shared" si="555"/>
        <v>Houston Texans</v>
      </c>
      <c r="I1292" s="2" t="str">
        <f t="shared" si="556"/>
        <v>Buffalo Bills</v>
      </c>
      <c r="J1292" s="17">
        <f t="shared" si="557"/>
        <v>-500.00000000000011</v>
      </c>
      <c r="K1292" s="18">
        <f t="shared" si="558"/>
        <v>375</v>
      </c>
      <c r="L1292" s="4">
        <f t="shared" si="533"/>
        <v>1.2</v>
      </c>
      <c r="M1292" s="4">
        <f t="shared" si="534"/>
        <v>4.75</v>
      </c>
      <c r="N1292" s="1">
        <f t="shared" si="535"/>
        <v>0.83333333333333337</v>
      </c>
      <c r="O1292" s="1">
        <f t="shared" si="536"/>
        <v>0.21052631578947367</v>
      </c>
      <c r="P1292" s="1">
        <f t="shared" si="537"/>
        <v>4.2016806722689037E-2</v>
      </c>
      <c r="Q1292" s="1">
        <f t="shared" si="538"/>
        <v>0.31140350877192985</v>
      </c>
      <c r="R1292" s="1">
        <f t="shared" si="539"/>
        <v>0.82240350877192991</v>
      </c>
      <c r="S1292" s="1"/>
      <c r="T1292" s="17">
        <f t="shared" si="540"/>
        <v>215.94811954689931</v>
      </c>
      <c r="U1292" s="18">
        <f t="shared" si="541"/>
        <v>3787.1793685900598</v>
      </c>
      <c r="V1292" s="2">
        <f t="shared" si="542"/>
        <v>205.15071356955434</v>
      </c>
      <c r="W1292" s="18">
        <f t="shared" si="543"/>
        <v>3597.8204001605568</v>
      </c>
      <c r="X1292" s="2">
        <f t="shared" si="544"/>
        <v>-487.44651315139578</v>
      </c>
      <c r="Y1292" s="2">
        <f t="shared" si="545"/>
        <v>359.7820400160557</v>
      </c>
      <c r="Z1292" s="2">
        <f t="shared" si="546"/>
        <v>205.15071356955434</v>
      </c>
      <c r="AA1292" s="2">
        <f t="shared" si="547"/>
        <v>-1000</v>
      </c>
      <c r="AB1292" s="5">
        <f t="shared" si="548"/>
        <v>0.19999999999999996</v>
      </c>
      <c r="AC1292" s="5">
        <f t="shared" si="549"/>
        <v>-1</v>
      </c>
      <c r="AD1292" s="3">
        <f t="shared" si="550"/>
        <v>201810</v>
      </c>
      <c r="AE1292" s="21">
        <v>1.22</v>
      </c>
      <c r="AF1292" s="21">
        <v>4.5</v>
      </c>
      <c r="AG1292" s="21">
        <v>1.2</v>
      </c>
      <c r="AH1292" s="21">
        <v>4.75</v>
      </c>
      <c r="AI1292">
        <v>20</v>
      </c>
      <c r="AJ1292">
        <v>13</v>
      </c>
      <c r="AK1292">
        <f t="shared" si="551"/>
        <v>-500</v>
      </c>
      <c r="AL1292">
        <f t="shared" si="552"/>
        <v>20</v>
      </c>
      <c r="AM1292">
        <f t="shared" si="553"/>
        <v>13</v>
      </c>
    </row>
    <row r="1293" spans="2:39" x14ac:dyDescent="0.25">
      <c r="B1293" s="24">
        <v>43387</v>
      </c>
      <c r="C1293" s="20" t="s">
        <v>33</v>
      </c>
      <c r="D1293" s="20" t="s">
        <v>40</v>
      </c>
      <c r="E1293" s="2">
        <v>275</v>
      </c>
      <c r="F1293" s="2">
        <v>-357.14285714285711</v>
      </c>
      <c r="G1293" s="9">
        <f t="shared" si="554"/>
        <v>45082.708333330207</v>
      </c>
      <c r="H1293" s="2" t="str">
        <f t="shared" si="555"/>
        <v>Chicago Bears</v>
      </c>
      <c r="I1293" s="2" t="str">
        <f t="shared" si="556"/>
        <v>Miami Dolphins</v>
      </c>
      <c r="J1293" s="17">
        <f t="shared" si="557"/>
        <v>-357.14285714285711</v>
      </c>
      <c r="K1293" s="18">
        <f t="shared" si="558"/>
        <v>275</v>
      </c>
      <c r="L1293" s="4">
        <f t="shared" si="533"/>
        <v>1.28</v>
      </c>
      <c r="M1293" s="4">
        <f t="shared" si="534"/>
        <v>3.75</v>
      </c>
      <c r="N1293" s="1">
        <f t="shared" si="535"/>
        <v>0.78125</v>
      </c>
      <c r="O1293" s="1">
        <f t="shared" si="536"/>
        <v>0.26666666666666666</v>
      </c>
      <c r="P1293" s="1">
        <f t="shared" si="537"/>
        <v>4.5725646123260466E-2</v>
      </c>
      <c r="Q1293" s="1">
        <f t="shared" si="538"/>
        <v>0.2572916666666667</v>
      </c>
      <c r="R1293" s="1">
        <f t="shared" si="539"/>
        <v>0.76829166666666671</v>
      </c>
      <c r="S1293" s="1"/>
      <c r="T1293" s="17">
        <f t="shared" si="540"/>
        <v>301.58902326590373</v>
      </c>
      <c r="U1293" s="18">
        <f t="shared" si="541"/>
        <v>2840.2616005464147</v>
      </c>
      <c r="V1293" s="2">
        <f t="shared" si="542"/>
        <v>286.50957210260856</v>
      </c>
      <c r="W1293" s="18">
        <f t="shared" si="543"/>
        <v>2698.2485205190937</v>
      </c>
      <c r="X1293" s="2">
        <f t="shared" si="544"/>
        <v>-349.02847840695074</v>
      </c>
      <c r="Y1293" s="2">
        <f t="shared" si="545"/>
        <v>269.82485205190937</v>
      </c>
      <c r="Z1293" s="2">
        <f t="shared" si="546"/>
        <v>-1000</v>
      </c>
      <c r="AA1293" s="2">
        <f t="shared" si="547"/>
        <v>2698.2485205190937</v>
      </c>
      <c r="AB1293" s="5">
        <f t="shared" si="548"/>
        <v>-1</v>
      </c>
      <c r="AC1293" s="5">
        <f t="shared" si="549"/>
        <v>2.75</v>
      </c>
      <c r="AD1293" s="3">
        <f t="shared" si="550"/>
        <v>201810</v>
      </c>
      <c r="AE1293" s="21">
        <v>2.35</v>
      </c>
      <c r="AF1293" s="21">
        <v>1.64</v>
      </c>
      <c r="AG1293" s="21">
        <v>3.75</v>
      </c>
      <c r="AH1293" s="21">
        <v>1.28</v>
      </c>
      <c r="AI1293">
        <v>31</v>
      </c>
      <c r="AJ1293">
        <v>28</v>
      </c>
      <c r="AK1293">
        <f t="shared" si="551"/>
        <v>-400</v>
      </c>
      <c r="AL1293">
        <f t="shared" si="552"/>
        <v>28</v>
      </c>
      <c r="AM1293">
        <f t="shared" si="553"/>
        <v>31</v>
      </c>
    </row>
    <row r="1294" spans="2:39" x14ac:dyDescent="0.25">
      <c r="B1294" s="24">
        <v>43387</v>
      </c>
      <c r="C1294" s="20" t="s">
        <v>32</v>
      </c>
      <c r="D1294" s="20" t="s">
        <v>51</v>
      </c>
      <c r="E1294" s="2">
        <v>-555.55555555555577</v>
      </c>
      <c r="F1294" s="2">
        <v>425</v>
      </c>
      <c r="G1294" s="9">
        <f t="shared" si="554"/>
        <v>45082.749999996871</v>
      </c>
      <c r="H1294" s="2" t="str">
        <f t="shared" si="555"/>
        <v>Minnesota Vikings</v>
      </c>
      <c r="I1294" s="2" t="str">
        <f t="shared" si="556"/>
        <v>Arizona Cardinals</v>
      </c>
      <c r="J1294" s="17">
        <f t="shared" si="557"/>
        <v>-555.55555555555577</v>
      </c>
      <c r="K1294" s="18">
        <f t="shared" si="558"/>
        <v>425</v>
      </c>
      <c r="L1294" s="4">
        <f t="shared" si="533"/>
        <v>1.18</v>
      </c>
      <c r="M1294" s="4">
        <f t="shared" si="534"/>
        <v>5.25</v>
      </c>
      <c r="N1294" s="1">
        <f t="shared" si="535"/>
        <v>0.84745762711864414</v>
      </c>
      <c r="O1294" s="1">
        <f t="shared" si="536"/>
        <v>0.19047619047619047</v>
      </c>
      <c r="P1294" s="1">
        <f t="shared" si="537"/>
        <v>3.6547433903577065E-2</v>
      </c>
      <c r="Q1294" s="1">
        <f t="shared" si="538"/>
        <v>0.32849071832122684</v>
      </c>
      <c r="R1294" s="1">
        <f t="shared" si="539"/>
        <v>0.83949071832122679</v>
      </c>
      <c r="S1294" s="1"/>
      <c r="T1294" s="17">
        <f t="shared" si="540"/>
        <v>191.19839942930162</v>
      </c>
      <c r="U1294" s="18">
        <f t="shared" si="541"/>
        <v>4188.72894319429</v>
      </c>
      <c r="V1294" s="2">
        <f t="shared" si="542"/>
        <v>181.63847945783652</v>
      </c>
      <c r="W1294" s="18">
        <f t="shared" si="543"/>
        <v>3979.2924960345754</v>
      </c>
      <c r="X1294" s="2">
        <f t="shared" si="544"/>
        <v>-550.54413744535259</v>
      </c>
      <c r="Y1294" s="2">
        <f t="shared" si="545"/>
        <v>397.92924960345755</v>
      </c>
      <c r="Z1294" s="2">
        <f t="shared" si="546"/>
        <v>181.63847945783652</v>
      </c>
      <c r="AA1294" s="2">
        <f t="shared" si="547"/>
        <v>-1000</v>
      </c>
      <c r="AB1294" s="5">
        <f t="shared" si="548"/>
        <v>0.17999999999999994</v>
      </c>
      <c r="AC1294" s="5">
        <f t="shared" si="549"/>
        <v>-1</v>
      </c>
      <c r="AD1294" s="3">
        <f t="shared" si="550"/>
        <v>201810</v>
      </c>
      <c r="AE1294" s="21">
        <v>1.19</v>
      </c>
      <c r="AF1294" s="21">
        <v>5</v>
      </c>
      <c r="AG1294" s="21">
        <v>1.18</v>
      </c>
      <c r="AH1294" s="21">
        <v>5.25</v>
      </c>
      <c r="AI1294">
        <v>27</v>
      </c>
      <c r="AJ1294">
        <v>17</v>
      </c>
      <c r="AK1294">
        <f t="shared" si="551"/>
        <v>-600</v>
      </c>
      <c r="AL1294">
        <f t="shared" si="552"/>
        <v>27</v>
      </c>
      <c r="AM1294">
        <f t="shared" si="553"/>
        <v>17</v>
      </c>
    </row>
    <row r="1295" spans="2:39" x14ac:dyDescent="0.25">
      <c r="B1295" s="24">
        <v>43387</v>
      </c>
      <c r="C1295" s="20" t="s">
        <v>45</v>
      </c>
      <c r="D1295" s="20" t="s">
        <v>42</v>
      </c>
      <c r="E1295" s="2">
        <v>-140.84507042253523</v>
      </c>
      <c r="F1295" s="2">
        <v>120.00000000000001</v>
      </c>
      <c r="G1295" s="9">
        <f t="shared" si="554"/>
        <v>45082.791666663536</v>
      </c>
      <c r="H1295" s="2" t="str">
        <f t="shared" si="555"/>
        <v>New York Jets</v>
      </c>
      <c r="I1295" s="2" t="str">
        <f t="shared" si="556"/>
        <v>Indianapolis Colts</v>
      </c>
      <c r="J1295" s="17">
        <f t="shared" si="557"/>
        <v>-140.84507042253523</v>
      </c>
      <c r="K1295" s="18">
        <f t="shared" si="558"/>
        <v>120.00000000000001</v>
      </c>
      <c r="L1295" s="4">
        <f t="shared" si="533"/>
        <v>1.71</v>
      </c>
      <c r="M1295" s="4">
        <f t="shared" si="534"/>
        <v>2.2000000000000002</v>
      </c>
      <c r="N1295" s="1">
        <f t="shared" si="535"/>
        <v>0.58479532163742687</v>
      </c>
      <c r="O1295" s="1">
        <f t="shared" si="536"/>
        <v>0.45454545454545453</v>
      </c>
      <c r="P1295" s="1">
        <f t="shared" si="537"/>
        <v>3.7851662404092101E-2</v>
      </c>
      <c r="Q1295" s="1">
        <f t="shared" si="538"/>
        <v>6.5124933545986169E-2</v>
      </c>
      <c r="R1295" s="1">
        <f t="shared" si="539"/>
        <v>0.57612493354598615</v>
      </c>
      <c r="S1295" s="1"/>
      <c r="T1295" s="17">
        <f t="shared" si="540"/>
        <v>735.73463284275692</v>
      </c>
      <c r="U1295" s="18">
        <f t="shared" si="541"/>
        <v>1235.8449349286186</v>
      </c>
      <c r="V1295" s="2">
        <f t="shared" si="542"/>
        <v>698.94790120061907</v>
      </c>
      <c r="W1295" s="18">
        <f t="shared" si="543"/>
        <v>1174.0526881821877</v>
      </c>
      <c r="X1295" s="2">
        <f t="shared" si="544"/>
        <v>-143.07218009843768</v>
      </c>
      <c r="Y1295" s="2">
        <f t="shared" si="545"/>
        <v>117.40526881821877</v>
      </c>
      <c r="Z1295" s="2">
        <f t="shared" si="546"/>
        <v>698.94790120061907</v>
      </c>
      <c r="AA1295" s="2">
        <f t="shared" si="547"/>
        <v>-1000</v>
      </c>
      <c r="AB1295" s="5">
        <f t="shared" si="548"/>
        <v>0.71</v>
      </c>
      <c r="AC1295" s="5">
        <f t="shared" si="549"/>
        <v>-1</v>
      </c>
      <c r="AD1295" s="3">
        <f t="shared" si="550"/>
        <v>201810</v>
      </c>
      <c r="AE1295" s="21">
        <v>1.74</v>
      </c>
      <c r="AF1295" s="21">
        <v>2.15</v>
      </c>
      <c r="AG1295" s="21">
        <v>1.71</v>
      </c>
      <c r="AH1295" s="21">
        <v>2.2000000000000002</v>
      </c>
      <c r="AI1295">
        <v>42</v>
      </c>
      <c r="AJ1295">
        <v>34</v>
      </c>
      <c r="AK1295">
        <f t="shared" si="551"/>
        <v>-150</v>
      </c>
      <c r="AL1295">
        <f t="shared" si="552"/>
        <v>42</v>
      </c>
      <c r="AM1295">
        <f t="shared" si="553"/>
        <v>34</v>
      </c>
    </row>
    <row r="1296" spans="2:39" x14ac:dyDescent="0.25">
      <c r="B1296" s="24">
        <v>43387</v>
      </c>
      <c r="C1296" s="20" t="s">
        <v>56</v>
      </c>
      <c r="D1296" s="20" t="s">
        <v>47</v>
      </c>
      <c r="E1296" s="2">
        <v>100</v>
      </c>
      <c r="F1296" s="2">
        <v>-120.48192771084337</v>
      </c>
      <c r="G1296" s="9">
        <f t="shared" si="554"/>
        <v>45082.8333333302</v>
      </c>
      <c r="H1296" s="2" t="str">
        <f t="shared" si="555"/>
        <v>Carolina Panthers</v>
      </c>
      <c r="I1296" s="2" t="str">
        <f t="shared" si="556"/>
        <v>Washington Redskins</v>
      </c>
      <c r="J1296" s="17">
        <f t="shared" si="557"/>
        <v>-120.48192771084337</v>
      </c>
      <c r="K1296" s="18">
        <f t="shared" si="558"/>
        <v>100</v>
      </c>
      <c r="L1296" s="4">
        <f t="shared" si="533"/>
        <v>1.83</v>
      </c>
      <c r="M1296" s="4">
        <f t="shared" si="534"/>
        <v>2</v>
      </c>
      <c r="N1296" s="1">
        <f t="shared" si="535"/>
        <v>0.54644808743169393</v>
      </c>
      <c r="O1296" s="1">
        <f t="shared" si="536"/>
        <v>0.5</v>
      </c>
      <c r="P1296" s="1">
        <f t="shared" si="537"/>
        <v>4.4386422976501305E-2</v>
      </c>
      <c r="Q1296" s="1">
        <f t="shared" si="538"/>
        <v>2.3224043715846965E-2</v>
      </c>
      <c r="R1296" s="1">
        <f t="shared" si="539"/>
        <v>0.53422404371584697</v>
      </c>
      <c r="S1296" s="1"/>
      <c r="T1296" s="17">
        <f t="shared" si="540"/>
        <v>871.87381729284084</v>
      </c>
      <c r="U1296" s="18">
        <f t="shared" si="541"/>
        <v>1045.6626202421151</v>
      </c>
      <c r="V1296" s="2">
        <f t="shared" si="542"/>
        <v>828.28012642819874</v>
      </c>
      <c r="W1296" s="18">
        <f t="shared" si="543"/>
        <v>993.3794892300092</v>
      </c>
      <c r="X1296" s="2">
        <f t="shared" si="544"/>
        <v>-120.73210114461043</v>
      </c>
      <c r="Y1296" s="2">
        <f t="shared" si="545"/>
        <v>-100.66646340515068</v>
      </c>
      <c r="Z1296" s="2">
        <f t="shared" si="546"/>
        <v>-1000</v>
      </c>
      <c r="AA1296" s="2">
        <f t="shared" si="547"/>
        <v>993.3794892300092</v>
      </c>
      <c r="AB1296" s="5">
        <f t="shared" si="548"/>
        <v>-1</v>
      </c>
      <c r="AC1296" s="5">
        <f t="shared" si="549"/>
        <v>1</v>
      </c>
      <c r="AD1296" s="3">
        <f t="shared" si="550"/>
        <v>201810</v>
      </c>
      <c r="AE1296" s="21">
        <v>1.83</v>
      </c>
      <c r="AF1296" s="21">
        <v>2</v>
      </c>
      <c r="AG1296" s="21">
        <v>2</v>
      </c>
      <c r="AH1296" s="21">
        <v>1.83</v>
      </c>
      <c r="AI1296">
        <v>23</v>
      </c>
      <c r="AJ1296">
        <v>17</v>
      </c>
      <c r="AK1296">
        <f t="shared" si="551"/>
        <v>-130</v>
      </c>
      <c r="AL1296">
        <f t="shared" si="552"/>
        <v>17</v>
      </c>
      <c r="AM1296">
        <f t="shared" si="553"/>
        <v>23</v>
      </c>
    </row>
    <row r="1297" spans="2:39" x14ac:dyDescent="0.25">
      <c r="B1297" s="24">
        <v>43384</v>
      </c>
      <c r="C1297" s="20" t="s">
        <v>28</v>
      </c>
      <c r="D1297" s="20" t="s">
        <v>22</v>
      </c>
      <c r="E1297" s="2">
        <v>110.00000000000001</v>
      </c>
      <c r="F1297" s="2">
        <v>-131.57894736842104</v>
      </c>
      <c r="G1297" s="9">
        <f t="shared" si="554"/>
        <v>45082.874999996864</v>
      </c>
      <c r="H1297" s="2" t="str">
        <f t="shared" si="555"/>
        <v>Philadelphia Eagles</v>
      </c>
      <c r="I1297" s="2" t="str">
        <f t="shared" si="556"/>
        <v>New York Giants</v>
      </c>
      <c r="J1297" s="17">
        <f t="shared" si="557"/>
        <v>-131.57894736842104</v>
      </c>
      <c r="K1297" s="18">
        <f t="shared" si="558"/>
        <v>110.00000000000001</v>
      </c>
      <c r="L1297" s="4">
        <f t="shared" si="533"/>
        <v>1.76</v>
      </c>
      <c r="M1297" s="4">
        <f t="shared" si="534"/>
        <v>2.1</v>
      </c>
      <c r="N1297" s="1">
        <f t="shared" si="535"/>
        <v>0.56818181818181823</v>
      </c>
      <c r="O1297" s="1">
        <f t="shared" si="536"/>
        <v>0.47619047619047616</v>
      </c>
      <c r="P1297" s="1">
        <f t="shared" si="537"/>
        <v>4.2487046632124437E-2</v>
      </c>
      <c r="Q1297" s="1">
        <f t="shared" si="538"/>
        <v>4.5995670995671034E-2</v>
      </c>
      <c r="R1297" s="1">
        <f t="shared" si="539"/>
        <v>0.55699567099567104</v>
      </c>
      <c r="S1297" s="1"/>
      <c r="T1297" s="17">
        <f t="shared" si="540"/>
        <v>795.34608987611307</v>
      </c>
      <c r="U1297" s="18">
        <f t="shared" si="541"/>
        <v>1144.9859022934511</v>
      </c>
      <c r="V1297" s="2">
        <f t="shared" si="542"/>
        <v>755.57878538230739</v>
      </c>
      <c r="W1297" s="18">
        <f t="shared" si="543"/>
        <v>1087.7366071787785</v>
      </c>
      <c r="X1297" s="2">
        <f t="shared" si="544"/>
        <v>-132.3488720628942</v>
      </c>
      <c r="Y1297" s="2">
        <f t="shared" si="545"/>
        <v>108.77366071787785</v>
      </c>
      <c r="Z1297" s="2">
        <f t="shared" si="546"/>
        <v>755.57878538230739</v>
      </c>
      <c r="AA1297" s="2">
        <f t="shared" si="547"/>
        <v>-1000</v>
      </c>
      <c r="AB1297" s="5">
        <f t="shared" si="548"/>
        <v>0.76</v>
      </c>
      <c r="AC1297" s="5">
        <f t="shared" si="549"/>
        <v>-1</v>
      </c>
      <c r="AD1297" s="3">
        <f t="shared" si="550"/>
        <v>201810</v>
      </c>
      <c r="AE1297" s="21">
        <v>2.35</v>
      </c>
      <c r="AF1297" s="21">
        <v>1.64</v>
      </c>
      <c r="AG1297" s="21">
        <v>2.1</v>
      </c>
      <c r="AH1297" s="21">
        <v>1.76</v>
      </c>
      <c r="AI1297">
        <v>13</v>
      </c>
      <c r="AJ1297">
        <v>34</v>
      </c>
      <c r="AK1297">
        <f t="shared" si="551"/>
        <v>-140</v>
      </c>
      <c r="AL1297">
        <f t="shared" si="552"/>
        <v>34</v>
      </c>
      <c r="AM1297">
        <f t="shared" si="553"/>
        <v>13</v>
      </c>
    </row>
    <row r="1298" spans="2:39" x14ac:dyDescent="0.25">
      <c r="B1298" s="24">
        <v>43381</v>
      </c>
      <c r="C1298" s="20" t="s">
        <v>46</v>
      </c>
      <c r="D1298" s="20" t="s">
        <v>56</v>
      </c>
      <c r="E1298" s="2">
        <v>-270.2702702702702</v>
      </c>
      <c r="F1298" s="2">
        <v>220.00000000000003</v>
      </c>
      <c r="G1298" s="9">
        <f t="shared" si="554"/>
        <v>45082.916666663528</v>
      </c>
      <c r="H1298" s="2" t="str">
        <f t="shared" si="555"/>
        <v>New Orleans Saints</v>
      </c>
      <c r="I1298" s="2" t="str">
        <f t="shared" si="556"/>
        <v>Washington Redskins</v>
      </c>
      <c r="J1298" s="17">
        <f t="shared" si="557"/>
        <v>-270.2702702702702</v>
      </c>
      <c r="K1298" s="18">
        <f t="shared" si="558"/>
        <v>220.00000000000003</v>
      </c>
      <c r="L1298" s="4">
        <f t="shared" si="533"/>
        <v>1.37</v>
      </c>
      <c r="M1298" s="4">
        <f t="shared" si="534"/>
        <v>3.2</v>
      </c>
      <c r="N1298" s="1">
        <f t="shared" si="535"/>
        <v>0.72992700729927007</v>
      </c>
      <c r="O1298" s="1">
        <f t="shared" si="536"/>
        <v>0.3125</v>
      </c>
      <c r="P1298" s="1">
        <f t="shared" si="537"/>
        <v>4.0700218818380707E-2</v>
      </c>
      <c r="Q1298" s="1">
        <f t="shared" si="538"/>
        <v>0.20871350364963503</v>
      </c>
      <c r="R1298" s="1">
        <f t="shared" si="539"/>
        <v>0.71971350364963504</v>
      </c>
      <c r="S1298" s="1"/>
      <c r="T1298" s="17">
        <f t="shared" si="540"/>
        <v>389.44176388110628</v>
      </c>
      <c r="U1298" s="18">
        <f t="shared" si="541"/>
        <v>2256.8044836814311</v>
      </c>
      <c r="V1298" s="2">
        <f t="shared" si="542"/>
        <v>369.96967568705094</v>
      </c>
      <c r="W1298" s="18">
        <f t="shared" si="543"/>
        <v>2143.9642594973593</v>
      </c>
      <c r="X1298" s="2">
        <f t="shared" si="544"/>
        <v>-270.29242278923357</v>
      </c>
      <c r="Y1298" s="2">
        <f t="shared" si="545"/>
        <v>214.39642594973594</v>
      </c>
      <c r="Z1298" s="2">
        <f t="shared" si="546"/>
        <v>369.96967568705094</v>
      </c>
      <c r="AA1298" s="2">
        <f t="shared" si="547"/>
        <v>-1000</v>
      </c>
      <c r="AB1298" s="5">
        <f t="shared" si="548"/>
        <v>0.37000000000000011</v>
      </c>
      <c r="AC1298" s="5">
        <f t="shared" si="549"/>
        <v>-1</v>
      </c>
      <c r="AD1298" s="3">
        <f t="shared" si="550"/>
        <v>201810</v>
      </c>
      <c r="AE1298" s="21">
        <v>1.36</v>
      </c>
      <c r="AF1298" s="21">
        <v>3.25</v>
      </c>
      <c r="AG1298" s="21">
        <v>1.37</v>
      </c>
      <c r="AH1298" s="21">
        <v>3.2</v>
      </c>
      <c r="AI1298">
        <v>43</v>
      </c>
      <c r="AJ1298">
        <v>19</v>
      </c>
      <c r="AK1298">
        <f t="shared" si="551"/>
        <v>-300</v>
      </c>
      <c r="AL1298">
        <f t="shared" si="552"/>
        <v>43</v>
      </c>
      <c r="AM1298">
        <f t="shared" si="553"/>
        <v>19</v>
      </c>
    </row>
    <row r="1299" spans="2:39" x14ac:dyDescent="0.25">
      <c r="B1299" s="24">
        <v>43380</v>
      </c>
      <c r="C1299" s="20" t="s">
        <v>43</v>
      </c>
      <c r="D1299" s="20" t="s">
        <v>26</v>
      </c>
      <c r="E1299" s="2">
        <v>-181.81818181818181</v>
      </c>
      <c r="F1299" s="2">
        <v>160</v>
      </c>
      <c r="G1299" s="9">
        <f t="shared" si="554"/>
        <v>45082.958333330193</v>
      </c>
      <c r="H1299" s="2" t="str">
        <f t="shared" si="555"/>
        <v>Houston Texans</v>
      </c>
      <c r="I1299" s="2" t="str">
        <f t="shared" si="556"/>
        <v>Dallas Cowboys</v>
      </c>
      <c r="J1299" s="17">
        <f t="shared" si="557"/>
        <v>-181.81818181818181</v>
      </c>
      <c r="K1299" s="18">
        <f t="shared" si="558"/>
        <v>160</v>
      </c>
      <c r="L1299" s="4">
        <f t="shared" si="533"/>
        <v>1.55</v>
      </c>
      <c r="M1299" s="4">
        <f t="shared" si="534"/>
        <v>2.6</v>
      </c>
      <c r="N1299" s="1">
        <f t="shared" si="535"/>
        <v>0.64516129032258063</v>
      </c>
      <c r="O1299" s="1">
        <f t="shared" si="536"/>
        <v>0.38461538461538458</v>
      </c>
      <c r="P1299" s="1">
        <f t="shared" si="537"/>
        <v>2.8915662650602414E-2</v>
      </c>
      <c r="Q1299" s="1">
        <f t="shared" si="538"/>
        <v>0.13027295285359802</v>
      </c>
      <c r="R1299" s="1">
        <f t="shared" si="539"/>
        <v>0.64127295285359809</v>
      </c>
      <c r="S1299" s="1"/>
      <c r="T1299" s="17">
        <f t="shared" si="540"/>
        <v>559.39837404665798</v>
      </c>
      <c r="U1299" s="18">
        <f t="shared" si="541"/>
        <v>1609.5378726032154</v>
      </c>
      <c r="V1299" s="2">
        <f t="shared" si="542"/>
        <v>531.42845534432502</v>
      </c>
      <c r="W1299" s="18">
        <f t="shared" si="543"/>
        <v>1529.0609789730545</v>
      </c>
      <c r="X1299" s="2">
        <f t="shared" si="544"/>
        <v>-188.17208411470486</v>
      </c>
      <c r="Y1299" s="2">
        <f t="shared" si="545"/>
        <v>152.90609789730544</v>
      </c>
      <c r="Z1299" s="2">
        <f t="shared" si="546"/>
        <v>531.42845534432502</v>
      </c>
      <c r="AA1299" s="2">
        <f t="shared" si="547"/>
        <v>-1000</v>
      </c>
      <c r="AB1299" s="5">
        <f t="shared" si="548"/>
        <v>0.55000000000000004</v>
      </c>
      <c r="AC1299" s="5">
        <f t="shared" si="549"/>
        <v>-1</v>
      </c>
      <c r="AD1299" s="3">
        <f t="shared" si="550"/>
        <v>201810</v>
      </c>
      <c r="AE1299" s="21">
        <v>1.57</v>
      </c>
      <c r="AF1299" s="21">
        <v>2.5499999999999998</v>
      </c>
      <c r="AG1299" s="21">
        <v>1.55</v>
      </c>
      <c r="AH1299" s="21">
        <v>2.6</v>
      </c>
      <c r="AI1299">
        <v>19</v>
      </c>
      <c r="AJ1299">
        <v>16</v>
      </c>
      <c r="AK1299">
        <f t="shared" si="551"/>
        <v>-190</v>
      </c>
      <c r="AL1299">
        <f t="shared" si="552"/>
        <v>19</v>
      </c>
      <c r="AM1299">
        <f t="shared" si="553"/>
        <v>16</v>
      </c>
    </row>
    <row r="1300" spans="2:39" x14ac:dyDescent="0.25">
      <c r="B1300" s="24">
        <v>43380</v>
      </c>
      <c r="C1300" s="20" t="s">
        <v>22</v>
      </c>
      <c r="D1300" s="20" t="s">
        <v>32</v>
      </c>
      <c r="E1300" s="2">
        <v>-185.18518518518516</v>
      </c>
      <c r="F1300" s="2">
        <v>165</v>
      </c>
      <c r="G1300" s="9">
        <f t="shared" si="554"/>
        <v>45082.999999996857</v>
      </c>
      <c r="H1300" s="2" t="str">
        <f t="shared" si="555"/>
        <v>Philadelphia Eagles</v>
      </c>
      <c r="I1300" s="2" t="str">
        <f t="shared" si="556"/>
        <v>Minnesota Vikings</v>
      </c>
      <c r="J1300" s="17">
        <f t="shared" si="557"/>
        <v>-185.18518518518516</v>
      </c>
      <c r="K1300" s="18">
        <f t="shared" si="558"/>
        <v>165</v>
      </c>
      <c r="L1300" s="4">
        <f t="shared" si="533"/>
        <v>1.54</v>
      </c>
      <c r="M1300" s="4">
        <f t="shared" si="534"/>
        <v>2.65</v>
      </c>
      <c r="N1300" s="1">
        <f t="shared" si="535"/>
        <v>0.64935064935064934</v>
      </c>
      <c r="O1300" s="1">
        <f t="shared" si="536"/>
        <v>0.37735849056603776</v>
      </c>
      <c r="P1300" s="1">
        <f t="shared" si="537"/>
        <v>2.6014319809069208E-2</v>
      </c>
      <c r="Q1300" s="1">
        <f t="shared" si="538"/>
        <v>0.13599607939230579</v>
      </c>
      <c r="R1300" s="1">
        <f t="shared" si="539"/>
        <v>0.64699607939230575</v>
      </c>
      <c r="S1300" s="1"/>
      <c r="T1300" s="17">
        <f t="shared" si="540"/>
        <v>545.60441995143913</v>
      </c>
      <c r="U1300" s="18">
        <f t="shared" si="541"/>
        <v>1648.1806912014345</v>
      </c>
      <c r="V1300" s="2">
        <f t="shared" si="542"/>
        <v>518.32419895386715</v>
      </c>
      <c r="W1300" s="18">
        <f t="shared" si="543"/>
        <v>1565.7716566413626</v>
      </c>
      <c r="X1300" s="2">
        <f t="shared" si="544"/>
        <v>-192.92944493394256</v>
      </c>
      <c r="Y1300" s="2">
        <f t="shared" si="545"/>
        <v>156.57716566413626</v>
      </c>
      <c r="Z1300" s="2">
        <f t="shared" si="546"/>
        <v>-1000</v>
      </c>
      <c r="AA1300" s="2">
        <f t="shared" si="547"/>
        <v>1565.7716566413626</v>
      </c>
      <c r="AB1300" s="5">
        <f t="shared" si="548"/>
        <v>-1</v>
      </c>
      <c r="AC1300" s="5">
        <f t="shared" si="549"/>
        <v>1.65</v>
      </c>
      <c r="AD1300" s="3">
        <f t="shared" si="550"/>
        <v>201810</v>
      </c>
      <c r="AE1300" s="21">
        <v>1.62</v>
      </c>
      <c r="AF1300" s="21">
        <v>2.4</v>
      </c>
      <c r="AG1300" s="21">
        <v>1.54</v>
      </c>
      <c r="AH1300" s="21">
        <v>2.65</v>
      </c>
      <c r="AI1300">
        <v>21</v>
      </c>
      <c r="AJ1300">
        <v>23</v>
      </c>
      <c r="AK1300">
        <f t="shared" si="551"/>
        <v>-190</v>
      </c>
      <c r="AL1300">
        <f t="shared" si="552"/>
        <v>21</v>
      </c>
      <c r="AM1300">
        <f t="shared" si="553"/>
        <v>23</v>
      </c>
    </row>
    <row r="1301" spans="2:39" x14ac:dyDescent="0.25">
      <c r="B1301" s="24">
        <v>43380</v>
      </c>
      <c r="C1301" s="20" t="s">
        <v>35</v>
      </c>
      <c r="D1301" s="20" t="s">
        <v>50</v>
      </c>
      <c r="E1301" s="2">
        <v>280</v>
      </c>
      <c r="F1301" s="2">
        <v>-370.37037037037032</v>
      </c>
      <c r="G1301" s="9">
        <f t="shared" si="554"/>
        <v>45083.041666663521</v>
      </c>
      <c r="H1301" s="2" t="str">
        <f t="shared" si="555"/>
        <v>Los Angeles Rams</v>
      </c>
      <c r="I1301" s="2" t="str">
        <f t="shared" si="556"/>
        <v>Seattle Seahawks</v>
      </c>
      <c r="J1301" s="17">
        <f t="shared" si="557"/>
        <v>-370.37037037037032</v>
      </c>
      <c r="K1301" s="18">
        <f t="shared" si="558"/>
        <v>280</v>
      </c>
      <c r="L1301" s="4">
        <f t="shared" si="533"/>
        <v>1.27</v>
      </c>
      <c r="M1301" s="4">
        <f t="shared" si="534"/>
        <v>3.8</v>
      </c>
      <c r="N1301" s="1">
        <f t="shared" si="535"/>
        <v>0.78740157480314954</v>
      </c>
      <c r="O1301" s="1">
        <f t="shared" si="536"/>
        <v>0.26315789473684209</v>
      </c>
      <c r="P1301" s="1">
        <f t="shared" si="537"/>
        <v>4.8126232741617536E-2</v>
      </c>
      <c r="Q1301" s="1">
        <f t="shared" si="538"/>
        <v>0.26212184003315375</v>
      </c>
      <c r="R1301" s="1">
        <f t="shared" si="539"/>
        <v>0.77312184003315376</v>
      </c>
      <c r="S1301" s="1"/>
      <c r="T1301" s="17">
        <f t="shared" si="540"/>
        <v>293.45718645992071</v>
      </c>
      <c r="U1301" s="18">
        <f t="shared" si="541"/>
        <v>2909.583445130711</v>
      </c>
      <c r="V1301" s="2">
        <f t="shared" si="542"/>
        <v>278.78432713692467</v>
      </c>
      <c r="W1301" s="18">
        <f t="shared" si="543"/>
        <v>2764.1042728741754</v>
      </c>
      <c r="X1301" s="2">
        <f t="shared" si="544"/>
        <v>-358.70022187755586</v>
      </c>
      <c r="Y1301" s="2">
        <f t="shared" si="545"/>
        <v>276.41042728741752</v>
      </c>
      <c r="Z1301" s="2">
        <f t="shared" si="546"/>
        <v>278.78432713692467</v>
      </c>
      <c r="AA1301" s="2">
        <f t="shared" si="547"/>
        <v>-1000</v>
      </c>
      <c r="AB1301" s="5">
        <f t="shared" si="548"/>
        <v>0.27</v>
      </c>
      <c r="AC1301" s="5">
        <f t="shared" si="549"/>
        <v>-1</v>
      </c>
      <c r="AD1301" s="3">
        <f t="shared" si="550"/>
        <v>201810</v>
      </c>
      <c r="AE1301" s="21">
        <v>3.7</v>
      </c>
      <c r="AF1301" s="21">
        <v>1.29</v>
      </c>
      <c r="AG1301" s="21">
        <v>3.8</v>
      </c>
      <c r="AH1301" s="21">
        <v>1.27</v>
      </c>
      <c r="AI1301">
        <v>31</v>
      </c>
      <c r="AJ1301">
        <v>33</v>
      </c>
      <c r="AK1301">
        <f t="shared" si="551"/>
        <v>-400</v>
      </c>
      <c r="AL1301">
        <f t="shared" si="552"/>
        <v>33</v>
      </c>
      <c r="AM1301">
        <f t="shared" si="553"/>
        <v>31</v>
      </c>
    </row>
    <row r="1302" spans="2:39" x14ac:dyDescent="0.25">
      <c r="B1302" s="24">
        <v>43380</v>
      </c>
      <c r="C1302" s="20" t="s">
        <v>25</v>
      </c>
      <c r="D1302" s="20" t="s">
        <v>51</v>
      </c>
      <c r="E1302" s="2">
        <v>-166.66666666666663</v>
      </c>
      <c r="F1302" s="2">
        <v>145.00000000000003</v>
      </c>
      <c r="G1302" s="9">
        <f t="shared" si="554"/>
        <v>45083.083333330185</v>
      </c>
      <c r="H1302" s="2" t="str">
        <f t="shared" si="555"/>
        <v>San Francisco 49ers</v>
      </c>
      <c r="I1302" s="2" t="str">
        <f t="shared" si="556"/>
        <v>Arizona Cardinals</v>
      </c>
      <c r="J1302" s="17">
        <f t="shared" si="557"/>
        <v>-166.66666666666663</v>
      </c>
      <c r="K1302" s="18">
        <f t="shared" si="558"/>
        <v>145.00000000000003</v>
      </c>
      <c r="L1302" s="4">
        <f t="shared" si="533"/>
        <v>1.6</v>
      </c>
      <c r="M1302" s="4">
        <f t="shared" si="534"/>
        <v>2.4500000000000002</v>
      </c>
      <c r="N1302" s="1">
        <f t="shared" si="535"/>
        <v>0.625</v>
      </c>
      <c r="O1302" s="1">
        <f t="shared" si="536"/>
        <v>0.4081632653061224</v>
      </c>
      <c r="P1302" s="1">
        <f t="shared" si="537"/>
        <v>3.2098765432098886E-2</v>
      </c>
      <c r="Q1302" s="1">
        <f t="shared" si="538"/>
        <v>0.1084183673469388</v>
      </c>
      <c r="R1302" s="1">
        <f t="shared" si="539"/>
        <v>0.61941836734693878</v>
      </c>
      <c r="S1302" s="1"/>
      <c r="T1302" s="17">
        <f t="shared" si="540"/>
        <v>614.4177388267467</v>
      </c>
      <c r="U1302" s="18">
        <f t="shared" si="541"/>
        <v>1471.4893831628281</v>
      </c>
      <c r="V1302" s="2">
        <f t="shared" si="542"/>
        <v>583.69685188540939</v>
      </c>
      <c r="W1302" s="18">
        <f t="shared" si="543"/>
        <v>1397.9149140046866</v>
      </c>
      <c r="X1302" s="2">
        <f t="shared" si="544"/>
        <v>-171.32180801898838</v>
      </c>
      <c r="Y1302" s="2">
        <f t="shared" si="545"/>
        <v>139.79149140046866</v>
      </c>
      <c r="Z1302" s="2">
        <f t="shared" si="546"/>
        <v>-1000</v>
      </c>
      <c r="AA1302" s="2">
        <f t="shared" si="547"/>
        <v>1397.9149140046866</v>
      </c>
      <c r="AB1302" s="5">
        <f t="shared" si="548"/>
        <v>-1</v>
      </c>
      <c r="AC1302" s="5">
        <f t="shared" si="549"/>
        <v>1.4500000000000002</v>
      </c>
      <c r="AD1302" s="3">
        <f t="shared" si="550"/>
        <v>201810</v>
      </c>
      <c r="AE1302" s="21">
        <v>1.47</v>
      </c>
      <c r="AF1302" s="21">
        <v>2.75</v>
      </c>
      <c r="AG1302" s="21">
        <v>1.6</v>
      </c>
      <c r="AH1302" s="21">
        <v>2.4500000000000002</v>
      </c>
      <c r="AI1302">
        <v>18</v>
      </c>
      <c r="AJ1302">
        <v>28</v>
      </c>
      <c r="AK1302">
        <f t="shared" si="551"/>
        <v>-170</v>
      </c>
      <c r="AL1302">
        <f t="shared" si="552"/>
        <v>18</v>
      </c>
      <c r="AM1302">
        <f t="shared" si="553"/>
        <v>28</v>
      </c>
    </row>
    <row r="1303" spans="2:39" x14ac:dyDescent="0.25">
      <c r="B1303" s="24">
        <v>43380</v>
      </c>
      <c r="C1303" s="20" t="s">
        <v>34</v>
      </c>
      <c r="D1303" s="20" t="s">
        <v>55</v>
      </c>
      <c r="E1303" s="2">
        <v>-232.55813953488376</v>
      </c>
      <c r="F1303" s="2">
        <v>190</v>
      </c>
      <c r="G1303" s="9">
        <f t="shared" si="554"/>
        <v>45083.12499999685</v>
      </c>
      <c r="H1303" s="2" t="str">
        <f t="shared" si="555"/>
        <v>Los Angeles Chargers</v>
      </c>
      <c r="I1303" s="2" t="str">
        <f t="shared" si="556"/>
        <v>Oakland Raiders</v>
      </c>
      <c r="J1303" s="17">
        <f t="shared" si="557"/>
        <v>-232.55813953488376</v>
      </c>
      <c r="K1303" s="18">
        <f t="shared" si="558"/>
        <v>190</v>
      </c>
      <c r="L1303" s="4">
        <f t="shared" si="533"/>
        <v>1.43</v>
      </c>
      <c r="M1303" s="4">
        <f t="shared" si="534"/>
        <v>2.9</v>
      </c>
      <c r="N1303" s="1">
        <f t="shared" si="535"/>
        <v>0.69930069930069938</v>
      </c>
      <c r="O1303" s="1">
        <f t="shared" si="536"/>
        <v>0.34482758620689657</v>
      </c>
      <c r="P1303" s="1">
        <f t="shared" si="537"/>
        <v>4.2263279445727608E-2</v>
      </c>
      <c r="Q1303" s="1">
        <f t="shared" si="538"/>
        <v>0.1772365565469014</v>
      </c>
      <c r="R1303" s="1">
        <f t="shared" si="539"/>
        <v>0.68823655654690141</v>
      </c>
      <c r="S1303" s="1"/>
      <c r="T1303" s="17">
        <f t="shared" si="540"/>
        <v>452.98878777569371</v>
      </c>
      <c r="U1303" s="18">
        <f t="shared" si="541"/>
        <v>1963.0773393846457</v>
      </c>
      <c r="V1303" s="2">
        <f t="shared" si="542"/>
        <v>430.33934838690902</v>
      </c>
      <c r="W1303" s="18">
        <f t="shared" si="543"/>
        <v>1864.9234724154132</v>
      </c>
      <c r="X1303" s="2">
        <f t="shared" si="544"/>
        <v>-232.37475349358971</v>
      </c>
      <c r="Y1303" s="2">
        <f t="shared" si="545"/>
        <v>186.49234724154132</v>
      </c>
      <c r="Z1303" s="2">
        <f t="shared" si="546"/>
        <v>430.33934838690902</v>
      </c>
      <c r="AA1303" s="2">
        <f t="shared" si="547"/>
        <v>-1000</v>
      </c>
      <c r="AB1303" s="5">
        <f t="shared" si="548"/>
        <v>0.42999999999999994</v>
      </c>
      <c r="AC1303" s="5">
        <f t="shared" si="549"/>
        <v>-1</v>
      </c>
      <c r="AD1303" s="3">
        <f t="shared" si="550"/>
        <v>201810</v>
      </c>
      <c r="AE1303" s="21">
        <v>1.41</v>
      </c>
      <c r="AF1303" s="21">
        <v>3</v>
      </c>
      <c r="AG1303" s="21">
        <v>1.43</v>
      </c>
      <c r="AH1303" s="21">
        <v>2.9</v>
      </c>
      <c r="AI1303">
        <v>26</v>
      </c>
      <c r="AJ1303">
        <v>10</v>
      </c>
      <c r="AK1303">
        <f t="shared" si="551"/>
        <v>-300</v>
      </c>
      <c r="AL1303">
        <f t="shared" si="552"/>
        <v>26</v>
      </c>
      <c r="AM1303">
        <f t="shared" si="553"/>
        <v>10</v>
      </c>
    </row>
    <row r="1304" spans="2:39" x14ac:dyDescent="0.25">
      <c r="B1304" s="24">
        <v>43380</v>
      </c>
      <c r="C1304" s="20" t="s">
        <v>27</v>
      </c>
      <c r="D1304" s="20" t="s">
        <v>44</v>
      </c>
      <c r="E1304" s="2">
        <v>215</v>
      </c>
      <c r="F1304" s="2">
        <v>-263.1578947368422</v>
      </c>
      <c r="G1304" s="9">
        <f t="shared" si="554"/>
        <v>45083.166666663514</v>
      </c>
      <c r="H1304" s="2" t="str">
        <f t="shared" si="555"/>
        <v>Tennessee Titans</v>
      </c>
      <c r="I1304" s="2" t="str">
        <f t="shared" si="556"/>
        <v>Buffalo Bills</v>
      </c>
      <c r="J1304" s="17">
        <f t="shared" si="557"/>
        <v>-263.1578947368422</v>
      </c>
      <c r="K1304" s="18">
        <f t="shared" si="558"/>
        <v>215</v>
      </c>
      <c r="L1304" s="4">
        <f t="shared" si="533"/>
        <v>1.38</v>
      </c>
      <c r="M1304" s="4">
        <f t="shared" si="534"/>
        <v>3.15</v>
      </c>
      <c r="N1304" s="1">
        <f t="shared" si="535"/>
        <v>0.7246376811594204</v>
      </c>
      <c r="O1304" s="1">
        <f t="shared" si="536"/>
        <v>0.31746031746031744</v>
      </c>
      <c r="P1304" s="1">
        <f t="shared" si="537"/>
        <v>4.039735099337749E-2</v>
      </c>
      <c r="Q1304" s="1">
        <f t="shared" si="538"/>
        <v>0.20358868184955148</v>
      </c>
      <c r="R1304" s="1">
        <f t="shared" si="539"/>
        <v>0.71458868184955149</v>
      </c>
      <c r="S1304" s="1"/>
      <c r="T1304" s="17">
        <f t="shared" si="540"/>
        <v>399.40643533805462</v>
      </c>
      <c r="U1304" s="18">
        <f t="shared" si="541"/>
        <v>2205.1924375584526</v>
      </c>
      <c r="V1304" s="2">
        <f t="shared" si="542"/>
        <v>379.43611357115185</v>
      </c>
      <c r="W1304" s="18">
        <f t="shared" si="543"/>
        <v>2094.93281568053</v>
      </c>
      <c r="X1304" s="2">
        <f t="shared" si="544"/>
        <v>-263.54897813712716</v>
      </c>
      <c r="Y1304" s="2">
        <f t="shared" si="545"/>
        <v>209.49328156805299</v>
      </c>
      <c r="Z1304" s="2">
        <f t="shared" si="546"/>
        <v>-1000</v>
      </c>
      <c r="AA1304" s="2">
        <f t="shared" si="547"/>
        <v>2094.93281568053</v>
      </c>
      <c r="AB1304" s="5">
        <f t="shared" si="548"/>
        <v>-1</v>
      </c>
      <c r="AC1304" s="5">
        <f t="shared" si="549"/>
        <v>2.15</v>
      </c>
      <c r="AD1304" s="3">
        <f t="shared" si="550"/>
        <v>201810</v>
      </c>
      <c r="AE1304" s="21">
        <v>2.5499999999999998</v>
      </c>
      <c r="AF1304" s="21">
        <v>1.57</v>
      </c>
      <c r="AG1304" s="21">
        <v>3.15</v>
      </c>
      <c r="AH1304" s="21">
        <v>1.38</v>
      </c>
      <c r="AI1304">
        <v>13</v>
      </c>
      <c r="AJ1304">
        <v>12</v>
      </c>
      <c r="AK1304">
        <f t="shared" si="551"/>
        <v>-300</v>
      </c>
      <c r="AL1304">
        <f t="shared" si="552"/>
        <v>12</v>
      </c>
      <c r="AM1304">
        <f t="shared" si="553"/>
        <v>13</v>
      </c>
    </row>
    <row r="1305" spans="2:39" x14ac:dyDescent="0.25">
      <c r="B1305" s="24">
        <v>43380</v>
      </c>
      <c r="C1305" s="20" t="s">
        <v>47</v>
      </c>
      <c r="D1305" s="20" t="s">
        <v>28</v>
      </c>
      <c r="E1305" s="2">
        <v>-294.11764705882348</v>
      </c>
      <c r="F1305" s="2">
        <v>235</v>
      </c>
      <c r="G1305" s="9">
        <f t="shared" si="554"/>
        <v>45083.208333330178</v>
      </c>
      <c r="H1305" s="2" t="str">
        <f t="shared" si="555"/>
        <v>Carolina Panthers</v>
      </c>
      <c r="I1305" s="2" t="str">
        <f t="shared" si="556"/>
        <v>New York Giants</v>
      </c>
      <c r="J1305" s="17">
        <f t="shared" si="557"/>
        <v>-294.11764705882348</v>
      </c>
      <c r="K1305" s="18">
        <f t="shared" si="558"/>
        <v>235</v>
      </c>
      <c r="L1305" s="4">
        <f t="shared" si="533"/>
        <v>1.34</v>
      </c>
      <c r="M1305" s="4">
        <f t="shared" si="534"/>
        <v>3.35</v>
      </c>
      <c r="N1305" s="1">
        <f t="shared" si="535"/>
        <v>0.74626865671641784</v>
      </c>
      <c r="O1305" s="1">
        <f t="shared" si="536"/>
        <v>0.29850746268656714</v>
      </c>
      <c r="P1305" s="1">
        <f t="shared" si="537"/>
        <v>4.2857142857142816E-2</v>
      </c>
      <c r="Q1305" s="1">
        <f t="shared" si="538"/>
        <v>0.22388059701492535</v>
      </c>
      <c r="R1305" s="1">
        <f t="shared" si="539"/>
        <v>0.73488059701492536</v>
      </c>
      <c r="S1305" s="1"/>
      <c r="T1305" s="17">
        <f t="shared" si="540"/>
        <v>360.7652781444848</v>
      </c>
      <c r="U1305" s="18">
        <f t="shared" si="541"/>
        <v>2419.4789829550677</v>
      </c>
      <c r="V1305" s="2">
        <f t="shared" si="542"/>
        <v>342.72701423726056</v>
      </c>
      <c r="W1305" s="18">
        <f t="shared" si="543"/>
        <v>2298.5050338073142</v>
      </c>
      <c r="X1305" s="2">
        <f t="shared" si="544"/>
        <v>-291.77740839177835</v>
      </c>
      <c r="Y1305" s="2">
        <f t="shared" si="545"/>
        <v>229.85050338073142</v>
      </c>
      <c r="Z1305" s="2">
        <f t="shared" si="546"/>
        <v>342.72701423726056</v>
      </c>
      <c r="AA1305" s="2">
        <f t="shared" si="547"/>
        <v>-1000</v>
      </c>
      <c r="AB1305" s="5">
        <f t="shared" si="548"/>
        <v>0.34000000000000008</v>
      </c>
      <c r="AC1305" s="5">
        <f t="shared" si="549"/>
        <v>-1</v>
      </c>
      <c r="AD1305" s="3">
        <f t="shared" si="550"/>
        <v>201810</v>
      </c>
      <c r="AE1305" s="21">
        <v>1.35</v>
      </c>
      <c r="AF1305" s="21">
        <v>3.3</v>
      </c>
      <c r="AG1305" s="21">
        <v>1.34</v>
      </c>
      <c r="AH1305" s="21">
        <v>3.35</v>
      </c>
      <c r="AI1305">
        <v>33</v>
      </c>
      <c r="AJ1305">
        <v>31</v>
      </c>
      <c r="AK1305">
        <f t="shared" si="551"/>
        <v>-300</v>
      </c>
      <c r="AL1305">
        <f t="shared" si="552"/>
        <v>33</v>
      </c>
      <c r="AM1305">
        <f t="shared" si="553"/>
        <v>31</v>
      </c>
    </row>
    <row r="1306" spans="2:39" x14ac:dyDescent="0.25">
      <c r="B1306" s="24">
        <v>43380</v>
      </c>
      <c r="C1306" s="20" t="s">
        <v>24</v>
      </c>
      <c r="D1306" s="20" t="s">
        <v>33</v>
      </c>
      <c r="E1306" s="2">
        <v>-270.2702702702702</v>
      </c>
      <c r="F1306" s="2">
        <v>220.00000000000003</v>
      </c>
      <c r="G1306" s="9">
        <f t="shared" si="554"/>
        <v>45083.249999996842</v>
      </c>
      <c r="H1306" s="2" t="str">
        <f t="shared" si="555"/>
        <v>Cincinnati Bengals</v>
      </c>
      <c r="I1306" s="2" t="str">
        <f t="shared" si="556"/>
        <v>Miami Dolphins</v>
      </c>
      <c r="J1306" s="17">
        <f t="shared" si="557"/>
        <v>-270.2702702702702</v>
      </c>
      <c r="K1306" s="18">
        <f t="shared" si="558"/>
        <v>220.00000000000003</v>
      </c>
      <c r="L1306" s="4">
        <f t="shared" si="533"/>
        <v>1.37</v>
      </c>
      <c r="M1306" s="4">
        <f t="shared" si="534"/>
        <v>3.2</v>
      </c>
      <c r="N1306" s="1">
        <f t="shared" si="535"/>
        <v>0.72992700729927007</v>
      </c>
      <c r="O1306" s="1">
        <f t="shared" si="536"/>
        <v>0.3125</v>
      </c>
      <c r="P1306" s="1">
        <f t="shared" si="537"/>
        <v>4.0700218818380707E-2</v>
      </c>
      <c r="Q1306" s="1">
        <f t="shared" si="538"/>
        <v>0.20871350364963503</v>
      </c>
      <c r="R1306" s="1">
        <f t="shared" si="539"/>
        <v>0.71971350364963504</v>
      </c>
      <c r="S1306" s="1"/>
      <c r="T1306" s="17">
        <f t="shared" si="540"/>
        <v>389.44176388110628</v>
      </c>
      <c r="U1306" s="18">
        <f t="shared" si="541"/>
        <v>2256.8044836814311</v>
      </c>
      <c r="V1306" s="2">
        <f t="shared" si="542"/>
        <v>369.96967568705094</v>
      </c>
      <c r="W1306" s="18">
        <f t="shared" si="543"/>
        <v>2143.9642594973593</v>
      </c>
      <c r="X1306" s="2">
        <f t="shared" si="544"/>
        <v>-270.29242278923357</v>
      </c>
      <c r="Y1306" s="2">
        <f t="shared" si="545"/>
        <v>214.39642594973594</v>
      </c>
      <c r="Z1306" s="2">
        <f t="shared" si="546"/>
        <v>369.96967568705094</v>
      </c>
      <c r="AA1306" s="2">
        <f t="shared" si="547"/>
        <v>-1000</v>
      </c>
      <c r="AB1306" s="5">
        <f t="shared" si="548"/>
        <v>0.37000000000000011</v>
      </c>
      <c r="AC1306" s="5">
        <f t="shared" si="549"/>
        <v>-1</v>
      </c>
      <c r="AD1306" s="3">
        <f t="shared" si="550"/>
        <v>201810</v>
      </c>
      <c r="AE1306" s="21">
        <v>1.41</v>
      </c>
      <c r="AF1306" s="21">
        <v>3</v>
      </c>
      <c r="AG1306" s="21">
        <v>1.37</v>
      </c>
      <c r="AH1306" s="21">
        <v>3.2</v>
      </c>
      <c r="AI1306">
        <v>27</v>
      </c>
      <c r="AJ1306">
        <v>17</v>
      </c>
      <c r="AK1306">
        <f t="shared" si="551"/>
        <v>-300</v>
      </c>
      <c r="AL1306">
        <f t="shared" si="552"/>
        <v>27</v>
      </c>
      <c r="AM1306">
        <f t="shared" si="553"/>
        <v>17</v>
      </c>
    </row>
    <row r="1307" spans="2:39" x14ac:dyDescent="0.25">
      <c r="B1307" s="24">
        <v>43380</v>
      </c>
      <c r="C1307" s="20" t="s">
        <v>49</v>
      </c>
      <c r="D1307" s="20" t="s">
        <v>31</v>
      </c>
      <c r="E1307" s="2">
        <v>160</v>
      </c>
      <c r="F1307" s="2">
        <v>-181.81818181818181</v>
      </c>
      <c r="G1307" s="9">
        <f t="shared" si="554"/>
        <v>45083.291666663506</v>
      </c>
      <c r="H1307" s="2" t="str">
        <f t="shared" si="555"/>
        <v>Baltimore Ravens</v>
      </c>
      <c r="I1307" s="2" t="str">
        <f t="shared" si="556"/>
        <v>Cleveland Browns</v>
      </c>
      <c r="J1307" s="17">
        <f t="shared" si="557"/>
        <v>-181.81818181818181</v>
      </c>
      <c r="K1307" s="18">
        <f t="shared" si="558"/>
        <v>160</v>
      </c>
      <c r="L1307" s="4">
        <f t="shared" si="533"/>
        <v>1.55</v>
      </c>
      <c r="M1307" s="4">
        <f t="shared" si="534"/>
        <v>2.6</v>
      </c>
      <c r="N1307" s="1">
        <f t="shared" si="535"/>
        <v>0.64516129032258063</v>
      </c>
      <c r="O1307" s="1">
        <f t="shared" si="536"/>
        <v>0.38461538461538458</v>
      </c>
      <c r="P1307" s="1">
        <f t="shared" si="537"/>
        <v>2.8915662650602414E-2</v>
      </c>
      <c r="Q1307" s="1">
        <f t="shared" si="538"/>
        <v>0.13027295285359802</v>
      </c>
      <c r="R1307" s="1">
        <f t="shared" si="539"/>
        <v>0.64127295285359809</v>
      </c>
      <c r="S1307" s="1"/>
      <c r="T1307" s="17">
        <f t="shared" si="540"/>
        <v>559.39837404665798</v>
      </c>
      <c r="U1307" s="18">
        <f t="shared" si="541"/>
        <v>1609.5378726032154</v>
      </c>
      <c r="V1307" s="2">
        <f t="shared" si="542"/>
        <v>531.42845534432502</v>
      </c>
      <c r="W1307" s="18">
        <f t="shared" si="543"/>
        <v>1529.0609789730545</v>
      </c>
      <c r="X1307" s="2">
        <f t="shared" si="544"/>
        <v>-188.17208411470486</v>
      </c>
      <c r="Y1307" s="2">
        <f t="shared" si="545"/>
        <v>152.90609789730544</v>
      </c>
      <c r="Z1307" s="2">
        <f t="shared" si="546"/>
        <v>-1000</v>
      </c>
      <c r="AA1307" s="2">
        <f t="shared" si="547"/>
        <v>1529.0609789730545</v>
      </c>
      <c r="AB1307" s="5">
        <f t="shared" si="548"/>
        <v>-1</v>
      </c>
      <c r="AC1307" s="5">
        <f t="shared" si="549"/>
        <v>1.6</v>
      </c>
      <c r="AD1307" s="3">
        <f t="shared" si="550"/>
        <v>201810</v>
      </c>
      <c r="AE1307" s="21">
        <v>2.25</v>
      </c>
      <c r="AF1307" s="21">
        <v>1.68</v>
      </c>
      <c r="AG1307" s="21">
        <v>2.6</v>
      </c>
      <c r="AH1307" s="21">
        <v>1.55</v>
      </c>
      <c r="AI1307">
        <v>12</v>
      </c>
      <c r="AJ1307">
        <v>9</v>
      </c>
      <c r="AK1307">
        <f t="shared" si="551"/>
        <v>-190</v>
      </c>
      <c r="AL1307">
        <f t="shared" si="552"/>
        <v>9</v>
      </c>
      <c r="AM1307">
        <f t="shared" si="553"/>
        <v>12</v>
      </c>
    </row>
    <row r="1308" spans="2:39" x14ac:dyDescent="0.25">
      <c r="B1308" s="24">
        <v>43380</v>
      </c>
      <c r="C1308" s="20" t="s">
        <v>37</v>
      </c>
      <c r="D1308" s="20" t="s">
        <v>36</v>
      </c>
      <c r="E1308" s="2">
        <v>-120.48192771084337</v>
      </c>
      <c r="F1308" s="2">
        <v>100</v>
      </c>
      <c r="G1308" s="9">
        <f t="shared" si="554"/>
        <v>45083.333333330171</v>
      </c>
      <c r="H1308" s="2" t="str">
        <f t="shared" si="555"/>
        <v>Detroit Lions</v>
      </c>
      <c r="I1308" s="2" t="str">
        <f t="shared" si="556"/>
        <v>Green Bay Packers</v>
      </c>
      <c r="J1308" s="17">
        <f t="shared" si="557"/>
        <v>-120.48192771084337</v>
      </c>
      <c r="K1308" s="18">
        <f t="shared" si="558"/>
        <v>100</v>
      </c>
      <c r="L1308" s="4">
        <f t="shared" si="533"/>
        <v>1.83</v>
      </c>
      <c r="M1308" s="4">
        <f t="shared" si="534"/>
        <v>2</v>
      </c>
      <c r="N1308" s="1">
        <f t="shared" si="535"/>
        <v>0.54644808743169393</v>
      </c>
      <c r="O1308" s="1">
        <f t="shared" si="536"/>
        <v>0.5</v>
      </c>
      <c r="P1308" s="1">
        <f t="shared" si="537"/>
        <v>4.4386422976501305E-2</v>
      </c>
      <c r="Q1308" s="1">
        <f t="shared" si="538"/>
        <v>2.3224043715846965E-2</v>
      </c>
      <c r="R1308" s="1">
        <f t="shared" si="539"/>
        <v>0.53422404371584697</v>
      </c>
      <c r="S1308" s="1"/>
      <c r="T1308" s="17">
        <f t="shared" si="540"/>
        <v>871.87381729284084</v>
      </c>
      <c r="U1308" s="18">
        <f t="shared" si="541"/>
        <v>1045.6626202421151</v>
      </c>
      <c r="V1308" s="2">
        <f t="shared" si="542"/>
        <v>828.28012642819874</v>
      </c>
      <c r="W1308" s="18">
        <f t="shared" si="543"/>
        <v>993.3794892300092</v>
      </c>
      <c r="X1308" s="2">
        <f t="shared" si="544"/>
        <v>-120.73210114461043</v>
      </c>
      <c r="Y1308" s="2">
        <f t="shared" si="545"/>
        <v>-100.66646340515068</v>
      </c>
      <c r="Z1308" s="2">
        <f t="shared" si="546"/>
        <v>828.28012642819874</v>
      </c>
      <c r="AA1308" s="2">
        <f t="shared" si="547"/>
        <v>-1000</v>
      </c>
      <c r="AB1308" s="5">
        <f t="shared" si="548"/>
        <v>0.83000000000000007</v>
      </c>
      <c r="AC1308" s="5">
        <f t="shared" si="549"/>
        <v>-1</v>
      </c>
      <c r="AD1308" s="3">
        <f t="shared" si="550"/>
        <v>201810</v>
      </c>
      <c r="AE1308" s="21">
        <v>2.0499999999999998</v>
      </c>
      <c r="AF1308" s="21">
        <v>1.8</v>
      </c>
      <c r="AG1308" s="21">
        <v>1.83</v>
      </c>
      <c r="AH1308" s="21">
        <v>2</v>
      </c>
      <c r="AI1308">
        <v>31</v>
      </c>
      <c r="AJ1308">
        <v>23</v>
      </c>
      <c r="AK1308">
        <f t="shared" si="551"/>
        <v>-130</v>
      </c>
      <c r="AL1308">
        <f t="shared" si="552"/>
        <v>31</v>
      </c>
      <c r="AM1308">
        <f t="shared" si="553"/>
        <v>23</v>
      </c>
    </row>
    <row r="1309" spans="2:39" x14ac:dyDescent="0.25">
      <c r="B1309" s="24">
        <v>43380</v>
      </c>
      <c r="C1309" s="20" t="s">
        <v>23</v>
      </c>
      <c r="D1309" s="20" t="s">
        <v>29</v>
      </c>
      <c r="E1309" s="2">
        <v>-156.25000000000003</v>
      </c>
      <c r="F1309" s="2">
        <v>135</v>
      </c>
      <c r="G1309" s="9">
        <f t="shared" si="554"/>
        <v>45083.374999996835</v>
      </c>
      <c r="H1309" s="2" t="str">
        <f t="shared" si="555"/>
        <v>Kansas City Chiefs</v>
      </c>
      <c r="I1309" s="2" t="str">
        <f t="shared" si="556"/>
        <v>Jacksonville Jaguars</v>
      </c>
      <c r="J1309" s="17">
        <f t="shared" si="557"/>
        <v>-156.25000000000003</v>
      </c>
      <c r="K1309" s="18">
        <f t="shared" si="558"/>
        <v>135</v>
      </c>
      <c r="L1309" s="4">
        <f t="shared" si="533"/>
        <v>1.6399999999999997</v>
      </c>
      <c r="M1309" s="4">
        <f t="shared" si="534"/>
        <v>2.35</v>
      </c>
      <c r="N1309" s="1">
        <f t="shared" si="535"/>
        <v>0.60975609756097571</v>
      </c>
      <c r="O1309" s="1">
        <f t="shared" si="536"/>
        <v>0.42553191489361702</v>
      </c>
      <c r="P1309" s="1">
        <f t="shared" si="537"/>
        <v>3.4085213032581607E-2</v>
      </c>
      <c r="Q1309" s="1">
        <f t="shared" si="538"/>
        <v>9.2112091333679341E-2</v>
      </c>
      <c r="R1309" s="1">
        <f t="shared" si="539"/>
        <v>0.60311209133367938</v>
      </c>
      <c r="S1309" s="1"/>
      <c r="T1309" s="17">
        <f t="shared" si="540"/>
        <v>658.06657563218596</v>
      </c>
      <c r="U1309" s="18">
        <f t="shared" si="541"/>
        <v>1377.3404079490144</v>
      </c>
      <c r="V1309" s="2">
        <f t="shared" si="542"/>
        <v>625.16324685057668</v>
      </c>
      <c r="W1309" s="18">
        <f t="shared" si="543"/>
        <v>1308.4733875515637</v>
      </c>
      <c r="X1309" s="2">
        <f t="shared" si="544"/>
        <v>-159.95821971905121</v>
      </c>
      <c r="Y1309" s="2">
        <f t="shared" si="545"/>
        <v>130.84733875515639</v>
      </c>
      <c r="Z1309" s="2">
        <f t="shared" si="546"/>
        <v>625.16324685057668</v>
      </c>
      <c r="AA1309" s="2">
        <f t="shared" si="547"/>
        <v>-1000</v>
      </c>
      <c r="AB1309" s="5">
        <f t="shared" si="548"/>
        <v>0.63999999999999968</v>
      </c>
      <c r="AC1309" s="5">
        <f t="shared" si="549"/>
        <v>-1</v>
      </c>
      <c r="AD1309" s="3">
        <f t="shared" si="550"/>
        <v>201810</v>
      </c>
      <c r="AE1309" s="21">
        <v>1.57</v>
      </c>
      <c r="AF1309" s="21">
        <v>2.5499999999999998</v>
      </c>
      <c r="AG1309" s="21">
        <v>1.64</v>
      </c>
      <c r="AH1309" s="21">
        <v>2.35</v>
      </c>
      <c r="AI1309">
        <v>30</v>
      </c>
      <c r="AJ1309">
        <v>14</v>
      </c>
      <c r="AK1309">
        <f t="shared" si="551"/>
        <v>-160</v>
      </c>
      <c r="AL1309">
        <f t="shared" si="552"/>
        <v>30</v>
      </c>
      <c r="AM1309">
        <f t="shared" si="553"/>
        <v>14</v>
      </c>
    </row>
    <row r="1310" spans="2:39" x14ac:dyDescent="0.25">
      <c r="B1310" s="24">
        <v>43380</v>
      </c>
      <c r="C1310" s="20" t="s">
        <v>45</v>
      </c>
      <c r="D1310" s="20" t="s">
        <v>41</v>
      </c>
      <c r="E1310" s="2">
        <v>100</v>
      </c>
      <c r="F1310" s="2">
        <v>-120.48192771084337</v>
      </c>
      <c r="G1310" s="9">
        <f t="shared" si="554"/>
        <v>45083.416666663499</v>
      </c>
      <c r="H1310" s="2" t="str">
        <f t="shared" si="555"/>
        <v>Denver Broncos</v>
      </c>
      <c r="I1310" s="2" t="str">
        <f t="shared" si="556"/>
        <v>New York Jets</v>
      </c>
      <c r="J1310" s="17">
        <f t="shared" si="557"/>
        <v>-120.48192771084337</v>
      </c>
      <c r="K1310" s="18">
        <f t="shared" si="558"/>
        <v>100</v>
      </c>
      <c r="L1310" s="4">
        <f t="shared" si="533"/>
        <v>1.83</v>
      </c>
      <c r="M1310" s="4">
        <f t="shared" si="534"/>
        <v>2</v>
      </c>
      <c r="N1310" s="1">
        <f t="shared" si="535"/>
        <v>0.54644808743169393</v>
      </c>
      <c r="O1310" s="1">
        <f t="shared" si="536"/>
        <v>0.5</v>
      </c>
      <c r="P1310" s="1">
        <f t="shared" si="537"/>
        <v>4.4386422976501305E-2</v>
      </c>
      <c r="Q1310" s="1">
        <f t="shared" si="538"/>
        <v>2.3224043715846965E-2</v>
      </c>
      <c r="R1310" s="1">
        <f t="shared" si="539"/>
        <v>0.53422404371584697</v>
      </c>
      <c r="S1310" s="1"/>
      <c r="T1310" s="17">
        <f t="shared" si="540"/>
        <v>871.87381729284084</v>
      </c>
      <c r="U1310" s="18">
        <f t="shared" si="541"/>
        <v>1045.6626202421151</v>
      </c>
      <c r="V1310" s="2">
        <f t="shared" si="542"/>
        <v>828.28012642819874</v>
      </c>
      <c r="W1310" s="18">
        <f t="shared" si="543"/>
        <v>993.3794892300092</v>
      </c>
      <c r="X1310" s="2">
        <f t="shared" si="544"/>
        <v>-120.73210114461043</v>
      </c>
      <c r="Y1310" s="2">
        <f t="shared" si="545"/>
        <v>-100.66646340515068</v>
      </c>
      <c r="Z1310" s="2">
        <f t="shared" si="546"/>
        <v>-1000</v>
      </c>
      <c r="AA1310" s="2">
        <f t="shared" si="547"/>
        <v>993.3794892300092</v>
      </c>
      <c r="AB1310" s="5">
        <f t="shared" si="548"/>
        <v>-1</v>
      </c>
      <c r="AC1310" s="5">
        <f t="shared" si="549"/>
        <v>1</v>
      </c>
      <c r="AD1310" s="3">
        <f t="shared" si="550"/>
        <v>201810</v>
      </c>
      <c r="AE1310" s="21">
        <v>1.74</v>
      </c>
      <c r="AF1310" s="21">
        <v>2.15</v>
      </c>
      <c r="AG1310" s="21">
        <v>2</v>
      </c>
      <c r="AH1310" s="21">
        <v>1.83</v>
      </c>
      <c r="AI1310">
        <v>34</v>
      </c>
      <c r="AJ1310">
        <v>16</v>
      </c>
      <c r="AK1310">
        <f t="shared" si="551"/>
        <v>-130</v>
      </c>
      <c r="AL1310">
        <f t="shared" si="552"/>
        <v>16</v>
      </c>
      <c r="AM1310">
        <f t="shared" si="553"/>
        <v>34</v>
      </c>
    </row>
    <row r="1311" spans="2:39" x14ac:dyDescent="0.25">
      <c r="B1311" s="24">
        <v>43380</v>
      </c>
      <c r="C1311" s="20" t="s">
        <v>48</v>
      </c>
      <c r="D1311" s="20" t="s">
        <v>38</v>
      </c>
      <c r="E1311" s="2">
        <v>-181.81818181818181</v>
      </c>
      <c r="F1311" s="2">
        <v>160</v>
      </c>
      <c r="G1311" s="9">
        <f t="shared" si="554"/>
        <v>45083.458333330163</v>
      </c>
      <c r="H1311" s="2" t="str">
        <f t="shared" si="555"/>
        <v>Pittsburgh Steelers</v>
      </c>
      <c r="I1311" s="2" t="str">
        <f t="shared" si="556"/>
        <v>Atlanta Falcons</v>
      </c>
      <c r="J1311" s="17">
        <f t="shared" si="557"/>
        <v>-181.81818181818181</v>
      </c>
      <c r="K1311" s="18">
        <f t="shared" si="558"/>
        <v>160</v>
      </c>
      <c r="L1311" s="4">
        <f t="shared" si="533"/>
        <v>1.55</v>
      </c>
      <c r="M1311" s="4">
        <f t="shared" si="534"/>
        <v>2.6</v>
      </c>
      <c r="N1311" s="1">
        <f t="shared" si="535"/>
        <v>0.64516129032258063</v>
      </c>
      <c r="O1311" s="1">
        <f t="shared" si="536"/>
        <v>0.38461538461538458</v>
      </c>
      <c r="P1311" s="1">
        <f t="shared" si="537"/>
        <v>2.8915662650602414E-2</v>
      </c>
      <c r="Q1311" s="1">
        <f t="shared" si="538"/>
        <v>0.13027295285359802</v>
      </c>
      <c r="R1311" s="1">
        <f t="shared" si="539"/>
        <v>0.64127295285359809</v>
      </c>
      <c r="S1311" s="1"/>
      <c r="T1311" s="17">
        <f t="shared" si="540"/>
        <v>559.39837404665798</v>
      </c>
      <c r="U1311" s="18">
        <f t="shared" si="541"/>
        <v>1609.5378726032154</v>
      </c>
      <c r="V1311" s="2">
        <f t="shared" si="542"/>
        <v>531.42845534432502</v>
      </c>
      <c r="W1311" s="18">
        <f t="shared" si="543"/>
        <v>1529.0609789730545</v>
      </c>
      <c r="X1311" s="2">
        <f t="shared" si="544"/>
        <v>-188.17208411470486</v>
      </c>
      <c r="Y1311" s="2">
        <f t="shared" si="545"/>
        <v>152.90609789730544</v>
      </c>
      <c r="Z1311" s="2">
        <f t="shared" si="546"/>
        <v>531.42845534432502</v>
      </c>
      <c r="AA1311" s="2">
        <f t="shared" si="547"/>
        <v>-1000</v>
      </c>
      <c r="AB1311" s="5">
        <f t="shared" si="548"/>
        <v>0.55000000000000004</v>
      </c>
      <c r="AC1311" s="5">
        <f t="shared" si="549"/>
        <v>-1</v>
      </c>
      <c r="AD1311" s="3">
        <f t="shared" si="550"/>
        <v>201810</v>
      </c>
      <c r="AE1311" s="21">
        <v>1.54</v>
      </c>
      <c r="AF1311" s="21">
        <v>2.65</v>
      </c>
      <c r="AG1311" s="21">
        <v>1.55</v>
      </c>
      <c r="AH1311" s="21">
        <v>2.6</v>
      </c>
      <c r="AI1311">
        <v>41</v>
      </c>
      <c r="AJ1311">
        <v>17</v>
      </c>
      <c r="AK1311">
        <f t="shared" si="551"/>
        <v>-190</v>
      </c>
      <c r="AL1311">
        <f t="shared" si="552"/>
        <v>41</v>
      </c>
      <c r="AM1311">
        <f t="shared" si="553"/>
        <v>17</v>
      </c>
    </row>
    <row r="1312" spans="2:39" x14ac:dyDescent="0.25">
      <c r="B1312" s="24">
        <v>43377</v>
      </c>
      <c r="C1312" s="20" t="s">
        <v>39</v>
      </c>
      <c r="D1312" s="20" t="s">
        <v>42</v>
      </c>
      <c r="E1312" s="2">
        <v>-714.28571428571479</v>
      </c>
      <c r="F1312" s="2">
        <v>500</v>
      </c>
      <c r="G1312" s="9">
        <f t="shared" si="554"/>
        <v>45083.499999996828</v>
      </c>
      <c r="H1312" s="2" t="str">
        <f t="shared" si="555"/>
        <v>New England Patriots</v>
      </c>
      <c r="I1312" s="2" t="str">
        <f t="shared" si="556"/>
        <v>Indianapolis Colts</v>
      </c>
      <c r="J1312" s="17">
        <f t="shared" si="557"/>
        <v>-714.28571428571479</v>
      </c>
      <c r="K1312" s="18">
        <f t="shared" si="558"/>
        <v>500</v>
      </c>
      <c r="L1312" s="4">
        <f t="shared" si="533"/>
        <v>1.1399999999999999</v>
      </c>
      <c r="M1312" s="4">
        <f t="shared" si="534"/>
        <v>6</v>
      </c>
      <c r="N1312" s="1">
        <f t="shared" si="535"/>
        <v>0.87719298245614041</v>
      </c>
      <c r="O1312" s="1">
        <f t="shared" si="536"/>
        <v>0.16666666666666666</v>
      </c>
      <c r="P1312" s="1">
        <f t="shared" si="537"/>
        <v>4.2016806722689037E-2</v>
      </c>
      <c r="Q1312" s="1">
        <f t="shared" si="538"/>
        <v>0.35526315789473689</v>
      </c>
      <c r="R1312" s="1">
        <f t="shared" si="539"/>
        <v>0.86626315789473685</v>
      </c>
      <c r="S1312" s="1"/>
      <c r="T1312" s="17">
        <f t="shared" si="540"/>
        <v>154.38361990400384</v>
      </c>
      <c r="U1312" s="18">
        <f t="shared" si="541"/>
        <v>4970.4571397663694</v>
      </c>
      <c r="V1312" s="2">
        <f t="shared" si="542"/>
        <v>146.66443890880365</v>
      </c>
      <c r="W1312" s="18">
        <f t="shared" si="543"/>
        <v>4721.9342827780511</v>
      </c>
      <c r="X1312" s="2">
        <f t="shared" si="544"/>
        <v>-681.8285382878687</v>
      </c>
      <c r="Y1312" s="2">
        <f t="shared" si="545"/>
        <v>472.19342827780508</v>
      </c>
      <c r="Z1312" s="2">
        <f t="shared" si="546"/>
        <v>146.66443890880365</v>
      </c>
      <c r="AA1312" s="2">
        <f t="shared" si="547"/>
        <v>-1000</v>
      </c>
      <c r="AB1312" s="5">
        <f t="shared" si="548"/>
        <v>0.1399999999999999</v>
      </c>
      <c r="AC1312" s="5">
        <f t="shared" si="549"/>
        <v>-1</v>
      </c>
      <c r="AD1312" s="3">
        <f t="shared" si="550"/>
        <v>201810</v>
      </c>
      <c r="AE1312" s="21">
        <v>1.2</v>
      </c>
      <c r="AF1312" s="21">
        <v>4.75</v>
      </c>
      <c r="AG1312" s="21">
        <v>1.1399999999999999</v>
      </c>
      <c r="AH1312" s="21">
        <v>6</v>
      </c>
      <c r="AI1312">
        <v>38</v>
      </c>
      <c r="AJ1312">
        <v>24</v>
      </c>
      <c r="AK1312">
        <f t="shared" si="551"/>
        <v>-800</v>
      </c>
      <c r="AL1312">
        <f t="shared" si="552"/>
        <v>38</v>
      </c>
      <c r="AM1312">
        <f t="shared" si="553"/>
        <v>24</v>
      </c>
    </row>
    <row r="1313" spans="2:39" x14ac:dyDescent="0.25">
      <c r="B1313" s="24">
        <v>43374</v>
      </c>
      <c r="C1313" s="20" t="s">
        <v>41</v>
      </c>
      <c r="D1313" s="20" t="s">
        <v>23</v>
      </c>
      <c r="E1313" s="2">
        <v>185</v>
      </c>
      <c r="F1313" s="2">
        <v>-227.27272727272731</v>
      </c>
      <c r="G1313" s="9">
        <f t="shared" si="554"/>
        <v>45083.541666663492</v>
      </c>
      <c r="H1313" s="2" t="str">
        <f t="shared" si="555"/>
        <v>Kansas City Chiefs</v>
      </c>
      <c r="I1313" s="2" t="str">
        <f t="shared" si="556"/>
        <v>Denver Broncos</v>
      </c>
      <c r="J1313" s="17">
        <f t="shared" si="557"/>
        <v>-227.27272727272731</v>
      </c>
      <c r="K1313" s="18">
        <f t="shared" si="558"/>
        <v>185</v>
      </c>
      <c r="L1313" s="4">
        <f t="shared" si="533"/>
        <v>1.44</v>
      </c>
      <c r="M1313" s="4">
        <f t="shared" si="534"/>
        <v>2.85</v>
      </c>
      <c r="N1313" s="1">
        <f t="shared" si="535"/>
        <v>0.69444444444444442</v>
      </c>
      <c r="O1313" s="1">
        <f t="shared" si="536"/>
        <v>0.35087719298245612</v>
      </c>
      <c r="P1313" s="1">
        <f t="shared" si="537"/>
        <v>4.3356643356643354E-2</v>
      </c>
      <c r="Q1313" s="1">
        <f t="shared" si="538"/>
        <v>0.17178362573099415</v>
      </c>
      <c r="R1313" s="1">
        <f t="shared" si="539"/>
        <v>0.68278362573099416</v>
      </c>
      <c r="S1313" s="1"/>
      <c r="T1313" s="17">
        <f t="shared" si="540"/>
        <v>464.59282606461329</v>
      </c>
      <c r="U1313" s="18">
        <f t="shared" si="541"/>
        <v>1917.3510160506185</v>
      </c>
      <c r="V1313" s="2">
        <f t="shared" si="542"/>
        <v>441.36318476138263</v>
      </c>
      <c r="W1313" s="18">
        <f t="shared" si="543"/>
        <v>1821.4834652480874</v>
      </c>
      <c r="X1313" s="2">
        <f t="shared" si="544"/>
        <v>-226.57077765573882</v>
      </c>
      <c r="Y1313" s="2">
        <f t="shared" si="545"/>
        <v>182.14834652480874</v>
      </c>
      <c r="Z1313" s="2">
        <f t="shared" si="546"/>
        <v>441.36318476138263</v>
      </c>
      <c r="AA1313" s="2">
        <f t="shared" si="547"/>
        <v>-1000</v>
      </c>
      <c r="AB1313" s="5">
        <f t="shared" si="548"/>
        <v>0.43999999999999995</v>
      </c>
      <c r="AC1313" s="5">
        <f t="shared" si="549"/>
        <v>-1</v>
      </c>
      <c r="AD1313" s="3">
        <f t="shared" si="550"/>
        <v>201810</v>
      </c>
      <c r="AE1313" s="21">
        <v>2.6</v>
      </c>
      <c r="AF1313" s="21">
        <v>1.55</v>
      </c>
      <c r="AG1313" s="21">
        <v>2.85</v>
      </c>
      <c r="AH1313" s="21">
        <v>1.44</v>
      </c>
      <c r="AI1313">
        <v>23</v>
      </c>
      <c r="AJ1313">
        <v>27</v>
      </c>
      <c r="AK1313">
        <f t="shared" si="551"/>
        <v>-300</v>
      </c>
      <c r="AL1313">
        <f t="shared" si="552"/>
        <v>27</v>
      </c>
      <c r="AM1313">
        <f t="shared" si="553"/>
        <v>23</v>
      </c>
    </row>
    <row r="1314" spans="2:39" x14ac:dyDescent="0.25">
      <c r="B1314" s="24">
        <v>43373</v>
      </c>
      <c r="C1314" s="20" t="s">
        <v>48</v>
      </c>
      <c r="D1314" s="20" t="s">
        <v>31</v>
      </c>
      <c r="E1314" s="2">
        <v>-161.29032258064512</v>
      </c>
      <c r="F1314" s="2">
        <v>140</v>
      </c>
      <c r="G1314" s="9">
        <f t="shared" si="554"/>
        <v>45083.583333330156</v>
      </c>
      <c r="H1314" s="2" t="str">
        <f t="shared" si="555"/>
        <v>Pittsburgh Steelers</v>
      </c>
      <c r="I1314" s="2" t="str">
        <f t="shared" si="556"/>
        <v>Baltimore Ravens</v>
      </c>
      <c r="J1314" s="17">
        <f t="shared" si="557"/>
        <v>-161.29032258064512</v>
      </c>
      <c r="K1314" s="18">
        <f t="shared" si="558"/>
        <v>140</v>
      </c>
      <c r="L1314" s="4">
        <f t="shared" si="533"/>
        <v>1.62</v>
      </c>
      <c r="M1314" s="4">
        <f t="shared" si="534"/>
        <v>2.4</v>
      </c>
      <c r="N1314" s="1">
        <f t="shared" si="535"/>
        <v>0.61728395061728392</v>
      </c>
      <c r="O1314" s="1">
        <f t="shared" si="536"/>
        <v>0.41666666666666669</v>
      </c>
      <c r="P1314" s="1">
        <f t="shared" si="537"/>
        <v>3.2835820895522283E-2</v>
      </c>
      <c r="Q1314" s="1">
        <f t="shared" si="538"/>
        <v>0.10030864197530862</v>
      </c>
      <c r="R1314" s="1">
        <f t="shared" si="539"/>
        <v>0.61130864197530865</v>
      </c>
      <c r="S1314" s="1"/>
      <c r="T1314" s="17">
        <f t="shared" si="540"/>
        <v>635.83488165441463</v>
      </c>
      <c r="U1314" s="18">
        <f t="shared" si="541"/>
        <v>1423.7849094482656</v>
      </c>
      <c r="V1314" s="2">
        <f t="shared" si="542"/>
        <v>604.04313757169382</v>
      </c>
      <c r="W1314" s="18">
        <f t="shared" si="543"/>
        <v>1352.5956639758522</v>
      </c>
      <c r="X1314" s="2">
        <f t="shared" si="544"/>
        <v>-165.55109027810289</v>
      </c>
      <c r="Y1314" s="2">
        <f t="shared" si="545"/>
        <v>135.25956639758522</v>
      </c>
      <c r="Z1314" s="2">
        <f t="shared" si="546"/>
        <v>-1000</v>
      </c>
      <c r="AA1314" s="2">
        <f t="shared" si="547"/>
        <v>1352.5956639758522</v>
      </c>
      <c r="AB1314" s="5">
        <f t="shared" si="548"/>
        <v>-1</v>
      </c>
      <c r="AC1314" s="5">
        <f t="shared" si="549"/>
        <v>1.4</v>
      </c>
      <c r="AD1314" s="3">
        <f t="shared" si="550"/>
        <v>201809</v>
      </c>
      <c r="AE1314" s="21">
        <v>1.6</v>
      </c>
      <c r="AF1314" s="21">
        <v>2.4500000000000002</v>
      </c>
      <c r="AG1314" s="21">
        <v>1.62</v>
      </c>
      <c r="AH1314" s="21">
        <v>2.4</v>
      </c>
      <c r="AI1314">
        <v>14</v>
      </c>
      <c r="AJ1314">
        <v>26</v>
      </c>
      <c r="AK1314">
        <f t="shared" si="551"/>
        <v>-170</v>
      </c>
      <c r="AL1314">
        <f t="shared" si="552"/>
        <v>14</v>
      </c>
      <c r="AM1314">
        <f t="shared" si="553"/>
        <v>26</v>
      </c>
    </row>
    <row r="1315" spans="2:39" x14ac:dyDescent="0.25">
      <c r="B1315" s="24">
        <v>43373</v>
      </c>
      <c r="C1315" s="20" t="s">
        <v>34</v>
      </c>
      <c r="D1315" s="20" t="s">
        <v>25</v>
      </c>
      <c r="E1315" s="2">
        <v>-555.55555555555577</v>
      </c>
      <c r="F1315" s="2">
        <v>425</v>
      </c>
      <c r="G1315" s="9">
        <f t="shared" si="554"/>
        <v>45083.62499999682</v>
      </c>
      <c r="H1315" s="2" t="str">
        <f t="shared" si="555"/>
        <v>Los Angeles Chargers</v>
      </c>
      <c r="I1315" s="2" t="str">
        <f t="shared" si="556"/>
        <v>San Francisco 49ers</v>
      </c>
      <c r="J1315" s="17">
        <f t="shared" si="557"/>
        <v>-555.55555555555577</v>
      </c>
      <c r="K1315" s="18">
        <f t="shared" si="558"/>
        <v>425</v>
      </c>
      <c r="L1315" s="4">
        <f t="shared" si="533"/>
        <v>1.18</v>
      </c>
      <c r="M1315" s="4">
        <f t="shared" si="534"/>
        <v>5.25</v>
      </c>
      <c r="N1315" s="1">
        <f t="shared" si="535"/>
        <v>0.84745762711864414</v>
      </c>
      <c r="O1315" s="1">
        <f t="shared" si="536"/>
        <v>0.19047619047619047</v>
      </c>
      <c r="P1315" s="1">
        <f t="shared" si="537"/>
        <v>3.6547433903577065E-2</v>
      </c>
      <c r="Q1315" s="1">
        <f t="shared" si="538"/>
        <v>0.32849071832122684</v>
      </c>
      <c r="R1315" s="1">
        <f t="shared" si="539"/>
        <v>0.83949071832122679</v>
      </c>
      <c r="S1315" s="1"/>
      <c r="T1315" s="17">
        <f t="shared" si="540"/>
        <v>191.19839942930162</v>
      </c>
      <c r="U1315" s="18">
        <f t="shared" si="541"/>
        <v>4188.72894319429</v>
      </c>
      <c r="V1315" s="2">
        <f t="shared" si="542"/>
        <v>181.63847945783652</v>
      </c>
      <c r="W1315" s="18">
        <f t="shared" si="543"/>
        <v>3979.2924960345754</v>
      </c>
      <c r="X1315" s="2">
        <f t="shared" si="544"/>
        <v>-550.54413744535259</v>
      </c>
      <c r="Y1315" s="2">
        <f t="shared" si="545"/>
        <v>397.92924960345755</v>
      </c>
      <c r="Z1315" s="2">
        <f t="shared" si="546"/>
        <v>181.63847945783652</v>
      </c>
      <c r="AA1315" s="2">
        <f t="shared" si="547"/>
        <v>-1000</v>
      </c>
      <c r="AB1315" s="5">
        <f t="shared" si="548"/>
        <v>0.17999999999999994</v>
      </c>
      <c r="AC1315" s="5">
        <f t="shared" si="549"/>
        <v>-1</v>
      </c>
      <c r="AD1315" s="3">
        <f t="shared" si="550"/>
        <v>201809</v>
      </c>
      <c r="AE1315" s="21">
        <v>1.22</v>
      </c>
      <c r="AF1315" s="21">
        <v>4.5</v>
      </c>
      <c r="AG1315" s="21">
        <v>1.18</v>
      </c>
      <c r="AH1315" s="21">
        <v>5.25</v>
      </c>
      <c r="AI1315">
        <v>29</v>
      </c>
      <c r="AJ1315">
        <v>27</v>
      </c>
      <c r="AK1315">
        <f t="shared" si="551"/>
        <v>-600</v>
      </c>
      <c r="AL1315">
        <f t="shared" si="552"/>
        <v>29</v>
      </c>
      <c r="AM1315">
        <f t="shared" si="553"/>
        <v>27</v>
      </c>
    </row>
    <row r="1316" spans="2:39" x14ac:dyDescent="0.25">
      <c r="B1316" s="24">
        <v>43373</v>
      </c>
      <c r="C1316" s="20" t="s">
        <v>28</v>
      </c>
      <c r="D1316" s="20" t="s">
        <v>46</v>
      </c>
      <c r="E1316" s="2">
        <v>154.99999999999997</v>
      </c>
      <c r="F1316" s="2">
        <v>-175.43859649122805</v>
      </c>
      <c r="G1316" s="9">
        <f t="shared" si="554"/>
        <v>45083.666666663485</v>
      </c>
      <c r="H1316" s="2" t="str">
        <f t="shared" si="555"/>
        <v>New Orleans Saints</v>
      </c>
      <c r="I1316" s="2" t="str">
        <f t="shared" si="556"/>
        <v>New York Giants</v>
      </c>
      <c r="J1316" s="17">
        <f t="shared" si="557"/>
        <v>-175.43859649122805</v>
      </c>
      <c r="K1316" s="18">
        <f t="shared" si="558"/>
        <v>154.99999999999997</v>
      </c>
      <c r="L1316" s="4">
        <f t="shared" si="533"/>
        <v>1.57</v>
      </c>
      <c r="M1316" s="4">
        <f t="shared" si="534"/>
        <v>2.5499999999999998</v>
      </c>
      <c r="N1316" s="1">
        <f t="shared" si="535"/>
        <v>0.63694267515923564</v>
      </c>
      <c r="O1316" s="1">
        <f t="shared" si="536"/>
        <v>0.39215686274509809</v>
      </c>
      <c r="P1316" s="1">
        <f t="shared" si="537"/>
        <v>2.8276699029126329E-2</v>
      </c>
      <c r="Q1316" s="1">
        <f t="shared" si="538"/>
        <v>0.12239290620706877</v>
      </c>
      <c r="R1316" s="1">
        <f t="shared" si="539"/>
        <v>0.63339290620706878</v>
      </c>
      <c r="S1316" s="1"/>
      <c r="T1316" s="17">
        <f t="shared" si="540"/>
        <v>578.79886276004493</v>
      </c>
      <c r="U1316" s="18">
        <f t="shared" si="541"/>
        <v>1558.0808321378222</v>
      </c>
      <c r="V1316" s="2">
        <f t="shared" si="542"/>
        <v>549.85891962204266</v>
      </c>
      <c r="W1316" s="18">
        <f t="shared" si="543"/>
        <v>1480.1767905309309</v>
      </c>
      <c r="X1316" s="2">
        <f t="shared" si="544"/>
        <v>-181.86483192586408</v>
      </c>
      <c r="Y1316" s="2">
        <f t="shared" si="545"/>
        <v>148.0176790530931</v>
      </c>
      <c r="Z1316" s="2">
        <f t="shared" si="546"/>
        <v>549.85891962204266</v>
      </c>
      <c r="AA1316" s="2">
        <f t="shared" si="547"/>
        <v>-1000</v>
      </c>
      <c r="AB1316" s="5">
        <f t="shared" si="548"/>
        <v>0.57000000000000006</v>
      </c>
      <c r="AC1316" s="5">
        <f t="shared" si="549"/>
        <v>-1</v>
      </c>
      <c r="AD1316" s="3">
        <f t="shared" si="550"/>
        <v>201809</v>
      </c>
      <c r="AE1316" s="21">
        <v>2.5499999999999998</v>
      </c>
      <c r="AF1316" s="21">
        <v>1.57</v>
      </c>
      <c r="AG1316" s="21">
        <v>2.5499999999999998</v>
      </c>
      <c r="AH1316" s="21">
        <v>1.57</v>
      </c>
      <c r="AI1316">
        <v>18</v>
      </c>
      <c r="AJ1316">
        <v>33</v>
      </c>
      <c r="AK1316">
        <f t="shared" si="551"/>
        <v>-180</v>
      </c>
      <c r="AL1316">
        <f t="shared" si="552"/>
        <v>33</v>
      </c>
      <c r="AM1316">
        <f t="shared" si="553"/>
        <v>18</v>
      </c>
    </row>
    <row r="1317" spans="2:39" x14ac:dyDescent="0.25">
      <c r="B1317" s="24">
        <v>43373</v>
      </c>
      <c r="C1317" s="20" t="s">
        <v>51</v>
      </c>
      <c r="D1317" s="20" t="s">
        <v>35</v>
      </c>
      <c r="E1317" s="2">
        <v>170.00000000000003</v>
      </c>
      <c r="F1317" s="2">
        <v>-200</v>
      </c>
      <c r="G1317" s="9">
        <f t="shared" si="554"/>
        <v>45083.708333330149</v>
      </c>
      <c r="H1317" s="2" t="str">
        <f t="shared" si="555"/>
        <v>Seattle Seahawks</v>
      </c>
      <c r="I1317" s="2" t="str">
        <f t="shared" si="556"/>
        <v>Arizona Cardinals</v>
      </c>
      <c r="J1317" s="17">
        <f t="shared" si="557"/>
        <v>-200</v>
      </c>
      <c r="K1317" s="18">
        <f t="shared" si="558"/>
        <v>170.00000000000003</v>
      </c>
      <c r="L1317" s="4">
        <f t="shared" si="533"/>
        <v>1.5</v>
      </c>
      <c r="M1317" s="4">
        <f t="shared" si="534"/>
        <v>2.7</v>
      </c>
      <c r="N1317" s="1">
        <f t="shared" si="535"/>
        <v>0.66666666666666663</v>
      </c>
      <c r="O1317" s="1">
        <f t="shared" si="536"/>
        <v>0.37037037037037035</v>
      </c>
      <c r="P1317" s="1">
        <f t="shared" si="537"/>
        <v>3.5714285714285587E-2</v>
      </c>
      <c r="Q1317" s="1">
        <f t="shared" si="538"/>
        <v>0.14814814814814814</v>
      </c>
      <c r="R1317" s="1">
        <f t="shared" si="539"/>
        <v>0.65914814814814815</v>
      </c>
      <c r="S1317" s="1"/>
      <c r="T1317" s="17">
        <f t="shared" si="540"/>
        <v>517.10962521773342</v>
      </c>
      <c r="U1317" s="18">
        <f t="shared" si="541"/>
        <v>1734.0124117028765</v>
      </c>
      <c r="V1317" s="2">
        <f t="shared" si="542"/>
        <v>491.25414395684675</v>
      </c>
      <c r="W1317" s="18">
        <f t="shared" si="543"/>
        <v>1647.3117911177326</v>
      </c>
      <c r="X1317" s="2">
        <f t="shared" si="544"/>
        <v>-203.56062382403903</v>
      </c>
      <c r="Y1317" s="2">
        <f t="shared" si="545"/>
        <v>164.73117911177326</v>
      </c>
      <c r="Z1317" s="2">
        <f t="shared" si="546"/>
        <v>491.25414395684675</v>
      </c>
      <c r="AA1317" s="2">
        <f t="shared" si="547"/>
        <v>-1000</v>
      </c>
      <c r="AB1317" s="5">
        <f t="shared" si="548"/>
        <v>0.5</v>
      </c>
      <c r="AC1317" s="5">
        <f t="shared" si="549"/>
        <v>-1</v>
      </c>
      <c r="AD1317" s="3">
        <f t="shared" si="550"/>
        <v>201809</v>
      </c>
      <c r="AE1317" s="21">
        <v>2.4</v>
      </c>
      <c r="AF1317" s="21">
        <v>1.62</v>
      </c>
      <c r="AG1317" s="21">
        <v>2.7</v>
      </c>
      <c r="AH1317" s="21">
        <v>1.5</v>
      </c>
      <c r="AI1317">
        <v>17</v>
      </c>
      <c r="AJ1317">
        <v>20</v>
      </c>
      <c r="AK1317">
        <f t="shared" si="551"/>
        <v>-200</v>
      </c>
      <c r="AL1317">
        <f t="shared" si="552"/>
        <v>20</v>
      </c>
      <c r="AM1317">
        <f t="shared" si="553"/>
        <v>17</v>
      </c>
    </row>
    <row r="1318" spans="2:39" x14ac:dyDescent="0.25">
      <c r="B1318" s="24">
        <v>43373</v>
      </c>
      <c r="C1318" s="20" t="s">
        <v>55</v>
      </c>
      <c r="D1318" s="20" t="s">
        <v>49</v>
      </c>
      <c r="E1318" s="2">
        <v>-140.84507042253523</v>
      </c>
      <c r="F1318" s="2">
        <v>120.00000000000001</v>
      </c>
      <c r="G1318" s="9">
        <f t="shared" si="554"/>
        <v>45083.749999996813</v>
      </c>
      <c r="H1318" s="2" t="str">
        <f t="shared" si="555"/>
        <v>Oakland Raiders</v>
      </c>
      <c r="I1318" s="2" t="str">
        <f t="shared" si="556"/>
        <v>Cleveland Browns</v>
      </c>
      <c r="J1318" s="17">
        <f t="shared" si="557"/>
        <v>-140.84507042253523</v>
      </c>
      <c r="K1318" s="18">
        <f t="shared" si="558"/>
        <v>120.00000000000001</v>
      </c>
      <c r="L1318" s="4">
        <f t="shared" si="533"/>
        <v>1.71</v>
      </c>
      <c r="M1318" s="4">
        <f t="shared" si="534"/>
        <v>2.2000000000000002</v>
      </c>
      <c r="N1318" s="1">
        <f t="shared" si="535"/>
        <v>0.58479532163742687</v>
      </c>
      <c r="O1318" s="1">
        <f t="shared" si="536"/>
        <v>0.45454545454545453</v>
      </c>
      <c r="P1318" s="1">
        <f t="shared" si="537"/>
        <v>3.7851662404092101E-2</v>
      </c>
      <c r="Q1318" s="1">
        <f t="shared" si="538"/>
        <v>6.5124933545986169E-2</v>
      </c>
      <c r="R1318" s="1">
        <f t="shared" si="539"/>
        <v>0.57612493354598615</v>
      </c>
      <c r="S1318" s="1"/>
      <c r="T1318" s="17">
        <f t="shared" si="540"/>
        <v>735.73463284275692</v>
      </c>
      <c r="U1318" s="18">
        <f t="shared" si="541"/>
        <v>1235.8449349286186</v>
      </c>
      <c r="V1318" s="2">
        <f t="shared" si="542"/>
        <v>698.94790120061907</v>
      </c>
      <c r="W1318" s="18">
        <f t="shared" si="543"/>
        <v>1174.0526881821877</v>
      </c>
      <c r="X1318" s="2">
        <f t="shared" si="544"/>
        <v>-143.07218009843768</v>
      </c>
      <c r="Y1318" s="2">
        <f t="shared" si="545"/>
        <v>117.40526881821877</v>
      </c>
      <c r="Z1318" s="2">
        <f t="shared" si="546"/>
        <v>698.94790120061907</v>
      </c>
      <c r="AA1318" s="2">
        <f t="shared" si="547"/>
        <v>-1000</v>
      </c>
      <c r="AB1318" s="5">
        <f t="shared" si="548"/>
        <v>0.71</v>
      </c>
      <c r="AC1318" s="5">
        <f t="shared" si="549"/>
        <v>-1</v>
      </c>
      <c r="AD1318" s="3">
        <f t="shared" si="550"/>
        <v>201809</v>
      </c>
      <c r="AE1318" s="21">
        <v>1.66</v>
      </c>
      <c r="AF1318" s="21">
        <v>2.2999999999999998</v>
      </c>
      <c r="AG1318" s="21">
        <v>1.71</v>
      </c>
      <c r="AH1318" s="21">
        <v>2.2000000000000002</v>
      </c>
      <c r="AI1318">
        <v>45</v>
      </c>
      <c r="AJ1318">
        <v>42</v>
      </c>
      <c r="AK1318">
        <f t="shared" si="551"/>
        <v>-150</v>
      </c>
      <c r="AL1318">
        <f t="shared" si="552"/>
        <v>45</v>
      </c>
      <c r="AM1318">
        <f t="shared" si="553"/>
        <v>42</v>
      </c>
    </row>
    <row r="1319" spans="2:39" x14ac:dyDescent="0.25">
      <c r="B1319" s="24">
        <v>43373</v>
      </c>
      <c r="C1319" s="20" t="s">
        <v>38</v>
      </c>
      <c r="D1319" s="20" t="s">
        <v>24</v>
      </c>
      <c r="E1319" s="2">
        <v>-185.18518518518516</v>
      </c>
      <c r="F1319" s="2">
        <v>165</v>
      </c>
      <c r="G1319" s="9">
        <f t="shared" si="554"/>
        <v>45083.791666663477</v>
      </c>
      <c r="H1319" s="2" t="str">
        <f t="shared" si="555"/>
        <v>Atlanta Falcons</v>
      </c>
      <c r="I1319" s="2" t="str">
        <f t="shared" si="556"/>
        <v>Cincinnati Bengals</v>
      </c>
      <c r="J1319" s="17">
        <f t="shared" si="557"/>
        <v>-185.18518518518516</v>
      </c>
      <c r="K1319" s="18">
        <f t="shared" si="558"/>
        <v>165</v>
      </c>
      <c r="L1319" s="4">
        <f t="shared" si="533"/>
        <v>1.54</v>
      </c>
      <c r="M1319" s="4">
        <f t="shared" si="534"/>
        <v>2.65</v>
      </c>
      <c r="N1319" s="1">
        <f t="shared" si="535"/>
        <v>0.64935064935064934</v>
      </c>
      <c r="O1319" s="1">
        <f t="shared" si="536"/>
        <v>0.37735849056603776</v>
      </c>
      <c r="P1319" s="1">
        <f t="shared" si="537"/>
        <v>2.6014319809069208E-2</v>
      </c>
      <c r="Q1319" s="1">
        <f t="shared" si="538"/>
        <v>0.13599607939230579</v>
      </c>
      <c r="R1319" s="1">
        <f t="shared" si="539"/>
        <v>0.64699607939230575</v>
      </c>
      <c r="S1319" s="1"/>
      <c r="T1319" s="17">
        <f t="shared" si="540"/>
        <v>545.60441995143913</v>
      </c>
      <c r="U1319" s="18">
        <f t="shared" si="541"/>
        <v>1648.1806912014345</v>
      </c>
      <c r="V1319" s="2">
        <f t="shared" si="542"/>
        <v>518.32419895386715</v>
      </c>
      <c r="W1319" s="18">
        <f t="shared" si="543"/>
        <v>1565.7716566413626</v>
      </c>
      <c r="X1319" s="2">
        <f t="shared" si="544"/>
        <v>-192.92944493394256</v>
      </c>
      <c r="Y1319" s="2">
        <f t="shared" si="545"/>
        <v>156.57716566413626</v>
      </c>
      <c r="Z1319" s="2">
        <f t="shared" si="546"/>
        <v>-1000</v>
      </c>
      <c r="AA1319" s="2">
        <f t="shared" si="547"/>
        <v>1565.7716566413626</v>
      </c>
      <c r="AB1319" s="5">
        <f t="shared" si="548"/>
        <v>-1</v>
      </c>
      <c r="AC1319" s="5">
        <f t="shared" si="549"/>
        <v>1.65</v>
      </c>
      <c r="AD1319" s="3">
        <f t="shared" si="550"/>
        <v>201809</v>
      </c>
      <c r="AE1319" s="21">
        <v>1.41</v>
      </c>
      <c r="AF1319" s="21">
        <v>3</v>
      </c>
      <c r="AG1319" s="21">
        <v>1.54</v>
      </c>
      <c r="AH1319" s="21">
        <v>2.65</v>
      </c>
      <c r="AI1319">
        <v>36</v>
      </c>
      <c r="AJ1319">
        <v>37</v>
      </c>
      <c r="AK1319">
        <f t="shared" si="551"/>
        <v>-190</v>
      </c>
      <c r="AL1319">
        <f t="shared" si="552"/>
        <v>36</v>
      </c>
      <c r="AM1319">
        <f t="shared" si="553"/>
        <v>37</v>
      </c>
    </row>
    <row r="1320" spans="2:39" x14ac:dyDescent="0.25">
      <c r="B1320" s="24">
        <v>43373</v>
      </c>
      <c r="C1320" s="20" t="s">
        <v>40</v>
      </c>
      <c r="D1320" s="20" t="s">
        <v>30</v>
      </c>
      <c r="E1320" s="2">
        <v>-156.25000000000003</v>
      </c>
      <c r="F1320" s="2">
        <v>135</v>
      </c>
      <c r="G1320" s="9">
        <f t="shared" si="554"/>
        <v>45083.833333330142</v>
      </c>
      <c r="H1320" s="2" t="str">
        <f t="shared" si="555"/>
        <v>Chicago Bears</v>
      </c>
      <c r="I1320" s="2" t="str">
        <f t="shared" si="556"/>
        <v>Tampa Bay Buccaneers</v>
      </c>
      <c r="J1320" s="17">
        <f t="shared" si="557"/>
        <v>-156.25000000000003</v>
      </c>
      <c r="K1320" s="18">
        <f t="shared" si="558"/>
        <v>135</v>
      </c>
      <c r="L1320" s="4">
        <f t="shared" si="533"/>
        <v>1.6399999999999997</v>
      </c>
      <c r="M1320" s="4">
        <f t="shared" si="534"/>
        <v>2.35</v>
      </c>
      <c r="N1320" s="1">
        <f t="shared" si="535"/>
        <v>0.60975609756097571</v>
      </c>
      <c r="O1320" s="1">
        <f t="shared" si="536"/>
        <v>0.42553191489361702</v>
      </c>
      <c r="P1320" s="1">
        <f t="shared" si="537"/>
        <v>3.4085213032581607E-2</v>
      </c>
      <c r="Q1320" s="1">
        <f t="shared" si="538"/>
        <v>9.2112091333679341E-2</v>
      </c>
      <c r="R1320" s="1">
        <f t="shared" si="539"/>
        <v>0.60311209133367938</v>
      </c>
      <c r="S1320" s="1"/>
      <c r="T1320" s="17">
        <f t="shared" si="540"/>
        <v>658.06657563218596</v>
      </c>
      <c r="U1320" s="18">
        <f t="shared" si="541"/>
        <v>1377.3404079490144</v>
      </c>
      <c r="V1320" s="2">
        <f t="shared" si="542"/>
        <v>625.16324685057668</v>
      </c>
      <c r="W1320" s="18">
        <f t="shared" si="543"/>
        <v>1308.4733875515637</v>
      </c>
      <c r="X1320" s="2">
        <f t="shared" si="544"/>
        <v>-159.95821971905121</v>
      </c>
      <c r="Y1320" s="2">
        <f t="shared" si="545"/>
        <v>130.84733875515639</v>
      </c>
      <c r="Z1320" s="2">
        <f t="shared" si="546"/>
        <v>625.16324685057668</v>
      </c>
      <c r="AA1320" s="2">
        <f t="shared" si="547"/>
        <v>-1000</v>
      </c>
      <c r="AB1320" s="5">
        <f t="shared" si="548"/>
        <v>0.63999999999999968</v>
      </c>
      <c r="AC1320" s="5">
        <f t="shared" si="549"/>
        <v>-1</v>
      </c>
      <c r="AD1320" s="3">
        <f t="shared" si="550"/>
        <v>201809</v>
      </c>
      <c r="AE1320" s="21">
        <v>1.62</v>
      </c>
      <c r="AF1320" s="21">
        <v>2.4</v>
      </c>
      <c r="AG1320" s="21">
        <v>1.64</v>
      </c>
      <c r="AH1320" s="21">
        <v>2.35</v>
      </c>
      <c r="AI1320">
        <v>48</v>
      </c>
      <c r="AJ1320">
        <v>10</v>
      </c>
      <c r="AK1320">
        <f t="shared" si="551"/>
        <v>-160</v>
      </c>
      <c r="AL1320">
        <f t="shared" si="552"/>
        <v>48</v>
      </c>
      <c r="AM1320">
        <f t="shared" si="553"/>
        <v>10</v>
      </c>
    </row>
    <row r="1321" spans="2:39" x14ac:dyDescent="0.25">
      <c r="B1321" s="24">
        <v>43373</v>
      </c>
      <c r="C1321" s="20" t="s">
        <v>26</v>
      </c>
      <c r="D1321" s="20" t="s">
        <v>37</v>
      </c>
      <c r="E1321" s="2">
        <v>-135.13513513513513</v>
      </c>
      <c r="F1321" s="2">
        <v>114.99999999999999</v>
      </c>
      <c r="G1321" s="9">
        <f t="shared" si="554"/>
        <v>45083.874999996806</v>
      </c>
      <c r="H1321" s="2" t="str">
        <f t="shared" si="555"/>
        <v>Dallas Cowboys</v>
      </c>
      <c r="I1321" s="2" t="str">
        <f t="shared" si="556"/>
        <v>Detroit Lions</v>
      </c>
      <c r="J1321" s="17">
        <f t="shared" si="557"/>
        <v>-135.13513513513513</v>
      </c>
      <c r="K1321" s="18">
        <f t="shared" si="558"/>
        <v>114.99999999999999</v>
      </c>
      <c r="L1321" s="4">
        <f t="shared" si="533"/>
        <v>1.74</v>
      </c>
      <c r="M1321" s="4">
        <f t="shared" si="534"/>
        <v>2.15</v>
      </c>
      <c r="N1321" s="1">
        <f t="shared" si="535"/>
        <v>0.57471264367816088</v>
      </c>
      <c r="O1321" s="1">
        <f t="shared" si="536"/>
        <v>0.46511627906976744</v>
      </c>
      <c r="P1321" s="1">
        <f t="shared" si="537"/>
        <v>3.8303341902313659E-2</v>
      </c>
      <c r="Q1321" s="1">
        <f t="shared" si="538"/>
        <v>5.4798182304196724E-2</v>
      </c>
      <c r="R1321" s="1">
        <f t="shared" si="539"/>
        <v>0.56579818230419676</v>
      </c>
      <c r="S1321" s="1"/>
      <c r="T1321" s="17">
        <f t="shared" si="540"/>
        <v>767.41465645493759</v>
      </c>
      <c r="U1321" s="18">
        <f t="shared" si="541"/>
        <v>1185.8985221458363</v>
      </c>
      <c r="V1321" s="2">
        <f t="shared" si="542"/>
        <v>729.04392363219063</v>
      </c>
      <c r="W1321" s="18">
        <f t="shared" si="543"/>
        <v>1126.6035960385445</v>
      </c>
      <c r="X1321" s="2">
        <f t="shared" si="544"/>
        <v>-137.16594673992637</v>
      </c>
      <c r="Y1321" s="2">
        <f t="shared" si="545"/>
        <v>112.66035960385446</v>
      </c>
      <c r="Z1321" s="2">
        <f t="shared" si="546"/>
        <v>729.04392363219063</v>
      </c>
      <c r="AA1321" s="2">
        <f t="shared" si="547"/>
        <v>-1000</v>
      </c>
      <c r="AB1321" s="5">
        <f t="shared" si="548"/>
        <v>0.74</v>
      </c>
      <c r="AC1321" s="5">
        <f t="shared" si="549"/>
        <v>-1</v>
      </c>
      <c r="AD1321" s="3">
        <f t="shared" si="550"/>
        <v>201809</v>
      </c>
      <c r="AE1321" s="21">
        <v>1.6</v>
      </c>
      <c r="AF1321" s="21">
        <v>2.4500000000000002</v>
      </c>
      <c r="AG1321" s="21">
        <v>1.74</v>
      </c>
      <c r="AH1321" s="21">
        <v>2.15</v>
      </c>
      <c r="AI1321">
        <v>26</v>
      </c>
      <c r="AJ1321">
        <v>24</v>
      </c>
      <c r="AK1321">
        <f t="shared" si="551"/>
        <v>-140</v>
      </c>
      <c r="AL1321">
        <f t="shared" si="552"/>
        <v>26</v>
      </c>
      <c r="AM1321">
        <f t="shared" si="553"/>
        <v>24</v>
      </c>
    </row>
    <row r="1322" spans="2:39" x14ac:dyDescent="0.25">
      <c r="B1322" s="24">
        <v>43373</v>
      </c>
      <c r="C1322" s="20" t="s">
        <v>36</v>
      </c>
      <c r="D1322" s="20" t="s">
        <v>27</v>
      </c>
      <c r="E1322" s="2">
        <v>-400</v>
      </c>
      <c r="F1322" s="2">
        <v>320</v>
      </c>
      <c r="G1322" s="9">
        <f t="shared" si="554"/>
        <v>45083.91666666347</v>
      </c>
      <c r="H1322" s="2" t="str">
        <f t="shared" si="555"/>
        <v>Green Bay Packers</v>
      </c>
      <c r="I1322" s="2" t="str">
        <f t="shared" si="556"/>
        <v>Buffalo Bills</v>
      </c>
      <c r="J1322" s="17">
        <f t="shared" si="557"/>
        <v>-400</v>
      </c>
      <c r="K1322" s="18">
        <f t="shared" si="558"/>
        <v>320</v>
      </c>
      <c r="L1322" s="4">
        <f t="shared" si="533"/>
        <v>1.25</v>
      </c>
      <c r="M1322" s="4">
        <f t="shared" si="534"/>
        <v>4.2</v>
      </c>
      <c r="N1322" s="1">
        <f t="shared" si="535"/>
        <v>0.8</v>
      </c>
      <c r="O1322" s="1">
        <f t="shared" si="536"/>
        <v>0.23809523809523808</v>
      </c>
      <c r="P1322" s="1">
        <f t="shared" si="537"/>
        <v>3.669724770642202E-2</v>
      </c>
      <c r="Q1322" s="1">
        <f t="shared" si="538"/>
        <v>0.28095238095238095</v>
      </c>
      <c r="R1322" s="1">
        <f t="shared" si="539"/>
        <v>0.79195238095238096</v>
      </c>
      <c r="S1322" s="1"/>
      <c r="T1322" s="17">
        <f t="shared" si="540"/>
        <v>262.7021826709157</v>
      </c>
      <c r="U1322" s="18">
        <f t="shared" si="541"/>
        <v>3204.8956988858595</v>
      </c>
      <c r="V1322" s="2">
        <f t="shared" si="542"/>
        <v>249.56707353736991</v>
      </c>
      <c r="W1322" s="18">
        <f t="shared" si="543"/>
        <v>3044.6509139415662</v>
      </c>
      <c r="X1322" s="2">
        <f t="shared" si="544"/>
        <v>-400.69388394309198</v>
      </c>
      <c r="Y1322" s="2">
        <f t="shared" si="545"/>
        <v>304.46509139415662</v>
      </c>
      <c r="Z1322" s="2">
        <f t="shared" si="546"/>
        <v>249.56707353736991</v>
      </c>
      <c r="AA1322" s="2">
        <f t="shared" si="547"/>
        <v>-1000</v>
      </c>
      <c r="AB1322" s="5">
        <f t="shared" si="548"/>
        <v>0.25</v>
      </c>
      <c r="AC1322" s="5">
        <f t="shared" si="549"/>
        <v>-1</v>
      </c>
      <c r="AD1322" s="3">
        <f t="shared" si="550"/>
        <v>201809</v>
      </c>
      <c r="AE1322" s="21">
        <v>1.25</v>
      </c>
      <c r="AF1322" s="21">
        <v>4.2</v>
      </c>
      <c r="AG1322" s="21">
        <v>1.25</v>
      </c>
      <c r="AH1322" s="21">
        <v>4.2</v>
      </c>
      <c r="AI1322">
        <v>22</v>
      </c>
      <c r="AJ1322">
        <v>0</v>
      </c>
      <c r="AK1322">
        <f t="shared" si="551"/>
        <v>-400</v>
      </c>
      <c r="AL1322">
        <f t="shared" si="552"/>
        <v>22</v>
      </c>
      <c r="AM1322">
        <f t="shared" si="553"/>
        <v>0</v>
      </c>
    </row>
    <row r="1323" spans="2:39" x14ac:dyDescent="0.25">
      <c r="B1323" s="24">
        <v>43373</v>
      </c>
      <c r="C1323" s="20" t="s">
        <v>42</v>
      </c>
      <c r="D1323" s="20" t="s">
        <v>43</v>
      </c>
      <c r="E1323" s="2">
        <v>-111.11111111111113</v>
      </c>
      <c r="F1323" s="2">
        <v>-111.11111111111113</v>
      </c>
      <c r="G1323" s="9">
        <f t="shared" si="554"/>
        <v>45083.958333330134</v>
      </c>
      <c r="H1323" s="2" t="str">
        <f t="shared" si="555"/>
        <v>Indianapolis Colts</v>
      </c>
      <c r="I1323" s="2" t="str">
        <f t="shared" si="556"/>
        <v>Houston Texans</v>
      </c>
      <c r="J1323" s="17">
        <f t="shared" si="557"/>
        <v>-111.11111111111113</v>
      </c>
      <c r="K1323" s="18">
        <f t="shared" si="558"/>
        <v>-111.11111111111113</v>
      </c>
      <c r="L1323" s="4">
        <f t="shared" si="533"/>
        <v>1.9</v>
      </c>
      <c r="M1323" s="4">
        <f t="shared" si="534"/>
        <v>1.9</v>
      </c>
      <c r="N1323" s="1">
        <f t="shared" si="535"/>
        <v>0.52631578947368418</v>
      </c>
      <c r="O1323" s="1">
        <f t="shared" si="536"/>
        <v>0.52631578947368418</v>
      </c>
      <c r="P1323" s="1">
        <f t="shared" si="537"/>
        <v>4.9999999999999933E-2</v>
      </c>
      <c r="Q1323" s="1">
        <f t="shared" si="538"/>
        <v>0</v>
      </c>
      <c r="R1323" s="1">
        <f t="shared" si="539"/>
        <v>0.51100000000000001</v>
      </c>
      <c r="S1323" s="1"/>
      <c r="T1323" s="17">
        <f t="shared" si="540"/>
        <v>956.94716242661434</v>
      </c>
      <c r="U1323" s="18">
        <f t="shared" si="541"/>
        <v>953.05662164669593</v>
      </c>
      <c r="V1323" s="2">
        <f t="shared" si="542"/>
        <v>909.09980430528356</v>
      </c>
      <c r="W1323" s="18">
        <f t="shared" si="543"/>
        <v>905.40379056436109</v>
      </c>
      <c r="X1323" s="2">
        <f t="shared" si="544"/>
        <v>-109.9989236895921</v>
      </c>
      <c r="Y1323" s="2">
        <f t="shared" si="545"/>
        <v>-110.44795818412409</v>
      </c>
      <c r="Z1323" s="2">
        <f t="shared" si="546"/>
        <v>909.09980430528356</v>
      </c>
      <c r="AA1323" s="2">
        <f t="shared" si="547"/>
        <v>-1000</v>
      </c>
      <c r="AB1323" s="5">
        <f t="shared" si="548"/>
        <v>0.89999999999999991</v>
      </c>
      <c r="AC1323" s="5">
        <f t="shared" si="549"/>
        <v>-1</v>
      </c>
      <c r="AD1323" s="3">
        <f t="shared" si="550"/>
        <v>201809</v>
      </c>
      <c r="AE1323" s="21">
        <v>1.74</v>
      </c>
      <c r="AF1323" s="21">
        <v>2.15</v>
      </c>
      <c r="AG1323" s="21">
        <v>1.9</v>
      </c>
      <c r="AH1323" s="21">
        <v>1.9</v>
      </c>
      <c r="AI1323">
        <v>34</v>
      </c>
      <c r="AJ1323">
        <v>37</v>
      </c>
      <c r="AK1323">
        <f t="shared" si="551"/>
        <v>-120</v>
      </c>
      <c r="AL1323">
        <f t="shared" si="552"/>
        <v>37</v>
      </c>
      <c r="AM1323">
        <f t="shared" si="553"/>
        <v>34</v>
      </c>
    </row>
    <row r="1324" spans="2:39" x14ac:dyDescent="0.25">
      <c r="B1324" s="24">
        <v>43373</v>
      </c>
      <c r="C1324" s="20" t="s">
        <v>29</v>
      </c>
      <c r="D1324" s="20" t="s">
        <v>45</v>
      </c>
      <c r="E1324" s="2">
        <v>-370.37037037037032</v>
      </c>
      <c r="F1324" s="2">
        <v>280</v>
      </c>
      <c r="G1324" s="9">
        <f t="shared" si="554"/>
        <v>45083.999999996799</v>
      </c>
      <c r="H1324" s="2" t="str">
        <f t="shared" si="555"/>
        <v>Jacksonville Jaguars</v>
      </c>
      <c r="I1324" s="2" t="str">
        <f t="shared" si="556"/>
        <v>New York Jets</v>
      </c>
      <c r="J1324" s="17">
        <f t="shared" si="557"/>
        <v>-370.37037037037032</v>
      </c>
      <c r="K1324" s="18">
        <f t="shared" si="558"/>
        <v>280</v>
      </c>
      <c r="L1324" s="4">
        <f t="shared" si="533"/>
        <v>1.27</v>
      </c>
      <c r="M1324" s="4">
        <f t="shared" si="534"/>
        <v>3.8</v>
      </c>
      <c r="N1324" s="1">
        <f t="shared" si="535"/>
        <v>0.78740157480314954</v>
      </c>
      <c r="O1324" s="1">
        <f t="shared" si="536"/>
        <v>0.26315789473684209</v>
      </c>
      <c r="P1324" s="1">
        <f t="shared" si="537"/>
        <v>4.8126232741617536E-2</v>
      </c>
      <c r="Q1324" s="1">
        <f t="shared" si="538"/>
        <v>0.26212184003315375</v>
      </c>
      <c r="R1324" s="1">
        <f t="shared" si="539"/>
        <v>0.77312184003315376</v>
      </c>
      <c r="S1324" s="1"/>
      <c r="T1324" s="17">
        <f t="shared" si="540"/>
        <v>293.45718645992071</v>
      </c>
      <c r="U1324" s="18">
        <f t="shared" si="541"/>
        <v>2909.583445130711</v>
      </c>
      <c r="V1324" s="2">
        <f t="shared" si="542"/>
        <v>278.78432713692467</v>
      </c>
      <c r="W1324" s="18">
        <f t="shared" si="543"/>
        <v>2764.1042728741754</v>
      </c>
      <c r="X1324" s="2">
        <f t="shared" si="544"/>
        <v>-358.70022187755586</v>
      </c>
      <c r="Y1324" s="2">
        <f t="shared" si="545"/>
        <v>276.41042728741752</v>
      </c>
      <c r="Z1324" s="2">
        <f t="shared" si="546"/>
        <v>278.78432713692467</v>
      </c>
      <c r="AA1324" s="2">
        <f t="shared" si="547"/>
        <v>-1000</v>
      </c>
      <c r="AB1324" s="5">
        <f t="shared" si="548"/>
        <v>0.27</v>
      </c>
      <c r="AC1324" s="5">
        <f t="shared" si="549"/>
        <v>-1</v>
      </c>
      <c r="AD1324" s="3">
        <f t="shared" si="550"/>
        <v>201809</v>
      </c>
      <c r="AE1324" s="21">
        <v>1.25</v>
      </c>
      <c r="AF1324" s="21">
        <v>4.0999999999999996</v>
      </c>
      <c r="AG1324" s="21">
        <v>1.27</v>
      </c>
      <c r="AH1324" s="21">
        <v>3.8</v>
      </c>
      <c r="AI1324">
        <v>31</v>
      </c>
      <c r="AJ1324">
        <v>12</v>
      </c>
      <c r="AK1324">
        <f t="shared" si="551"/>
        <v>-400</v>
      </c>
      <c r="AL1324">
        <f t="shared" si="552"/>
        <v>31</v>
      </c>
      <c r="AM1324">
        <f t="shared" si="553"/>
        <v>12</v>
      </c>
    </row>
    <row r="1325" spans="2:39" x14ac:dyDescent="0.25">
      <c r="B1325" s="24">
        <v>43373</v>
      </c>
      <c r="C1325" s="20" t="s">
        <v>39</v>
      </c>
      <c r="D1325" s="20" t="s">
        <v>33</v>
      </c>
      <c r="E1325" s="2">
        <v>-322.58064516129025</v>
      </c>
      <c r="F1325" s="2">
        <v>260</v>
      </c>
      <c r="G1325" s="9">
        <f t="shared" si="554"/>
        <v>45084.041666663463</v>
      </c>
      <c r="H1325" s="2" t="str">
        <f t="shared" si="555"/>
        <v>New England Patriots</v>
      </c>
      <c r="I1325" s="2" t="str">
        <f t="shared" si="556"/>
        <v>Miami Dolphins</v>
      </c>
      <c r="J1325" s="17">
        <f t="shared" si="557"/>
        <v>-322.58064516129025</v>
      </c>
      <c r="K1325" s="18">
        <f t="shared" si="558"/>
        <v>260</v>
      </c>
      <c r="L1325" s="4">
        <f t="shared" si="533"/>
        <v>1.31</v>
      </c>
      <c r="M1325" s="4">
        <f t="shared" si="534"/>
        <v>3.6</v>
      </c>
      <c r="N1325" s="1">
        <f t="shared" si="535"/>
        <v>0.76335877862595414</v>
      </c>
      <c r="O1325" s="1">
        <f t="shared" si="536"/>
        <v>0.27777777777777779</v>
      </c>
      <c r="P1325" s="1">
        <f t="shared" si="537"/>
        <v>3.9511201629327863E-2</v>
      </c>
      <c r="Q1325" s="1">
        <f t="shared" si="538"/>
        <v>0.24279050042408817</v>
      </c>
      <c r="R1325" s="1">
        <f t="shared" si="539"/>
        <v>0.75379050042408813</v>
      </c>
      <c r="S1325" s="1"/>
      <c r="T1325" s="17">
        <f t="shared" si="540"/>
        <v>326.62855188197847</v>
      </c>
      <c r="U1325" s="18">
        <f t="shared" si="541"/>
        <v>2645.8589098869329</v>
      </c>
      <c r="V1325" s="2">
        <f t="shared" si="542"/>
        <v>310.29712428787951</v>
      </c>
      <c r="W1325" s="18">
        <f t="shared" si="543"/>
        <v>2513.565964392586</v>
      </c>
      <c r="X1325" s="2">
        <f t="shared" si="544"/>
        <v>-322.27175881663845</v>
      </c>
      <c r="Y1325" s="2">
        <f t="shared" si="545"/>
        <v>251.3565964392586</v>
      </c>
      <c r="Z1325" s="2">
        <f t="shared" si="546"/>
        <v>310.29712428787951</v>
      </c>
      <c r="AA1325" s="2">
        <f t="shared" si="547"/>
        <v>-1000</v>
      </c>
      <c r="AB1325" s="5">
        <f t="shared" si="548"/>
        <v>0.31000000000000005</v>
      </c>
      <c r="AC1325" s="5">
        <f t="shared" si="549"/>
        <v>-1</v>
      </c>
      <c r="AD1325" s="3">
        <f t="shared" si="550"/>
        <v>201809</v>
      </c>
      <c r="AE1325" s="21">
        <v>1.31</v>
      </c>
      <c r="AF1325" s="21">
        <v>3.6</v>
      </c>
      <c r="AG1325" s="21">
        <v>1.31</v>
      </c>
      <c r="AH1325" s="21">
        <v>3.6</v>
      </c>
      <c r="AI1325">
        <v>38</v>
      </c>
      <c r="AJ1325">
        <v>7</v>
      </c>
      <c r="AK1325">
        <f t="shared" si="551"/>
        <v>-400</v>
      </c>
      <c r="AL1325">
        <f t="shared" si="552"/>
        <v>38</v>
      </c>
      <c r="AM1325">
        <f t="shared" si="553"/>
        <v>7</v>
      </c>
    </row>
    <row r="1326" spans="2:39" x14ac:dyDescent="0.25">
      <c r="B1326" s="24">
        <v>43373</v>
      </c>
      <c r="C1326" s="20" t="s">
        <v>44</v>
      </c>
      <c r="D1326" s="20" t="s">
        <v>22</v>
      </c>
      <c r="E1326" s="2">
        <v>135</v>
      </c>
      <c r="F1326" s="2">
        <v>-156.25000000000003</v>
      </c>
      <c r="G1326" s="9">
        <f t="shared" si="554"/>
        <v>45084.083333330127</v>
      </c>
      <c r="H1326" s="2" t="str">
        <f t="shared" si="555"/>
        <v>Philadelphia Eagles</v>
      </c>
      <c r="I1326" s="2" t="str">
        <f t="shared" si="556"/>
        <v>Tennessee Titans</v>
      </c>
      <c r="J1326" s="17">
        <f t="shared" si="557"/>
        <v>-156.25000000000003</v>
      </c>
      <c r="K1326" s="18">
        <f t="shared" si="558"/>
        <v>135</v>
      </c>
      <c r="L1326" s="4">
        <f t="shared" si="533"/>
        <v>1.6399999999999997</v>
      </c>
      <c r="M1326" s="4">
        <f t="shared" si="534"/>
        <v>2.35</v>
      </c>
      <c r="N1326" s="1">
        <f t="shared" si="535"/>
        <v>0.60975609756097571</v>
      </c>
      <c r="O1326" s="1">
        <f t="shared" si="536"/>
        <v>0.42553191489361702</v>
      </c>
      <c r="P1326" s="1">
        <f t="shared" si="537"/>
        <v>3.4085213032581607E-2</v>
      </c>
      <c r="Q1326" s="1">
        <f t="shared" si="538"/>
        <v>9.2112091333679341E-2</v>
      </c>
      <c r="R1326" s="1">
        <f t="shared" si="539"/>
        <v>0.60311209133367938</v>
      </c>
      <c r="S1326" s="1"/>
      <c r="T1326" s="17">
        <f t="shared" si="540"/>
        <v>658.06657563218596</v>
      </c>
      <c r="U1326" s="18">
        <f t="shared" si="541"/>
        <v>1377.3404079490144</v>
      </c>
      <c r="V1326" s="2">
        <f t="shared" si="542"/>
        <v>625.16324685057668</v>
      </c>
      <c r="W1326" s="18">
        <f t="shared" si="543"/>
        <v>1308.4733875515637</v>
      </c>
      <c r="X1326" s="2">
        <f t="shared" si="544"/>
        <v>-159.95821971905121</v>
      </c>
      <c r="Y1326" s="2">
        <f t="shared" si="545"/>
        <v>130.84733875515639</v>
      </c>
      <c r="Z1326" s="2">
        <f t="shared" si="546"/>
        <v>-1000</v>
      </c>
      <c r="AA1326" s="2">
        <f t="shared" si="547"/>
        <v>1308.4733875515637</v>
      </c>
      <c r="AB1326" s="5">
        <f t="shared" si="548"/>
        <v>-1</v>
      </c>
      <c r="AC1326" s="5">
        <f t="shared" si="549"/>
        <v>1.35</v>
      </c>
      <c r="AD1326" s="3">
        <f t="shared" si="550"/>
        <v>201809</v>
      </c>
      <c r="AE1326" s="21">
        <v>2.5</v>
      </c>
      <c r="AF1326" s="21">
        <v>1.58</v>
      </c>
      <c r="AG1326" s="21">
        <v>2.35</v>
      </c>
      <c r="AH1326" s="21">
        <v>1.64</v>
      </c>
      <c r="AI1326">
        <v>26</v>
      </c>
      <c r="AJ1326">
        <v>23</v>
      </c>
      <c r="AK1326">
        <f t="shared" si="551"/>
        <v>-160</v>
      </c>
      <c r="AL1326">
        <f t="shared" si="552"/>
        <v>23</v>
      </c>
      <c r="AM1326">
        <f t="shared" si="553"/>
        <v>26</v>
      </c>
    </row>
    <row r="1327" spans="2:39" x14ac:dyDescent="0.25">
      <c r="B1327" s="24">
        <v>43370</v>
      </c>
      <c r="C1327" s="20" t="s">
        <v>50</v>
      </c>
      <c r="D1327" s="20" t="s">
        <v>32</v>
      </c>
      <c r="E1327" s="2">
        <v>-333.33333333333326</v>
      </c>
      <c r="F1327" s="2">
        <v>265</v>
      </c>
      <c r="G1327" s="9">
        <f t="shared" si="554"/>
        <v>45084.124999996791</v>
      </c>
      <c r="H1327" s="2" t="str">
        <f t="shared" si="555"/>
        <v>Los Angeles Rams</v>
      </c>
      <c r="I1327" s="2" t="str">
        <f t="shared" si="556"/>
        <v>Minnesota Vikings</v>
      </c>
      <c r="J1327" s="17">
        <f t="shared" si="557"/>
        <v>-333.33333333333326</v>
      </c>
      <c r="K1327" s="18">
        <f t="shared" si="558"/>
        <v>265</v>
      </c>
      <c r="L1327" s="4">
        <f t="shared" si="533"/>
        <v>1.3</v>
      </c>
      <c r="M1327" s="4">
        <f t="shared" si="534"/>
        <v>3.65</v>
      </c>
      <c r="N1327" s="1">
        <f t="shared" si="535"/>
        <v>0.76923076923076916</v>
      </c>
      <c r="O1327" s="1">
        <f t="shared" si="536"/>
        <v>0.27397260273972601</v>
      </c>
      <c r="P1327" s="1">
        <f t="shared" si="537"/>
        <v>4.1414141414141459E-2</v>
      </c>
      <c r="Q1327" s="1">
        <f t="shared" si="538"/>
        <v>0.24762908324552158</v>
      </c>
      <c r="R1327" s="1">
        <f t="shared" si="539"/>
        <v>0.75862908324552158</v>
      </c>
      <c r="S1327" s="1"/>
      <c r="T1327" s="17">
        <f t="shared" si="540"/>
        <v>318.16723361284784</v>
      </c>
      <c r="U1327" s="18">
        <f t="shared" si="541"/>
        <v>2708.5523787535408</v>
      </c>
      <c r="V1327" s="2">
        <f t="shared" si="542"/>
        <v>302.25887193220541</v>
      </c>
      <c r="W1327" s="18">
        <f t="shared" si="543"/>
        <v>2573.1247598158634</v>
      </c>
      <c r="X1327" s="2">
        <f t="shared" si="544"/>
        <v>-330.84223255630133</v>
      </c>
      <c r="Y1327" s="2">
        <f t="shared" si="545"/>
        <v>257.31247598158632</v>
      </c>
      <c r="Z1327" s="2">
        <f t="shared" si="546"/>
        <v>302.25887193220541</v>
      </c>
      <c r="AA1327" s="2">
        <f t="shared" si="547"/>
        <v>-1000</v>
      </c>
      <c r="AB1327" s="5">
        <f t="shared" si="548"/>
        <v>0.30000000000000004</v>
      </c>
      <c r="AC1327" s="5">
        <f t="shared" si="549"/>
        <v>-1</v>
      </c>
      <c r="AD1327" s="3">
        <f t="shared" si="550"/>
        <v>201809</v>
      </c>
      <c r="AE1327" s="21">
        <v>1.37</v>
      </c>
      <c r="AF1327" s="21">
        <v>3.2</v>
      </c>
      <c r="AG1327" s="21">
        <v>1.3</v>
      </c>
      <c r="AH1327" s="21">
        <v>3.65</v>
      </c>
      <c r="AI1327">
        <v>38</v>
      </c>
      <c r="AJ1327">
        <v>31</v>
      </c>
      <c r="AK1327">
        <f t="shared" si="551"/>
        <v>-400</v>
      </c>
      <c r="AL1327">
        <f t="shared" si="552"/>
        <v>38</v>
      </c>
      <c r="AM1327">
        <f t="shared" si="553"/>
        <v>31</v>
      </c>
    </row>
    <row r="1328" spans="2:39" x14ac:dyDescent="0.25">
      <c r="B1328" s="24">
        <v>43367</v>
      </c>
      <c r="C1328" s="20" t="s">
        <v>30</v>
      </c>
      <c r="D1328" s="20" t="s">
        <v>48</v>
      </c>
      <c r="E1328" s="2">
        <v>-125</v>
      </c>
      <c r="F1328" s="2">
        <v>104.99999999999999</v>
      </c>
      <c r="G1328" s="9">
        <f t="shared" si="554"/>
        <v>45084.166666663456</v>
      </c>
      <c r="H1328" s="2" t="str">
        <f t="shared" si="555"/>
        <v>Tampa Bay Buccaneers</v>
      </c>
      <c r="I1328" s="2" t="str">
        <f t="shared" si="556"/>
        <v>Pittsburgh Steelers</v>
      </c>
      <c r="J1328" s="17">
        <f t="shared" si="557"/>
        <v>-125</v>
      </c>
      <c r="K1328" s="18">
        <f t="shared" si="558"/>
        <v>104.99999999999999</v>
      </c>
      <c r="L1328" s="4">
        <f t="shared" si="533"/>
        <v>1.8</v>
      </c>
      <c r="M1328" s="4">
        <f t="shared" si="534"/>
        <v>2.0499999999999998</v>
      </c>
      <c r="N1328" s="1">
        <f t="shared" si="535"/>
        <v>0.55555555555555558</v>
      </c>
      <c r="O1328" s="1">
        <f t="shared" si="536"/>
        <v>0.48780487804878053</v>
      </c>
      <c r="P1328" s="1">
        <f t="shared" si="537"/>
        <v>4.1558441558441461E-2</v>
      </c>
      <c r="Q1328" s="1">
        <f t="shared" si="538"/>
        <v>3.3875338753387524E-2</v>
      </c>
      <c r="R1328" s="1">
        <f t="shared" si="539"/>
        <v>0.54487533875338756</v>
      </c>
      <c r="S1328" s="1"/>
      <c r="T1328" s="17">
        <f t="shared" si="540"/>
        <v>835.28218085238643</v>
      </c>
      <c r="U1328" s="18">
        <f t="shared" si="541"/>
        <v>1090.9993667390718</v>
      </c>
      <c r="V1328" s="2">
        <f t="shared" si="542"/>
        <v>793.51807180976709</v>
      </c>
      <c r="W1328" s="18">
        <f t="shared" si="543"/>
        <v>1036.449398402118</v>
      </c>
      <c r="X1328" s="2">
        <f t="shared" si="544"/>
        <v>-126.02107444375048</v>
      </c>
      <c r="Y1328" s="2">
        <f t="shared" si="545"/>
        <v>103.6449398402118</v>
      </c>
      <c r="Z1328" s="2">
        <f t="shared" si="546"/>
        <v>-1000</v>
      </c>
      <c r="AA1328" s="2">
        <f t="shared" si="547"/>
        <v>1036.449398402118</v>
      </c>
      <c r="AB1328" s="5">
        <f t="shared" si="548"/>
        <v>-1</v>
      </c>
      <c r="AC1328" s="5">
        <f t="shared" si="549"/>
        <v>1.0499999999999998</v>
      </c>
      <c r="AD1328" s="3">
        <f t="shared" si="550"/>
        <v>201809</v>
      </c>
      <c r="AE1328" s="21">
        <v>2.15</v>
      </c>
      <c r="AF1328" s="21">
        <v>1.74</v>
      </c>
      <c r="AG1328" s="21">
        <v>1.8</v>
      </c>
      <c r="AH1328" s="21">
        <v>2.0499999999999998</v>
      </c>
      <c r="AI1328">
        <v>27</v>
      </c>
      <c r="AJ1328">
        <v>30</v>
      </c>
      <c r="AK1328">
        <f t="shared" si="551"/>
        <v>-130</v>
      </c>
      <c r="AL1328">
        <f t="shared" si="552"/>
        <v>27</v>
      </c>
      <c r="AM1328">
        <f t="shared" si="553"/>
        <v>30</v>
      </c>
    </row>
    <row r="1329" spans="2:39" x14ac:dyDescent="0.25">
      <c r="B1329" s="24">
        <v>43366</v>
      </c>
      <c r="C1329" s="20" t="s">
        <v>37</v>
      </c>
      <c r="D1329" s="20" t="s">
        <v>39</v>
      </c>
      <c r="E1329" s="2">
        <v>240</v>
      </c>
      <c r="F1329" s="2">
        <v>-303.03030303030295</v>
      </c>
      <c r="G1329" s="9">
        <f t="shared" si="554"/>
        <v>45084.20833333012</v>
      </c>
      <c r="H1329" s="2" t="str">
        <f t="shared" si="555"/>
        <v>New England Patriots</v>
      </c>
      <c r="I1329" s="2" t="str">
        <f t="shared" si="556"/>
        <v>Detroit Lions</v>
      </c>
      <c r="J1329" s="17">
        <f t="shared" si="557"/>
        <v>-303.03030303030295</v>
      </c>
      <c r="K1329" s="18">
        <f t="shared" si="558"/>
        <v>240</v>
      </c>
      <c r="L1329" s="4">
        <f t="shared" si="533"/>
        <v>1.33</v>
      </c>
      <c r="M1329" s="4">
        <f t="shared" si="534"/>
        <v>3.4</v>
      </c>
      <c r="N1329" s="1">
        <f t="shared" si="535"/>
        <v>0.75187969924812026</v>
      </c>
      <c r="O1329" s="1">
        <f t="shared" si="536"/>
        <v>0.29411764705882354</v>
      </c>
      <c r="P1329" s="1">
        <f t="shared" si="537"/>
        <v>4.3974630021141659E-2</v>
      </c>
      <c r="Q1329" s="1">
        <f t="shared" si="538"/>
        <v>0.22888102609464836</v>
      </c>
      <c r="R1329" s="1">
        <f t="shared" si="539"/>
        <v>0.73988102609464834</v>
      </c>
      <c r="S1329" s="1"/>
      <c r="T1329" s="17">
        <f t="shared" si="540"/>
        <v>351.56865054149432</v>
      </c>
      <c r="U1329" s="18">
        <f t="shared" si="541"/>
        <v>2476.6314971810075</v>
      </c>
      <c r="V1329" s="2">
        <f t="shared" si="542"/>
        <v>333.99021801441961</v>
      </c>
      <c r="W1329" s="18">
        <f t="shared" si="543"/>
        <v>2352.7999223219572</v>
      </c>
      <c r="X1329" s="2">
        <f t="shared" si="544"/>
        <v>-299.40996653884821</v>
      </c>
      <c r="Y1329" s="2">
        <f t="shared" si="545"/>
        <v>235.27999223219572</v>
      </c>
      <c r="Z1329" s="2">
        <f t="shared" si="546"/>
        <v>-1000</v>
      </c>
      <c r="AA1329" s="2">
        <f t="shared" si="547"/>
        <v>2352.7999223219572</v>
      </c>
      <c r="AB1329" s="5">
        <f t="shared" si="548"/>
        <v>-1</v>
      </c>
      <c r="AC1329" s="5">
        <f t="shared" si="549"/>
        <v>2.4</v>
      </c>
      <c r="AD1329" s="3">
        <f t="shared" si="550"/>
        <v>201809</v>
      </c>
      <c r="AE1329" s="21">
        <v>3.2</v>
      </c>
      <c r="AF1329" s="21">
        <v>1.37</v>
      </c>
      <c r="AG1329" s="21">
        <v>3.4</v>
      </c>
      <c r="AH1329" s="21">
        <v>1.33</v>
      </c>
      <c r="AI1329">
        <v>26</v>
      </c>
      <c r="AJ1329">
        <v>10</v>
      </c>
      <c r="AK1329">
        <f t="shared" si="551"/>
        <v>-400</v>
      </c>
      <c r="AL1329">
        <f t="shared" si="552"/>
        <v>10</v>
      </c>
      <c r="AM1329">
        <f t="shared" si="553"/>
        <v>26</v>
      </c>
    </row>
    <row r="1330" spans="2:39" x14ac:dyDescent="0.25">
      <c r="B1330" s="24">
        <v>43366</v>
      </c>
      <c r="C1330" s="20" t="s">
        <v>51</v>
      </c>
      <c r="D1330" s="20" t="s">
        <v>40</v>
      </c>
      <c r="E1330" s="2">
        <v>215</v>
      </c>
      <c r="F1330" s="2">
        <v>-263.1578947368422</v>
      </c>
      <c r="G1330" s="9">
        <f t="shared" si="554"/>
        <v>45084.249999996784</v>
      </c>
      <c r="H1330" s="2" t="str">
        <f t="shared" si="555"/>
        <v>Chicago Bears</v>
      </c>
      <c r="I1330" s="2" t="str">
        <f t="shared" si="556"/>
        <v>Arizona Cardinals</v>
      </c>
      <c r="J1330" s="17">
        <f t="shared" si="557"/>
        <v>-263.1578947368422</v>
      </c>
      <c r="K1330" s="18">
        <f t="shared" si="558"/>
        <v>215</v>
      </c>
      <c r="L1330" s="4">
        <f t="shared" si="533"/>
        <v>1.38</v>
      </c>
      <c r="M1330" s="4">
        <f t="shared" si="534"/>
        <v>3.15</v>
      </c>
      <c r="N1330" s="1">
        <f t="shared" si="535"/>
        <v>0.7246376811594204</v>
      </c>
      <c r="O1330" s="1">
        <f t="shared" si="536"/>
        <v>0.31746031746031744</v>
      </c>
      <c r="P1330" s="1">
        <f t="shared" si="537"/>
        <v>4.039735099337749E-2</v>
      </c>
      <c r="Q1330" s="1">
        <f t="shared" si="538"/>
        <v>0.20358868184955148</v>
      </c>
      <c r="R1330" s="1">
        <f t="shared" si="539"/>
        <v>0.71458868184955149</v>
      </c>
      <c r="S1330" s="1"/>
      <c r="T1330" s="17">
        <f t="shared" si="540"/>
        <v>399.40643533805462</v>
      </c>
      <c r="U1330" s="18">
        <f t="shared" si="541"/>
        <v>2205.1924375584526</v>
      </c>
      <c r="V1330" s="2">
        <f t="shared" si="542"/>
        <v>379.43611357115185</v>
      </c>
      <c r="W1330" s="18">
        <f t="shared" si="543"/>
        <v>2094.93281568053</v>
      </c>
      <c r="X1330" s="2">
        <f t="shared" si="544"/>
        <v>-263.54897813712716</v>
      </c>
      <c r="Y1330" s="2">
        <f t="shared" si="545"/>
        <v>209.49328156805299</v>
      </c>
      <c r="Z1330" s="2">
        <f t="shared" si="546"/>
        <v>379.43611357115185</v>
      </c>
      <c r="AA1330" s="2">
        <f t="shared" si="547"/>
        <v>-1000</v>
      </c>
      <c r="AB1330" s="5">
        <f t="shared" si="548"/>
        <v>0.37999999999999989</v>
      </c>
      <c r="AC1330" s="5">
        <f t="shared" si="549"/>
        <v>-1</v>
      </c>
      <c r="AD1330" s="3">
        <f t="shared" si="550"/>
        <v>201809</v>
      </c>
      <c r="AE1330" s="21">
        <v>3.2</v>
      </c>
      <c r="AF1330" s="21">
        <v>1.37</v>
      </c>
      <c r="AG1330" s="21">
        <v>3.15</v>
      </c>
      <c r="AH1330" s="21">
        <v>1.38</v>
      </c>
      <c r="AI1330">
        <v>14</v>
      </c>
      <c r="AJ1330">
        <v>16</v>
      </c>
      <c r="AK1330">
        <f t="shared" si="551"/>
        <v>-300</v>
      </c>
      <c r="AL1330">
        <f t="shared" si="552"/>
        <v>16</v>
      </c>
      <c r="AM1330">
        <f t="shared" si="553"/>
        <v>14</v>
      </c>
    </row>
    <row r="1331" spans="2:39" x14ac:dyDescent="0.25">
      <c r="B1331" s="24">
        <v>43366</v>
      </c>
      <c r="C1331" s="20" t="s">
        <v>35</v>
      </c>
      <c r="D1331" s="20" t="s">
        <v>26</v>
      </c>
      <c r="E1331" s="2">
        <v>-120.48192771084337</v>
      </c>
      <c r="F1331" s="2">
        <v>100</v>
      </c>
      <c r="G1331" s="9">
        <f t="shared" si="554"/>
        <v>45084.291666663448</v>
      </c>
      <c r="H1331" s="2" t="str">
        <f t="shared" si="555"/>
        <v>Seattle Seahawks</v>
      </c>
      <c r="I1331" s="2" t="str">
        <f t="shared" si="556"/>
        <v>Dallas Cowboys</v>
      </c>
      <c r="J1331" s="17">
        <f t="shared" si="557"/>
        <v>-120.48192771084337</v>
      </c>
      <c r="K1331" s="18">
        <f t="shared" si="558"/>
        <v>100</v>
      </c>
      <c r="L1331" s="4">
        <f t="shared" si="533"/>
        <v>1.83</v>
      </c>
      <c r="M1331" s="4">
        <f t="shared" si="534"/>
        <v>2</v>
      </c>
      <c r="N1331" s="1">
        <f t="shared" si="535"/>
        <v>0.54644808743169393</v>
      </c>
      <c r="O1331" s="1">
        <f t="shared" si="536"/>
        <v>0.5</v>
      </c>
      <c r="P1331" s="1">
        <f t="shared" si="537"/>
        <v>4.4386422976501305E-2</v>
      </c>
      <c r="Q1331" s="1">
        <f t="shared" si="538"/>
        <v>2.3224043715846965E-2</v>
      </c>
      <c r="R1331" s="1">
        <f t="shared" si="539"/>
        <v>0.53422404371584697</v>
      </c>
      <c r="S1331" s="1"/>
      <c r="T1331" s="17">
        <f t="shared" si="540"/>
        <v>871.87381729284084</v>
      </c>
      <c r="U1331" s="18">
        <f t="shared" si="541"/>
        <v>1045.6626202421151</v>
      </c>
      <c r="V1331" s="2">
        <f t="shared" si="542"/>
        <v>828.28012642819874</v>
      </c>
      <c r="W1331" s="18">
        <f t="shared" si="543"/>
        <v>993.3794892300092</v>
      </c>
      <c r="X1331" s="2">
        <f t="shared" si="544"/>
        <v>-120.73210114461043</v>
      </c>
      <c r="Y1331" s="2">
        <f t="shared" si="545"/>
        <v>-100.66646340515068</v>
      </c>
      <c r="Z1331" s="2">
        <f t="shared" si="546"/>
        <v>828.28012642819874</v>
      </c>
      <c r="AA1331" s="2">
        <f t="shared" si="547"/>
        <v>-1000</v>
      </c>
      <c r="AB1331" s="5">
        <f t="shared" si="548"/>
        <v>0.83000000000000007</v>
      </c>
      <c r="AC1331" s="5">
        <f t="shared" si="549"/>
        <v>-1</v>
      </c>
      <c r="AD1331" s="3">
        <f t="shared" si="550"/>
        <v>201809</v>
      </c>
      <c r="AE1331" s="21">
        <v>1.83</v>
      </c>
      <c r="AF1331" s="21">
        <v>2</v>
      </c>
      <c r="AG1331" s="21">
        <v>1.83</v>
      </c>
      <c r="AH1331" s="21">
        <v>2</v>
      </c>
      <c r="AI1331">
        <v>24</v>
      </c>
      <c r="AJ1331">
        <v>13</v>
      </c>
      <c r="AK1331">
        <f t="shared" si="551"/>
        <v>-130</v>
      </c>
      <c r="AL1331">
        <f t="shared" si="552"/>
        <v>24</v>
      </c>
      <c r="AM1331">
        <f t="shared" si="553"/>
        <v>13</v>
      </c>
    </row>
    <row r="1332" spans="2:39" x14ac:dyDescent="0.25">
      <c r="B1332" s="24">
        <v>43366</v>
      </c>
      <c r="C1332" s="20" t="s">
        <v>50</v>
      </c>
      <c r="D1332" s="20" t="s">
        <v>34</v>
      </c>
      <c r="E1332" s="2">
        <v>-344.82758620689651</v>
      </c>
      <c r="F1332" s="2">
        <v>270</v>
      </c>
      <c r="G1332" s="9">
        <f t="shared" si="554"/>
        <v>45084.333333330113</v>
      </c>
      <c r="H1332" s="2" t="str">
        <f t="shared" si="555"/>
        <v>Los Angeles Rams</v>
      </c>
      <c r="I1332" s="2" t="str">
        <f t="shared" si="556"/>
        <v>Los Angeles Chargers</v>
      </c>
      <c r="J1332" s="17">
        <f t="shared" si="557"/>
        <v>-344.82758620689651</v>
      </c>
      <c r="K1332" s="18">
        <f t="shared" si="558"/>
        <v>270</v>
      </c>
      <c r="L1332" s="4">
        <f t="shared" si="533"/>
        <v>1.29</v>
      </c>
      <c r="M1332" s="4">
        <f t="shared" si="534"/>
        <v>3.7</v>
      </c>
      <c r="N1332" s="1">
        <f t="shared" si="535"/>
        <v>0.77519379844961234</v>
      </c>
      <c r="O1332" s="1">
        <f t="shared" si="536"/>
        <v>0.27027027027027023</v>
      </c>
      <c r="P1332" s="1">
        <f t="shared" si="537"/>
        <v>4.3486973947895691E-2</v>
      </c>
      <c r="Q1332" s="1">
        <f t="shared" si="538"/>
        <v>0.25246176408967103</v>
      </c>
      <c r="R1332" s="1">
        <f t="shared" si="539"/>
        <v>0.76346176408967104</v>
      </c>
      <c r="S1332" s="1"/>
      <c r="T1332" s="17">
        <f t="shared" si="540"/>
        <v>309.82329048576543</v>
      </c>
      <c r="U1332" s="18">
        <f t="shared" si="541"/>
        <v>2773.304285017382</v>
      </c>
      <c r="V1332" s="2">
        <f t="shared" si="542"/>
        <v>294.33212596147712</v>
      </c>
      <c r="W1332" s="18">
        <f t="shared" si="543"/>
        <v>2634.6390707665128</v>
      </c>
      <c r="X1332" s="2">
        <f t="shared" si="544"/>
        <v>-339.75224305989701</v>
      </c>
      <c r="Y1332" s="2">
        <f t="shared" si="545"/>
        <v>263.46390707665125</v>
      </c>
      <c r="Z1332" s="2">
        <f t="shared" si="546"/>
        <v>294.33212596147712</v>
      </c>
      <c r="AA1332" s="2">
        <f t="shared" si="547"/>
        <v>-1000</v>
      </c>
      <c r="AB1332" s="5">
        <f t="shared" si="548"/>
        <v>0.29000000000000004</v>
      </c>
      <c r="AC1332" s="5">
        <f t="shared" si="549"/>
        <v>-1</v>
      </c>
      <c r="AD1332" s="3">
        <f t="shared" si="550"/>
        <v>201809</v>
      </c>
      <c r="AE1332" s="21">
        <v>1.36</v>
      </c>
      <c r="AF1332" s="21">
        <v>3.25</v>
      </c>
      <c r="AG1332" s="21">
        <v>1.29</v>
      </c>
      <c r="AH1332" s="21">
        <v>3.7</v>
      </c>
      <c r="AI1332">
        <v>35</v>
      </c>
      <c r="AJ1332">
        <v>23</v>
      </c>
      <c r="AK1332">
        <f t="shared" si="551"/>
        <v>-400</v>
      </c>
      <c r="AL1332">
        <f t="shared" si="552"/>
        <v>35</v>
      </c>
      <c r="AM1332">
        <f t="shared" si="553"/>
        <v>23</v>
      </c>
    </row>
    <row r="1333" spans="2:39" x14ac:dyDescent="0.25">
      <c r="B1333" s="24">
        <v>43366</v>
      </c>
      <c r="C1333" s="20" t="s">
        <v>38</v>
      </c>
      <c r="D1333" s="20" t="s">
        <v>46</v>
      </c>
      <c r="E1333" s="2">
        <v>-131.57894736842104</v>
      </c>
      <c r="F1333" s="2">
        <v>110.00000000000001</v>
      </c>
      <c r="G1333" s="9">
        <f t="shared" si="554"/>
        <v>45084.374999996777</v>
      </c>
      <c r="H1333" s="2" t="str">
        <f t="shared" si="555"/>
        <v>Atlanta Falcons</v>
      </c>
      <c r="I1333" s="2" t="str">
        <f t="shared" si="556"/>
        <v>New Orleans Saints</v>
      </c>
      <c r="J1333" s="17">
        <f t="shared" si="557"/>
        <v>-131.57894736842104</v>
      </c>
      <c r="K1333" s="18">
        <f t="shared" si="558"/>
        <v>110.00000000000001</v>
      </c>
      <c r="L1333" s="4">
        <f t="shared" si="533"/>
        <v>1.76</v>
      </c>
      <c r="M1333" s="4">
        <f t="shared" si="534"/>
        <v>2.1</v>
      </c>
      <c r="N1333" s="1">
        <f t="shared" si="535"/>
        <v>0.56818181818181823</v>
      </c>
      <c r="O1333" s="1">
        <f t="shared" si="536"/>
        <v>0.47619047619047616</v>
      </c>
      <c r="P1333" s="1">
        <f t="shared" si="537"/>
        <v>4.2487046632124437E-2</v>
      </c>
      <c r="Q1333" s="1">
        <f t="shared" si="538"/>
        <v>4.5995670995671034E-2</v>
      </c>
      <c r="R1333" s="1">
        <f t="shared" si="539"/>
        <v>0.55699567099567104</v>
      </c>
      <c r="S1333" s="1"/>
      <c r="T1333" s="17">
        <f t="shared" si="540"/>
        <v>795.34608987611307</v>
      </c>
      <c r="U1333" s="18">
        <f t="shared" si="541"/>
        <v>1144.9859022934511</v>
      </c>
      <c r="V1333" s="2">
        <f t="shared" si="542"/>
        <v>755.57878538230739</v>
      </c>
      <c r="W1333" s="18">
        <f t="shared" si="543"/>
        <v>1087.7366071787785</v>
      </c>
      <c r="X1333" s="2">
        <f t="shared" si="544"/>
        <v>-132.3488720628942</v>
      </c>
      <c r="Y1333" s="2">
        <f t="shared" si="545"/>
        <v>108.77366071787785</v>
      </c>
      <c r="Z1333" s="2">
        <f t="shared" si="546"/>
        <v>-1000</v>
      </c>
      <c r="AA1333" s="2">
        <f t="shared" si="547"/>
        <v>1087.7366071787785</v>
      </c>
      <c r="AB1333" s="5">
        <f t="shared" si="548"/>
        <v>-1</v>
      </c>
      <c r="AC1333" s="5">
        <f t="shared" si="549"/>
        <v>1.1000000000000001</v>
      </c>
      <c r="AD1333" s="3">
        <f t="shared" si="550"/>
        <v>201809</v>
      </c>
      <c r="AE1333" s="21">
        <v>1.62</v>
      </c>
      <c r="AF1333" s="21">
        <v>2.4</v>
      </c>
      <c r="AG1333" s="21">
        <v>1.76</v>
      </c>
      <c r="AH1333" s="21">
        <v>2.1</v>
      </c>
      <c r="AI1333">
        <v>37</v>
      </c>
      <c r="AJ1333">
        <v>43</v>
      </c>
      <c r="AK1333">
        <f t="shared" si="551"/>
        <v>-140</v>
      </c>
      <c r="AL1333">
        <f t="shared" si="552"/>
        <v>37</v>
      </c>
      <c r="AM1333">
        <f t="shared" si="553"/>
        <v>43</v>
      </c>
    </row>
    <row r="1334" spans="2:39" x14ac:dyDescent="0.25">
      <c r="B1334" s="24">
        <v>43366</v>
      </c>
      <c r="C1334" s="20" t="s">
        <v>31</v>
      </c>
      <c r="D1334" s="20" t="s">
        <v>41</v>
      </c>
      <c r="E1334" s="2">
        <v>-232.55813953488376</v>
      </c>
      <c r="F1334" s="2">
        <v>190</v>
      </c>
      <c r="G1334" s="9">
        <f t="shared" si="554"/>
        <v>45084.416666663441</v>
      </c>
      <c r="H1334" s="2" t="str">
        <f t="shared" si="555"/>
        <v>Baltimore Ravens</v>
      </c>
      <c r="I1334" s="2" t="str">
        <f t="shared" si="556"/>
        <v>Denver Broncos</v>
      </c>
      <c r="J1334" s="17">
        <f t="shared" si="557"/>
        <v>-232.55813953488376</v>
      </c>
      <c r="K1334" s="18">
        <f t="shared" si="558"/>
        <v>190</v>
      </c>
      <c r="L1334" s="4">
        <f t="shared" si="533"/>
        <v>1.43</v>
      </c>
      <c r="M1334" s="4">
        <f t="shared" si="534"/>
        <v>2.9</v>
      </c>
      <c r="N1334" s="1">
        <f t="shared" si="535"/>
        <v>0.69930069930069938</v>
      </c>
      <c r="O1334" s="1">
        <f t="shared" si="536"/>
        <v>0.34482758620689657</v>
      </c>
      <c r="P1334" s="1">
        <f t="shared" si="537"/>
        <v>4.2263279445727608E-2</v>
      </c>
      <c r="Q1334" s="1">
        <f t="shared" si="538"/>
        <v>0.1772365565469014</v>
      </c>
      <c r="R1334" s="1">
        <f t="shared" si="539"/>
        <v>0.68823655654690141</v>
      </c>
      <c r="S1334" s="1"/>
      <c r="T1334" s="17">
        <f t="shared" si="540"/>
        <v>452.98878777569371</v>
      </c>
      <c r="U1334" s="18">
        <f t="shared" si="541"/>
        <v>1963.0773393846457</v>
      </c>
      <c r="V1334" s="2">
        <f t="shared" si="542"/>
        <v>430.33934838690902</v>
      </c>
      <c r="W1334" s="18">
        <f t="shared" si="543"/>
        <v>1864.9234724154132</v>
      </c>
      <c r="X1334" s="2">
        <f t="shared" si="544"/>
        <v>-232.37475349358971</v>
      </c>
      <c r="Y1334" s="2">
        <f t="shared" si="545"/>
        <v>186.49234724154132</v>
      </c>
      <c r="Z1334" s="2">
        <f t="shared" si="546"/>
        <v>430.33934838690902</v>
      </c>
      <c r="AA1334" s="2">
        <f t="shared" si="547"/>
        <v>-1000</v>
      </c>
      <c r="AB1334" s="5">
        <f t="shared" si="548"/>
        <v>0.42999999999999994</v>
      </c>
      <c r="AC1334" s="5">
        <f t="shared" si="549"/>
        <v>-1</v>
      </c>
      <c r="AD1334" s="3">
        <f t="shared" si="550"/>
        <v>201809</v>
      </c>
      <c r="AE1334" s="21">
        <v>1.43</v>
      </c>
      <c r="AF1334" s="21">
        <v>2.9</v>
      </c>
      <c r="AG1334" s="21">
        <v>1.43</v>
      </c>
      <c r="AH1334" s="21">
        <v>2.9</v>
      </c>
      <c r="AI1334">
        <v>27</v>
      </c>
      <c r="AJ1334">
        <v>14</v>
      </c>
      <c r="AK1334">
        <f t="shared" si="551"/>
        <v>-300</v>
      </c>
      <c r="AL1334">
        <f t="shared" si="552"/>
        <v>27</v>
      </c>
      <c r="AM1334">
        <f t="shared" si="553"/>
        <v>14</v>
      </c>
    </row>
    <row r="1335" spans="2:39" x14ac:dyDescent="0.25">
      <c r="B1335" s="24">
        <v>43366</v>
      </c>
      <c r="C1335" s="20" t="s">
        <v>47</v>
      </c>
      <c r="D1335" s="20" t="s">
        <v>24</v>
      </c>
      <c r="E1335" s="2">
        <v>-147.05882352941177</v>
      </c>
      <c r="F1335" s="2">
        <v>125</v>
      </c>
      <c r="G1335" s="9">
        <f t="shared" si="554"/>
        <v>45084.458333330105</v>
      </c>
      <c r="H1335" s="2" t="str">
        <f t="shared" si="555"/>
        <v>Carolina Panthers</v>
      </c>
      <c r="I1335" s="2" t="str">
        <f t="shared" si="556"/>
        <v>Cincinnati Bengals</v>
      </c>
      <c r="J1335" s="17">
        <f t="shared" si="557"/>
        <v>-147.05882352941177</v>
      </c>
      <c r="K1335" s="18">
        <f t="shared" si="558"/>
        <v>125</v>
      </c>
      <c r="L1335" s="4">
        <f t="shared" si="533"/>
        <v>1.68</v>
      </c>
      <c r="M1335" s="4">
        <f t="shared" si="534"/>
        <v>2.25</v>
      </c>
      <c r="N1335" s="1">
        <f t="shared" si="535"/>
        <v>0.59523809523809523</v>
      </c>
      <c r="O1335" s="1">
        <f t="shared" si="536"/>
        <v>0.44444444444444442</v>
      </c>
      <c r="P1335" s="1">
        <f t="shared" si="537"/>
        <v>3.8167938931297662E-2</v>
      </c>
      <c r="Q1335" s="1">
        <f t="shared" si="538"/>
        <v>7.5396825396825407E-2</v>
      </c>
      <c r="R1335" s="1">
        <f t="shared" si="539"/>
        <v>0.58639682539682547</v>
      </c>
      <c r="S1335" s="1"/>
      <c r="T1335" s="17">
        <f t="shared" si="540"/>
        <v>705.32983244457648</v>
      </c>
      <c r="U1335" s="18">
        <f t="shared" si="541"/>
        <v>1287.7472223008879</v>
      </c>
      <c r="V1335" s="2">
        <f t="shared" si="542"/>
        <v>670.06334082234764</v>
      </c>
      <c r="W1335" s="18">
        <f t="shared" si="543"/>
        <v>1223.3598611858433</v>
      </c>
      <c r="X1335" s="2">
        <f t="shared" si="544"/>
        <v>-149.23962244714528</v>
      </c>
      <c r="Y1335" s="2">
        <f t="shared" si="545"/>
        <v>122.33598611858433</v>
      </c>
      <c r="Z1335" s="2">
        <f t="shared" si="546"/>
        <v>670.06334082234764</v>
      </c>
      <c r="AA1335" s="2">
        <f t="shared" si="547"/>
        <v>-1000</v>
      </c>
      <c r="AB1335" s="5">
        <f t="shared" si="548"/>
        <v>0.67999999999999994</v>
      </c>
      <c r="AC1335" s="5">
        <f t="shared" si="549"/>
        <v>-1</v>
      </c>
      <c r="AD1335" s="3">
        <f t="shared" si="550"/>
        <v>201809</v>
      </c>
      <c r="AE1335" s="21">
        <v>1.58</v>
      </c>
      <c r="AF1335" s="21">
        <v>2.5</v>
      </c>
      <c r="AG1335" s="21">
        <v>1.68</v>
      </c>
      <c r="AH1335" s="21">
        <v>2.25</v>
      </c>
      <c r="AI1335">
        <v>31</v>
      </c>
      <c r="AJ1335">
        <v>21</v>
      </c>
      <c r="AK1335">
        <f t="shared" si="551"/>
        <v>-150</v>
      </c>
      <c r="AL1335">
        <f t="shared" si="552"/>
        <v>31</v>
      </c>
      <c r="AM1335">
        <f t="shared" si="553"/>
        <v>21</v>
      </c>
    </row>
    <row r="1336" spans="2:39" x14ac:dyDescent="0.25">
      <c r="B1336" s="24">
        <v>43366</v>
      </c>
      <c r="C1336" s="20" t="s">
        <v>43</v>
      </c>
      <c r="D1336" s="20" t="s">
        <v>28</v>
      </c>
      <c r="E1336" s="2">
        <v>-250.00000000000006</v>
      </c>
      <c r="F1336" s="2">
        <v>210</v>
      </c>
      <c r="G1336" s="9">
        <f t="shared" si="554"/>
        <v>45084.499999996769</v>
      </c>
      <c r="H1336" s="2" t="str">
        <f t="shared" si="555"/>
        <v>Houston Texans</v>
      </c>
      <c r="I1336" s="2" t="str">
        <f t="shared" si="556"/>
        <v>New York Giants</v>
      </c>
      <c r="J1336" s="17">
        <f t="shared" si="557"/>
        <v>-250.00000000000006</v>
      </c>
      <c r="K1336" s="18">
        <f t="shared" si="558"/>
        <v>210</v>
      </c>
      <c r="L1336" s="4">
        <f t="shared" si="533"/>
        <v>1.4</v>
      </c>
      <c r="M1336" s="4">
        <f t="shared" si="534"/>
        <v>3.1</v>
      </c>
      <c r="N1336" s="1">
        <f t="shared" si="535"/>
        <v>0.7142857142857143</v>
      </c>
      <c r="O1336" s="1">
        <f t="shared" si="536"/>
        <v>0.32258064516129031</v>
      </c>
      <c r="P1336" s="1">
        <f t="shared" si="537"/>
        <v>3.5555555555555562E-2</v>
      </c>
      <c r="Q1336" s="1">
        <f t="shared" si="538"/>
        <v>0.19585253456221199</v>
      </c>
      <c r="R1336" s="1">
        <f t="shared" si="539"/>
        <v>0.70685253456221198</v>
      </c>
      <c r="S1336" s="1"/>
      <c r="T1336" s="17">
        <f t="shared" si="540"/>
        <v>414.72223852086552</v>
      </c>
      <c r="U1336" s="18">
        <f t="shared" si="541"/>
        <v>2130.2265089838866</v>
      </c>
      <c r="V1336" s="2">
        <f t="shared" si="542"/>
        <v>393.98612659482222</v>
      </c>
      <c r="W1336" s="18">
        <f t="shared" si="543"/>
        <v>2023.7151835346922</v>
      </c>
      <c r="X1336" s="2">
        <f t="shared" si="544"/>
        <v>-253.81604389039978</v>
      </c>
      <c r="Y1336" s="2">
        <f t="shared" si="545"/>
        <v>202.37151835346921</v>
      </c>
      <c r="Z1336" s="2">
        <f t="shared" si="546"/>
        <v>-1000</v>
      </c>
      <c r="AA1336" s="2">
        <f t="shared" si="547"/>
        <v>2023.7151835346922</v>
      </c>
      <c r="AB1336" s="5">
        <f t="shared" si="548"/>
        <v>-1</v>
      </c>
      <c r="AC1336" s="5">
        <f t="shared" si="549"/>
        <v>2.1</v>
      </c>
      <c r="AD1336" s="3">
        <f t="shared" si="550"/>
        <v>201809</v>
      </c>
      <c r="AE1336" s="21">
        <v>1.37</v>
      </c>
      <c r="AF1336" s="21">
        <v>3.2</v>
      </c>
      <c r="AG1336" s="21">
        <v>1.4</v>
      </c>
      <c r="AH1336" s="21">
        <v>3.1</v>
      </c>
      <c r="AI1336">
        <v>22</v>
      </c>
      <c r="AJ1336">
        <v>27</v>
      </c>
      <c r="AK1336">
        <f t="shared" si="551"/>
        <v>-300</v>
      </c>
      <c r="AL1336">
        <f t="shared" si="552"/>
        <v>22</v>
      </c>
      <c r="AM1336">
        <f t="shared" si="553"/>
        <v>27</v>
      </c>
    </row>
    <row r="1337" spans="2:39" x14ac:dyDescent="0.25">
      <c r="B1337" s="24">
        <v>43366</v>
      </c>
      <c r="C1337" s="20" t="s">
        <v>29</v>
      </c>
      <c r="D1337" s="20" t="s">
        <v>44</v>
      </c>
      <c r="E1337" s="2">
        <v>-500.00000000000011</v>
      </c>
      <c r="F1337" s="2">
        <v>375</v>
      </c>
      <c r="G1337" s="9">
        <f t="shared" si="554"/>
        <v>45084.541666663434</v>
      </c>
      <c r="H1337" s="2" t="str">
        <f t="shared" si="555"/>
        <v>Jacksonville Jaguars</v>
      </c>
      <c r="I1337" s="2" t="str">
        <f t="shared" si="556"/>
        <v>Tennessee Titans</v>
      </c>
      <c r="J1337" s="17">
        <f t="shared" si="557"/>
        <v>-500.00000000000011</v>
      </c>
      <c r="K1337" s="18">
        <f t="shared" si="558"/>
        <v>375</v>
      </c>
      <c r="L1337" s="4">
        <f t="shared" si="533"/>
        <v>1.2</v>
      </c>
      <c r="M1337" s="4">
        <f t="shared" si="534"/>
        <v>4.75</v>
      </c>
      <c r="N1337" s="1">
        <f t="shared" si="535"/>
        <v>0.83333333333333337</v>
      </c>
      <c r="O1337" s="1">
        <f t="shared" si="536"/>
        <v>0.21052631578947367</v>
      </c>
      <c r="P1337" s="1">
        <f t="shared" si="537"/>
        <v>4.2016806722689037E-2</v>
      </c>
      <c r="Q1337" s="1">
        <f t="shared" si="538"/>
        <v>0.31140350877192985</v>
      </c>
      <c r="R1337" s="1">
        <f t="shared" si="539"/>
        <v>0.82240350877192991</v>
      </c>
      <c r="S1337" s="1"/>
      <c r="T1337" s="17">
        <f t="shared" si="540"/>
        <v>215.94811954689931</v>
      </c>
      <c r="U1337" s="18">
        <f t="shared" si="541"/>
        <v>3787.1793685900598</v>
      </c>
      <c r="V1337" s="2">
        <f t="shared" si="542"/>
        <v>205.15071356955434</v>
      </c>
      <c r="W1337" s="18">
        <f t="shared" si="543"/>
        <v>3597.8204001605568</v>
      </c>
      <c r="X1337" s="2">
        <f t="shared" si="544"/>
        <v>-487.44651315139578</v>
      </c>
      <c r="Y1337" s="2">
        <f t="shared" si="545"/>
        <v>359.7820400160557</v>
      </c>
      <c r="Z1337" s="2">
        <f t="shared" si="546"/>
        <v>-1000</v>
      </c>
      <c r="AA1337" s="2">
        <f t="shared" si="547"/>
        <v>3597.8204001605568</v>
      </c>
      <c r="AB1337" s="5">
        <f t="shared" si="548"/>
        <v>-1</v>
      </c>
      <c r="AC1337" s="5">
        <f t="shared" si="549"/>
        <v>3.75</v>
      </c>
      <c r="AD1337" s="3">
        <f t="shared" si="550"/>
        <v>201809</v>
      </c>
      <c r="AE1337" s="21">
        <v>1.2</v>
      </c>
      <c r="AF1337" s="21">
        <v>4.75</v>
      </c>
      <c r="AG1337" s="21">
        <v>1.2</v>
      </c>
      <c r="AH1337" s="21">
        <v>4.75</v>
      </c>
      <c r="AI1337">
        <v>6</v>
      </c>
      <c r="AJ1337">
        <v>9</v>
      </c>
      <c r="AK1337">
        <f t="shared" si="551"/>
        <v>-500</v>
      </c>
      <c r="AL1337">
        <f t="shared" si="552"/>
        <v>6</v>
      </c>
      <c r="AM1337">
        <f t="shared" si="553"/>
        <v>9</v>
      </c>
    </row>
    <row r="1338" spans="2:39" x14ac:dyDescent="0.25">
      <c r="B1338" s="24">
        <v>43366</v>
      </c>
      <c r="C1338" s="20" t="s">
        <v>23</v>
      </c>
      <c r="D1338" s="20" t="s">
        <v>25</v>
      </c>
      <c r="E1338" s="2">
        <v>-263.1578947368422</v>
      </c>
      <c r="F1338" s="2">
        <v>215</v>
      </c>
      <c r="G1338" s="9">
        <f t="shared" si="554"/>
        <v>45084.583333330098</v>
      </c>
      <c r="H1338" s="2" t="str">
        <f t="shared" si="555"/>
        <v>Kansas City Chiefs</v>
      </c>
      <c r="I1338" s="2" t="str">
        <f t="shared" si="556"/>
        <v>San Francisco 49ers</v>
      </c>
      <c r="J1338" s="17">
        <f t="shared" si="557"/>
        <v>-263.1578947368422</v>
      </c>
      <c r="K1338" s="18">
        <f t="shared" si="558"/>
        <v>215</v>
      </c>
      <c r="L1338" s="4">
        <f t="shared" si="533"/>
        <v>1.38</v>
      </c>
      <c r="M1338" s="4">
        <f t="shared" si="534"/>
        <v>3.15</v>
      </c>
      <c r="N1338" s="1">
        <f t="shared" si="535"/>
        <v>0.7246376811594204</v>
      </c>
      <c r="O1338" s="1">
        <f t="shared" si="536"/>
        <v>0.31746031746031744</v>
      </c>
      <c r="P1338" s="1">
        <f t="shared" si="537"/>
        <v>4.039735099337749E-2</v>
      </c>
      <c r="Q1338" s="1">
        <f t="shared" si="538"/>
        <v>0.20358868184955148</v>
      </c>
      <c r="R1338" s="1">
        <f t="shared" si="539"/>
        <v>0.71458868184955149</v>
      </c>
      <c r="S1338" s="1"/>
      <c r="T1338" s="17">
        <f t="shared" si="540"/>
        <v>399.40643533805462</v>
      </c>
      <c r="U1338" s="18">
        <f t="shared" si="541"/>
        <v>2205.1924375584526</v>
      </c>
      <c r="V1338" s="2">
        <f t="shared" si="542"/>
        <v>379.43611357115185</v>
      </c>
      <c r="W1338" s="18">
        <f t="shared" si="543"/>
        <v>2094.93281568053</v>
      </c>
      <c r="X1338" s="2">
        <f t="shared" si="544"/>
        <v>-263.54897813712716</v>
      </c>
      <c r="Y1338" s="2">
        <f t="shared" si="545"/>
        <v>209.49328156805299</v>
      </c>
      <c r="Z1338" s="2">
        <f t="shared" si="546"/>
        <v>379.43611357115185</v>
      </c>
      <c r="AA1338" s="2">
        <f t="shared" si="547"/>
        <v>-1000</v>
      </c>
      <c r="AB1338" s="5">
        <f t="shared" si="548"/>
        <v>0.37999999999999989</v>
      </c>
      <c r="AC1338" s="5">
        <f t="shared" si="549"/>
        <v>-1</v>
      </c>
      <c r="AD1338" s="3">
        <f t="shared" si="550"/>
        <v>201809</v>
      </c>
      <c r="AE1338" s="21">
        <v>1.4</v>
      </c>
      <c r="AF1338" s="21">
        <v>3.1</v>
      </c>
      <c r="AG1338" s="21">
        <v>1.38</v>
      </c>
      <c r="AH1338" s="21">
        <v>3.15</v>
      </c>
      <c r="AI1338">
        <v>38</v>
      </c>
      <c r="AJ1338">
        <v>27</v>
      </c>
      <c r="AK1338">
        <f t="shared" si="551"/>
        <v>-300</v>
      </c>
      <c r="AL1338">
        <f t="shared" si="552"/>
        <v>38</v>
      </c>
      <c r="AM1338">
        <f t="shared" si="553"/>
        <v>27</v>
      </c>
    </row>
    <row r="1339" spans="2:39" x14ac:dyDescent="0.25">
      <c r="B1339" s="24">
        <v>43366</v>
      </c>
      <c r="C1339" s="20" t="s">
        <v>33</v>
      </c>
      <c r="D1339" s="20" t="s">
        <v>55</v>
      </c>
      <c r="E1339" s="2">
        <v>-151.51515151515153</v>
      </c>
      <c r="F1339" s="2">
        <v>129.99999999999997</v>
      </c>
      <c r="G1339" s="9">
        <f t="shared" si="554"/>
        <v>45084.624999996762</v>
      </c>
      <c r="H1339" s="2" t="str">
        <f t="shared" si="555"/>
        <v>Miami Dolphins</v>
      </c>
      <c r="I1339" s="2" t="str">
        <f t="shared" si="556"/>
        <v>Oakland Raiders</v>
      </c>
      <c r="J1339" s="17">
        <f t="shared" si="557"/>
        <v>-151.51515151515153</v>
      </c>
      <c r="K1339" s="18">
        <f t="shared" si="558"/>
        <v>129.99999999999997</v>
      </c>
      <c r="L1339" s="4">
        <f t="shared" si="533"/>
        <v>1.66</v>
      </c>
      <c r="M1339" s="4">
        <f t="shared" si="534"/>
        <v>2.2999999999999998</v>
      </c>
      <c r="N1339" s="1">
        <f t="shared" si="535"/>
        <v>0.60240963855421692</v>
      </c>
      <c r="O1339" s="1">
        <f t="shared" si="536"/>
        <v>0.43478260869565222</v>
      </c>
      <c r="P1339" s="1">
        <f t="shared" si="537"/>
        <v>3.5858585858585923E-2</v>
      </c>
      <c r="Q1339" s="1">
        <f t="shared" si="538"/>
        <v>8.3813514929282351E-2</v>
      </c>
      <c r="R1339" s="1">
        <f t="shared" si="539"/>
        <v>0.59481351492928236</v>
      </c>
      <c r="S1339" s="1"/>
      <c r="T1339" s="17">
        <f t="shared" si="540"/>
        <v>681.19919084032654</v>
      </c>
      <c r="U1339" s="18">
        <f t="shared" si="541"/>
        <v>1332.032655245516</v>
      </c>
      <c r="V1339" s="2">
        <f t="shared" si="542"/>
        <v>647.13923129831016</v>
      </c>
      <c r="W1339" s="18">
        <f t="shared" si="543"/>
        <v>1265.4310224832402</v>
      </c>
      <c r="X1339" s="2">
        <f t="shared" si="544"/>
        <v>-154.5262521009227</v>
      </c>
      <c r="Y1339" s="2">
        <f t="shared" si="545"/>
        <v>126.54310224832402</v>
      </c>
      <c r="Z1339" s="2">
        <f t="shared" si="546"/>
        <v>647.13923129831016</v>
      </c>
      <c r="AA1339" s="2">
        <f t="shared" si="547"/>
        <v>-1000</v>
      </c>
      <c r="AB1339" s="5">
        <f t="shared" si="548"/>
        <v>0.65999999999999992</v>
      </c>
      <c r="AC1339" s="5">
        <f t="shared" si="549"/>
        <v>-1</v>
      </c>
      <c r="AD1339" s="3">
        <f t="shared" si="550"/>
        <v>201809</v>
      </c>
      <c r="AE1339" s="21">
        <v>1.62</v>
      </c>
      <c r="AF1339" s="21">
        <v>2.4</v>
      </c>
      <c r="AG1339" s="21">
        <v>1.66</v>
      </c>
      <c r="AH1339" s="21">
        <v>2.2999999999999998</v>
      </c>
      <c r="AI1339">
        <v>28</v>
      </c>
      <c r="AJ1339">
        <v>20</v>
      </c>
      <c r="AK1339">
        <f t="shared" si="551"/>
        <v>-160</v>
      </c>
      <c r="AL1339">
        <f t="shared" si="552"/>
        <v>28</v>
      </c>
      <c r="AM1339">
        <f t="shared" si="553"/>
        <v>20</v>
      </c>
    </row>
    <row r="1340" spans="2:39" x14ac:dyDescent="0.25">
      <c r="B1340" s="24">
        <v>43366</v>
      </c>
      <c r="C1340" s="20" t="s">
        <v>32</v>
      </c>
      <c r="D1340" s="20" t="s">
        <v>27</v>
      </c>
      <c r="E1340" s="2">
        <v>-1999.9999999999982</v>
      </c>
      <c r="F1340" s="2">
        <v>1000</v>
      </c>
      <c r="G1340" s="9">
        <f t="shared" si="554"/>
        <v>45084.666666663426</v>
      </c>
      <c r="H1340" s="2" t="str">
        <f t="shared" si="555"/>
        <v>Minnesota Vikings</v>
      </c>
      <c r="I1340" s="2" t="str">
        <f t="shared" si="556"/>
        <v>Buffalo Bills</v>
      </c>
      <c r="J1340" s="17">
        <f t="shared" si="557"/>
        <v>-1999.9999999999982</v>
      </c>
      <c r="K1340" s="18">
        <f t="shared" si="558"/>
        <v>1000</v>
      </c>
      <c r="L1340" s="4">
        <f t="shared" si="533"/>
        <v>1.05</v>
      </c>
      <c r="M1340" s="4">
        <f t="shared" si="534"/>
        <v>11</v>
      </c>
      <c r="N1340" s="1">
        <f t="shared" si="535"/>
        <v>0.95238095238095233</v>
      </c>
      <c r="O1340" s="1">
        <f t="shared" si="536"/>
        <v>9.0909090909090912E-2</v>
      </c>
      <c r="P1340" s="1">
        <f t="shared" si="537"/>
        <v>4.1493775933609922E-2</v>
      </c>
      <c r="Q1340" s="1">
        <f t="shared" si="538"/>
        <v>0.43073593073593069</v>
      </c>
      <c r="R1340" s="1">
        <f t="shared" si="539"/>
        <v>0.94173593073593076</v>
      </c>
      <c r="S1340" s="1"/>
      <c r="T1340" s="17">
        <f t="shared" si="540"/>
        <v>61.868797146285019</v>
      </c>
      <c r="U1340" s="18">
        <f t="shared" si="541"/>
        <v>9312.2682270501446</v>
      </c>
      <c r="V1340" s="2">
        <f t="shared" si="542"/>
        <v>58.775357288970767</v>
      </c>
      <c r="W1340" s="18">
        <f t="shared" si="543"/>
        <v>8846.6548156976369</v>
      </c>
      <c r="X1340" s="2">
        <f t="shared" si="544"/>
        <v>-1701.3933153710502</v>
      </c>
      <c r="Y1340" s="2">
        <f t="shared" si="545"/>
        <v>884.66548156976364</v>
      </c>
      <c r="Z1340" s="2">
        <f t="shared" si="546"/>
        <v>-1000</v>
      </c>
      <c r="AA1340" s="2">
        <f t="shared" si="547"/>
        <v>8846.6548156976369</v>
      </c>
      <c r="AB1340" s="5">
        <f t="shared" si="548"/>
        <v>-1</v>
      </c>
      <c r="AC1340" s="5">
        <f t="shared" si="549"/>
        <v>10</v>
      </c>
      <c r="AD1340" s="3">
        <f t="shared" si="550"/>
        <v>201809</v>
      </c>
      <c r="AE1340" s="21">
        <v>1.07</v>
      </c>
      <c r="AF1340" s="21">
        <v>9.5</v>
      </c>
      <c r="AG1340" s="21">
        <v>1.05</v>
      </c>
      <c r="AH1340" s="21">
        <v>11</v>
      </c>
      <c r="AI1340">
        <v>6</v>
      </c>
      <c r="AJ1340">
        <v>27</v>
      </c>
      <c r="AK1340">
        <f t="shared" si="551"/>
        <v>-2000</v>
      </c>
      <c r="AL1340">
        <f t="shared" si="552"/>
        <v>6</v>
      </c>
      <c r="AM1340">
        <f t="shared" si="553"/>
        <v>27</v>
      </c>
    </row>
    <row r="1341" spans="2:39" x14ac:dyDescent="0.25">
      <c r="B1341" s="24">
        <v>43366</v>
      </c>
      <c r="C1341" s="20" t="s">
        <v>22</v>
      </c>
      <c r="D1341" s="20" t="s">
        <v>42</v>
      </c>
      <c r="E1341" s="2">
        <v>-303.03030303030295</v>
      </c>
      <c r="F1341" s="2">
        <v>240</v>
      </c>
      <c r="G1341" s="9">
        <f t="shared" si="554"/>
        <v>45084.708333330091</v>
      </c>
      <c r="H1341" s="2" t="str">
        <f t="shared" si="555"/>
        <v>Philadelphia Eagles</v>
      </c>
      <c r="I1341" s="2" t="str">
        <f t="shared" si="556"/>
        <v>Indianapolis Colts</v>
      </c>
      <c r="J1341" s="17">
        <f t="shared" si="557"/>
        <v>-303.03030303030295</v>
      </c>
      <c r="K1341" s="18">
        <f t="shared" si="558"/>
        <v>240</v>
      </c>
      <c r="L1341" s="4">
        <f t="shared" si="533"/>
        <v>1.33</v>
      </c>
      <c r="M1341" s="4">
        <f t="shared" si="534"/>
        <v>3.4</v>
      </c>
      <c r="N1341" s="1">
        <f t="shared" si="535"/>
        <v>0.75187969924812026</v>
      </c>
      <c r="O1341" s="1">
        <f t="shared" si="536"/>
        <v>0.29411764705882354</v>
      </c>
      <c r="P1341" s="1">
        <f t="shared" si="537"/>
        <v>4.3974630021141659E-2</v>
      </c>
      <c r="Q1341" s="1">
        <f t="shared" si="538"/>
        <v>0.22888102609464836</v>
      </c>
      <c r="R1341" s="1">
        <f t="shared" si="539"/>
        <v>0.73988102609464834</v>
      </c>
      <c r="S1341" s="1"/>
      <c r="T1341" s="17">
        <f t="shared" si="540"/>
        <v>351.56865054149432</v>
      </c>
      <c r="U1341" s="18">
        <f t="shared" si="541"/>
        <v>2476.6314971810075</v>
      </c>
      <c r="V1341" s="2">
        <f t="shared" si="542"/>
        <v>333.99021801441961</v>
      </c>
      <c r="W1341" s="18">
        <f t="shared" si="543"/>
        <v>2352.7999223219572</v>
      </c>
      <c r="X1341" s="2">
        <f t="shared" si="544"/>
        <v>-299.40996653884821</v>
      </c>
      <c r="Y1341" s="2">
        <f t="shared" si="545"/>
        <v>235.27999223219572</v>
      </c>
      <c r="Z1341" s="2">
        <f t="shared" si="546"/>
        <v>333.99021801441961</v>
      </c>
      <c r="AA1341" s="2">
        <f t="shared" si="547"/>
        <v>-1000</v>
      </c>
      <c r="AB1341" s="5">
        <f t="shared" si="548"/>
        <v>0.33000000000000007</v>
      </c>
      <c r="AC1341" s="5">
        <f t="shared" si="549"/>
        <v>-1</v>
      </c>
      <c r="AD1341" s="3">
        <f t="shared" si="550"/>
        <v>201809</v>
      </c>
      <c r="AE1341" s="21">
        <v>1.34</v>
      </c>
      <c r="AF1341" s="21">
        <v>3.35</v>
      </c>
      <c r="AG1341" s="21">
        <v>1.33</v>
      </c>
      <c r="AH1341" s="21">
        <v>3.4</v>
      </c>
      <c r="AI1341">
        <v>20</v>
      </c>
      <c r="AJ1341">
        <v>16</v>
      </c>
      <c r="AK1341">
        <f t="shared" si="551"/>
        <v>-400</v>
      </c>
      <c r="AL1341">
        <f t="shared" si="552"/>
        <v>20</v>
      </c>
      <c r="AM1341">
        <f t="shared" si="553"/>
        <v>16</v>
      </c>
    </row>
    <row r="1342" spans="2:39" x14ac:dyDescent="0.25">
      <c r="B1342" s="24">
        <v>43366</v>
      </c>
      <c r="C1342" s="20" t="s">
        <v>56</v>
      </c>
      <c r="D1342" s="20" t="s">
        <v>36</v>
      </c>
      <c r="E1342" s="2">
        <v>120.00000000000001</v>
      </c>
      <c r="F1342" s="2">
        <v>-140.84507042253523</v>
      </c>
      <c r="G1342" s="9">
        <f t="shared" si="554"/>
        <v>45084.749999996755</v>
      </c>
      <c r="H1342" s="2" t="str">
        <f t="shared" si="555"/>
        <v>Green Bay Packers</v>
      </c>
      <c r="I1342" s="2" t="str">
        <f t="shared" si="556"/>
        <v>Washington Redskins</v>
      </c>
      <c r="J1342" s="17">
        <f t="shared" si="557"/>
        <v>-140.84507042253523</v>
      </c>
      <c r="K1342" s="18">
        <f t="shared" si="558"/>
        <v>120.00000000000001</v>
      </c>
      <c r="L1342" s="4">
        <f t="shared" si="533"/>
        <v>1.71</v>
      </c>
      <c r="M1342" s="4">
        <f t="shared" si="534"/>
        <v>2.2000000000000002</v>
      </c>
      <c r="N1342" s="1">
        <f t="shared" si="535"/>
        <v>0.58479532163742687</v>
      </c>
      <c r="O1342" s="1">
        <f t="shared" si="536"/>
        <v>0.45454545454545453</v>
      </c>
      <c r="P1342" s="1">
        <f t="shared" si="537"/>
        <v>3.7851662404092101E-2</v>
      </c>
      <c r="Q1342" s="1">
        <f t="shared" si="538"/>
        <v>6.5124933545986169E-2</v>
      </c>
      <c r="R1342" s="1">
        <f t="shared" si="539"/>
        <v>0.57612493354598615</v>
      </c>
      <c r="S1342" s="1"/>
      <c r="T1342" s="17">
        <f t="shared" si="540"/>
        <v>735.73463284275692</v>
      </c>
      <c r="U1342" s="18">
        <f t="shared" si="541"/>
        <v>1235.8449349286186</v>
      </c>
      <c r="V1342" s="2">
        <f t="shared" si="542"/>
        <v>698.94790120061907</v>
      </c>
      <c r="W1342" s="18">
        <f t="shared" si="543"/>
        <v>1174.0526881821877</v>
      </c>
      <c r="X1342" s="2">
        <f t="shared" si="544"/>
        <v>-143.07218009843768</v>
      </c>
      <c r="Y1342" s="2">
        <f t="shared" si="545"/>
        <v>117.40526881821877</v>
      </c>
      <c r="Z1342" s="2">
        <f t="shared" si="546"/>
        <v>-1000</v>
      </c>
      <c r="AA1342" s="2">
        <f t="shared" si="547"/>
        <v>1174.0526881821877</v>
      </c>
      <c r="AB1342" s="5">
        <f t="shared" si="548"/>
        <v>-1</v>
      </c>
      <c r="AC1342" s="5">
        <f t="shared" si="549"/>
        <v>1.2000000000000002</v>
      </c>
      <c r="AD1342" s="3">
        <f t="shared" si="550"/>
        <v>201809</v>
      </c>
      <c r="AE1342" s="21">
        <v>2.2999999999999998</v>
      </c>
      <c r="AF1342" s="21">
        <v>1.66</v>
      </c>
      <c r="AG1342" s="21">
        <v>2.2000000000000002</v>
      </c>
      <c r="AH1342" s="21">
        <v>1.71</v>
      </c>
      <c r="AI1342">
        <v>31</v>
      </c>
      <c r="AJ1342">
        <v>17</v>
      </c>
      <c r="AK1342">
        <f t="shared" si="551"/>
        <v>-150</v>
      </c>
      <c r="AL1342">
        <f t="shared" si="552"/>
        <v>17</v>
      </c>
      <c r="AM1342">
        <f t="shared" si="553"/>
        <v>31</v>
      </c>
    </row>
    <row r="1343" spans="2:39" x14ac:dyDescent="0.25">
      <c r="B1343" s="24">
        <v>43363</v>
      </c>
      <c r="C1343" s="20" t="s">
        <v>49</v>
      </c>
      <c r="D1343" s="20" t="s">
        <v>45</v>
      </c>
      <c r="E1343" s="2">
        <v>-175.43859649122805</v>
      </c>
      <c r="F1343" s="2">
        <v>154.99999999999997</v>
      </c>
      <c r="G1343" s="9">
        <f t="shared" si="554"/>
        <v>45084.791666663419</v>
      </c>
      <c r="H1343" s="2" t="str">
        <f t="shared" si="555"/>
        <v>Cleveland Browns</v>
      </c>
      <c r="I1343" s="2" t="str">
        <f t="shared" si="556"/>
        <v>New York Jets</v>
      </c>
      <c r="J1343" s="17">
        <f t="shared" si="557"/>
        <v>-175.43859649122805</v>
      </c>
      <c r="K1343" s="18">
        <f t="shared" si="558"/>
        <v>154.99999999999997</v>
      </c>
      <c r="L1343" s="4">
        <f t="shared" si="533"/>
        <v>1.57</v>
      </c>
      <c r="M1343" s="4">
        <f t="shared" si="534"/>
        <v>2.5499999999999998</v>
      </c>
      <c r="N1343" s="1">
        <f t="shared" si="535"/>
        <v>0.63694267515923564</v>
      </c>
      <c r="O1343" s="1">
        <f t="shared" si="536"/>
        <v>0.39215686274509809</v>
      </c>
      <c r="P1343" s="1">
        <f t="shared" si="537"/>
        <v>2.8276699029126329E-2</v>
      </c>
      <c r="Q1343" s="1">
        <f t="shared" si="538"/>
        <v>0.12239290620706877</v>
      </c>
      <c r="R1343" s="1">
        <f t="shared" si="539"/>
        <v>0.63339290620706878</v>
      </c>
      <c r="S1343" s="1"/>
      <c r="T1343" s="17">
        <f t="shared" si="540"/>
        <v>578.79886276004493</v>
      </c>
      <c r="U1343" s="18">
        <f t="shared" si="541"/>
        <v>1558.0808321378222</v>
      </c>
      <c r="V1343" s="2">
        <f t="shared" si="542"/>
        <v>549.85891962204266</v>
      </c>
      <c r="W1343" s="18">
        <f t="shared" si="543"/>
        <v>1480.1767905309309</v>
      </c>
      <c r="X1343" s="2">
        <f t="shared" si="544"/>
        <v>-181.86483192586408</v>
      </c>
      <c r="Y1343" s="2">
        <f t="shared" si="545"/>
        <v>148.0176790530931</v>
      </c>
      <c r="Z1343" s="2">
        <f t="shared" si="546"/>
        <v>549.85891962204266</v>
      </c>
      <c r="AA1343" s="2">
        <f t="shared" si="547"/>
        <v>-1000</v>
      </c>
      <c r="AB1343" s="5">
        <f t="shared" si="548"/>
        <v>0.57000000000000006</v>
      </c>
      <c r="AC1343" s="5">
        <f t="shared" si="549"/>
        <v>-1</v>
      </c>
      <c r="AD1343" s="3">
        <f t="shared" si="550"/>
        <v>201809</v>
      </c>
      <c r="AE1343" s="21">
        <v>1.62</v>
      </c>
      <c r="AF1343" s="21">
        <v>2.4</v>
      </c>
      <c r="AG1343" s="21">
        <v>1.57</v>
      </c>
      <c r="AH1343" s="21">
        <v>2.5499999999999998</v>
      </c>
      <c r="AI1343">
        <v>21</v>
      </c>
      <c r="AJ1343">
        <v>17</v>
      </c>
      <c r="AK1343">
        <f t="shared" si="551"/>
        <v>-180</v>
      </c>
      <c r="AL1343">
        <f t="shared" si="552"/>
        <v>21</v>
      </c>
      <c r="AM1343">
        <f t="shared" si="553"/>
        <v>17</v>
      </c>
    </row>
    <row r="1344" spans="2:39" x14ac:dyDescent="0.25">
      <c r="B1344" s="24">
        <v>43360</v>
      </c>
      <c r="C1344" s="20" t="s">
        <v>40</v>
      </c>
      <c r="D1344" s="20" t="s">
        <v>35</v>
      </c>
      <c r="E1344" s="2">
        <v>-212.76595744680853</v>
      </c>
      <c r="F1344" s="2">
        <v>175</v>
      </c>
      <c r="G1344" s="9">
        <f t="shared" si="554"/>
        <v>45084.833333330083</v>
      </c>
      <c r="H1344" s="2" t="str">
        <f t="shared" si="555"/>
        <v>Chicago Bears</v>
      </c>
      <c r="I1344" s="2" t="str">
        <f t="shared" si="556"/>
        <v>Seattle Seahawks</v>
      </c>
      <c r="J1344" s="17">
        <f t="shared" si="557"/>
        <v>-212.76595744680853</v>
      </c>
      <c r="K1344" s="18">
        <f t="shared" si="558"/>
        <v>175</v>
      </c>
      <c r="L1344" s="4">
        <f t="shared" si="533"/>
        <v>1.4700000000000002</v>
      </c>
      <c r="M1344" s="4">
        <f t="shared" si="534"/>
        <v>2.75</v>
      </c>
      <c r="N1344" s="1">
        <f t="shared" si="535"/>
        <v>0.68027210884353728</v>
      </c>
      <c r="O1344" s="1">
        <f t="shared" si="536"/>
        <v>0.36363636363636365</v>
      </c>
      <c r="P1344" s="1">
        <f t="shared" si="537"/>
        <v>4.206161137440767E-2</v>
      </c>
      <c r="Q1344" s="1">
        <f t="shared" si="538"/>
        <v>0.15831787260358682</v>
      </c>
      <c r="R1344" s="1">
        <f t="shared" si="539"/>
        <v>0.66931787260358688</v>
      </c>
      <c r="S1344" s="1"/>
      <c r="T1344" s="17">
        <f t="shared" si="540"/>
        <v>494.0584151893168</v>
      </c>
      <c r="U1344" s="18">
        <f t="shared" si="541"/>
        <v>1810.0865209085014</v>
      </c>
      <c r="V1344" s="2">
        <f t="shared" si="542"/>
        <v>469.35549442985092</v>
      </c>
      <c r="W1344" s="18">
        <f t="shared" si="543"/>
        <v>1719.5821948630762</v>
      </c>
      <c r="X1344" s="2">
        <f t="shared" si="544"/>
        <v>-213.05812158750777</v>
      </c>
      <c r="Y1344" s="2">
        <f t="shared" si="545"/>
        <v>171.95821948630763</v>
      </c>
      <c r="Z1344" s="2">
        <f t="shared" si="546"/>
        <v>469.35549442985092</v>
      </c>
      <c r="AA1344" s="2">
        <f t="shared" si="547"/>
        <v>-1000</v>
      </c>
      <c r="AB1344" s="5">
        <f t="shared" si="548"/>
        <v>0.4700000000000002</v>
      </c>
      <c r="AC1344" s="5">
        <f t="shared" si="549"/>
        <v>-1</v>
      </c>
      <c r="AD1344" s="3">
        <f t="shared" si="550"/>
        <v>201809</v>
      </c>
      <c r="AE1344" s="21">
        <v>1.57</v>
      </c>
      <c r="AF1344" s="21">
        <v>2.5499999999999998</v>
      </c>
      <c r="AG1344" s="21">
        <v>1.47</v>
      </c>
      <c r="AH1344" s="21">
        <v>2.75</v>
      </c>
      <c r="AI1344">
        <v>24</v>
      </c>
      <c r="AJ1344">
        <v>17</v>
      </c>
      <c r="AK1344">
        <f t="shared" si="551"/>
        <v>-300</v>
      </c>
      <c r="AL1344">
        <f t="shared" si="552"/>
        <v>24</v>
      </c>
      <c r="AM1344">
        <f t="shared" si="553"/>
        <v>17</v>
      </c>
    </row>
    <row r="1345" spans="2:39" x14ac:dyDescent="0.25">
      <c r="B1345" s="24">
        <v>43359</v>
      </c>
      <c r="C1345" s="20" t="s">
        <v>26</v>
      </c>
      <c r="D1345" s="20" t="s">
        <v>28</v>
      </c>
      <c r="E1345" s="2">
        <v>-151.51515151515153</v>
      </c>
      <c r="F1345" s="2">
        <v>129.99999999999997</v>
      </c>
      <c r="G1345" s="9">
        <f t="shared" si="554"/>
        <v>45084.874999996748</v>
      </c>
      <c r="H1345" s="2" t="str">
        <f t="shared" si="555"/>
        <v>Dallas Cowboys</v>
      </c>
      <c r="I1345" s="2" t="str">
        <f t="shared" si="556"/>
        <v>New York Giants</v>
      </c>
      <c r="J1345" s="17">
        <f t="shared" si="557"/>
        <v>-151.51515151515153</v>
      </c>
      <c r="K1345" s="18">
        <f t="shared" si="558"/>
        <v>129.99999999999997</v>
      </c>
      <c r="L1345" s="4">
        <f t="shared" si="533"/>
        <v>1.66</v>
      </c>
      <c r="M1345" s="4">
        <f t="shared" si="534"/>
        <v>2.2999999999999998</v>
      </c>
      <c r="N1345" s="1">
        <f t="shared" si="535"/>
        <v>0.60240963855421692</v>
      </c>
      <c r="O1345" s="1">
        <f t="shared" si="536"/>
        <v>0.43478260869565222</v>
      </c>
      <c r="P1345" s="1">
        <f t="shared" si="537"/>
        <v>3.5858585858585923E-2</v>
      </c>
      <c r="Q1345" s="1">
        <f t="shared" si="538"/>
        <v>8.3813514929282351E-2</v>
      </c>
      <c r="R1345" s="1">
        <f t="shared" si="539"/>
        <v>0.59481351492928236</v>
      </c>
      <c r="S1345" s="1"/>
      <c r="T1345" s="17">
        <f t="shared" si="540"/>
        <v>681.19919084032654</v>
      </c>
      <c r="U1345" s="18">
        <f t="shared" si="541"/>
        <v>1332.032655245516</v>
      </c>
      <c r="V1345" s="2">
        <f t="shared" si="542"/>
        <v>647.13923129831016</v>
      </c>
      <c r="W1345" s="18">
        <f t="shared" si="543"/>
        <v>1265.4310224832402</v>
      </c>
      <c r="X1345" s="2">
        <f t="shared" si="544"/>
        <v>-154.5262521009227</v>
      </c>
      <c r="Y1345" s="2">
        <f t="shared" si="545"/>
        <v>126.54310224832402</v>
      </c>
      <c r="Z1345" s="2">
        <f t="shared" si="546"/>
        <v>647.13923129831016</v>
      </c>
      <c r="AA1345" s="2">
        <f t="shared" si="547"/>
        <v>-1000</v>
      </c>
      <c r="AB1345" s="5">
        <f t="shared" si="548"/>
        <v>0.65999999999999992</v>
      </c>
      <c r="AC1345" s="5">
        <f t="shared" si="549"/>
        <v>-1</v>
      </c>
      <c r="AD1345" s="3">
        <f t="shared" si="550"/>
        <v>201809</v>
      </c>
      <c r="AE1345" s="21">
        <v>1.58</v>
      </c>
      <c r="AF1345" s="21">
        <v>2.5</v>
      </c>
      <c r="AG1345" s="21">
        <v>1.66</v>
      </c>
      <c r="AH1345" s="21">
        <v>2.2999999999999998</v>
      </c>
      <c r="AI1345">
        <v>20</v>
      </c>
      <c r="AJ1345">
        <v>13</v>
      </c>
      <c r="AK1345">
        <f t="shared" si="551"/>
        <v>-160</v>
      </c>
      <c r="AL1345">
        <f t="shared" si="552"/>
        <v>20</v>
      </c>
      <c r="AM1345">
        <f t="shared" si="553"/>
        <v>13</v>
      </c>
    </row>
    <row r="1346" spans="2:39" x14ac:dyDescent="0.25">
      <c r="B1346" s="24">
        <v>43359</v>
      </c>
      <c r="C1346" s="20" t="s">
        <v>41</v>
      </c>
      <c r="D1346" s="20" t="s">
        <v>55</v>
      </c>
      <c r="E1346" s="2">
        <v>-250.00000000000006</v>
      </c>
      <c r="F1346" s="2">
        <v>210</v>
      </c>
      <c r="G1346" s="9">
        <f t="shared" si="554"/>
        <v>45084.916666663412</v>
      </c>
      <c r="H1346" s="2" t="str">
        <f t="shared" si="555"/>
        <v>Denver Broncos</v>
      </c>
      <c r="I1346" s="2" t="str">
        <f t="shared" si="556"/>
        <v>Oakland Raiders</v>
      </c>
      <c r="J1346" s="17">
        <f t="shared" si="557"/>
        <v>-250.00000000000006</v>
      </c>
      <c r="K1346" s="18">
        <f t="shared" si="558"/>
        <v>210</v>
      </c>
      <c r="L1346" s="4">
        <f t="shared" si="533"/>
        <v>1.4</v>
      </c>
      <c r="M1346" s="4">
        <f t="shared" si="534"/>
        <v>3.1</v>
      </c>
      <c r="N1346" s="1">
        <f t="shared" si="535"/>
        <v>0.7142857142857143</v>
      </c>
      <c r="O1346" s="1">
        <f t="shared" si="536"/>
        <v>0.32258064516129031</v>
      </c>
      <c r="P1346" s="1">
        <f t="shared" si="537"/>
        <v>3.5555555555555562E-2</v>
      </c>
      <c r="Q1346" s="1">
        <f t="shared" si="538"/>
        <v>0.19585253456221199</v>
      </c>
      <c r="R1346" s="1">
        <f t="shared" si="539"/>
        <v>0.70685253456221198</v>
      </c>
      <c r="S1346" s="1"/>
      <c r="T1346" s="17">
        <f t="shared" si="540"/>
        <v>414.72223852086552</v>
      </c>
      <c r="U1346" s="18">
        <f t="shared" si="541"/>
        <v>2130.2265089838866</v>
      </c>
      <c r="V1346" s="2">
        <f t="shared" si="542"/>
        <v>393.98612659482222</v>
      </c>
      <c r="W1346" s="18">
        <f t="shared" si="543"/>
        <v>2023.7151835346922</v>
      </c>
      <c r="X1346" s="2">
        <f t="shared" si="544"/>
        <v>-253.81604389039978</v>
      </c>
      <c r="Y1346" s="2">
        <f t="shared" si="545"/>
        <v>202.37151835346921</v>
      </c>
      <c r="Z1346" s="2">
        <f t="shared" si="546"/>
        <v>393.98612659482222</v>
      </c>
      <c r="AA1346" s="2">
        <f t="shared" si="547"/>
        <v>-1000</v>
      </c>
      <c r="AB1346" s="5">
        <f t="shared" si="548"/>
        <v>0.39999999999999991</v>
      </c>
      <c r="AC1346" s="5">
        <f t="shared" si="549"/>
        <v>-1</v>
      </c>
      <c r="AD1346" s="3">
        <f t="shared" si="550"/>
        <v>201809</v>
      </c>
      <c r="AE1346" s="21">
        <v>1.4</v>
      </c>
      <c r="AF1346" s="21">
        <v>3.05</v>
      </c>
      <c r="AG1346" s="21">
        <v>1.4</v>
      </c>
      <c r="AH1346" s="21">
        <v>3.1</v>
      </c>
      <c r="AI1346">
        <v>20</v>
      </c>
      <c r="AJ1346">
        <v>19</v>
      </c>
      <c r="AK1346">
        <f t="shared" si="551"/>
        <v>-300</v>
      </c>
      <c r="AL1346">
        <f t="shared" si="552"/>
        <v>20</v>
      </c>
      <c r="AM1346">
        <f t="shared" si="553"/>
        <v>19</v>
      </c>
    </row>
    <row r="1347" spans="2:39" x14ac:dyDescent="0.25">
      <c r="B1347" s="24">
        <v>43359</v>
      </c>
      <c r="C1347" s="20" t="s">
        <v>29</v>
      </c>
      <c r="D1347" s="20" t="s">
        <v>39</v>
      </c>
      <c r="E1347" s="2">
        <v>110.00000000000001</v>
      </c>
      <c r="F1347" s="2">
        <v>-131.57894736842104</v>
      </c>
      <c r="G1347" s="9">
        <f t="shared" si="554"/>
        <v>45084.958333330076</v>
      </c>
      <c r="H1347" s="2" t="str">
        <f t="shared" si="555"/>
        <v>New England Patriots</v>
      </c>
      <c r="I1347" s="2" t="str">
        <f t="shared" si="556"/>
        <v>Jacksonville Jaguars</v>
      </c>
      <c r="J1347" s="17">
        <f t="shared" si="557"/>
        <v>-131.57894736842104</v>
      </c>
      <c r="K1347" s="18">
        <f t="shared" si="558"/>
        <v>110.00000000000001</v>
      </c>
      <c r="L1347" s="4">
        <f t="shared" si="533"/>
        <v>1.76</v>
      </c>
      <c r="M1347" s="4">
        <f t="shared" si="534"/>
        <v>2.1</v>
      </c>
      <c r="N1347" s="1">
        <f t="shared" si="535"/>
        <v>0.56818181818181823</v>
      </c>
      <c r="O1347" s="1">
        <f t="shared" si="536"/>
        <v>0.47619047619047616</v>
      </c>
      <c r="P1347" s="1">
        <f t="shared" si="537"/>
        <v>4.2487046632124437E-2</v>
      </c>
      <c r="Q1347" s="1">
        <f t="shared" si="538"/>
        <v>4.5995670995671034E-2</v>
      </c>
      <c r="R1347" s="1">
        <f t="shared" si="539"/>
        <v>0.55699567099567104</v>
      </c>
      <c r="S1347" s="1"/>
      <c r="T1347" s="17">
        <f t="shared" si="540"/>
        <v>795.34608987611307</v>
      </c>
      <c r="U1347" s="18">
        <f t="shared" si="541"/>
        <v>1144.9859022934511</v>
      </c>
      <c r="V1347" s="2">
        <f t="shared" si="542"/>
        <v>755.57878538230739</v>
      </c>
      <c r="W1347" s="18">
        <f t="shared" si="543"/>
        <v>1087.7366071787785</v>
      </c>
      <c r="X1347" s="2">
        <f t="shared" si="544"/>
        <v>-132.3488720628942</v>
      </c>
      <c r="Y1347" s="2">
        <f t="shared" si="545"/>
        <v>108.77366071787785</v>
      </c>
      <c r="Z1347" s="2">
        <f t="shared" si="546"/>
        <v>-1000</v>
      </c>
      <c r="AA1347" s="2">
        <f t="shared" si="547"/>
        <v>1087.7366071787785</v>
      </c>
      <c r="AB1347" s="5">
        <f t="shared" si="548"/>
        <v>-1</v>
      </c>
      <c r="AC1347" s="5">
        <f t="shared" si="549"/>
        <v>1.1000000000000001</v>
      </c>
      <c r="AD1347" s="3">
        <f t="shared" si="550"/>
        <v>201809</v>
      </c>
      <c r="AE1347" s="21">
        <v>2.15</v>
      </c>
      <c r="AF1347" s="21">
        <v>1.74</v>
      </c>
      <c r="AG1347" s="21">
        <v>2.1</v>
      </c>
      <c r="AH1347" s="21">
        <v>1.76</v>
      </c>
      <c r="AI1347">
        <v>31</v>
      </c>
      <c r="AJ1347">
        <v>20</v>
      </c>
      <c r="AK1347">
        <f t="shared" si="551"/>
        <v>-140</v>
      </c>
      <c r="AL1347">
        <f t="shared" si="552"/>
        <v>20</v>
      </c>
      <c r="AM1347">
        <f t="shared" si="553"/>
        <v>31</v>
      </c>
    </row>
    <row r="1348" spans="2:39" x14ac:dyDescent="0.25">
      <c r="B1348" s="24">
        <v>43359</v>
      </c>
      <c r="C1348" s="20" t="s">
        <v>50</v>
      </c>
      <c r="D1348" s="20" t="s">
        <v>51</v>
      </c>
      <c r="E1348" s="2">
        <v>-833.33333333333258</v>
      </c>
      <c r="F1348" s="2">
        <v>550</v>
      </c>
      <c r="G1348" s="9">
        <f t="shared" si="554"/>
        <v>45084.99999999674</v>
      </c>
      <c r="H1348" s="2" t="str">
        <f t="shared" si="555"/>
        <v>Los Angeles Rams</v>
      </c>
      <c r="I1348" s="2" t="str">
        <f t="shared" si="556"/>
        <v>Arizona Cardinals</v>
      </c>
      <c r="J1348" s="17">
        <f t="shared" si="557"/>
        <v>-833.33333333333258</v>
      </c>
      <c r="K1348" s="18">
        <f t="shared" si="558"/>
        <v>550</v>
      </c>
      <c r="L1348" s="4">
        <f t="shared" ref="L1348:L1411" si="559">IF(J1348&lt;0,-(100-J1348)/J1348,J1348/100+1)</f>
        <v>1.1200000000000001</v>
      </c>
      <c r="M1348" s="4">
        <f t="shared" ref="M1348:M1411" si="560">IF(K1348&lt;0,-(100-K1348)/K1348,K1348/100+1)</f>
        <v>6.5</v>
      </c>
      <c r="N1348" s="1">
        <f t="shared" si="535"/>
        <v>0.89285714285714279</v>
      </c>
      <c r="O1348" s="1">
        <f t="shared" si="536"/>
        <v>0.15384615384615385</v>
      </c>
      <c r="P1348" s="1">
        <f t="shared" si="537"/>
        <v>4.4619422572178324E-2</v>
      </c>
      <c r="Q1348" s="1">
        <f t="shared" si="538"/>
        <v>0.36950549450549447</v>
      </c>
      <c r="R1348" s="1">
        <f t="shared" si="539"/>
        <v>0.88050549450549442</v>
      </c>
      <c r="S1348" s="1"/>
      <c r="T1348" s="17">
        <f t="shared" si="540"/>
        <v>135.71125477373158</v>
      </c>
      <c r="U1348" s="18">
        <f t="shared" si="541"/>
        <v>5488.6896490044255</v>
      </c>
      <c r="V1348" s="2">
        <f t="shared" si="542"/>
        <v>128.92569203504499</v>
      </c>
      <c r="W1348" s="18">
        <f t="shared" si="543"/>
        <v>5214.2551665542042</v>
      </c>
      <c r="X1348" s="2">
        <f t="shared" si="544"/>
        <v>-775.64059127033954</v>
      </c>
      <c r="Y1348" s="2">
        <f t="shared" si="545"/>
        <v>521.42551665542044</v>
      </c>
      <c r="Z1348" s="2">
        <f t="shared" si="546"/>
        <v>128.92569203504499</v>
      </c>
      <c r="AA1348" s="2">
        <f t="shared" si="547"/>
        <v>-1000</v>
      </c>
      <c r="AB1348" s="5">
        <f t="shared" si="548"/>
        <v>0.12000000000000011</v>
      </c>
      <c r="AC1348" s="5">
        <f t="shared" si="549"/>
        <v>-1</v>
      </c>
      <c r="AD1348" s="3">
        <f t="shared" si="550"/>
        <v>201809</v>
      </c>
      <c r="AE1348" s="21">
        <v>1.18</v>
      </c>
      <c r="AF1348" s="21">
        <v>5.25</v>
      </c>
      <c r="AG1348" s="21">
        <v>1.1200000000000001</v>
      </c>
      <c r="AH1348" s="21">
        <v>6.5</v>
      </c>
      <c r="AI1348">
        <v>34</v>
      </c>
      <c r="AJ1348">
        <v>0</v>
      </c>
      <c r="AK1348">
        <f t="shared" si="551"/>
        <v>-900</v>
      </c>
      <c r="AL1348">
        <f t="shared" si="552"/>
        <v>34</v>
      </c>
      <c r="AM1348">
        <f t="shared" si="553"/>
        <v>0</v>
      </c>
    </row>
    <row r="1349" spans="2:39" x14ac:dyDescent="0.25">
      <c r="B1349" s="24">
        <v>43359</v>
      </c>
      <c r="C1349" s="20" t="s">
        <v>25</v>
      </c>
      <c r="D1349" s="20" t="s">
        <v>37</v>
      </c>
      <c r="E1349" s="2">
        <v>-250.00000000000006</v>
      </c>
      <c r="F1349" s="2">
        <v>210</v>
      </c>
      <c r="G1349" s="9">
        <f t="shared" si="554"/>
        <v>45085.041666663405</v>
      </c>
      <c r="H1349" s="2" t="str">
        <f t="shared" si="555"/>
        <v>San Francisco 49ers</v>
      </c>
      <c r="I1349" s="2" t="str">
        <f t="shared" si="556"/>
        <v>Detroit Lions</v>
      </c>
      <c r="J1349" s="17">
        <f t="shared" si="557"/>
        <v>-250.00000000000006</v>
      </c>
      <c r="K1349" s="18">
        <f t="shared" si="558"/>
        <v>210</v>
      </c>
      <c r="L1349" s="4">
        <f t="shared" si="559"/>
        <v>1.4</v>
      </c>
      <c r="M1349" s="4">
        <f t="shared" si="560"/>
        <v>3.1</v>
      </c>
      <c r="N1349" s="1">
        <f t="shared" ref="N1349:N1412" si="561">1/L1349</f>
        <v>0.7142857142857143</v>
      </c>
      <c r="O1349" s="1">
        <f t="shared" ref="O1349:O1412" si="562">1/M1349</f>
        <v>0.32258064516129031</v>
      </c>
      <c r="P1349" s="1">
        <f t="shared" ref="P1349:P1412" si="563">1-L1349*M1349/(L1349+M1349)</f>
        <v>3.5555555555555562E-2</v>
      </c>
      <c r="Q1349" s="1">
        <f t="shared" ref="Q1349:Q1412" si="564">ABS(N1349-O1349)/2</f>
        <v>0.19585253456221199</v>
      </c>
      <c r="R1349" s="1">
        <f t="shared" ref="R1349:R1412" si="565">R$1+IF(L1349&lt;=M1349,Q1349,-Q1349)</f>
        <v>0.70685253456221198</v>
      </c>
      <c r="S1349" s="1"/>
      <c r="T1349" s="17">
        <f t="shared" ref="T1349:T1412" si="566">(1/R1349-1)*1000</f>
        <v>414.72223852086552</v>
      </c>
      <c r="U1349" s="18">
        <f t="shared" ref="U1349:U1412" si="567">1000000/(T1349+S$1)-T$1</f>
        <v>2130.2265089838866</v>
      </c>
      <c r="V1349" s="2">
        <f t="shared" ref="V1349:V1412" si="568">T1349*0.95</f>
        <v>393.98612659482222</v>
      </c>
      <c r="W1349" s="18">
        <f t="shared" ref="W1349:W1412" si="569">U1349*0.95</f>
        <v>2023.7151835346922</v>
      </c>
      <c r="X1349" s="2">
        <f t="shared" ref="X1349:X1412" si="570">IF(V1349&lt;1000,-100000/V1349,V1349/10)</f>
        <v>-253.81604389039978</v>
      </c>
      <c r="Y1349" s="2">
        <f t="shared" ref="Y1349:Y1412" si="571">IF(W1349&lt;1000,-100000/W1349,W1349/10)</f>
        <v>202.37151835346921</v>
      </c>
      <c r="Z1349" s="2">
        <f t="shared" ref="Z1349:Z1412" si="572">IF(AL1349&gt;AM1349,V1349,-1000)</f>
        <v>393.98612659482222</v>
      </c>
      <c r="AA1349" s="2">
        <f t="shared" ref="AA1349:AA1412" si="573">IF(AM1349&gt;AL1349,W1349,-1000)</f>
        <v>-1000</v>
      </c>
      <c r="AB1349" s="5">
        <f t="shared" ref="AB1349:AB1412" si="574">IF(AL1349&gt;AM1349,L1349-1,-1)</f>
        <v>0.39999999999999991</v>
      </c>
      <c r="AC1349" s="5">
        <f t="shared" ref="AC1349:AC1412" si="575">IF(AM1349&gt;AL1349,M1349-1,-1)</f>
        <v>-1</v>
      </c>
      <c r="AD1349" s="3">
        <f t="shared" ref="AD1349:AD1412" si="576">YEAR(B1349)*100+MONTH(B1349)</f>
        <v>201809</v>
      </c>
      <c r="AE1349" s="21">
        <v>1.42</v>
      </c>
      <c r="AF1349" s="21">
        <v>2.95</v>
      </c>
      <c r="AG1349" s="21">
        <v>1.4</v>
      </c>
      <c r="AH1349" s="21">
        <v>3.1</v>
      </c>
      <c r="AI1349">
        <v>30</v>
      </c>
      <c r="AJ1349">
        <v>27</v>
      </c>
      <c r="AK1349">
        <f t="shared" ref="AK1349:AK1412" si="577">IF(J1349&lt;-200,INT(J1349/100)*100,INT(J1349/10)*10)</f>
        <v>-300</v>
      </c>
      <c r="AL1349">
        <f t="shared" ref="AL1349:AL1412" si="578">IF(E1349&lt;F1349,AI1349,AJ1349)</f>
        <v>30</v>
      </c>
      <c r="AM1349">
        <f t="shared" ref="AM1349:AM1412" si="579">IF(E1349&lt;F1349,AJ1349,AI1349)</f>
        <v>27</v>
      </c>
    </row>
    <row r="1350" spans="2:39" x14ac:dyDescent="0.25">
      <c r="B1350" s="24">
        <v>43359</v>
      </c>
      <c r="C1350" s="20" t="s">
        <v>38</v>
      </c>
      <c r="D1350" s="20" t="s">
        <v>47</v>
      </c>
      <c r="E1350" s="2">
        <v>-243.9024390243903</v>
      </c>
      <c r="F1350" s="2">
        <v>200</v>
      </c>
      <c r="G1350" s="9">
        <f t="shared" ref="G1350:G1413" si="580">G1349+1/24</f>
        <v>45085.083333330069</v>
      </c>
      <c r="H1350" s="2" t="str">
        <f t="shared" si="555"/>
        <v>Atlanta Falcons</v>
      </c>
      <c r="I1350" s="2" t="str">
        <f t="shared" si="556"/>
        <v>Carolina Panthers</v>
      </c>
      <c r="J1350" s="17">
        <f t="shared" si="557"/>
        <v>-243.9024390243903</v>
      </c>
      <c r="K1350" s="18">
        <f t="shared" si="558"/>
        <v>200</v>
      </c>
      <c r="L1350" s="4">
        <f t="shared" si="559"/>
        <v>1.41</v>
      </c>
      <c r="M1350" s="4">
        <f t="shared" si="560"/>
        <v>3</v>
      </c>
      <c r="N1350" s="1">
        <f t="shared" si="561"/>
        <v>0.70921985815602839</v>
      </c>
      <c r="O1350" s="1">
        <f t="shared" si="562"/>
        <v>0.33333333333333331</v>
      </c>
      <c r="P1350" s="1">
        <f t="shared" si="563"/>
        <v>4.0816326530612401E-2</v>
      </c>
      <c r="Q1350" s="1">
        <f t="shared" si="564"/>
        <v>0.18794326241134754</v>
      </c>
      <c r="R1350" s="1">
        <f t="shared" si="565"/>
        <v>0.69894326241134752</v>
      </c>
      <c r="S1350" s="1"/>
      <c r="T1350" s="17">
        <f t="shared" si="566"/>
        <v>430.73129648608347</v>
      </c>
      <c r="U1350" s="18">
        <f t="shared" si="567"/>
        <v>2057.0269370258952</v>
      </c>
      <c r="V1350" s="2">
        <f t="shared" si="568"/>
        <v>409.19473166177926</v>
      </c>
      <c r="W1350" s="18">
        <f t="shared" si="569"/>
        <v>1954.1755901746003</v>
      </c>
      <c r="X1350" s="2">
        <f t="shared" si="570"/>
        <v>-244.3824229942804</v>
      </c>
      <c r="Y1350" s="2">
        <f t="shared" si="571"/>
        <v>195.41755901746004</v>
      </c>
      <c r="Z1350" s="2">
        <f t="shared" si="572"/>
        <v>409.19473166177926</v>
      </c>
      <c r="AA1350" s="2">
        <f t="shared" si="573"/>
        <v>-1000</v>
      </c>
      <c r="AB1350" s="5">
        <f t="shared" si="574"/>
        <v>0.40999999999999992</v>
      </c>
      <c r="AC1350" s="5">
        <f t="shared" si="575"/>
        <v>-1</v>
      </c>
      <c r="AD1350" s="3">
        <f t="shared" si="576"/>
        <v>201809</v>
      </c>
      <c r="AE1350" s="21">
        <v>1.43</v>
      </c>
      <c r="AF1350" s="21">
        <v>2.9</v>
      </c>
      <c r="AG1350" s="21">
        <v>1.41</v>
      </c>
      <c r="AH1350" s="21">
        <v>3</v>
      </c>
      <c r="AI1350">
        <v>31</v>
      </c>
      <c r="AJ1350">
        <v>24</v>
      </c>
      <c r="AK1350">
        <f t="shared" si="577"/>
        <v>-300</v>
      </c>
      <c r="AL1350">
        <f t="shared" si="578"/>
        <v>31</v>
      </c>
      <c r="AM1350">
        <f t="shared" si="579"/>
        <v>24</v>
      </c>
    </row>
    <row r="1351" spans="2:39" x14ac:dyDescent="0.25">
      <c r="B1351" s="24">
        <v>43359</v>
      </c>
      <c r="C1351" s="20" t="s">
        <v>27</v>
      </c>
      <c r="D1351" s="20" t="s">
        <v>34</v>
      </c>
      <c r="E1351" s="2">
        <v>280</v>
      </c>
      <c r="F1351" s="2">
        <v>-370.37037037037032</v>
      </c>
      <c r="G1351" s="9">
        <f t="shared" si="580"/>
        <v>45085.124999996733</v>
      </c>
      <c r="H1351" s="2" t="str">
        <f t="shared" ref="H1351:H1414" si="581">IF(E1351&lt;=F1351,C1351,D1351)</f>
        <v>Los Angeles Chargers</v>
      </c>
      <c r="I1351" s="2" t="str">
        <f t="shared" ref="I1351:I1414" si="582">IF(E1351&gt;F1351,C1351,D1351)</f>
        <v>Buffalo Bills</v>
      </c>
      <c r="J1351" s="17">
        <f t="shared" ref="J1351:J1414" si="583">IF(E1351&lt;=F1351,E1351,F1351)</f>
        <v>-370.37037037037032</v>
      </c>
      <c r="K1351" s="18">
        <f t="shared" ref="K1351:K1414" si="584">IF(E1351&gt;F1351,E1351,F1351)</f>
        <v>280</v>
      </c>
      <c r="L1351" s="4">
        <f t="shared" si="559"/>
        <v>1.27</v>
      </c>
      <c r="M1351" s="4">
        <f t="shared" si="560"/>
        <v>3.8</v>
      </c>
      <c r="N1351" s="1">
        <f t="shared" si="561"/>
        <v>0.78740157480314954</v>
      </c>
      <c r="O1351" s="1">
        <f t="shared" si="562"/>
        <v>0.26315789473684209</v>
      </c>
      <c r="P1351" s="1">
        <f t="shared" si="563"/>
        <v>4.8126232741617536E-2</v>
      </c>
      <c r="Q1351" s="1">
        <f t="shared" si="564"/>
        <v>0.26212184003315375</v>
      </c>
      <c r="R1351" s="1">
        <f t="shared" si="565"/>
        <v>0.77312184003315376</v>
      </c>
      <c r="S1351" s="1"/>
      <c r="T1351" s="17">
        <f t="shared" si="566"/>
        <v>293.45718645992071</v>
      </c>
      <c r="U1351" s="18">
        <f t="shared" si="567"/>
        <v>2909.583445130711</v>
      </c>
      <c r="V1351" s="2">
        <f t="shared" si="568"/>
        <v>278.78432713692467</v>
      </c>
      <c r="W1351" s="18">
        <f t="shared" si="569"/>
        <v>2764.1042728741754</v>
      </c>
      <c r="X1351" s="2">
        <f t="shared" si="570"/>
        <v>-358.70022187755586</v>
      </c>
      <c r="Y1351" s="2">
        <f t="shared" si="571"/>
        <v>276.41042728741752</v>
      </c>
      <c r="Z1351" s="2">
        <f t="shared" si="572"/>
        <v>278.78432713692467</v>
      </c>
      <c r="AA1351" s="2">
        <f t="shared" si="573"/>
        <v>-1000</v>
      </c>
      <c r="AB1351" s="5">
        <f t="shared" si="574"/>
        <v>0.27</v>
      </c>
      <c r="AC1351" s="5">
        <f t="shared" si="575"/>
        <v>-1</v>
      </c>
      <c r="AD1351" s="3">
        <f t="shared" si="576"/>
        <v>201809</v>
      </c>
      <c r="AE1351" s="21">
        <v>3.75</v>
      </c>
      <c r="AF1351" s="21">
        <v>1.28</v>
      </c>
      <c r="AG1351" s="21">
        <v>3.8</v>
      </c>
      <c r="AH1351" s="21">
        <v>1.27</v>
      </c>
      <c r="AI1351">
        <v>20</v>
      </c>
      <c r="AJ1351">
        <v>31</v>
      </c>
      <c r="AK1351">
        <f t="shared" si="577"/>
        <v>-400</v>
      </c>
      <c r="AL1351">
        <f t="shared" si="578"/>
        <v>31</v>
      </c>
      <c r="AM1351">
        <f t="shared" si="579"/>
        <v>20</v>
      </c>
    </row>
    <row r="1352" spans="2:39" x14ac:dyDescent="0.25">
      <c r="B1352" s="24">
        <v>43359</v>
      </c>
      <c r="C1352" s="20" t="s">
        <v>36</v>
      </c>
      <c r="D1352" s="20" t="s">
        <v>32</v>
      </c>
      <c r="E1352" s="2">
        <v>110.00000000000001</v>
      </c>
      <c r="F1352" s="2">
        <v>-131.57894736842104</v>
      </c>
      <c r="G1352" s="9">
        <f t="shared" si="580"/>
        <v>45085.166666663397</v>
      </c>
      <c r="H1352" s="2" t="str">
        <f t="shared" si="581"/>
        <v>Minnesota Vikings</v>
      </c>
      <c r="I1352" s="2" t="str">
        <f t="shared" si="582"/>
        <v>Green Bay Packers</v>
      </c>
      <c r="J1352" s="17">
        <f t="shared" si="583"/>
        <v>-131.57894736842104</v>
      </c>
      <c r="K1352" s="18">
        <f t="shared" si="584"/>
        <v>110.00000000000001</v>
      </c>
      <c r="L1352" s="4">
        <f t="shared" si="559"/>
        <v>1.76</v>
      </c>
      <c r="M1352" s="4">
        <f t="shared" si="560"/>
        <v>2.1</v>
      </c>
      <c r="N1352" s="1">
        <f t="shared" si="561"/>
        <v>0.56818181818181823</v>
      </c>
      <c r="O1352" s="1">
        <f t="shared" si="562"/>
        <v>0.47619047619047616</v>
      </c>
      <c r="P1352" s="1">
        <f t="shared" si="563"/>
        <v>4.2487046632124437E-2</v>
      </c>
      <c r="Q1352" s="1">
        <f t="shared" si="564"/>
        <v>4.5995670995671034E-2</v>
      </c>
      <c r="R1352" s="1">
        <f t="shared" si="565"/>
        <v>0.55699567099567104</v>
      </c>
      <c r="S1352" s="1"/>
      <c r="T1352" s="17">
        <f t="shared" si="566"/>
        <v>795.34608987611307</v>
      </c>
      <c r="U1352" s="18">
        <f t="shared" si="567"/>
        <v>1144.9859022934511</v>
      </c>
      <c r="V1352" s="2">
        <f t="shared" si="568"/>
        <v>755.57878538230739</v>
      </c>
      <c r="W1352" s="18">
        <f t="shared" si="569"/>
        <v>1087.7366071787785</v>
      </c>
      <c r="X1352" s="2">
        <f t="shared" si="570"/>
        <v>-132.3488720628942</v>
      </c>
      <c r="Y1352" s="2">
        <f t="shared" si="571"/>
        <v>108.77366071787785</v>
      </c>
      <c r="Z1352" s="2">
        <f t="shared" si="572"/>
        <v>-1000</v>
      </c>
      <c r="AA1352" s="2">
        <f t="shared" si="573"/>
        <v>-1000</v>
      </c>
      <c r="AB1352" s="5">
        <f t="shared" si="574"/>
        <v>-1</v>
      </c>
      <c r="AC1352" s="5">
        <f t="shared" si="575"/>
        <v>-1</v>
      </c>
      <c r="AD1352" s="3">
        <f t="shared" si="576"/>
        <v>201809</v>
      </c>
      <c r="AE1352" s="21">
        <v>1.8</v>
      </c>
      <c r="AF1352" s="21">
        <v>2.0499999999999998</v>
      </c>
      <c r="AG1352" s="21">
        <v>2.1</v>
      </c>
      <c r="AH1352" s="21">
        <v>1.76</v>
      </c>
      <c r="AI1352">
        <v>29</v>
      </c>
      <c r="AJ1352">
        <v>29</v>
      </c>
      <c r="AK1352">
        <f t="shared" si="577"/>
        <v>-140</v>
      </c>
      <c r="AL1352">
        <f t="shared" si="578"/>
        <v>29</v>
      </c>
      <c r="AM1352">
        <f t="shared" si="579"/>
        <v>29</v>
      </c>
    </row>
    <row r="1353" spans="2:39" x14ac:dyDescent="0.25">
      <c r="B1353" s="24">
        <v>43359</v>
      </c>
      <c r="C1353" s="20" t="s">
        <v>46</v>
      </c>
      <c r="D1353" s="20" t="s">
        <v>49</v>
      </c>
      <c r="E1353" s="2">
        <v>-500.00000000000011</v>
      </c>
      <c r="F1353" s="2">
        <v>375</v>
      </c>
      <c r="G1353" s="9">
        <f t="shared" si="580"/>
        <v>45085.208333330062</v>
      </c>
      <c r="H1353" s="2" t="str">
        <f t="shared" si="581"/>
        <v>New Orleans Saints</v>
      </c>
      <c r="I1353" s="2" t="str">
        <f t="shared" si="582"/>
        <v>Cleveland Browns</v>
      </c>
      <c r="J1353" s="17">
        <f t="shared" si="583"/>
        <v>-500.00000000000011</v>
      </c>
      <c r="K1353" s="18">
        <f t="shared" si="584"/>
        <v>375</v>
      </c>
      <c r="L1353" s="4">
        <f t="shared" si="559"/>
        <v>1.2</v>
      </c>
      <c r="M1353" s="4">
        <f t="shared" si="560"/>
        <v>4.75</v>
      </c>
      <c r="N1353" s="1">
        <f t="shared" si="561"/>
        <v>0.83333333333333337</v>
      </c>
      <c r="O1353" s="1">
        <f t="shared" si="562"/>
        <v>0.21052631578947367</v>
      </c>
      <c r="P1353" s="1">
        <f t="shared" si="563"/>
        <v>4.2016806722689037E-2</v>
      </c>
      <c r="Q1353" s="1">
        <f t="shared" si="564"/>
        <v>0.31140350877192985</v>
      </c>
      <c r="R1353" s="1">
        <f t="shared" si="565"/>
        <v>0.82240350877192991</v>
      </c>
      <c r="S1353" s="1"/>
      <c r="T1353" s="17">
        <f t="shared" si="566"/>
        <v>215.94811954689931</v>
      </c>
      <c r="U1353" s="18">
        <f t="shared" si="567"/>
        <v>3787.1793685900598</v>
      </c>
      <c r="V1353" s="2">
        <f t="shared" si="568"/>
        <v>205.15071356955434</v>
      </c>
      <c r="W1353" s="18">
        <f t="shared" si="569"/>
        <v>3597.8204001605568</v>
      </c>
      <c r="X1353" s="2">
        <f t="shared" si="570"/>
        <v>-487.44651315139578</v>
      </c>
      <c r="Y1353" s="2">
        <f t="shared" si="571"/>
        <v>359.7820400160557</v>
      </c>
      <c r="Z1353" s="2">
        <f t="shared" si="572"/>
        <v>205.15071356955434</v>
      </c>
      <c r="AA1353" s="2">
        <f t="shared" si="573"/>
        <v>-1000</v>
      </c>
      <c r="AB1353" s="5">
        <f t="shared" si="574"/>
        <v>0.19999999999999996</v>
      </c>
      <c r="AC1353" s="5">
        <f t="shared" si="575"/>
        <v>-1</v>
      </c>
      <c r="AD1353" s="3">
        <f t="shared" si="576"/>
        <v>201809</v>
      </c>
      <c r="AE1353" s="21">
        <v>1.25</v>
      </c>
      <c r="AF1353" s="21">
        <v>4.0999999999999996</v>
      </c>
      <c r="AG1353" s="21">
        <v>1.2</v>
      </c>
      <c r="AH1353" s="21">
        <v>4.75</v>
      </c>
      <c r="AI1353">
        <v>21</v>
      </c>
      <c r="AJ1353">
        <v>18</v>
      </c>
      <c r="AK1353">
        <f t="shared" si="577"/>
        <v>-500</v>
      </c>
      <c r="AL1353">
        <f t="shared" si="578"/>
        <v>21</v>
      </c>
      <c r="AM1353">
        <f t="shared" si="579"/>
        <v>18</v>
      </c>
    </row>
    <row r="1354" spans="2:39" x14ac:dyDescent="0.25">
      <c r="B1354" s="24">
        <v>43359</v>
      </c>
      <c r="C1354" s="20" t="s">
        <v>45</v>
      </c>
      <c r="D1354" s="20" t="s">
        <v>33</v>
      </c>
      <c r="E1354" s="2">
        <v>-172.41379310344826</v>
      </c>
      <c r="F1354" s="2">
        <v>150</v>
      </c>
      <c r="G1354" s="9">
        <f t="shared" si="580"/>
        <v>45085.249999996726</v>
      </c>
      <c r="H1354" s="2" t="str">
        <f t="shared" si="581"/>
        <v>New York Jets</v>
      </c>
      <c r="I1354" s="2" t="str">
        <f t="shared" si="582"/>
        <v>Miami Dolphins</v>
      </c>
      <c r="J1354" s="17">
        <f t="shared" si="583"/>
        <v>-172.41379310344826</v>
      </c>
      <c r="K1354" s="18">
        <f t="shared" si="584"/>
        <v>150</v>
      </c>
      <c r="L1354" s="4">
        <f t="shared" si="559"/>
        <v>1.58</v>
      </c>
      <c r="M1354" s="4">
        <f t="shared" si="560"/>
        <v>2.5</v>
      </c>
      <c r="N1354" s="1">
        <f t="shared" si="561"/>
        <v>0.63291139240506322</v>
      </c>
      <c r="O1354" s="1">
        <f t="shared" si="562"/>
        <v>0.4</v>
      </c>
      <c r="P1354" s="1">
        <f t="shared" si="563"/>
        <v>3.1862745098039214E-2</v>
      </c>
      <c r="Q1354" s="1">
        <f t="shared" si="564"/>
        <v>0.1164556962025316</v>
      </c>
      <c r="R1354" s="1">
        <f t="shared" si="565"/>
        <v>0.62745569620253161</v>
      </c>
      <c r="S1354" s="1"/>
      <c r="T1354" s="17">
        <f t="shared" si="566"/>
        <v>593.73802174746322</v>
      </c>
      <c r="U1354" s="18">
        <f t="shared" si="567"/>
        <v>1520.5870888415161</v>
      </c>
      <c r="V1354" s="2">
        <f t="shared" si="568"/>
        <v>564.05112066009008</v>
      </c>
      <c r="W1354" s="18">
        <f t="shared" si="569"/>
        <v>1444.5577343994403</v>
      </c>
      <c r="X1354" s="2">
        <f t="shared" si="570"/>
        <v>-177.28889516782337</v>
      </c>
      <c r="Y1354" s="2">
        <f t="shared" si="571"/>
        <v>144.45577343994404</v>
      </c>
      <c r="Z1354" s="2">
        <f t="shared" si="572"/>
        <v>-1000</v>
      </c>
      <c r="AA1354" s="2">
        <f t="shared" si="573"/>
        <v>1444.5577343994403</v>
      </c>
      <c r="AB1354" s="5">
        <f t="shared" si="574"/>
        <v>-1</v>
      </c>
      <c r="AC1354" s="5">
        <f t="shared" si="575"/>
        <v>1.5</v>
      </c>
      <c r="AD1354" s="3">
        <f t="shared" si="576"/>
        <v>201809</v>
      </c>
      <c r="AE1354" s="21">
        <v>1.66</v>
      </c>
      <c r="AF1354" s="21">
        <v>2.2999999999999998</v>
      </c>
      <c r="AG1354" s="21">
        <v>1.58</v>
      </c>
      <c r="AH1354" s="21">
        <v>2.5</v>
      </c>
      <c r="AI1354">
        <v>12</v>
      </c>
      <c r="AJ1354">
        <v>20</v>
      </c>
      <c r="AK1354">
        <f t="shared" si="577"/>
        <v>-180</v>
      </c>
      <c r="AL1354">
        <f t="shared" si="578"/>
        <v>12</v>
      </c>
      <c r="AM1354">
        <f t="shared" si="579"/>
        <v>20</v>
      </c>
    </row>
    <row r="1355" spans="2:39" x14ac:dyDescent="0.25">
      <c r="B1355" s="24">
        <v>43359</v>
      </c>
      <c r="C1355" s="20" t="s">
        <v>48</v>
      </c>
      <c r="D1355" s="20" t="s">
        <v>23</v>
      </c>
      <c r="E1355" s="2">
        <v>-200</v>
      </c>
      <c r="F1355" s="2">
        <v>170.00000000000003</v>
      </c>
      <c r="G1355" s="9">
        <f t="shared" si="580"/>
        <v>45085.29166666339</v>
      </c>
      <c r="H1355" s="2" t="str">
        <f t="shared" si="581"/>
        <v>Pittsburgh Steelers</v>
      </c>
      <c r="I1355" s="2" t="str">
        <f t="shared" si="582"/>
        <v>Kansas City Chiefs</v>
      </c>
      <c r="J1355" s="17">
        <f t="shared" si="583"/>
        <v>-200</v>
      </c>
      <c r="K1355" s="18">
        <f t="shared" si="584"/>
        <v>170.00000000000003</v>
      </c>
      <c r="L1355" s="4">
        <f t="shared" si="559"/>
        <v>1.5</v>
      </c>
      <c r="M1355" s="4">
        <f t="shared" si="560"/>
        <v>2.7</v>
      </c>
      <c r="N1355" s="1">
        <f t="shared" si="561"/>
        <v>0.66666666666666663</v>
      </c>
      <c r="O1355" s="1">
        <f t="shared" si="562"/>
        <v>0.37037037037037035</v>
      </c>
      <c r="P1355" s="1">
        <f t="shared" si="563"/>
        <v>3.5714285714285587E-2</v>
      </c>
      <c r="Q1355" s="1">
        <f t="shared" si="564"/>
        <v>0.14814814814814814</v>
      </c>
      <c r="R1355" s="1">
        <f t="shared" si="565"/>
        <v>0.65914814814814815</v>
      </c>
      <c r="S1355" s="1"/>
      <c r="T1355" s="17">
        <f t="shared" si="566"/>
        <v>517.10962521773342</v>
      </c>
      <c r="U1355" s="18">
        <f t="shared" si="567"/>
        <v>1734.0124117028765</v>
      </c>
      <c r="V1355" s="2">
        <f t="shared" si="568"/>
        <v>491.25414395684675</v>
      </c>
      <c r="W1355" s="18">
        <f t="shared" si="569"/>
        <v>1647.3117911177326</v>
      </c>
      <c r="X1355" s="2">
        <f t="shared" si="570"/>
        <v>-203.56062382403903</v>
      </c>
      <c r="Y1355" s="2">
        <f t="shared" si="571"/>
        <v>164.73117911177326</v>
      </c>
      <c r="Z1355" s="2">
        <f t="shared" si="572"/>
        <v>-1000</v>
      </c>
      <c r="AA1355" s="2">
        <f t="shared" si="573"/>
        <v>1647.3117911177326</v>
      </c>
      <c r="AB1355" s="5">
        <f t="shared" si="574"/>
        <v>-1</v>
      </c>
      <c r="AC1355" s="5">
        <f t="shared" si="575"/>
        <v>1.7000000000000002</v>
      </c>
      <c r="AD1355" s="3">
        <f t="shared" si="576"/>
        <v>201809</v>
      </c>
      <c r="AE1355" s="21">
        <v>1.42</v>
      </c>
      <c r="AF1355" s="21">
        <v>2.95</v>
      </c>
      <c r="AG1355" s="21">
        <v>1.5</v>
      </c>
      <c r="AH1355" s="21">
        <v>2.7</v>
      </c>
      <c r="AI1355">
        <v>37</v>
      </c>
      <c r="AJ1355">
        <v>42</v>
      </c>
      <c r="AK1355">
        <f t="shared" si="577"/>
        <v>-200</v>
      </c>
      <c r="AL1355">
        <f t="shared" si="578"/>
        <v>37</v>
      </c>
      <c r="AM1355">
        <f t="shared" si="579"/>
        <v>42</v>
      </c>
    </row>
    <row r="1356" spans="2:39" x14ac:dyDescent="0.25">
      <c r="B1356" s="24">
        <v>43359</v>
      </c>
      <c r="C1356" s="20" t="s">
        <v>30</v>
      </c>
      <c r="D1356" s="20" t="s">
        <v>22</v>
      </c>
      <c r="E1356" s="2">
        <v>125</v>
      </c>
      <c r="F1356" s="2">
        <v>-147.05882352941177</v>
      </c>
      <c r="G1356" s="9">
        <f t="shared" si="580"/>
        <v>45085.333333330054</v>
      </c>
      <c r="H1356" s="2" t="str">
        <f t="shared" si="581"/>
        <v>Philadelphia Eagles</v>
      </c>
      <c r="I1356" s="2" t="str">
        <f t="shared" si="582"/>
        <v>Tampa Bay Buccaneers</v>
      </c>
      <c r="J1356" s="17">
        <f t="shared" si="583"/>
        <v>-147.05882352941177</v>
      </c>
      <c r="K1356" s="18">
        <f t="shared" si="584"/>
        <v>125</v>
      </c>
      <c r="L1356" s="4">
        <f t="shared" si="559"/>
        <v>1.68</v>
      </c>
      <c r="M1356" s="4">
        <f t="shared" si="560"/>
        <v>2.25</v>
      </c>
      <c r="N1356" s="1">
        <f t="shared" si="561"/>
        <v>0.59523809523809523</v>
      </c>
      <c r="O1356" s="1">
        <f t="shared" si="562"/>
        <v>0.44444444444444442</v>
      </c>
      <c r="P1356" s="1">
        <f t="shared" si="563"/>
        <v>3.8167938931297662E-2</v>
      </c>
      <c r="Q1356" s="1">
        <f t="shared" si="564"/>
        <v>7.5396825396825407E-2</v>
      </c>
      <c r="R1356" s="1">
        <f t="shared" si="565"/>
        <v>0.58639682539682547</v>
      </c>
      <c r="S1356" s="1"/>
      <c r="T1356" s="17">
        <f t="shared" si="566"/>
        <v>705.32983244457648</v>
      </c>
      <c r="U1356" s="18">
        <f t="shared" si="567"/>
        <v>1287.7472223008879</v>
      </c>
      <c r="V1356" s="2">
        <f t="shared" si="568"/>
        <v>670.06334082234764</v>
      </c>
      <c r="W1356" s="18">
        <f t="shared" si="569"/>
        <v>1223.3598611858433</v>
      </c>
      <c r="X1356" s="2">
        <f t="shared" si="570"/>
        <v>-149.23962244714528</v>
      </c>
      <c r="Y1356" s="2">
        <f t="shared" si="571"/>
        <v>122.33598611858433</v>
      </c>
      <c r="Z1356" s="2">
        <f t="shared" si="572"/>
        <v>-1000</v>
      </c>
      <c r="AA1356" s="2">
        <f t="shared" si="573"/>
        <v>1223.3598611858433</v>
      </c>
      <c r="AB1356" s="5">
        <f t="shared" si="574"/>
        <v>-1</v>
      </c>
      <c r="AC1356" s="5">
        <f t="shared" si="575"/>
        <v>1.25</v>
      </c>
      <c r="AD1356" s="3">
        <f t="shared" si="576"/>
        <v>201809</v>
      </c>
      <c r="AE1356" s="21">
        <v>2.5</v>
      </c>
      <c r="AF1356" s="21">
        <v>1.58</v>
      </c>
      <c r="AG1356" s="21">
        <v>2.25</v>
      </c>
      <c r="AH1356" s="21">
        <v>1.68</v>
      </c>
      <c r="AI1356">
        <v>27</v>
      </c>
      <c r="AJ1356">
        <v>21</v>
      </c>
      <c r="AK1356">
        <f t="shared" si="577"/>
        <v>-150</v>
      </c>
      <c r="AL1356">
        <f t="shared" si="578"/>
        <v>21</v>
      </c>
      <c r="AM1356">
        <f t="shared" si="579"/>
        <v>27</v>
      </c>
    </row>
    <row r="1357" spans="2:39" x14ac:dyDescent="0.25">
      <c r="B1357" s="24">
        <v>43359</v>
      </c>
      <c r="C1357" s="20" t="s">
        <v>44</v>
      </c>
      <c r="D1357" s="20" t="s">
        <v>43</v>
      </c>
      <c r="E1357" s="2">
        <v>165</v>
      </c>
      <c r="F1357" s="2">
        <v>-185.18518518518516</v>
      </c>
      <c r="G1357" s="9">
        <f t="shared" si="580"/>
        <v>45085.374999996719</v>
      </c>
      <c r="H1357" s="2" t="str">
        <f t="shared" si="581"/>
        <v>Houston Texans</v>
      </c>
      <c r="I1357" s="2" t="str">
        <f t="shared" si="582"/>
        <v>Tennessee Titans</v>
      </c>
      <c r="J1357" s="17">
        <f t="shared" si="583"/>
        <v>-185.18518518518516</v>
      </c>
      <c r="K1357" s="18">
        <f t="shared" si="584"/>
        <v>165</v>
      </c>
      <c r="L1357" s="4">
        <f t="shared" si="559"/>
        <v>1.54</v>
      </c>
      <c r="M1357" s="4">
        <f t="shared" si="560"/>
        <v>2.65</v>
      </c>
      <c r="N1357" s="1">
        <f t="shared" si="561"/>
        <v>0.64935064935064934</v>
      </c>
      <c r="O1357" s="1">
        <f t="shared" si="562"/>
        <v>0.37735849056603776</v>
      </c>
      <c r="P1357" s="1">
        <f t="shared" si="563"/>
        <v>2.6014319809069208E-2</v>
      </c>
      <c r="Q1357" s="1">
        <f t="shared" si="564"/>
        <v>0.13599607939230579</v>
      </c>
      <c r="R1357" s="1">
        <f t="shared" si="565"/>
        <v>0.64699607939230575</v>
      </c>
      <c r="S1357" s="1"/>
      <c r="T1357" s="17">
        <f t="shared" si="566"/>
        <v>545.60441995143913</v>
      </c>
      <c r="U1357" s="18">
        <f t="shared" si="567"/>
        <v>1648.1806912014345</v>
      </c>
      <c r="V1357" s="2">
        <f t="shared" si="568"/>
        <v>518.32419895386715</v>
      </c>
      <c r="W1357" s="18">
        <f t="shared" si="569"/>
        <v>1565.7716566413626</v>
      </c>
      <c r="X1357" s="2">
        <f t="shared" si="570"/>
        <v>-192.92944493394256</v>
      </c>
      <c r="Y1357" s="2">
        <f t="shared" si="571"/>
        <v>156.57716566413626</v>
      </c>
      <c r="Z1357" s="2">
        <f t="shared" si="572"/>
        <v>-1000</v>
      </c>
      <c r="AA1357" s="2">
        <f t="shared" si="573"/>
        <v>1565.7716566413626</v>
      </c>
      <c r="AB1357" s="5">
        <f t="shared" si="574"/>
        <v>-1</v>
      </c>
      <c r="AC1357" s="5">
        <f t="shared" si="575"/>
        <v>1.65</v>
      </c>
      <c r="AD1357" s="3">
        <f t="shared" si="576"/>
        <v>201809</v>
      </c>
      <c r="AE1357" s="21">
        <v>2.1</v>
      </c>
      <c r="AF1357" s="21">
        <v>1.76</v>
      </c>
      <c r="AG1357" s="21">
        <v>2.65</v>
      </c>
      <c r="AH1357" s="21">
        <v>1.54</v>
      </c>
      <c r="AI1357">
        <v>20</v>
      </c>
      <c r="AJ1357">
        <v>17</v>
      </c>
      <c r="AK1357">
        <f t="shared" si="577"/>
        <v>-190</v>
      </c>
      <c r="AL1357">
        <f t="shared" si="578"/>
        <v>17</v>
      </c>
      <c r="AM1357">
        <f t="shared" si="579"/>
        <v>20</v>
      </c>
    </row>
    <row r="1358" spans="2:39" x14ac:dyDescent="0.25">
      <c r="B1358" s="24">
        <v>43359</v>
      </c>
      <c r="C1358" s="20" t="s">
        <v>56</v>
      </c>
      <c r="D1358" s="20" t="s">
        <v>42</v>
      </c>
      <c r="E1358" s="2">
        <v>-250.00000000000006</v>
      </c>
      <c r="F1358" s="2">
        <v>210</v>
      </c>
      <c r="G1358" s="9">
        <f t="shared" si="580"/>
        <v>45085.416666663383</v>
      </c>
      <c r="H1358" s="2" t="str">
        <f t="shared" si="581"/>
        <v>Washington Redskins</v>
      </c>
      <c r="I1358" s="2" t="str">
        <f t="shared" si="582"/>
        <v>Indianapolis Colts</v>
      </c>
      <c r="J1358" s="17">
        <f t="shared" si="583"/>
        <v>-250.00000000000006</v>
      </c>
      <c r="K1358" s="18">
        <f t="shared" si="584"/>
        <v>210</v>
      </c>
      <c r="L1358" s="4">
        <f t="shared" si="559"/>
        <v>1.4</v>
      </c>
      <c r="M1358" s="4">
        <f t="shared" si="560"/>
        <v>3.1</v>
      </c>
      <c r="N1358" s="1">
        <f t="shared" si="561"/>
        <v>0.7142857142857143</v>
      </c>
      <c r="O1358" s="1">
        <f t="shared" si="562"/>
        <v>0.32258064516129031</v>
      </c>
      <c r="P1358" s="1">
        <f t="shared" si="563"/>
        <v>3.5555555555555562E-2</v>
      </c>
      <c r="Q1358" s="1">
        <f t="shared" si="564"/>
        <v>0.19585253456221199</v>
      </c>
      <c r="R1358" s="1">
        <f t="shared" si="565"/>
        <v>0.70685253456221198</v>
      </c>
      <c r="S1358" s="1"/>
      <c r="T1358" s="17">
        <f t="shared" si="566"/>
        <v>414.72223852086552</v>
      </c>
      <c r="U1358" s="18">
        <f t="shared" si="567"/>
        <v>2130.2265089838866</v>
      </c>
      <c r="V1358" s="2">
        <f t="shared" si="568"/>
        <v>393.98612659482222</v>
      </c>
      <c r="W1358" s="18">
        <f t="shared" si="569"/>
        <v>2023.7151835346922</v>
      </c>
      <c r="X1358" s="2">
        <f t="shared" si="570"/>
        <v>-253.81604389039978</v>
      </c>
      <c r="Y1358" s="2">
        <f t="shared" si="571"/>
        <v>202.37151835346921</v>
      </c>
      <c r="Z1358" s="2">
        <f t="shared" si="572"/>
        <v>-1000</v>
      </c>
      <c r="AA1358" s="2">
        <f t="shared" si="573"/>
        <v>2023.7151835346922</v>
      </c>
      <c r="AB1358" s="5">
        <f t="shared" si="574"/>
        <v>-1</v>
      </c>
      <c r="AC1358" s="5">
        <f t="shared" si="575"/>
        <v>2.1</v>
      </c>
      <c r="AD1358" s="3">
        <f t="shared" si="576"/>
        <v>201809</v>
      </c>
      <c r="AE1358" s="21">
        <v>1.41</v>
      </c>
      <c r="AF1358" s="21">
        <v>3</v>
      </c>
      <c r="AG1358" s="21">
        <v>1.4</v>
      </c>
      <c r="AH1358" s="21">
        <v>3.1</v>
      </c>
      <c r="AI1358">
        <v>9</v>
      </c>
      <c r="AJ1358">
        <v>21</v>
      </c>
      <c r="AK1358">
        <f t="shared" si="577"/>
        <v>-300</v>
      </c>
      <c r="AL1358">
        <f t="shared" si="578"/>
        <v>9</v>
      </c>
      <c r="AM1358">
        <f t="shared" si="579"/>
        <v>21</v>
      </c>
    </row>
    <row r="1359" spans="2:39" x14ac:dyDescent="0.25">
      <c r="B1359" s="24">
        <v>43356</v>
      </c>
      <c r="C1359" s="20" t="s">
        <v>24</v>
      </c>
      <c r="D1359" s="20" t="s">
        <v>31</v>
      </c>
      <c r="E1359" s="2">
        <v>-111.11111111111113</v>
      </c>
      <c r="F1359" s="2">
        <v>-111.11111111111113</v>
      </c>
      <c r="G1359" s="9">
        <f t="shared" si="580"/>
        <v>45085.458333330047</v>
      </c>
      <c r="H1359" s="2" t="str">
        <f t="shared" si="581"/>
        <v>Cincinnati Bengals</v>
      </c>
      <c r="I1359" s="2" t="str">
        <f t="shared" si="582"/>
        <v>Baltimore Ravens</v>
      </c>
      <c r="J1359" s="17">
        <f t="shared" si="583"/>
        <v>-111.11111111111113</v>
      </c>
      <c r="K1359" s="18">
        <f t="shared" si="584"/>
        <v>-111.11111111111113</v>
      </c>
      <c r="L1359" s="4">
        <f t="shared" si="559"/>
        <v>1.9</v>
      </c>
      <c r="M1359" s="4">
        <f t="shared" si="560"/>
        <v>1.9</v>
      </c>
      <c r="N1359" s="1">
        <f t="shared" si="561"/>
        <v>0.52631578947368418</v>
      </c>
      <c r="O1359" s="1">
        <f t="shared" si="562"/>
        <v>0.52631578947368418</v>
      </c>
      <c r="P1359" s="1">
        <f t="shared" si="563"/>
        <v>4.9999999999999933E-2</v>
      </c>
      <c r="Q1359" s="1">
        <f t="shared" si="564"/>
        <v>0</v>
      </c>
      <c r="R1359" s="1">
        <f t="shared" si="565"/>
        <v>0.51100000000000001</v>
      </c>
      <c r="S1359" s="1"/>
      <c r="T1359" s="17">
        <f t="shared" si="566"/>
        <v>956.94716242661434</v>
      </c>
      <c r="U1359" s="18">
        <f t="shared" si="567"/>
        <v>953.05662164669593</v>
      </c>
      <c r="V1359" s="2">
        <f t="shared" si="568"/>
        <v>909.09980430528356</v>
      </c>
      <c r="W1359" s="18">
        <f t="shared" si="569"/>
        <v>905.40379056436109</v>
      </c>
      <c r="X1359" s="2">
        <f t="shared" si="570"/>
        <v>-109.9989236895921</v>
      </c>
      <c r="Y1359" s="2">
        <f t="shared" si="571"/>
        <v>-110.44795818412409</v>
      </c>
      <c r="Z1359" s="2">
        <f t="shared" si="572"/>
        <v>-1000</v>
      </c>
      <c r="AA1359" s="2">
        <f t="shared" si="573"/>
        <v>905.40379056436109</v>
      </c>
      <c r="AB1359" s="5">
        <f t="shared" si="574"/>
        <v>-1</v>
      </c>
      <c r="AC1359" s="5">
        <f t="shared" si="575"/>
        <v>0.89999999999999991</v>
      </c>
      <c r="AD1359" s="3">
        <f t="shared" si="576"/>
        <v>201809</v>
      </c>
      <c r="AE1359" s="21">
        <v>1.95</v>
      </c>
      <c r="AF1359" s="21">
        <v>1.86</v>
      </c>
      <c r="AG1359" s="21">
        <v>1.9</v>
      </c>
      <c r="AH1359" s="21">
        <v>1.9</v>
      </c>
      <c r="AI1359">
        <v>34</v>
      </c>
      <c r="AJ1359">
        <v>23</v>
      </c>
      <c r="AK1359">
        <f t="shared" si="577"/>
        <v>-120</v>
      </c>
      <c r="AL1359">
        <f t="shared" si="578"/>
        <v>23</v>
      </c>
      <c r="AM1359">
        <f t="shared" si="579"/>
        <v>34</v>
      </c>
    </row>
    <row r="1360" spans="2:39" x14ac:dyDescent="0.25">
      <c r="B1360" s="24">
        <v>43353</v>
      </c>
      <c r="C1360" s="20" t="s">
        <v>55</v>
      </c>
      <c r="D1360" s="20" t="s">
        <v>50</v>
      </c>
      <c r="E1360" s="2">
        <v>220.00000000000003</v>
      </c>
      <c r="F1360" s="2">
        <v>-270.2702702702702</v>
      </c>
      <c r="G1360" s="9">
        <f t="shared" si="580"/>
        <v>45085.499999996711</v>
      </c>
      <c r="H1360" s="2" t="str">
        <f t="shared" si="581"/>
        <v>Los Angeles Rams</v>
      </c>
      <c r="I1360" s="2" t="str">
        <f t="shared" si="582"/>
        <v>Oakland Raiders</v>
      </c>
      <c r="J1360" s="17">
        <f t="shared" si="583"/>
        <v>-270.2702702702702</v>
      </c>
      <c r="K1360" s="18">
        <f t="shared" si="584"/>
        <v>220.00000000000003</v>
      </c>
      <c r="L1360" s="4">
        <f t="shared" si="559"/>
        <v>1.37</v>
      </c>
      <c r="M1360" s="4">
        <f t="shared" si="560"/>
        <v>3.2</v>
      </c>
      <c r="N1360" s="1">
        <f t="shared" si="561"/>
        <v>0.72992700729927007</v>
      </c>
      <c r="O1360" s="1">
        <f t="shared" si="562"/>
        <v>0.3125</v>
      </c>
      <c r="P1360" s="1">
        <f t="shared" si="563"/>
        <v>4.0700218818380707E-2</v>
      </c>
      <c r="Q1360" s="1">
        <f t="shared" si="564"/>
        <v>0.20871350364963503</v>
      </c>
      <c r="R1360" s="1">
        <f t="shared" si="565"/>
        <v>0.71971350364963504</v>
      </c>
      <c r="S1360" s="1"/>
      <c r="T1360" s="17">
        <f t="shared" si="566"/>
        <v>389.44176388110628</v>
      </c>
      <c r="U1360" s="18">
        <f t="shared" si="567"/>
        <v>2256.8044836814311</v>
      </c>
      <c r="V1360" s="2">
        <f t="shared" si="568"/>
        <v>369.96967568705094</v>
      </c>
      <c r="W1360" s="18">
        <f t="shared" si="569"/>
        <v>2143.9642594973593</v>
      </c>
      <c r="X1360" s="2">
        <f t="shared" si="570"/>
        <v>-270.29242278923357</v>
      </c>
      <c r="Y1360" s="2">
        <f t="shared" si="571"/>
        <v>214.39642594973594</v>
      </c>
      <c r="Z1360" s="2">
        <f t="shared" si="572"/>
        <v>369.96967568705094</v>
      </c>
      <c r="AA1360" s="2">
        <f t="shared" si="573"/>
        <v>-1000</v>
      </c>
      <c r="AB1360" s="5">
        <f t="shared" si="574"/>
        <v>0.37000000000000011</v>
      </c>
      <c r="AC1360" s="5">
        <f t="shared" si="575"/>
        <v>-1</v>
      </c>
      <c r="AD1360" s="3">
        <f t="shared" si="576"/>
        <v>201809</v>
      </c>
      <c r="AE1360" s="21">
        <v>2.4</v>
      </c>
      <c r="AF1360" s="21">
        <v>1.62</v>
      </c>
      <c r="AG1360" s="21">
        <v>3.2</v>
      </c>
      <c r="AH1360" s="21">
        <v>1.37</v>
      </c>
      <c r="AI1360">
        <v>13</v>
      </c>
      <c r="AJ1360">
        <v>33</v>
      </c>
      <c r="AK1360">
        <f t="shared" si="577"/>
        <v>-300</v>
      </c>
      <c r="AL1360">
        <f t="shared" si="578"/>
        <v>33</v>
      </c>
      <c r="AM1360">
        <f t="shared" si="579"/>
        <v>13</v>
      </c>
    </row>
    <row r="1361" spans="2:39" x14ac:dyDescent="0.25">
      <c r="B1361" s="24">
        <v>43353</v>
      </c>
      <c r="C1361" s="20" t="s">
        <v>37</v>
      </c>
      <c r="D1361" s="20" t="s">
        <v>45</v>
      </c>
      <c r="E1361" s="2">
        <v>-322.58064516129025</v>
      </c>
      <c r="F1361" s="2">
        <v>254.99999999999997</v>
      </c>
      <c r="G1361" s="9">
        <f t="shared" si="580"/>
        <v>45085.541666663376</v>
      </c>
      <c r="H1361" s="2" t="str">
        <f t="shared" si="581"/>
        <v>Detroit Lions</v>
      </c>
      <c r="I1361" s="2" t="str">
        <f t="shared" si="582"/>
        <v>New York Jets</v>
      </c>
      <c r="J1361" s="17">
        <f t="shared" si="583"/>
        <v>-322.58064516129025</v>
      </c>
      <c r="K1361" s="18">
        <f t="shared" si="584"/>
        <v>254.99999999999997</v>
      </c>
      <c r="L1361" s="4">
        <f t="shared" si="559"/>
        <v>1.31</v>
      </c>
      <c r="M1361" s="4">
        <f t="shared" si="560"/>
        <v>3.55</v>
      </c>
      <c r="N1361" s="1">
        <f t="shared" si="561"/>
        <v>0.76335877862595414</v>
      </c>
      <c r="O1361" s="1">
        <f t="shared" si="562"/>
        <v>0.28169014084507044</v>
      </c>
      <c r="P1361" s="1">
        <f t="shared" si="563"/>
        <v>4.3106995884773514E-2</v>
      </c>
      <c r="Q1361" s="1">
        <f t="shared" si="564"/>
        <v>0.24083431889044185</v>
      </c>
      <c r="R1361" s="1">
        <f t="shared" si="565"/>
        <v>0.75183431889044183</v>
      </c>
      <c r="S1361" s="1"/>
      <c r="T1361" s="17">
        <f t="shared" si="566"/>
        <v>330.08027815995609</v>
      </c>
      <c r="U1361" s="18">
        <f t="shared" si="567"/>
        <v>2621.0959219336551</v>
      </c>
      <c r="V1361" s="2">
        <f t="shared" si="568"/>
        <v>313.57626425195826</v>
      </c>
      <c r="W1361" s="18">
        <f t="shared" si="569"/>
        <v>2490.0411258369722</v>
      </c>
      <c r="X1361" s="2">
        <f t="shared" si="570"/>
        <v>-318.90168804246639</v>
      </c>
      <c r="Y1361" s="2">
        <f t="shared" si="571"/>
        <v>249.00411258369724</v>
      </c>
      <c r="Z1361" s="2">
        <f t="shared" si="572"/>
        <v>-1000</v>
      </c>
      <c r="AA1361" s="2">
        <f t="shared" si="573"/>
        <v>2490.0411258369722</v>
      </c>
      <c r="AB1361" s="5">
        <f t="shared" si="574"/>
        <v>-1</v>
      </c>
      <c r="AC1361" s="5">
        <f t="shared" si="575"/>
        <v>2.5499999999999998</v>
      </c>
      <c r="AD1361" s="3">
        <f t="shared" si="576"/>
        <v>201809</v>
      </c>
      <c r="AE1361" s="21">
        <v>1.35</v>
      </c>
      <c r="AF1361" s="21">
        <v>3.3</v>
      </c>
      <c r="AG1361" s="21">
        <v>1.31</v>
      </c>
      <c r="AH1361" s="21">
        <v>3.55</v>
      </c>
      <c r="AI1361">
        <v>17</v>
      </c>
      <c r="AJ1361">
        <v>48</v>
      </c>
      <c r="AK1361">
        <f t="shared" si="577"/>
        <v>-400</v>
      </c>
      <c r="AL1361">
        <f t="shared" si="578"/>
        <v>17</v>
      </c>
      <c r="AM1361">
        <f t="shared" si="579"/>
        <v>48</v>
      </c>
    </row>
    <row r="1362" spans="2:39" x14ac:dyDescent="0.25">
      <c r="B1362" s="24">
        <v>43352</v>
      </c>
      <c r="C1362" s="20" t="s">
        <v>36</v>
      </c>
      <c r="D1362" s="20" t="s">
        <v>40</v>
      </c>
      <c r="E1362" s="2">
        <v>-303.03030303030295</v>
      </c>
      <c r="F1362" s="2">
        <v>240</v>
      </c>
      <c r="G1362" s="9">
        <f t="shared" si="580"/>
        <v>45085.58333333004</v>
      </c>
      <c r="H1362" s="2" t="str">
        <f t="shared" si="581"/>
        <v>Green Bay Packers</v>
      </c>
      <c r="I1362" s="2" t="str">
        <f t="shared" si="582"/>
        <v>Chicago Bears</v>
      </c>
      <c r="J1362" s="17">
        <f t="shared" si="583"/>
        <v>-303.03030303030295</v>
      </c>
      <c r="K1362" s="18">
        <f t="shared" si="584"/>
        <v>240</v>
      </c>
      <c r="L1362" s="4">
        <f t="shared" si="559"/>
        <v>1.33</v>
      </c>
      <c r="M1362" s="4">
        <f t="shared" si="560"/>
        <v>3.4</v>
      </c>
      <c r="N1362" s="1">
        <f t="shared" si="561"/>
        <v>0.75187969924812026</v>
      </c>
      <c r="O1362" s="1">
        <f t="shared" si="562"/>
        <v>0.29411764705882354</v>
      </c>
      <c r="P1362" s="1">
        <f t="shared" si="563"/>
        <v>4.3974630021141659E-2</v>
      </c>
      <c r="Q1362" s="1">
        <f t="shared" si="564"/>
        <v>0.22888102609464836</v>
      </c>
      <c r="R1362" s="1">
        <f t="shared" si="565"/>
        <v>0.73988102609464834</v>
      </c>
      <c r="S1362" s="1"/>
      <c r="T1362" s="17">
        <f t="shared" si="566"/>
        <v>351.56865054149432</v>
      </c>
      <c r="U1362" s="18">
        <f t="shared" si="567"/>
        <v>2476.6314971810075</v>
      </c>
      <c r="V1362" s="2">
        <f t="shared" si="568"/>
        <v>333.99021801441961</v>
      </c>
      <c r="W1362" s="18">
        <f t="shared" si="569"/>
        <v>2352.7999223219572</v>
      </c>
      <c r="X1362" s="2">
        <f t="shared" si="570"/>
        <v>-299.40996653884821</v>
      </c>
      <c r="Y1362" s="2">
        <f t="shared" si="571"/>
        <v>235.27999223219572</v>
      </c>
      <c r="Z1362" s="2">
        <f t="shared" si="572"/>
        <v>333.99021801441961</v>
      </c>
      <c r="AA1362" s="2">
        <f t="shared" si="573"/>
        <v>-1000</v>
      </c>
      <c r="AB1362" s="5">
        <f t="shared" si="574"/>
        <v>0.33000000000000007</v>
      </c>
      <c r="AC1362" s="5">
        <f t="shared" si="575"/>
        <v>-1</v>
      </c>
      <c r="AD1362" s="3">
        <f t="shared" si="576"/>
        <v>201809</v>
      </c>
      <c r="AE1362" s="21">
        <v>1.27</v>
      </c>
      <c r="AF1362" s="21">
        <v>3.9</v>
      </c>
      <c r="AG1362" s="21">
        <v>1.33</v>
      </c>
      <c r="AH1362" s="21">
        <v>3.4</v>
      </c>
      <c r="AI1362">
        <v>24</v>
      </c>
      <c r="AJ1362">
        <v>23</v>
      </c>
      <c r="AK1362">
        <f t="shared" si="577"/>
        <v>-400</v>
      </c>
      <c r="AL1362">
        <f t="shared" si="578"/>
        <v>24</v>
      </c>
      <c r="AM1362">
        <f t="shared" si="579"/>
        <v>23</v>
      </c>
    </row>
    <row r="1363" spans="2:39" x14ac:dyDescent="0.25">
      <c r="B1363" s="24">
        <v>43352</v>
      </c>
      <c r="C1363" s="20" t="s">
        <v>51</v>
      </c>
      <c r="D1363" s="20" t="s">
        <v>56</v>
      </c>
      <c r="E1363" s="2">
        <v>-140.84507042253523</v>
      </c>
      <c r="F1363" s="2">
        <v>120.00000000000001</v>
      </c>
      <c r="G1363" s="9">
        <f t="shared" si="580"/>
        <v>45085.624999996704</v>
      </c>
      <c r="H1363" s="2" t="str">
        <f t="shared" si="581"/>
        <v>Arizona Cardinals</v>
      </c>
      <c r="I1363" s="2" t="str">
        <f t="shared" si="582"/>
        <v>Washington Redskins</v>
      </c>
      <c r="J1363" s="17">
        <f t="shared" si="583"/>
        <v>-140.84507042253523</v>
      </c>
      <c r="K1363" s="18">
        <f t="shared" si="584"/>
        <v>120.00000000000001</v>
      </c>
      <c r="L1363" s="4">
        <f t="shared" si="559"/>
        <v>1.71</v>
      </c>
      <c r="M1363" s="4">
        <f t="shared" si="560"/>
        <v>2.2000000000000002</v>
      </c>
      <c r="N1363" s="1">
        <f t="shared" si="561"/>
        <v>0.58479532163742687</v>
      </c>
      <c r="O1363" s="1">
        <f t="shared" si="562"/>
        <v>0.45454545454545453</v>
      </c>
      <c r="P1363" s="1">
        <f t="shared" si="563"/>
        <v>3.7851662404092101E-2</v>
      </c>
      <c r="Q1363" s="1">
        <f t="shared" si="564"/>
        <v>6.5124933545986169E-2</v>
      </c>
      <c r="R1363" s="1">
        <f t="shared" si="565"/>
        <v>0.57612493354598615</v>
      </c>
      <c r="S1363" s="1"/>
      <c r="T1363" s="17">
        <f t="shared" si="566"/>
        <v>735.73463284275692</v>
      </c>
      <c r="U1363" s="18">
        <f t="shared" si="567"/>
        <v>1235.8449349286186</v>
      </c>
      <c r="V1363" s="2">
        <f t="shared" si="568"/>
        <v>698.94790120061907</v>
      </c>
      <c r="W1363" s="18">
        <f t="shared" si="569"/>
        <v>1174.0526881821877</v>
      </c>
      <c r="X1363" s="2">
        <f t="shared" si="570"/>
        <v>-143.07218009843768</v>
      </c>
      <c r="Y1363" s="2">
        <f t="shared" si="571"/>
        <v>117.40526881821877</v>
      </c>
      <c r="Z1363" s="2">
        <f t="shared" si="572"/>
        <v>-1000</v>
      </c>
      <c r="AA1363" s="2">
        <f t="shared" si="573"/>
        <v>1174.0526881821877</v>
      </c>
      <c r="AB1363" s="5">
        <f t="shared" si="574"/>
        <v>-1</v>
      </c>
      <c r="AC1363" s="5">
        <f t="shared" si="575"/>
        <v>1.2000000000000002</v>
      </c>
      <c r="AD1363" s="3">
        <f t="shared" si="576"/>
        <v>201809</v>
      </c>
      <c r="AE1363" s="21">
        <v>1.9</v>
      </c>
      <c r="AF1363" s="21">
        <v>1.9</v>
      </c>
      <c r="AG1363" s="21">
        <v>1.71</v>
      </c>
      <c r="AH1363" s="21">
        <v>2.2000000000000002</v>
      </c>
      <c r="AI1363">
        <v>6</v>
      </c>
      <c r="AJ1363">
        <v>24</v>
      </c>
      <c r="AK1363">
        <f t="shared" si="577"/>
        <v>-150</v>
      </c>
      <c r="AL1363">
        <f t="shared" si="578"/>
        <v>6</v>
      </c>
      <c r="AM1363">
        <f t="shared" si="579"/>
        <v>24</v>
      </c>
    </row>
    <row r="1364" spans="2:39" x14ac:dyDescent="0.25">
      <c r="B1364" s="24">
        <v>43352</v>
      </c>
      <c r="C1364" s="20" t="s">
        <v>47</v>
      </c>
      <c r="D1364" s="20" t="s">
        <v>26</v>
      </c>
      <c r="E1364" s="2">
        <v>-156.25000000000003</v>
      </c>
      <c r="F1364" s="2">
        <v>135</v>
      </c>
      <c r="G1364" s="9">
        <f t="shared" si="580"/>
        <v>45085.666666663368</v>
      </c>
      <c r="H1364" s="2" t="str">
        <f t="shared" si="581"/>
        <v>Carolina Panthers</v>
      </c>
      <c r="I1364" s="2" t="str">
        <f t="shared" si="582"/>
        <v>Dallas Cowboys</v>
      </c>
      <c r="J1364" s="17">
        <f t="shared" si="583"/>
        <v>-156.25000000000003</v>
      </c>
      <c r="K1364" s="18">
        <f t="shared" si="584"/>
        <v>135</v>
      </c>
      <c r="L1364" s="4">
        <f t="shared" si="559"/>
        <v>1.6399999999999997</v>
      </c>
      <c r="M1364" s="4">
        <f t="shared" si="560"/>
        <v>2.35</v>
      </c>
      <c r="N1364" s="1">
        <f t="shared" si="561"/>
        <v>0.60975609756097571</v>
      </c>
      <c r="O1364" s="1">
        <f t="shared" si="562"/>
        <v>0.42553191489361702</v>
      </c>
      <c r="P1364" s="1">
        <f t="shared" si="563"/>
        <v>3.4085213032581607E-2</v>
      </c>
      <c r="Q1364" s="1">
        <f t="shared" si="564"/>
        <v>9.2112091333679341E-2</v>
      </c>
      <c r="R1364" s="1">
        <f t="shared" si="565"/>
        <v>0.60311209133367938</v>
      </c>
      <c r="S1364" s="1"/>
      <c r="T1364" s="17">
        <f t="shared" si="566"/>
        <v>658.06657563218596</v>
      </c>
      <c r="U1364" s="18">
        <f t="shared" si="567"/>
        <v>1377.3404079490144</v>
      </c>
      <c r="V1364" s="2">
        <f t="shared" si="568"/>
        <v>625.16324685057668</v>
      </c>
      <c r="W1364" s="18">
        <f t="shared" si="569"/>
        <v>1308.4733875515637</v>
      </c>
      <c r="X1364" s="2">
        <f t="shared" si="570"/>
        <v>-159.95821971905121</v>
      </c>
      <c r="Y1364" s="2">
        <f t="shared" si="571"/>
        <v>130.84733875515639</v>
      </c>
      <c r="Z1364" s="2">
        <f t="shared" si="572"/>
        <v>625.16324685057668</v>
      </c>
      <c r="AA1364" s="2">
        <f t="shared" si="573"/>
        <v>-1000</v>
      </c>
      <c r="AB1364" s="5">
        <f t="shared" si="574"/>
        <v>0.63999999999999968</v>
      </c>
      <c r="AC1364" s="5">
        <f t="shared" si="575"/>
        <v>-1</v>
      </c>
      <c r="AD1364" s="3">
        <f t="shared" si="576"/>
        <v>201809</v>
      </c>
      <c r="AE1364" s="21">
        <v>1.71</v>
      </c>
      <c r="AF1364" s="21">
        <v>2.2000000000000002</v>
      </c>
      <c r="AG1364" s="21">
        <v>1.64</v>
      </c>
      <c r="AH1364" s="21">
        <v>2.35</v>
      </c>
      <c r="AI1364">
        <v>16</v>
      </c>
      <c r="AJ1364">
        <v>8</v>
      </c>
      <c r="AK1364">
        <f t="shared" si="577"/>
        <v>-160</v>
      </c>
      <c r="AL1364">
        <f t="shared" si="578"/>
        <v>16</v>
      </c>
      <c r="AM1364">
        <f t="shared" si="579"/>
        <v>8</v>
      </c>
    </row>
    <row r="1365" spans="2:39" x14ac:dyDescent="0.25">
      <c r="B1365" s="24">
        <v>43352</v>
      </c>
      <c r="C1365" s="20" t="s">
        <v>41</v>
      </c>
      <c r="D1365" s="20" t="s">
        <v>35</v>
      </c>
      <c r="E1365" s="2">
        <v>-175.43859649122805</v>
      </c>
      <c r="F1365" s="2">
        <v>154.99999999999997</v>
      </c>
      <c r="G1365" s="9">
        <f t="shared" si="580"/>
        <v>45085.708333330032</v>
      </c>
      <c r="H1365" s="2" t="str">
        <f t="shared" si="581"/>
        <v>Denver Broncos</v>
      </c>
      <c r="I1365" s="2" t="str">
        <f t="shared" si="582"/>
        <v>Seattle Seahawks</v>
      </c>
      <c r="J1365" s="17">
        <f t="shared" si="583"/>
        <v>-175.43859649122805</v>
      </c>
      <c r="K1365" s="18">
        <f t="shared" si="584"/>
        <v>154.99999999999997</v>
      </c>
      <c r="L1365" s="4">
        <f t="shared" si="559"/>
        <v>1.57</v>
      </c>
      <c r="M1365" s="4">
        <f t="shared" si="560"/>
        <v>2.5499999999999998</v>
      </c>
      <c r="N1365" s="1">
        <f t="shared" si="561"/>
        <v>0.63694267515923564</v>
      </c>
      <c r="O1365" s="1">
        <f t="shared" si="562"/>
        <v>0.39215686274509809</v>
      </c>
      <c r="P1365" s="1">
        <f t="shared" si="563"/>
        <v>2.8276699029126329E-2</v>
      </c>
      <c r="Q1365" s="1">
        <f t="shared" si="564"/>
        <v>0.12239290620706877</v>
      </c>
      <c r="R1365" s="1">
        <f t="shared" si="565"/>
        <v>0.63339290620706878</v>
      </c>
      <c r="S1365" s="1"/>
      <c r="T1365" s="17">
        <f t="shared" si="566"/>
        <v>578.79886276004493</v>
      </c>
      <c r="U1365" s="18">
        <f t="shared" si="567"/>
        <v>1558.0808321378222</v>
      </c>
      <c r="V1365" s="2">
        <f t="shared" si="568"/>
        <v>549.85891962204266</v>
      </c>
      <c r="W1365" s="18">
        <f t="shared" si="569"/>
        <v>1480.1767905309309</v>
      </c>
      <c r="X1365" s="2">
        <f t="shared" si="570"/>
        <v>-181.86483192586408</v>
      </c>
      <c r="Y1365" s="2">
        <f t="shared" si="571"/>
        <v>148.0176790530931</v>
      </c>
      <c r="Z1365" s="2">
        <f t="shared" si="572"/>
        <v>549.85891962204266</v>
      </c>
      <c r="AA1365" s="2">
        <f t="shared" si="573"/>
        <v>-1000</v>
      </c>
      <c r="AB1365" s="5">
        <f t="shared" si="574"/>
        <v>0.57000000000000006</v>
      </c>
      <c r="AC1365" s="5">
        <f t="shared" si="575"/>
        <v>-1</v>
      </c>
      <c r="AD1365" s="3">
        <f t="shared" si="576"/>
        <v>201809</v>
      </c>
      <c r="AE1365" s="21">
        <v>1.68</v>
      </c>
      <c r="AF1365" s="21">
        <v>2.25</v>
      </c>
      <c r="AG1365" s="21">
        <v>1.57</v>
      </c>
      <c r="AH1365" s="21">
        <v>2.5499999999999998</v>
      </c>
      <c r="AI1365">
        <v>27</v>
      </c>
      <c r="AJ1365">
        <v>24</v>
      </c>
      <c r="AK1365">
        <f t="shared" si="577"/>
        <v>-180</v>
      </c>
      <c r="AL1365">
        <f t="shared" si="578"/>
        <v>27</v>
      </c>
      <c r="AM1365">
        <f t="shared" si="579"/>
        <v>24</v>
      </c>
    </row>
    <row r="1366" spans="2:39" x14ac:dyDescent="0.25">
      <c r="B1366" s="24">
        <v>43352</v>
      </c>
      <c r="C1366" s="20" t="s">
        <v>34</v>
      </c>
      <c r="D1366" s="20" t="s">
        <v>23</v>
      </c>
      <c r="E1366" s="2">
        <v>-181.81818181818181</v>
      </c>
      <c r="F1366" s="2">
        <v>160</v>
      </c>
      <c r="G1366" s="9">
        <f t="shared" si="580"/>
        <v>45085.749999996697</v>
      </c>
      <c r="H1366" s="2" t="str">
        <f t="shared" si="581"/>
        <v>Los Angeles Chargers</v>
      </c>
      <c r="I1366" s="2" t="str">
        <f t="shared" si="582"/>
        <v>Kansas City Chiefs</v>
      </c>
      <c r="J1366" s="17">
        <f t="shared" si="583"/>
        <v>-181.81818181818181</v>
      </c>
      <c r="K1366" s="18">
        <f t="shared" si="584"/>
        <v>160</v>
      </c>
      <c r="L1366" s="4">
        <f t="shared" si="559"/>
        <v>1.55</v>
      </c>
      <c r="M1366" s="4">
        <f t="shared" si="560"/>
        <v>2.6</v>
      </c>
      <c r="N1366" s="1">
        <f t="shared" si="561"/>
        <v>0.64516129032258063</v>
      </c>
      <c r="O1366" s="1">
        <f t="shared" si="562"/>
        <v>0.38461538461538458</v>
      </c>
      <c r="P1366" s="1">
        <f t="shared" si="563"/>
        <v>2.8915662650602414E-2</v>
      </c>
      <c r="Q1366" s="1">
        <f t="shared" si="564"/>
        <v>0.13027295285359802</v>
      </c>
      <c r="R1366" s="1">
        <f t="shared" si="565"/>
        <v>0.64127295285359809</v>
      </c>
      <c r="S1366" s="1"/>
      <c r="T1366" s="17">
        <f t="shared" si="566"/>
        <v>559.39837404665798</v>
      </c>
      <c r="U1366" s="18">
        <f t="shared" si="567"/>
        <v>1609.5378726032154</v>
      </c>
      <c r="V1366" s="2">
        <f t="shared" si="568"/>
        <v>531.42845534432502</v>
      </c>
      <c r="W1366" s="18">
        <f t="shared" si="569"/>
        <v>1529.0609789730545</v>
      </c>
      <c r="X1366" s="2">
        <f t="shared" si="570"/>
        <v>-188.17208411470486</v>
      </c>
      <c r="Y1366" s="2">
        <f t="shared" si="571"/>
        <v>152.90609789730544</v>
      </c>
      <c r="Z1366" s="2">
        <f t="shared" si="572"/>
        <v>-1000</v>
      </c>
      <c r="AA1366" s="2">
        <f t="shared" si="573"/>
        <v>1529.0609789730545</v>
      </c>
      <c r="AB1366" s="5">
        <f t="shared" si="574"/>
        <v>-1</v>
      </c>
      <c r="AC1366" s="5">
        <f t="shared" si="575"/>
        <v>1.6</v>
      </c>
      <c r="AD1366" s="3">
        <f t="shared" si="576"/>
        <v>201809</v>
      </c>
      <c r="AE1366" s="21">
        <v>1.55</v>
      </c>
      <c r="AF1366" s="21">
        <v>2.6</v>
      </c>
      <c r="AG1366" s="21">
        <v>1.55</v>
      </c>
      <c r="AH1366" s="21">
        <v>2.6</v>
      </c>
      <c r="AI1366">
        <v>28</v>
      </c>
      <c r="AJ1366">
        <v>38</v>
      </c>
      <c r="AK1366">
        <f t="shared" si="577"/>
        <v>-190</v>
      </c>
      <c r="AL1366">
        <f t="shared" si="578"/>
        <v>28</v>
      </c>
      <c r="AM1366">
        <f t="shared" si="579"/>
        <v>38</v>
      </c>
    </row>
    <row r="1367" spans="2:39" x14ac:dyDescent="0.25">
      <c r="B1367" s="24">
        <v>43352</v>
      </c>
      <c r="C1367" s="20" t="s">
        <v>31</v>
      </c>
      <c r="D1367" s="20" t="s">
        <v>27</v>
      </c>
      <c r="E1367" s="2">
        <v>-384.61538461538458</v>
      </c>
      <c r="F1367" s="2">
        <v>300</v>
      </c>
      <c r="G1367" s="9">
        <f t="shared" si="580"/>
        <v>45085.791666663361</v>
      </c>
      <c r="H1367" s="2" t="str">
        <f t="shared" si="581"/>
        <v>Baltimore Ravens</v>
      </c>
      <c r="I1367" s="2" t="str">
        <f t="shared" si="582"/>
        <v>Buffalo Bills</v>
      </c>
      <c r="J1367" s="17">
        <f t="shared" si="583"/>
        <v>-384.61538461538458</v>
      </c>
      <c r="K1367" s="18">
        <f t="shared" si="584"/>
        <v>300</v>
      </c>
      <c r="L1367" s="4">
        <f t="shared" si="559"/>
        <v>1.26</v>
      </c>
      <c r="M1367" s="4">
        <f t="shared" si="560"/>
        <v>4</v>
      </c>
      <c r="N1367" s="1">
        <f t="shared" si="561"/>
        <v>0.79365079365079361</v>
      </c>
      <c r="O1367" s="1">
        <f t="shared" si="562"/>
        <v>0.25</v>
      </c>
      <c r="P1367" s="1">
        <f t="shared" si="563"/>
        <v>4.1825095057034134E-2</v>
      </c>
      <c r="Q1367" s="1">
        <f t="shared" si="564"/>
        <v>0.2718253968253968</v>
      </c>
      <c r="R1367" s="1">
        <f t="shared" si="565"/>
        <v>0.78282539682539687</v>
      </c>
      <c r="S1367" s="1"/>
      <c r="T1367" s="17">
        <f t="shared" si="566"/>
        <v>277.42406423618138</v>
      </c>
      <c r="U1367" s="18">
        <f t="shared" si="567"/>
        <v>3056.5054734484152</v>
      </c>
      <c r="V1367" s="2">
        <f t="shared" si="568"/>
        <v>263.55286102437231</v>
      </c>
      <c r="W1367" s="18">
        <f t="shared" si="569"/>
        <v>2903.6801997759944</v>
      </c>
      <c r="X1367" s="2">
        <f t="shared" si="570"/>
        <v>-379.4305233922405</v>
      </c>
      <c r="Y1367" s="2">
        <f t="shared" si="571"/>
        <v>290.36801997759943</v>
      </c>
      <c r="Z1367" s="2">
        <f t="shared" si="572"/>
        <v>263.55286102437231</v>
      </c>
      <c r="AA1367" s="2">
        <f t="shared" si="573"/>
        <v>-1000</v>
      </c>
      <c r="AB1367" s="5">
        <f t="shared" si="574"/>
        <v>0.26</v>
      </c>
      <c r="AC1367" s="5">
        <f t="shared" si="575"/>
        <v>-1</v>
      </c>
      <c r="AD1367" s="3">
        <f t="shared" si="576"/>
        <v>201809</v>
      </c>
      <c r="AE1367" s="21">
        <v>1.36</v>
      </c>
      <c r="AF1367" s="21">
        <v>3.25</v>
      </c>
      <c r="AG1367" s="21">
        <v>1.26</v>
      </c>
      <c r="AH1367" s="21">
        <v>4</v>
      </c>
      <c r="AI1367">
        <v>47</v>
      </c>
      <c r="AJ1367">
        <v>3</v>
      </c>
      <c r="AK1367">
        <f t="shared" si="577"/>
        <v>-400</v>
      </c>
      <c r="AL1367">
        <f t="shared" si="578"/>
        <v>47</v>
      </c>
      <c r="AM1367">
        <f t="shared" si="579"/>
        <v>3</v>
      </c>
    </row>
    <row r="1368" spans="2:39" x14ac:dyDescent="0.25">
      <c r="B1368" s="24">
        <v>43352</v>
      </c>
      <c r="C1368" s="20" t="s">
        <v>49</v>
      </c>
      <c r="D1368" s="20" t="s">
        <v>48</v>
      </c>
      <c r="E1368" s="2">
        <v>154.99999999999997</v>
      </c>
      <c r="F1368" s="2">
        <v>-175.43859649122805</v>
      </c>
      <c r="G1368" s="9">
        <f t="shared" si="580"/>
        <v>45085.833333330025</v>
      </c>
      <c r="H1368" s="2" t="str">
        <f t="shared" si="581"/>
        <v>Pittsburgh Steelers</v>
      </c>
      <c r="I1368" s="2" t="str">
        <f t="shared" si="582"/>
        <v>Cleveland Browns</v>
      </c>
      <c r="J1368" s="17">
        <f t="shared" si="583"/>
        <v>-175.43859649122805</v>
      </c>
      <c r="K1368" s="18">
        <f t="shared" si="584"/>
        <v>154.99999999999997</v>
      </c>
      <c r="L1368" s="4">
        <f t="shared" si="559"/>
        <v>1.57</v>
      </c>
      <c r="M1368" s="4">
        <f t="shared" si="560"/>
        <v>2.5499999999999998</v>
      </c>
      <c r="N1368" s="1">
        <f t="shared" si="561"/>
        <v>0.63694267515923564</v>
      </c>
      <c r="O1368" s="1">
        <f t="shared" si="562"/>
        <v>0.39215686274509809</v>
      </c>
      <c r="P1368" s="1">
        <f t="shared" si="563"/>
        <v>2.8276699029126329E-2</v>
      </c>
      <c r="Q1368" s="1">
        <f t="shared" si="564"/>
        <v>0.12239290620706877</v>
      </c>
      <c r="R1368" s="1">
        <f t="shared" si="565"/>
        <v>0.63339290620706878</v>
      </c>
      <c r="S1368" s="1"/>
      <c r="T1368" s="17">
        <f t="shared" si="566"/>
        <v>578.79886276004493</v>
      </c>
      <c r="U1368" s="18">
        <f t="shared" si="567"/>
        <v>1558.0808321378222</v>
      </c>
      <c r="V1368" s="2">
        <f t="shared" si="568"/>
        <v>549.85891962204266</v>
      </c>
      <c r="W1368" s="18">
        <f t="shared" si="569"/>
        <v>1480.1767905309309</v>
      </c>
      <c r="X1368" s="2">
        <f t="shared" si="570"/>
        <v>-181.86483192586408</v>
      </c>
      <c r="Y1368" s="2">
        <f t="shared" si="571"/>
        <v>148.0176790530931</v>
      </c>
      <c r="Z1368" s="2">
        <f t="shared" si="572"/>
        <v>-1000</v>
      </c>
      <c r="AA1368" s="2">
        <f t="shared" si="573"/>
        <v>-1000</v>
      </c>
      <c r="AB1368" s="5">
        <f t="shared" si="574"/>
        <v>-1</v>
      </c>
      <c r="AC1368" s="5">
        <f t="shared" si="575"/>
        <v>-1</v>
      </c>
      <c r="AD1368" s="3">
        <f t="shared" si="576"/>
        <v>201809</v>
      </c>
      <c r="AE1368" s="21">
        <v>3.05</v>
      </c>
      <c r="AF1368" s="21">
        <v>1.4</v>
      </c>
      <c r="AG1368" s="21">
        <v>2.5499999999999998</v>
      </c>
      <c r="AH1368" s="21">
        <v>1.57</v>
      </c>
      <c r="AI1368">
        <v>21</v>
      </c>
      <c r="AJ1368">
        <v>21</v>
      </c>
      <c r="AK1368">
        <f t="shared" si="577"/>
        <v>-180</v>
      </c>
      <c r="AL1368">
        <f t="shared" si="578"/>
        <v>21</v>
      </c>
      <c r="AM1368">
        <f t="shared" si="579"/>
        <v>21</v>
      </c>
    </row>
    <row r="1369" spans="2:39" x14ac:dyDescent="0.25">
      <c r="B1369" s="24">
        <v>43352</v>
      </c>
      <c r="C1369" s="20" t="s">
        <v>42</v>
      </c>
      <c r="D1369" s="20" t="s">
        <v>24</v>
      </c>
      <c r="E1369" s="2">
        <v>-105.26315789473685</v>
      </c>
      <c r="F1369" s="2">
        <v>-116.27906976744185</v>
      </c>
      <c r="G1369" s="9">
        <f t="shared" si="580"/>
        <v>45085.874999996689</v>
      </c>
      <c r="H1369" s="2" t="str">
        <f t="shared" si="581"/>
        <v>Cincinnati Bengals</v>
      </c>
      <c r="I1369" s="2" t="str">
        <f t="shared" si="582"/>
        <v>Indianapolis Colts</v>
      </c>
      <c r="J1369" s="17">
        <f t="shared" si="583"/>
        <v>-116.27906976744185</v>
      </c>
      <c r="K1369" s="18">
        <f t="shared" si="584"/>
        <v>-105.26315789473685</v>
      </c>
      <c r="L1369" s="4">
        <f t="shared" si="559"/>
        <v>1.86</v>
      </c>
      <c r="M1369" s="4">
        <f t="shared" si="560"/>
        <v>1.95</v>
      </c>
      <c r="N1369" s="1">
        <f t="shared" si="561"/>
        <v>0.5376344086021505</v>
      </c>
      <c r="O1369" s="1">
        <f t="shared" si="562"/>
        <v>0.51282051282051289</v>
      </c>
      <c r="P1369" s="1">
        <f t="shared" si="563"/>
        <v>4.8031496062992063E-2</v>
      </c>
      <c r="Q1369" s="1">
        <f t="shared" si="564"/>
        <v>1.2406947890818809E-2</v>
      </c>
      <c r="R1369" s="1">
        <f t="shared" si="565"/>
        <v>0.52340694789081876</v>
      </c>
      <c r="S1369" s="1"/>
      <c r="T1369" s="17">
        <f t="shared" si="566"/>
        <v>910.55927711643062</v>
      </c>
      <c r="U1369" s="18">
        <f t="shared" si="567"/>
        <v>1001.5075521192962</v>
      </c>
      <c r="V1369" s="2">
        <f t="shared" si="568"/>
        <v>865.03131326060907</v>
      </c>
      <c r="W1369" s="18">
        <f t="shared" si="569"/>
        <v>951.43217451333135</v>
      </c>
      <c r="X1369" s="2">
        <f t="shared" si="570"/>
        <v>-115.60275156174939</v>
      </c>
      <c r="Y1369" s="2">
        <f t="shared" si="571"/>
        <v>-105.10470707084419</v>
      </c>
      <c r="Z1369" s="2">
        <f t="shared" si="572"/>
        <v>865.03131326060907</v>
      </c>
      <c r="AA1369" s="2">
        <f t="shared" si="573"/>
        <v>-1000</v>
      </c>
      <c r="AB1369" s="5">
        <f t="shared" si="574"/>
        <v>0.8600000000000001</v>
      </c>
      <c r="AC1369" s="5">
        <f t="shared" si="575"/>
        <v>-1</v>
      </c>
      <c r="AD1369" s="3">
        <f t="shared" si="576"/>
        <v>201809</v>
      </c>
      <c r="AE1369" s="21">
        <v>1.55</v>
      </c>
      <c r="AF1369" s="21">
        <v>2.6</v>
      </c>
      <c r="AG1369" s="21">
        <v>1.95</v>
      </c>
      <c r="AH1369" s="21">
        <v>1.86</v>
      </c>
      <c r="AI1369">
        <v>23</v>
      </c>
      <c r="AJ1369">
        <v>34</v>
      </c>
      <c r="AK1369">
        <f t="shared" si="577"/>
        <v>-120</v>
      </c>
      <c r="AL1369">
        <f t="shared" si="578"/>
        <v>34</v>
      </c>
      <c r="AM1369">
        <f t="shared" si="579"/>
        <v>23</v>
      </c>
    </row>
    <row r="1370" spans="2:39" x14ac:dyDescent="0.25">
      <c r="B1370" s="24">
        <v>43352</v>
      </c>
      <c r="C1370" s="20" t="s">
        <v>33</v>
      </c>
      <c r="D1370" s="20" t="s">
        <v>44</v>
      </c>
      <c r="E1370" s="2">
        <v>-111.11111111111113</v>
      </c>
      <c r="F1370" s="2">
        <v>-111.11111111111113</v>
      </c>
      <c r="G1370" s="9">
        <f t="shared" si="580"/>
        <v>45085.916666663354</v>
      </c>
      <c r="H1370" s="2" t="str">
        <f t="shared" si="581"/>
        <v>Miami Dolphins</v>
      </c>
      <c r="I1370" s="2" t="str">
        <f t="shared" si="582"/>
        <v>Tennessee Titans</v>
      </c>
      <c r="J1370" s="17">
        <f t="shared" si="583"/>
        <v>-111.11111111111113</v>
      </c>
      <c r="K1370" s="18">
        <f t="shared" si="584"/>
        <v>-111.11111111111113</v>
      </c>
      <c r="L1370" s="4">
        <f t="shared" si="559"/>
        <v>1.9</v>
      </c>
      <c r="M1370" s="4">
        <f t="shared" si="560"/>
        <v>1.9</v>
      </c>
      <c r="N1370" s="1">
        <f t="shared" si="561"/>
        <v>0.52631578947368418</v>
      </c>
      <c r="O1370" s="1">
        <f t="shared" si="562"/>
        <v>0.52631578947368418</v>
      </c>
      <c r="P1370" s="1">
        <f t="shared" si="563"/>
        <v>4.9999999999999933E-2</v>
      </c>
      <c r="Q1370" s="1">
        <f t="shared" si="564"/>
        <v>0</v>
      </c>
      <c r="R1370" s="1">
        <f t="shared" si="565"/>
        <v>0.51100000000000001</v>
      </c>
      <c r="S1370" s="1"/>
      <c r="T1370" s="17">
        <f t="shared" si="566"/>
        <v>956.94716242661434</v>
      </c>
      <c r="U1370" s="18">
        <f t="shared" si="567"/>
        <v>953.05662164669593</v>
      </c>
      <c r="V1370" s="2">
        <f t="shared" si="568"/>
        <v>909.09980430528356</v>
      </c>
      <c r="W1370" s="18">
        <f t="shared" si="569"/>
        <v>905.40379056436109</v>
      </c>
      <c r="X1370" s="2">
        <f t="shared" si="570"/>
        <v>-109.9989236895921</v>
      </c>
      <c r="Y1370" s="2">
        <f t="shared" si="571"/>
        <v>-110.44795818412409</v>
      </c>
      <c r="Z1370" s="2">
        <f t="shared" si="572"/>
        <v>-1000</v>
      </c>
      <c r="AA1370" s="2">
        <f t="shared" si="573"/>
        <v>905.40379056436109</v>
      </c>
      <c r="AB1370" s="5">
        <f t="shared" si="574"/>
        <v>-1</v>
      </c>
      <c r="AC1370" s="5">
        <f t="shared" si="575"/>
        <v>0.89999999999999991</v>
      </c>
      <c r="AD1370" s="3">
        <f t="shared" si="576"/>
        <v>201809</v>
      </c>
      <c r="AE1370" s="21">
        <v>2.0499999999999998</v>
      </c>
      <c r="AF1370" s="21">
        <v>1.8</v>
      </c>
      <c r="AG1370" s="21">
        <v>1.9</v>
      </c>
      <c r="AH1370" s="21">
        <v>1.9</v>
      </c>
      <c r="AI1370">
        <v>27</v>
      </c>
      <c r="AJ1370">
        <v>20</v>
      </c>
      <c r="AK1370">
        <f t="shared" si="577"/>
        <v>-120</v>
      </c>
      <c r="AL1370">
        <f t="shared" si="578"/>
        <v>20</v>
      </c>
      <c r="AM1370">
        <f t="shared" si="579"/>
        <v>27</v>
      </c>
    </row>
    <row r="1371" spans="2:39" x14ac:dyDescent="0.25">
      <c r="B1371" s="24">
        <v>43352</v>
      </c>
      <c r="C1371" s="20" t="s">
        <v>32</v>
      </c>
      <c r="D1371" s="20" t="s">
        <v>25</v>
      </c>
      <c r="E1371" s="2">
        <v>-277.77777777777771</v>
      </c>
      <c r="F1371" s="2">
        <v>225</v>
      </c>
      <c r="G1371" s="9">
        <f t="shared" si="580"/>
        <v>45085.958333330018</v>
      </c>
      <c r="H1371" s="2" t="str">
        <f t="shared" si="581"/>
        <v>Minnesota Vikings</v>
      </c>
      <c r="I1371" s="2" t="str">
        <f t="shared" si="582"/>
        <v>San Francisco 49ers</v>
      </c>
      <c r="J1371" s="17">
        <f t="shared" si="583"/>
        <v>-277.77777777777771</v>
      </c>
      <c r="K1371" s="18">
        <f t="shared" si="584"/>
        <v>225</v>
      </c>
      <c r="L1371" s="4">
        <f t="shared" si="559"/>
        <v>1.36</v>
      </c>
      <c r="M1371" s="4">
        <f t="shared" si="560"/>
        <v>3.25</v>
      </c>
      <c r="N1371" s="1">
        <f t="shared" si="561"/>
        <v>0.73529411764705876</v>
      </c>
      <c r="O1371" s="1">
        <f t="shared" si="562"/>
        <v>0.30769230769230771</v>
      </c>
      <c r="P1371" s="1">
        <f t="shared" si="563"/>
        <v>4.1214750542299394E-2</v>
      </c>
      <c r="Q1371" s="1">
        <f t="shared" si="564"/>
        <v>0.21380090497737553</v>
      </c>
      <c r="R1371" s="1">
        <f t="shared" si="565"/>
        <v>0.72480090497737559</v>
      </c>
      <c r="S1371" s="1"/>
      <c r="T1371" s="17">
        <f t="shared" si="566"/>
        <v>379.68922656245121</v>
      </c>
      <c r="U1371" s="18">
        <f t="shared" si="567"/>
        <v>2309.6629804910967</v>
      </c>
      <c r="V1371" s="2">
        <f t="shared" si="568"/>
        <v>360.70476523432865</v>
      </c>
      <c r="W1371" s="18">
        <f t="shared" si="569"/>
        <v>2194.1798314665416</v>
      </c>
      <c r="X1371" s="2">
        <f t="shared" si="570"/>
        <v>-277.23503995029256</v>
      </c>
      <c r="Y1371" s="2">
        <f t="shared" si="571"/>
        <v>219.41798314665417</v>
      </c>
      <c r="Z1371" s="2">
        <f t="shared" si="572"/>
        <v>360.70476523432865</v>
      </c>
      <c r="AA1371" s="2">
        <f t="shared" si="573"/>
        <v>-1000</v>
      </c>
      <c r="AB1371" s="5">
        <f t="shared" si="574"/>
        <v>0.3600000000000001</v>
      </c>
      <c r="AC1371" s="5">
        <f t="shared" si="575"/>
        <v>-1</v>
      </c>
      <c r="AD1371" s="3">
        <f t="shared" si="576"/>
        <v>201809</v>
      </c>
      <c r="AE1371" s="21">
        <v>1.4</v>
      </c>
      <c r="AF1371" s="21">
        <v>3.05</v>
      </c>
      <c r="AG1371" s="21">
        <v>1.36</v>
      </c>
      <c r="AH1371" s="21">
        <v>3.25</v>
      </c>
      <c r="AI1371">
        <v>24</v>
      </c>
      <c r="AJ1371">
        <v>16</v>
      </c>
      <c r="AK1371">
        <f t="shared" si="577"/>
        <v>-300</v>
      </c>
      <c r="AL1371">
        <f t="shared" si="578"/>
        <v>24</v>
      </c>
      <c r="AM1371">
        <f t="shared" si="579"/>
        <v>16</v>
      </c>
    </row>
    <row r="1372" spans="2:39" x14ac:dyDescent="0.25">
      <c r="B1372" s="24">
        <v>43352</v>
      </c>
      <c r="C1372" s="20" t="s">
        <v>39</v>
      </c>
      <c r="D1372" s="20" t="s">
        <v>43</v>
      </c>
      <c r="E1372" s="2">
        <v>-250.00000000000006</v>
      </c>
      <c r="F1372" s="2">
        <v>210</v>
      </c>
      <c r="G1372" s="9">
        <f t="shared" si="580"/>
        <v>45085.999999996682</v>
      </c>
      <c r="H1372" s="2" t="str">
        <f t="shared" si="581"/>
        <v>New England Patriots</v>
      </c>
      <c r="I1372" s="2" t="str">
        <f t="shared" si="582"/>
        <v>Houston Texans</v>
      </c>
      <c r="J1372" s="17">
        <f t="shared" si="583"/>
        <v>-250.00000000000006</v>
      </c>
      <c r="K1372" s="18">
        <f t="shared" si="584"/>
        <v>210</v>
      </c>
      <c r="L1372" s="4">
        <f t="shared" si="559"/>
        <v>1.4</v>
      </c>
      <c r="M1372" s="4">
        <f t="shared" si="560"/>
        <v>3.1</v>
      </c>
      <c r="N1372" s="1">
        <f t="shared" si="561"/>
        <v>0.7142857142857143</v>
      </c>
      <c r="O1372" s="1">
        <f t="shared" si="562"/>
        <v>0.32258064516129031</v>
      </c>
      <c r="P1372" s="1">
        <f t="shared" si="563"/>
        <v>3.5555555555555562E-2</v>
      </c>
      <c r="Q1372" s="1">
        <f t="shared" si="564"/>
        <v>0.19585253456221199</v>
      </c>
      <c r="R1372" s="1">
        <f t="shared" si="565"/>
        <v>0.70685253456221198</v>
      </c>
      <c r="S1372" s="1"/>
      <c r="T1372" s="17">
        <f t="shared" si="566"/>
        <v>414.72223852086552</v>
      </c>
      <c r="U1372" s="18">
        <f t="shared" si="567"/>
        <v>2130.2265089838866</v>
      </c>
      <c r="V1372" s="2">
        <f t="shared" si="568"/>
        <v>393.98612659482222</v>
      </c>
      <c r="W1372" s="18">
        <f t="shared" si="569"/>
        <v>2023.7151835346922</v>
      </c>
      <c r="X1372" s="2">
        <f t="shared" si="570"/>
        <v>-253.81604389039978</v>
      </c>
      <c r="Y1372" s="2">
        <f t="shared" si="571"/>
        <v>202.37151835346921</v>
      </c>
      <c r="Z1372" s="2">
        <f t="shared" si="572"/>
        <v>393.98612659482222</v>
      </c>
      <c r="AA1372" s="2">
        <f t="shared" si="573"/>
        <v>-1000</v>
      </c>
      <c r="AB1372" s="5">
        <f t="shared" si="574"/>
        <v>0.39999999999999991</v>
      </c>
      <c r="AC1372" s="5">
        <f t="shared" si="575"/>
        <v>-1</v>
      </c>
      <c r="AD1372" s="3">
        <f t="shared" si="576"/>
        <v>201809</v>
      </c>
      <c r="AE1372" s="21">
        <v>1.35</v>
      </c>
      <c r="AF1372" s="21">
        <v>3.3</v>
      </c>
      <c r="AG1372" s="21">
        <v>1.4</v>
      </c>
      <c r="AH1372" s="21">
        <v>3.1</v>
      </c>
      <c r="AI1372">
        <v>27</v>
      </c>
      <c r="AJ1372">
        <v>20</v>
      </c>
      <c r="AK1372">
        <f t="shared" si="577"/>
        <v>-300</v>
      </c>
      <c r="AL1372">
        <f t="shared" si="578"/>
        <v>27</v>
      </c>
      <c r="AM1372">
        <f t="shared" si="579"/>
        <v>20</v>
      </c>
    </row>
    <row r="1373" spans="2:39" x14ac:dyDescent="0.25">
      <c r="B1373" s="24">
        <v>43352</v>
      </c>
      <c r="C1373" s="20" t="s">
        <v>46</v>
      </c>
      <c r="D1373" s="20" t="s">
        <v>30</v>
      </c>
      <c r="E1373" s="2">
        <v>-526.31578947368439</v>
      </c>
      <c r="F1373" s="2">
        <v>400</v>
      </c>
      <c r="G1373" s="9">
        <f t="shared" si="580"/>
        <v>45086.041666663346</v>
      </c>
      <c r="H1373" s="2" t="str">
        <f t="shared" si="581"/>
        <v>New Orleans Saints</v>
      </c>
      <c r="I1373" s="2" t="str">
        <f t="shared" si="582"/>
        <v>Tampa Bay Buccaneers</v>
      </c>
      <c r="J1373" s="17">
        <f t="shared" si="583"/>
        <v>-526.31578947368439</v>
      </c>
      <c r="K1373" s="18">
        <f t="shared" si="584"/>
        <v>400</v>
      </c>
      <c r="L1373" s="4">
        <f t="shared" si="559"/>
        <v>1.19</v>
      </c>
      <c r="M1373" s="4">
        <f t="shared" si="560"/>
        <v>5</v>
      </c>
      <c r="N1373" s="1">
        <f t="shared" si="561"/>
        <v>0.84033613445378152</v>
      </c>
      <c r="O1373" s="1">
        <f t="shared" si="562"/>
        <v>0.2</v>
      </c>
      <c r="P1373" s="1">
        <f t="shared" si="563"/>
        <v>3.8772213247172949E-2</v>
      </c>
      <c r="Q1373" s="1">
        <f t="shared" si="564"/>
        <v>0.32016806722689073</v>
      </c>
      <c r="R1373" s="1">
        <f t="shared" si="565"/>
        <v>0.83116806722689074</v>
      </c>
      <c r="S1373" s="1"/>
      <c r="T1373" s="17">
        <f t="shared" si="566"/>
        <v>203.12610581443556</v>
      </c>
      <c r="U1373" s="18">
        <f t="shared" si="567"/>
        <v>3985.2087388896653</v>
      </c>
      <c r="V1373" s="2">
        <f t="shared" si="568"/>
        <v>192.96980052371379</v>
      </c>
      <c r="W1373" s="18">
        <f t="shared" si="569"/>
        <v>3785.9483019451818</v>
      </c>
      <c r="X1373" s="2">
        <f t="shared" si="570"/>
        <v>-518.21580231001553</v>
      </c>
      <c r="Y1373" s="2">
        <f t="shared" si="571"/>
        <v>378.59483019451818</v>
      </c>
      <c r="Z1373" s="2">
        <f t="shared" si="572"/>
        <v>-1000</v>
      </c>
      <c r="AA1373" s="2">
        <f t="shared" si="573"/>
        <v>3785.9483019451818</v>
      </c>
      <c r="AB1373" s="5">
        <f t="shared" si="574"/>
        <v>-1</v>
      </c>
      <c r="AC1373" s="5">
        <f t="shared" si="575"/>
        <v>4</v>
      </c>
      <c r="AD1373" s="3">
        <f t="shared" si="576"/>
        <v>201809</v>
      </c>
      <c r="AE1373" s="21">
        <v>1.23</v>
      </c>
      <c r="AF1373" s="21">
        <v>4.25</v>
      </c>
      <c r="AG1373" s="21">
        <v>1.19</v>
      </c>
      <c r="AH1373" s="21">
        <v>5</v>
      </c>
      <c r="AI1373">
        <v>40</v>
      </c>
      <c r="AJ1373">
        <v>48</v>
      </c>
      <c r="AK1373">
        <f t="shared" si="577"/>
        <v>-600</v>
      </c>
      <c r="AL1373">
        <f t="shared" si="578"/>
        <v>40</v>
      </c>
      <c r="AM1373">
        <f t="shared" si="579"/>
        <v>48</v>
      </c>
    </row>
    <row r="1374" spans="2:39" x14ac:dyDescent="0.25">
      <c r="B1374" s="24">
        <v>43352</v>
      </c>
      <c r="C1374" s="20" t="s">
        <v>28</v>
      </c>
      <c r="D1374" s="20" t="s">
        <v>29</v>
      </c>
      <c r="E1374" s="2">
        <v>125</v>
      </c>
      <c r="F1374" s="2">
        <v>-147.05882352941177</v>
      </c>
      <c r="G1374" s="9">
        <f t="shared" si="580"/>
        <v>45086.083333330011</v>
      </c>
      <c r="H1374" s="2" t="str">
        <f t="shared" si="581"/>
        <v>Jacksonville Jaguars</v>
      </c>
      <c r="I1374" s="2" t="str">
        <f t="shared" si="582"/>
        <v>New York Giants</v>
      </c>
      <c r="J1374" s="17">
        <f t="shared" si="583"/>
        <v>-147.05882352941177</v>
      </c>
      <c r="K1374" s="18">
        <f t="shared" si="584"/>
        <v>125</v>
      </c>
      <c r="L1374" s="4">
        <f t="shared" si="559"/>
        <v>1.68</v>
      </c>
      <c r="M1374" s="4">
        <f t="shared" si="560"/>
        <v>2.25</v>
      </c>
      <c r="N1374" s="1">
        <f t="shared" si="561"/>
        <v>0.59523809523809523</v>
      </c>
      <c r="O1374" s="1">
        <f t="shared" si="562"/>
        <v>0.44444444444444442</v>
      </c>
      <c r="P1374" s="1">
        <f t="shared" si="563"/>
        <v>3.8167938931297662E-2</v>
      </c>
      <c r="Q1374" s="1">
        <f t="shared" si="564"/>
        <v>7.5396825396825407E-2</v>
      </c>
      <c r="R1374" s="1">
        <f t="shared" si="565"/>
        <v>0.58639682539682547</v>
      </c>
      <c r="S1374" s="1"/>
      <c r="T1374" s="17">
        <f t="shared" si="566"/>
        <v>705.32983244457648</v>
      </c>
      <c r="U1374" s="18">
        <f t="shared" si="567"/>
        <v>1287.7472223008879</v>
      </c>
      <c r="V1374" s="2">
        <f t="shared" si="568"/>
        <v>670.06334082234764</v>
      </c>
      <c r="W1374" s="18">
        <f t="shared" si="569"/>
        <v>1223.3598611858433</v>
      </c>
      <c r="X1374" s="2">
        <f t="shared" si="570"/>
        <v>-149.23962244714528</v>
      </c>
      <c r="Y1374" s="2">
        <f t="shared" si="571"/>
        <v>122.33598611858433</v>
      </c>
      <c r="Z1374" s="2">
        <f t="shared" si="572"/>
        <v>670.06334082234764</v>
      </c>
      <c r="AA1374" s="2">
        <f t="shared" si="573"/>
        <v>-1000</v>
      </c>
      <c r="AB1374" s="5">
        <f t="shared" si="574"/>
        <v>0.67999999999999994</v>
      </c>
      <c r="AC1374" s="5">
        <f t="shared" si="575"/>
        <v>-1</v>
      </c>
      <c r="AD1374" s="3">
        <f t="shared" si="576"/>
        <v>201809</v>
      </c>
      <c r="AE1374" s="21">
        <v>2.4500000000000002</v>
      </c>
      <c r="AF1374" s="21">
        <v>1.6</v>
      </c>
      <c r="AG1374" s="21">
        <v>2.25</v>
      </c>
      <c r="AH1374" s="21">
        <v>1.68</v>
      </c>
      <c r="AI1374">
        <v>15</v>
      </c>
      <c r="AJ1374">
        <v>20</v>
      </c>
      <c r="AK1374">
        <f t="shared" si="577"/>
        <v>-150</v>
      </c>
      <c r="AL1374">
        <f t="shared" si="578"/>
        <v>20</v>
      </c>
      <c r="AM1374">
        <f t="shared" si="579"/>
        <v>15</v>
      </c>
    </row>
    <row r="1375" spans="2:39" x14ac:dyDescent="0.25">
      <c r="B1375" s="24">
        <v>43349</v>
      </c>
      <c r="C1375" s="20" t="s">
        <v>22</v>
      </c>
      <c r="D1375" s="20" t="s">
        <v>38</v>
      </c>
      <c r="E1375" s="2">
        <v>-111.11111111111113</v>
      </c>
      <c r="F1375" s="2">
        <v>-111.11111111111113</v>
      </c>
      <c r="G1375" s="9">
        <f t="shared" si="580"/>
        <v>45086.124999996675</v>
      </c>
      <c r="H1375" s="2" t="str">
        <f t="shared" si="581"/>
        <v>Philadelphia Eagles</v>
      </c>
      <c r="I1375" s="2" t="str">
        <f t="shared" si="582"/>
        <v>Atlanta Falcons</v>
      </c>
      <c r="J1375" s="17">
        <f t="shared" si="583"/>
        <v>-111.11111111111113</v>
      </c>
      <c r="K1375" s="18">
        <f t="shared" si="584"/>
        <v>-111.11111111111113</v>
      </c>
      <c r="L1375" s="4">
        <f t="shared" si="559"/>
        <v>1.9</v>
      </c>
      <c r="M1375" s="4">
        <f t="shared" si="560"/>
        <v>1.9</v>
      </c>
      <c r="N1375" s="1">
        <f t="shared" si="561"/>
        <v>0.52631578947368418</v>
      </c>
      <c r="O1375" s="1">
        <f t="shared" si="562"/>
        <v>0.52631578947368418</v>
      </c>
      <c r="P1375" s="1">
        <f t="shared" si="563"/>
        <v>4.9999999999999933E-2</v>
      </c>
      <c r="Q1375" s="1">
        <f t="shared" si="564"/>
        <v>0</v>
      </c>
      <c r="R1375" s="1">
        <f t="shared" si="565"/>
        <v>0.51100000000000001</v>
      </c>
      <c r="S1375" s="1"/>
      <c r="T1375" s="17">
        <f t="shared" si="566"/>
        <v>956.94716242661434</v>
      </c>
      <c r="U1375" s="18">
        <f t="shared" si="567"/>
        <v>953.05662164669593</v>
      </c>
      <c r="V1375" s="2">
        <f t="shared" si="568"/>
        <v>909.09980430528356</v>
      </c>
      <c r="W1375" s="18">
        <f t="shared" si="569"/>
        <v>905.40379056436109</v>
      </c>
      <c r="X1375" s="2">
        <f t="shared" si="570"/>
        <v>-109.9989236895921</v>
      </c>
      <c r="Y1375" s="2">
        <f t="shared" si="571"/>
        <v>-110.44795818412409</v>
      </c>
      <c r="Z1375" s="2">
        <f t="shared" si="572"/>
        <v>-1000</v>
      </c>
      <c r="AA1375" s="2">
        <f t="shared" si="573"/>
        <v>905.40379056436109</v>
      </c>
      <c r="AB1375" s="5">
        <f t="shared" si="574"/>
        <v>-1</v>
      </c>
      <c r="AC1375" s="5">
        <f t="shared" si="575"/>
        <v>0.89999999999999991</v>
      </c>
      <c r="AD1375" s="3">
        <f t="shared" si="576"/>
        <v>201809</v>
      </c>
      <c r="AE1375" s="21">
        <v>1.54</v>
      </c>
      <c r="AF1375" s="21">
        <v>2.65</v>
      </c>
      <c r="AG1375" s="21">
        <v>1.9</v>
      </c>
      <c r="AH1375" s="21">
        <v>1.9</v>
      </c>
      <c r="AI1375">
        <v>18</v>
      </c>
      <c r="AJ1375">
        <v>12</v>
      </c>
      <c r="AK1375">
        <f t="shared" si="577"/>
        <v>-120</v>
      </c>
      <c r="AL1375">
        <f t="shared" si="578"/>
        <v>12</v>
      </c>
      <c r="AM1375">
        <f t="shared" si="579"/>
        <v>18</v>
      </c>
    </row>
    <row r="1376" spans="2:39" x14ac:dyDescent="0.25">
      <c r="B1376" s="24">
        <v>43135</v>
      </c>
      <c r="C1376" s="20" t="s">
        <v>39</v>
      </c>
      <c r="D1376" s="20" t="s">
        <v>22</v>
      </c>
      <c r="E1376" s="2">
        <v>-202.02020202020196</v>
      </c>
      <c r="F1376" s="2">
        <v>181</v>
      </c>
      <c r="G1376" s="9">
        <f t="shared" si="580"/>
        <v>45086.166666663339</v>
      </c>
      <c r="H1376" s="2" t="str">
        <f t="shared" si="581"/>
        <v>New England Patriots</v>
      </c>
      <c r="I1376" s="2" t="str">
        <f t="shared" si="582"/>
        <v>Philadelphia Eagles</v>
      </c>
      <c r="J1376" s="17">
        <f t="shared" si="583"/>
        <v>-202.02020202020196</v>
      </c>
      <c r="K1376" s="18">
        <f t="shared" si="584"/>
        <v>181</v>
      </c>
      <c r="L1376" s="4">
        <f t="shared" si="559"/>
        <v>1.4950000000000001</v>
      </c>
      <c r="M1376" s="4">
        <f t="shared" si="560"/>
        <v>2.81</v>
      </c>
      <c r="N1376" s="1">
        <f t="shared" si="561"/>
        <v>0.66889632107023411</v>
      </c>
      <c r="O1376" s="1">
        <f t="shared" si="562"/>
        <v>0.35587188612099646</v>
      </c>
      <c r="P1376" s="1">
        <f t="shared" si="563"/>
        <v>2.4169570267131069E-2</v>
      </c>
      <c r="Q1376" s="1">
        <f t="shared" si="564"/>
        <v>0.15651221747461883</v>
      </c>
      <c r="R1376" s="1">
        <f t="shared" si="565"/>
        <v>0.66751221747461886</v>
      </c>
      <c r="S1376" s="1"/>
      <c r="T1376" s="17">
        <f t="shared" si="566"/>
        <v>498.09992060261197</v>
      </c>
      <c r="U1376" s="18">
        <f t="shared" si="567"/>
        <v>1796.2818011286422</v>
      </c>
      <c r="V1376" s="2">
        <f t="shared" si="568"/>
        <v>473.19492457248134</v>
      </c>
      <c r="W1376" s="18">
        <f t="shared" si="569"/>
        <v>1706.46771107221</v>
      </c>
      <c r="X1376" s="2">
        <f t="shared" si="570"/>
        <v>-211.32940107155051</v>
      </c>
      <c r="Y1376" s="2">
        <f t="shared" si="571"/>
        <v>170.64677110722101</v>
      </c>
      <c r="Z1376" s="2">
        <f t="shared" si="572"/>
        <v>-1000</v>
      </c>
      <c r="AA1376" s="2">
        <f t="shared" si="573"/>
        <v>1706.46771107221</v>
      </c>
      <c r="AB1376" s="5">
        <f t="shared" si="574"/>
        <v>-1</v>
      </c>
      <c r="AC1376" s="5">
        <f t="shared" si="575"/>
        <v>1.81</v>
      </c>
      <c r="AD1376" s="3">
        <f t="shared" si="576"/>
        <v>201802</v>
      </c>
      <c r="AE1376" s="21">
        <v>1.425</v>
      </c>
      <c r="AF1376" s="21">
        <v>3.1</v>
      </c>
      <c r="AG1376" s="21">
        <v>1.4950000000000001</v>
      </c>
      <c r="AH1376" s="21">
        <v>2.81</v>
      </c>
      <c r="AI1376">
        <v>33</v>
      </c>
      <c r="AJ1376">
        <v>41</v>
      </c>
      <c r="AK1376">
        <f t="shared" si="577"/>
        <v>-300</v>
      </c>
      <c r="AL1376">
        <f t="shared" si="578"/>
        <v>33</v>
      </c>
      <c r="AM1376">
        <f t="shared" si="579"/>
        <v>41</v>
      </c>
    </row>
    <row r="1377" spans="2:39" x14ac:dyDescent="0.25">
      <c r="B1377" s="24">
        <v>43121</v>
      </c>
      <c r="C1377" s="20" t="s">
        <v>22</v>
      </c>
      <c r="D1377" s="20" t="s">
        <v>32</v>
      </c>
      <c r="E1377" s="2">
        <v>131</v>
      </c>
      <c r="F1377" s="2">
        <v>-145.13788098693757</v>
      </c>
      <c r="G1377" s="9">
        <f t="shared" si="580"/>
        <v>45086.208333330003</v>
      </c>
      <c r="H1377" s="2" t="str">
        <f t="shared" si="581"/>
        <v>Minnesota Vikings</v>
      </c>
      <c r="I1377" s="2" t="str">
        <f t="shared" si="582"/>
        <v>Philadelphia Eagles</v>
      </c>
      <c r="J1377" s="17">
        <f t="shared" si="583"/>
        <v>-145.13788098693757</v>
      </c>
      <c r="K1377" s="18">
        <f t="shared" si="584"/>
        <v>131</v>
      </c>
      <c r="L1377" s="4">
        <f t="shared" si="559"/>
        <v>1.6890000000000001</v>
      </c>
      <c r="M1377" s="4">
        <f t="shared" si="560"/>
        <v>2.31</v>
      </c>
      <c r="N1377" s="1">
        <f t="shared" si="561"/>
        <v>0.59206631142687982</v>
      </c>
      <c r="O1377" s="1">
        <f t="shared" si="562"/>
        <v>0.4329004329004329</v>
      </c>
      <c r="P1377" s="1">
        <f t="shared" si="563"/>
        <v>2.4358589647411888E-2</v>
      </c>
      <c r="Q1377" s="1">
        <f t="shared" si="564"/>
        <v>7.9582939263223462E-2</v>
      </c>
      <c r="R1377" s="1">
        <f t="shared" si="565"/>
        <v>0.59058293926322347</v>
      </c>
      <c r="S1377" s="1"/>
      <c r="T1377" s="17">
        <f t="shared" si="566"/>
        <v>693.24227558544305</v>
      </c>
      <c r="U1377" s="18">
        <f t="shared" si="567"/>
        <v>1309.568863191934</v>
      </c>
      <c r="V1377" s="2">
        <f t="shared" si="568"/>
        <v>658.58016180617085</v>
      </c>
      <c r="W1377" s="18">
        <f t="shared" si="569"/>
        <v>1244.0904200323373</v>
      </c>
      <c r="X1377" s="2">
        <f t="shared" si="570"/>
        <v>-151.84180423192183</v>
      </c>
      <c r="Y1377" s="2">
        <f t="shared" si="571"/>
        <v>124.40904200323374</v>
      </c>
      <c r="Z1377" s="2">
        <f t="shared" si="572"/>
        <v>-1000</v>
      </c>
      <c r="AA1377" s="2">
        <f t="shared" si="573"/>
        <v>1244.0904200323373</v>
      </c>
      <c r="AB1377" s="5">
        <f t="shared" si="574"/>
        <v>-1</v>
      </c>
      <c r="AC1377" s="5">
        <f t="shared" si="575"/>
        <v>1.31</v>
      </c>
      <c r="AD1377" s="3">
        <f t="shared" si="576"/>
        <v>201801</v>
      </c>
      <c r="AE1377" s="21">
        <v>2.5299999999999998</v>
      </c>
      <c r="AF1377" s="21">
        <v>1.5880000000000001</v>
      </c>
      <c r="AG1377" s="21">
        <v>2.31</v>
      </c>
      <c r="AH1377" s="21">
        <v>1.6890000000000001</v>
      </c>
      <c r="AI1377">
        <v>38</v>
      </c>
      <c r="AJ1377">
        <v>7</v>
      </c>
      <c r="AK1377">
        <f t="shared" si="577"/>
        <v>-150</v>
      </c>
      <c r="AL1377">
        <f t="shared" si="578"/>
        <v>7</v>
      </c>
      <c r="AM1377">
        <f t="shared" si="579"/>
        <v>38</v>
      </c>
    </row>
    <row r="1378" spans="2:39" x14ac:dyDescent="0.25">
      <c r="B1378" s="24">
        <v>43121</v>
      </c>
      <c r="C1378" s="20" t="s">
        <v>39</v>
      </c>
      <c r="D1378" s="20" t="s">
        <v>29</v>
      </c>
      <c r="E1378" s="2">
        <v>-325.73289902280135</v>
      </c>
      <c r="F1378" s="2">
        <v>285</v>
      </c>
      <c r="G1378" s="9">
        <f t="shared" si="580"/>
        <v>45086.249999996668</v>
      </c>
      <c r="H1378" s="2" t="str">
        <f t="shared" si="581"/>
        <v>New England Patriots</v>
      </c>
      <c r="I1378" s="2" t="str">
        <f t="shared" si="582"/>
        <v>Jacksonville Jaguars</v>
      </c>
      <c r="J1378" s="17">
        <f t="shared" si="583"/>
        <v>-325.73289902280135</v>
      </c>
      <c r="K1378" s="18">
        <f t="shared" si="584"/>
        <v>285</v>
      </c>
      <c r="L1378" s="4">
        <f t="shared" si="559"/>
        <v>1.3069999999999999</v>
      </c>
      <c r="M1378" s="4">
        <f t="shared" si="560"/>
        <v>3.85</v>
      </c>
      <c r="N1378" s="1">
        <f t="shared" si="561"/>
        <v>0.76511094108645761</v>
      </c>
      <c r="O1378" s="1">
        <f t="shared" si="562"/>
        <v>0.25974025974025972</v>
      </c>
      <c r="P1378" s="1">
        <f t="shared" si="563"/>
        <v>2.424859414388203E-2</v>
      </c>
      <c r="Q1378" s="1">
        <f t="shared" si="564"/>
        <v>0.25268534067309895</v>
      </c>
      <c r="R1378" s="1">
        <f t="shared" si="565"/>
        <v>0.76368534067309901</v>
      </c>
      <c r="S1378" s="1"/>
      <c r="T1378" s="17">
        <f t="shared" si="566"/>
        <v>309.4398265110305</v>
      </c>
      <c r="U1378" s="18">
        <f t="shared" si="567"/>
        <v>2776.3533728520742</v>
      </c>
      <c r="V1378" s="2">
        <f t="shared" si="568"/>
        <v>293.96783518547898</v>
      </c>
      <c r="W1378" s="18">
        <f t="shared" si="569"/>
        <v>2637.5357042094706</v>
      </c>
      <c r="X1378" s="2">
        <f t="shared" si="570"/>
        <v>-340.17327078285626</v>
      </c>
      <c r="Y1378" s="2">
        <f t="shared" si="571"/>
        <v>263.75357042094709</v>
      </c>
      <c r="Z1378" s="2">
        <f t="shared" si="572"/>
        <v>293.96783518547898</v>
      </c>
      <c r="AA1378" s="2">
        <f t="shared" si="573"/>
        <v>-1000</v>
      </c>
      <c r="AB1378" s="5">
        <f t="shared" si="574"/>
        <v>0.30699999999999994</v>
      </c>
      <c r="AC1378" s="5">
        <f t="shared" si="575"/>
        <v>-1</v>
      </c>
      <c r="AD1378" s="3">
        <f t="shared" si="576"/>
        <v>201801</v>
      </c>
      <c r="AE1378" s="21">
        <v>1.25</v>
      </c>
      <c r="AF1378" s="21">
        <v>4.46</v>
      </c>
      <c r="AG1378" s="21">
        <v>1.3069999999999999</v>
      </c>
      <c r="AH1378" s="21">
        <v>3.85</v>
      </c>
      <c r="AI1378">
        <v>24</v>
      </c>
      <c r="AJ1378">
        <v>20</v>
      </c>
      <c r="AK1378">
        <f t="shared" si="577"/>
        <v>-400</v>
      </c>
      <c r="AL1378">
        <f t="shared" si="578"/>
        <v>24</v>
      </c>
      <c r="AM1378">
        <f t="shared" si="579"/>
        <v>20</v>
      </c>
    </row>
    <row r="1379" spans="2:39" x14ac:dyDescent="0.25">
      <c r="B1379" s="24">
        <v>43114</v>
      </c>
      <c r="C1379" s="20" t="s">
        <v>32</v>
      </c>
      <c r="D1379" s="20" t="s">
        <v>46</v>
      </c>
      <c r="E1379" s="2">
        <v>-231.48148148148152</v>
      </c>
      <c r="F1379" s="2">
        <v>206</v>
      </c>
      <c r="G1379" s="9">
        <f t="shared" si="580"/>
        <v>45086.291666663332</v>
      </c>
      <c r="H1379" s="2" t="str">
        <f t="shared" si="581"/>
        <v>Minnesota Vikings</v>
      </c>
      <c r="I1379" s="2" t="str">
        <f t="shared" si="582"/>
        <v>New Orleans Saints</v>
      </c>
      <c r="J1379" s="17">
        <f t="shared" si="583"/>
        <v>-231.48148148148152</v>
      </c>
      <c r="K1379" s="18">
        <f t="shared" si="584"/>
        <v>206</v>
      </c>
      <c r="L1379" s="4">
        <f t="shared" si="559"/>
        <v>1.4319999999999999</v>
      </c>
      <c r="M1379" s="4">
        <f t="shared" si="560"/>
        <v>3.06</v>
      </c>
      <c r="N1379" s="1">
        <f t="shared" si="561"/>
        <v>0.6983240223463687</v>
      </c>
      <c r="O1379" s="1">
        <f t="shared" si="562"/>
        <v>0.32679738562091504</v>
      </c>
      <c r="P1379" s="1">
        <f t="shared" si="563"/>
        <v>2.4505788067675893E-2</v>
      </c>
      <c r="Q1379" s="1">
        <f t="shared" si="564"/>
        <v>0.18576331836272683</v>
      </c>
      <c r="R1379" s="1">
        <f t="shared" si="565"/>
        <v>0.69676331836272687</v>
      </c>
      <c r="S1379" s="1"/>
      <c r="T1379" s="17">
        <f t="shared" si="566"/>
        <v>435.20758576933537</v>
      </c>
      <c r="U1379" s="18">
        <f t="shared" si="567"/>
        <v>2037.4327429103619</v>
      </c>
      <c r="V1379" s="2">
        <f t="shared" si="568"/>
        <v>413.4472064808686</v>
      </c>
      <c r="W1379" s="18">
        <f t="shared" si="569"/>
        <v>1935.5611057648437</v>
      </c>
      <c r="X1379" s="2">
        <f t="shared" si="570"/>
        <v>-241.86884911176026</v>
      </c>
      <c r="Y1379" s="2">
        <f t="shared" si="571"/>
        <v>193.55611057648437</v>
      </c>
      <c r="Z1379" s="2">
        <f t="shared" si="572"/>
        <v>413.4472064808686</v>
      </c>
      <c r="AA1379" s="2">
        <f t="shared" si="573"/>
        <v>-1000</v>
      </c>
      <c r="AB1379" s="5">
        <f t="shared" si="574"/>
        <v>0.43199999999999994</v>
      </c>
      <c r="AC1379" s="5">
        <f t="shared" si="575"/>
        <v>-1</v>
      </c>
      <c r="AD1379" s="3">
        <f t="shared" si="576"/>
        <v>201801</v>
      </c>
      <c r="AE1379" s="21">
        <v>1.5289999999999999</v>
      </c>
      <c r="AF1379" s="21">
        <v>2.7</v>
      </c>
      <c r="AG1379" s="21">
        <v>1.4319999999999999</v>
      </c>
      <c r="AH1379" s="21">
        <v>3.06</v>
      </c>
      <c r="AI1379">
        <v>29</v>
      </c>
      <c r="AJ1379">
        <v>24</v>
      </c>
      <c r="AK1379">
        <f t="shared" si="577"/>
        <v>-300</v>
      </c>
      <c r="AL1379">
        <f t="shared" si="578"/>
        <v>29</v>
      </c>
      <c r="AM1379">
        <f t="shared" si="579"/>
        <v>24</v>
      </c>
    </row>
    <row r="1380" spans="2:39" x14ac:dyDescent="0.25">
      <c r="B1380" s="24">
        <v>43114</v>
      </c>
      <c r="C1380" s="20" t="s">
        <v>48</v>
      </c>
      <c r="D1380" s="20" t="s">
        <v>29</v>
      </c>
      <c r="E1380" s="2">
        <v>-280.1120448179272</v>
      </c>
      <c r="F1380" s="2">
        <v>248</v>
      </c>
      <c r="G1380" s="9">
        <f t="shared" si="580"/>
        <v>45086.333333329996</v>
      </c>
      <c r="H1380" s="2" t="str">
        <f t="shared" si="581"/>
        <v>Pittsburgh Steelers</v>
      </c>
      <c r="I1380" s="2" t="str">
        <f t="shared" si="582"/>
        <v>Jacksonville Jaguars</v>
      </c>
      <c r="J1380" s="17">
        <f t="shared" si="583"/>
        <v>-280.1120448179272</v>
      </c>
      <c r="K1380" s="18">
        <f t="shared" si="584"/>
        <v>248</v>
      </c>
      <c r="L1380" s="4">
        <f t="shared" si="559"/>
        <v>1.357</v>
      </c>
      <c r="M1380" s="4">
        <f t="shared" si="560"/>
        <v>3.48</v>
      </c>
      <c r="N1380" s="1">
        <f t="shared" si="561"/>
        <v>0.73691967575534267</v>
      </c>
      <c r="O1380" s="1">
        <f t="shared" si="562"/>
        <v>0.28735632183908044</v>
      </c>
      <c r="P1380" s="1">
        <f t="shared" si="563"/>
        <v>2.3700640893115521E-2</v>
      </c>
      <c r="Q1380" s="1">
        <f t="shared" si="564"/>
        <v>0.22478167695813112</v>
      </c>
      <c r="R1380" s="1">
        <f t="shared" si="565"/>
        <v>0.73578167695813113</v>
      </c>
      <c r="S1380" s="1"/>
      <c r="T1380" s="17">
        <f t="shared" si="566"/>
        <v>359.09880786132152</v>
      </c>
      <c r="U1380" s="18">
        <f t="shared" si="567"/>
        <v>2429.642291801018</v>
      </c>
      <c r="V1380" s="2">
        <f t="shared" si="568"/>
        <v>341.14386746825545</v>
      </c>
      <c r="W1380" s="18">
        <f t="shared" si="569"/>
        <v>2308.160177210967</v>
      </c>
      <c r="X1380" s="2">
        <f t="shared" si="570"/>
        <v>-293.13146017290001</v>
      </c>
      <c r="Y1380" s="2">
        <f t="shared" si="571"/>
        <v>230.8160177210967</v>
      </c>
      <c r="Z1380" s="2">
        <f t="shared" si="572"/>
        <v>-1000</v>
      </c>
      <c r="AA1380" s="2">
        <f t="shared" si="573"/>
        <v>2308.160177210967</v>
      </c>
      <c r="AB1380" s="5">
        <f t="shared" si="574"/>
        <v>-1</v>
      </c>
      <c r="AC1380" s="5">
        <f t="shared" si="575"/>
        <v>2.48</v>
      </c>
      <c r="AD1380" s="3">
        <f t="shared" si="576"/>
        <v>201801</v>
      </c>
      <c r="AE1380" s="21">
        <v>1.3169999999999999</v>
      </c>
      <c r="AF1380" s="21">
        <v>3.77</v>
      </c>
      <c r="AG1380" s="21">
        <v>1.357</v>
      </c>
      <c r="AH1380" s="21">
        <v>3.48</v>
      </c>
      <c r="AI1380">
        <v>42</v>
      </c>
      <c r="AJ1380">
        <v>45</v>
      </c>
      <c r="AK1380">
        <f t="shared" si="577"/>
        <v>-300</v>
      </c>
      <c r="AL1380">
        <f t="shared" si="578"/>
        <v>42</v>
      </c>
      <c r="AM1380">
        <f t="shared" si="579"/>
        <v>45</v>
      </c>
    </row>
    <row r="1381" spans="2:39" x14ac:dyDescent="0.25">
      <c r="B1381" s="24">
        <v>43113</v>
      </c>
      <c r="C1381" s="20" t="s">
        <v>39</v>
      </c>
      <c r="D1381" s="20" t="s">
        <v>44</v>
      </c>
      <c r="E1381" s="2">
        <v>-854.70085470085473</v>
      </c>
      <c r="F1381" s="2">
        <v>644</v>
      </c>
      <c r="G1381" s="9">
        <f t="shared" si="580"/>
        <v>45086.37499999666</v>
      </c>
      <c r="H1381" s="2" t="str">
        <f t="shared" si="581"/>
        <v>New England Patriots</v>
      </c>
      <c r="I1381" s="2" t="str">
        <f t="shared" si="582"/>
        <v>Tennessee Titans</v>
      </c>
      <c r="J1381" s="17">
        <f t="shared" si="583"/>
        <v>-854.70085470085473</v>
      </c>
      <c r="K1381" s="18">
        <f t="shared" si="584"/>
        <v>644</v>
      </c>
      <c r="L1381" s="4">
        <f t="shared" si="559"/>
        <v>1.117</v>
      </c>
      <c r="M1381" s="4">
        <f t="shared" si="560"/>
        <v>7.44</v>
      </c>
      <c r="N1381" s="1">
        <f t="shared" si="561"/>
        <v>0.89525514771709935</v>
      </c>
      <c r="O1381" s="1">
        <f t="shared" si="562"/>
        <v>0.13440860215053763</v>
      </c>
      <c r="P1381" s="1">
        <f t="shared" si="563"/>
        <v>2.8809162089517337E-2</v>
      </c>
      <c r="Q1381" s="1">
        <f t="shared" si="564"/>
        <v>0.38042327278328086</v>
      </c>
      <c r="R1381" s="1">
        <f t="shared" si="565"/>
        <v>0.89142327278328093</v>
      </c>
      <c r="S1381" s="1"/>
      <c r="T1381" s="17">
        <f t="shared" si="566"/>
        <v>121.8015397754999</v>
      </c>
      <c r="U1381" s="18">
        <f t="shared" si="567"/>
        <v>5950.1484941080962</v>
      </c>
      <c r="V1381" s="2">
        <f t="shared" si="568"/>
        <v>115.71146278672491</v>
      </c>
      <c r="W1381" s="18">
        <f t="shared" si="569"/>
        <v>5652.6410694026908</v>
      </c>
      <c r="X1381" s="2">
        <f t="shared" si="570"/>
        <v>-864.21861405655466</v>
      </c>
      <c r="Y1381" s="2">
        <f t="shared" si="571"/>
        <v>565.26410694026913</v>
      </c>
      <c r="Z1381" s="2">
        <f t="shared" si="572"/>
        <v>115.71146278672491</v>
      </c>
      <c r="AA1381" s="2">
        <f t="shared" si="573"/>
        <v>-1000</v>
      </c>
      <c r="AB1381" s="5">
        <f t="shared" si="574"/>
        <v>0.11699999999999999</v>
      </c>
      <c r="AC1381" s="5">
        <f t="shared" si="575"/>
        <v>-1</v>
      </c>
      <c r="AD1381" s="3">
        <f t="shared" si="576"/>
        <v>201801</v>
      </c>
      <c r="AE1381" s="21">
        <v>1.117</v>
      </c>
      <c r="AF1381" s="21">
        <v>7.44</v>
      </c>
      <c r="AG1381" s="21">
        <v>1.117</v>
      </c>
      <c r="AH1381" s="21">
        <v>7.44</v>
      </c>
      <c r="AI1381">
        <v>35</v>
      </c>
      <c r="AJ1381">
        <v>14</v>
      </c>
      <c r="AK1381">
        <f t="shared" si="577"/>
        <v>-900</v>
      </c>
      <c r="AL1381">
        <f t="shared" si="578"/>
        <v>35</v>
      </c>
      <c r="AM1381">
        <f t="shared" si="579"/>
        <v>14</v>
      </c>
    </row>
    <row r="1382" spans="2:39" x14ac:dyDescent="0.25">
      <c r="B1382" s="24">
        <v>43113</v>
      </c>
      <c r="C1382" s="20" t="s">
        <v>22</v>
      </c>
      <c r="D1382" s="20" t="s">
        <v>38</v>
      </c>
      <c r="E1382" s="2">
        <v>121</v>
      </c>
      <c r="F1382" s="2">
        <v>-134.04825737265415</v>
      </c>
      <c r="G1382" s="9">
        <f t="shared" si="580"/>
        <v>45086.416666663325</v>
      </c>
      <c r="H1382" s="2" t="str">
        <f t="shared" si="581"/>
        <v>Atlanta Falcons</v>
      </c>
      <c r="I1382" s="2" t="str">
        <f t="shared" si="582"/>
        <v>Philadelphia Eagles</v>
      </c>
      <c r="J1382" s="17">
        <f t="shared" si="583"/>
        <v>-134.04825737265415</v>
      </c>
      <c r="K1382" s="18">
        <f t="shared" si="584"/>
        <v>121</v>
      </c>
      <c r="L1382" s="4">
        <f t="shared" si="559"/>
        <v>1.746</v>
      </c>
      <c r="M1382" s="4">
        <f t="shared" si="560"/>
        <v>2.21</v>
      </c>
      <c r="N1382" s="1">
        <f t="shared" si="561"/>
        <v>0.57273768613974796</v>
      </c>
      <c r="O1382" s="1">
        <f t="shared" si="562"/>
        <v>0.45248868778280543</v>
      </c>
      <c r="P1382" s="1">
        <f t="shared" si="563"/>
        <v>2.4605662285136498E-2</v>
      </c>
      <c r="Q1382" s="1">
        <f t="shared" si="564"/>
        <v>6.0124499178471263E-2</v>
      </c>
      <c r="R1382" s="1">
        <f t="shared" si="565"/>
        <v>0.5711244991784713</v>
      </c>
      <c r="S1382" s="1"/>
      <c r="T1382" s="17">
        <f t="shared" si="566"/>
        <v>750.93171705721034</v>
      </c>
      <c r="U1382" s="18">
        <f t="shared" si="567"/>
        <v>1211.3891833551868</v>
      </c>
      <c r="V1382" s="2">
        <f t="shared" si="568"/>
        <v>713.38513120434982</v>
      </c>
      <c r="W1382" s="18">
        <f t="shared" si="569"/>
        <v>1150.8197241874275</v>
      </c>
      <c r="X1382" s="2">
        <f t="shared" si="570"/>
        <v>-140.17673711698779</v>
      </c>
      <c r="Y1382" s="2">
        <f t="shared" si="571"/>
        <v>115.08197241874275</v>
      </c>
      <c r="Z1382" s="2">
        <f t="shared" si="572"/>
        <v>-1000</v>
      </c>
      <c r="AA1382" s="2">
        <f t="shared" si="573"/>
        <v>1150.8197241874275</v>
      </c>
      <c r="AB1382" s="5">
        <f t="shared" si="574"/>
        <v>-1</v>
      </c>
      <c r="AC1382" s="5">
        <f t="shared" si="575"/>
        <v>1.21</v>
      </c>
      <c r="AD1382" s="3">
        <f t="shared" si="576"/>
        <v>201801</v>
      </c>
      <c r="AE1382" s="21">
        <v>2.29</v>
      </c>
      <c r="AF1382" s="21">
        <v>1.6990000000000001</v>
      </c>
      <c r="AG1382" s="21">
        <v>2.21</v>
      </c>
      <c r="AH1382" s="21">
        <v>1.746</v>
      </c>
      <c r="AI1382">
        <v>15</v>
      </c>
      <c r="AJ1382">
        <v>10</v>
      </c>
      <c r="AK1382">
        <f t="shared" si="577"/>
        <v>-140</v>
      </c>
      <c r="AL1382">
        <f t="shared" si="578"/>
        <v>10</v>
      </c>
      <c r="AM1382">
        <f t="shared" si="579"/>
        <v>15</v>
      </c>
    </row>
    <row r="1383" spans="2:39" x14ac:dyDescent="0.25">
      <c r="B1383" s="24">
        <v>43107</v>
      </c>
      <c r="C1383" s="20" t="s">
        <v>46</v>
      </c>
      <c r="D1383" s="20" t="s">
        <v>47</v>
      </c>
      <c r="E1383" s="2">
        <v>-265.25198938992042</v>
      </c>
      <c r="F1383" s="2">
        <v>235</v>
      </c>
      <c r="G1383" s="9">
        <f t="shared" si="580"/>
        <v>45086.458333329989</v>
      </c>
      <c r="H1383" s="2" t="str">
        <f t="shared" si="581"/>
        <v>New Orleans Saints</v>
      </c>
      <c r="I1383" s="2" t="str">
        <f t="shared" si="582"/>
        <v>Carolina Panthers</v>
      </c>
      <c r="J1383" s="17">
        <f t="shared" si="583"/>
        <v>-265.25198938992042</v>
      </c>
      <c r="K1383" s="18">
        <f t="shared" si="584"/>
        <v>235</v>
      </c>
      <c r="L1383" s="4">
        <f t="shared" si="559"/>
        <v>1.377</v>
      </c>
      <c r="M1383" s="4">
        <f t="shared" si="560"/>
        <v>3.35</v>
      </c>
      <c r="N1383" s="1">
        <f t="shared" si="561"/>
        <v>0.72621641249092228</v>
      </c>
      <c r="O1383" s="1">
        <f t="shared" si="562"/>
        <v>0.29850746268656714</v>
      </c>
      <c r="P1383" s="1">
        <f t="shared" si="563"/>
        <v>2.4127353501163462E-2</v>
      </c>
      <c r="Q1383" s="1">
        <f t="shared" si="564"/>
        <v>0.21385447490217757</v>
      </c>
      <c r="R1383" s="1">
        <f t="shared" si="565"/>
        <v>0.72485447490217758</v>
      </c>
      <c r="S1383" s="1"/>
      <c r="T1383" s="17">
        <f t="shared" si="566"/>
        <v>379.5872614774911</v>
      </c>
      <c r="U1383" s="18">
        <f t="shared" si="567"/>
        <v>2310.2284553242857</v>
      </c>
      <c r="V1383" s="2">
        <f t="shared" si="568"/>
        <v>360.6078984036165</v>
      </c>
      <c r="W1383" s="18">
        <f t="shared" si="569"/>
        <v>2194.7170325580714</v>
      </c>
      <c r="X1383" s="2">
        <f t="shared" si="570"/>
        <v>-277.30951108584236</v>
      </c>
      <c r="Y1383" s="2">
        <f t="shared" si="571"/>
        <v>219.47170325580714</v>
      </c>
      <c r="Z1383" s="2">
        <f t="shared" si="572"/>
        <v>360.6078984036165</v>
      </c>
      <c r="AA1383" s="2">
        <f t="shared" si="573"/>
        <v>-1000</v>
      </c>
      <c r="AB1383" s="5">
        <f t="shared" si="574"/>
        <v>0.377</v>
      </c>
      <c r="AC1383" s="5">
        <f t="shared" si="575"/>
        <v>-1</v>
      </c>
      <c r="AD1383" s="3">
        <f t="shared" si="576"/>
        <v>201801</v>
      </c>
      <c r="AE1383" s="21">
        <v>1.413</v>
      </c>
      <c r="AF1383" s="21">
        <v>3.16</v>
      </c>
      <c r="AG1383" s="21">
        <v>1.377</v>
      </c>
      <c r="AH1383" s="21">
        <v>3.35</v>
      </c>
      <c r="AI1383">
        <v>31</v>
      </c>
      <c r="AJ1383">
        <v>26</v>
      </c>
      <c r="AK1383">
        <f t="shared" si="577"/>
        <v>-300</v>
      </c>
      <c r="AL1383">
        <f t="shared" si="578"/>
        <v>31</v>
      </c>
      <c r="AM1383">
        <f t="shared" si="579"/>
        <v>26</v>
      </c>
    </row>
    <row r="1384" spans="2:39" x14ac:dyDescent="0.25">
      <c r="B1384" s="24">
        <v>43107</v>
      </c>
      <c r="C1384" s="20" t="s">
        <v>29</v>
      </c>
      <c r="D1384" s="20" t="s">
        <v>27</v>
      </c>
      <c r="E1384" s="2">
        <v>-400</v>
      </c>
      <c r="F1384" s="2">
        <v>346</v>
      </c>
      <c r="G1384" s="9">
        <f t="shared" si="580"/>
        <v>45086.499999996653</v>
      </c>
      <c r="H1384" s="2" t="str">
        <f t="shared" si="581"/>
        <v>Jacksonville Jaguars</v>
      </c>
      <c r="I1384" s="2" t="str">
        <f t="shared" si="582"/>
        <v>Buffalo Bills</v>
      </c>
      <c r="J1384" s="17">
        <f t="shared" si="583"/>
        <v>-400</v>
      </c>
      <c r="K1384" s="18">
        <f t="shared" si="584"/>
        <v>346</v>
      </c>
      <c r="L1384" s="4">
        <f t="shared" si="559"/>
        <v>1.25</v>
      </c>
      <c r="M1384" s="4">
        <f t="shared" si="560"/>
        <v>4.46</v>
      </c>
      <c r="N1384" s="1">
        <f t="shared" si="561"/>
        <v>0.8</v>
      </c>
      <c r="O1384" s="1">
        <f t="shared" si="562"/>
        <v>0.22421524663677131</v>
      </c>
      <c r="P1384" s="1">
        <f t="shared" si="563"/>
        <v>2.3642732049036774E-2</v>
      </c>
      <c r="Q1384" s="1">
        <f t="shared" si="564"/>
        <v>0.28789237668161438</v>
      </c>
      <c r="R1384" s="1">
        <f t="shared" si="565"/>
        <v>0.79889237668161439</v>
      </c>
      <c r="S1384" s="1"/>
      <c r="T1384" s="17">
        <f t="shared" si="566"/>
        <v>251.73306090832037</v>
      </c>
      <c r="U1384" s="18">
        <f t="shared" si="567"/>
        <v>3325.0323008798923</v>
      </c>
      <c r="V1384" s="2">
        <f t="shared" si="568"/>
        <v>239.14640786290434</v>
      </c>
      <c r="W1384" s="18">
        <f t="shared" si="569"/>
        <v>3158.7806858358977</v>
      </c>
      <c r="X1384" s="2">
        <f t="shared" si="570"/>
        <v>-418.15388695834849</v>
      </c>
      <c r="Y1384" s="2">
        <f t="shared" si="571"/>
        <v>315.87806858358977</v>
      </c>
      <c r="Z1384" s="2">
        <f t="shared" si="572"/>
        <v>239.14640786290434</v>
      </c>
      <c r="AA1384" s="2">
        <f t="shared" si="573"/>
        <v>-1000</v>
      </c>
      <c r="AB1384" s="5">
        <f t="shared" si="574"/>
        <v>0.25</v>
      </c>
      <c r="AC1384" s="5">
        <f t="shared" si="575"/>
        <v>-1</v>
      </c>
      <c r="AD1384" s="3">
        <f t="shared" si="576"/>
        <v>201801</v>
      </c>
      <c r="AE1384" s="21">
        <v>1.2889999999999999</v>
      </c>
      <c r="AF1384" s="21">
        <v>4.01</v>
      </c>
      <c r="AG1384" s="21">
        <v>1.25</v>
      </c>
      <c r="AH1384" s="21">
        <v>4.46</v>
      </c>
      <c r="AI1384">
        <v>10</v>
      </c>
      <c r="AJ1384">
        <v>3</v>
      </c>
      <c r="AK1384">
        <f t="shared" si="577"/>
        <v>-400</v>
      </c>
      <c r="AL1384">
        <f t="shared" si="578"/>
        <v>10</v>
      </c>
      <c r="AM1384">
        <f t="shared" si="579"/>
        <v>3</v>
      </c>
    </row>
    <row r="1385" spans="2:39" x14ac:dyDescent="0.25">
      <c r="B1385" s="24">
        <v>43106</v>
      </c>
      <c r="C1385" s="20" t="s">
        <v>50</v>
      </c>
      <c r="D1385" s="20" t="s">
        <v>38</v>
      </c>
      <c r="E1385" s="2">
        <v>-260.41666666666674</v>
      </c>
      <c r="F1385" s="2">
        <v>231</v>
      </c>
      <c r="G1385" s="9">
        <f t="shared" si="580"/>
        <v>45086.541666663317</v>
      </c>
      <c r="H1385" s="2" t="str">
        <f t="shared" si="581"/>
        <v>Los Angeles Rams</v>
      </c>
      <c r="I1385" s="2" t="str">
        <f t="shared" si="582"/>
        <v>Atlanta Falcons</v>
      </c>
      <c r="J1385" s="17">
        <f t="shared" si="583"/>
        <v>-260.41666666666674</v>
      </c>
      <c r="K1385" s="18">
        <f t="shared" si="584"/>
        <v>231</v>
      </c>
      <c r="L1385" s="4">
        <f t="shared" si="559"/>
        <v>1.3839999999999999</v>
      </c>
      <c r="M1385" s="4">
        <f t="shared" si="560"/>
        <v>3.31</v>
      </c>
      <c r="N1385" s="1">
        <f t="shared" si="561"/>
        <v>0.7225433526011561</v>
      </c>
      <c r="O1385" s="1">
        <f t="shared" si="562"/>
        <v>0.30211480362537763</v>
      </c>
      <c r="P1385" s="1">
        <f t="shared" si="563"/>
        <v>2.4064763527907984E-2</v>
      </c>
      <c r="Q1385" s="1">
        <f t="shared" si="564"/>
        <v>0.21021427448788924</v>
      </c>
      <c r="R1385" s="1">
        <f t="shared" si="565"/>
        <v>0.72121427448788922</v>
      </c>
      <c r="S1385" s="1"/>
      <c r="T1385" s="17">
        <f t="shared" si="566"/>
        <v>386.55048211582812</v>
      </c>
      <c r="U1385" s="18">
        <f t="shared" si="567"/>
        <v>2272.2260058594952</v>
      </c>
      <c r="V1385" s="2">
        <f t="shared" si="568"/>
        <v>367.22295801003668</v>
      </c>
      <c r="W1385" s="18">
        <f t="shared" si="569"/>
        <v>2158.6147055665206</v>
      </c>
      <c r="X1385" s="2">
        <f t="shared" si="570"/>
        <v>-272.31412911081355</v>
      </c>
      <c r="Y1385" s="2">
        <f t="shared" si="571"/>
        <v>215.86147055665205</v>
      </c>
      <c r="Z1385" s="2">
        <f t="shared" si="572"/>
        <v>-1000</v>
      </c>
      <c r="AA1385" s="2">
        <f t="shared" si="573"/>
        <v>2158.6147055665206</v>
      </c>
      <c r="AB1385" s="5">
        <f t="shared" si="574"/>
        <v>-1</v>
      </c>
      <c r="AC1385" s="5">
        <f t="shared" si="575"/>
        <v>2.31</v>
      </c>
      <c r="AD1385" s="3">
        <f t="shared" si="576"/>
        <v>201801</v>
      </c>
      <c r="AE1385" s="21">
        <v>1.4339999999999999</v>
      </c>
      <c r="AF1385" s="21">
        <v>3.05</v>
      </c>
      <c r="AG1385" s="21">
        <v>1.3839999999999999</v>
      </c>
      <c r="AH1385" s="21">
        <v>3.31</v>
      </c>
      <c r="AI1385">
        <v>13</v>
      </c>
      <c r="AJ1385">
        <v>26</v>
      </c>
      <c r="AK1385">
        <f t="shared" si="577"/>
        <v>-300</v>
      </c>
      <c r="AL1385">
        <f t="shared" si="578"/>
        <v>13</v>
      </c>
      <c r="AM1385">
        <f t="shared" si="579"/>
        <v>26</v>
      </c>
    </row>
    <row r="1386" spans="2:39" x14ac:dyDescent="0.25">
      <c r="B1386" s="24">
        <v>43106</v>
      </c>
      <c r="C1386" s="20" t="s">
        <v>23</v>
      </c>
      <c r="D1386" s="20" t="s">
        <v>44</v>
      </c>
      <c r="E1386" s="2">
        <v>-425.53191489361683</v>
      </c>
      <c r="F1386" s="2">
        <v>365.00000000000006</v>
      </c>
      <c r="G1386" s="9">
        <f t="shared" si="580"/>
        <v>45086.583333329982</v>
      </c>
      <c r="H1386" s="2" t="str">
        <f t="shared" si="581"/>
        <v>Kansas City Chiefs</v>
      </c>
      <c r="I1386" s="2" t="str">
        <f t="shared" si="582"/>
        <v>Tennessee Titans</v>
      </c>
      <c r="J1386" s="17">
        <f t="shared" si="583"/>
        <v>-425.53191489361683</v>
      </c>
      <c r="K1386" s="18">
        <f t="shared" si="584"/>
        <v>365.00000000000006</v>
      </c>
      <c r="L1386" s="4">
        <f t="shared" si="559"/>
        <v>1.2350000000000003</v>
      </c>
      <c r="M1386" s="4">
        <f t="shared" si="560"/>
        <v>4.6500000000000004</v>
      </c>
      <c r="N1386" s="1">
        <f t="shared" si="561"/>
        <v>0.80971659919028316</v>
      </c>
      <c r="O1386" s="1">
        <f t="shared" si="562"/>
        <v>0.21505376344086019</v>
      </c>
      <c r="P1386" s="1">
        <f t="shared" si="563"/>
        <v>2.4171622769753376E-2</v>
      </c>
      <c r="Q1386" s="1">
        <f t="shared" si="564"/>
        <v>0.29733141787471151</v>
      </c>
      <c r="R1386" s="1">
        <f t="shared" si="565"/>
        <v>0.80833141787471152</v>
      </c>
      <c r="S1386" s="1"/>
      <c r="T1386" s="17">
        <f t="shared" si="566"/>
        <v>237.11633358162553</v>
      </c>
      <c r="U1386" s="18">
        <f t="shared" si="567"/>
        <v>3499.6370201414343</v>
      </c>
      <c r="V1386" s="2">
        <f t="shared" si="568"/>
        <v>225.26051690254423</v>
      </c>
      <c r="W1386" s="18">
        <f t="shared" si="569"/>
        <v>3324.6551691343625</v>
      </c>
      <c r="X1386" s="2">
        <f t="shared" si="570"/>
        <v>-443.93043829897442</v>
      </c>
      <c r="Y1386" s="2">
        <f t="shared" si="571"/>
        <v>332.46551691343626</v>
      </c>
      <c r="Z1386" s="2">
        <f t="shared" si="572"/>
        <v>-1000</v>
      </c>
      <c r="AA1386" s="2">
        <f t="shared" si="573"/>
        <v>3324.6551691343625</v>
      </c>
      <c r="AB1386" s="5">
        <f t="shared" si="574"/>
        <v>-1</v>
      </c>
      <c r="AC1386" s="5">
        <f t="shared" si="575"/>
        <v>3.6500000000000004</v>
      </c>
      <c r="AD1386" s="3">
        <f t="shared" si="576"/>
        <v>201801</v>
      </c>
      <c r="AE1386" s="21">
        <v>1.3120000000000001</v>
      </c>
      <c r="AF1386" s="21">
        <v>3.81</v>
      </c>
      <c r="AG1386" s="21">
        <v>1.2350000000000001</v>
      </c>
      <c r="AH1386" s="21">
        <v>4.6500000000000004</v>
      </c>
      <c r="AI1386">
        <v>21</v>
      </c>
      <c r="AJ1386">
        <v>22</v>
      </c>
      <c r="AK1386">
        <f t="shared" si="577"/>
        <v>-500</v>
      </c>
      <c r="AL1386">
        <f t="shared" si="578"/>
        <v>21</v>
      </c>
      <c r="AM1386">
        <f t="shared" si="579"/>
        <v>22</v>
      </c>
    </row>
    <row r="1387" spans="2:39" x14ac:dyDescent="0.25">
      <c r="B1387" s="24">
        <v>43100</v>
      </c>
      <c r="C1387" s="20" t="s">
        <v>41</v>
      </c>
      <c r="D1387" s="20" t="s">
        <v>23</v>
      </c>
      <c r="E1387" s="2">
        <v>-170.06802721088434</v>
      </c>
      <c r="F1387" s="2">
        <v>150</v>
      </c>
      <c r="G1387" s="9">
        <f t="shared" si="580"/>
        <v>45086.624999996646</v>
      </c>
      <c r="H1387" s="2" t="str">
        <f t="shared" si="581"/>
        <v>Denver Broncos</v>
      </c>
      <c r="I1387" s="2" t="str">
        <f t="shared" si="582"/>
        <v>Kansas City Chiefs</v>
      </c>
      <c r="J1387" s="17">
        <f t="shared" si="583"/>
        <v>-170.06802721088434</v>
      </c>
      <c r="K1387" s="18">
        <f t="shared" si="584"/>
        <v>150</v>
      </c>
      <c r="L1387" s="4">
        <f t="shared" si="559"/>
        <v>1.5880000000000001</v>
      </c>
      <c r="M1387" s="4">
        <f t="shared" si="560"/>
        <v>2.5</v>
      </c>
      <c r="N1387" s="1">
        <f t="shared" si="561"/>
        <v>0.62972292191435764</v>
      </c>
      <c r="O1387" s="1">
        <f t="shared" si="562"/>
        <v>0.4</v>
      </c>
      <c r="P1387" s="1">
        <f t="shared" si="563"/>
        <v>2.886497064579252E-2</v>
      </c>
      <c r="Q1387" s="1">
        <f t="shared" si="564"/>
        <v>0.11486146095717881</v>
      </c>
      <c r="R1387" s="1">
        <f t="shared" si="565"/>
        <v>0.62586146095717887</v>
      </c>
      <c r="S1387" s="1"/>
      <c r="T1387" s="17">
        <f t="shared" si="566"/>
        <v>597.79769546861348</v>
      </c>
      <c r="U1387" s="18">
        <f t="shared" si="567"/>
        <v>1510.6994168608185</v>
      </c>
      <c r="V1387" s="2">
        <f t="shared" si="568"/>
        <v>567.90781069518277</v>
      </c>
      <c r="W1387" s="18">
        <f t="shared" si="569"/>
        <v>1435.1644460177774</v>
      </c>
      <c r="X1387" s="2">
        <f t="shared" si="570"/>
        <v>-176.0849175107995</v>
      </c>
      <c r="Y1387" s="2">
        <f t="shared" si="571"/>
        <v>143.51644460177775</v>
      </c>
      <c r="Z1387" s="2">
        <f t="shared" si="572"/>
        <v>-1000</v>
      </c>
      <c r="AA1387" s="2">
        <f t="shared" si="573"/>
        <v>1435.1644460177774</v>
      </c>
      <c r="AB1387" s="5">
        <f t="shared" si="574"/>
        <v>-1</v>
      </c>
      <c r="AC1387" s="5">
        <f t="shared" si="575"/>
        <v>1.5</v>
      </c>
      <c r="AD1387" s="3">
        <f t="shared" si="576"/>
        <v>201712</v>
      </c>
      <c r="AE1387" s="21">
        <v>1.5580000000000001</v>
      </c>
      <c r="AF1387" s="21">
        <v>2.61</v>
      </c>
      <c r="AG1387" s="21">
        <v>1.5880000000000001</v>
      </c>
      <c r="AH1387" s="21">
        <v>2.5</v>
      </c>
      <c r="AI1387">
        <v>24</v>
      </c>
      <c r="AJ1387">
        <v>27</v>
      </c>
      <c r="AK1387">
        <f t="shared" si="577"/>
        <v>-180</v>
      </c>
      <c r="AL1387">
        <f t="shared" si="578"/>
        <v>24</v>
      </c>
      <c r="AM1387">
        <f t="shared" si="579"/>
        <v>27</v>
      </c>
    </row>
    <row r="1388" spans="2:39" x14ac:dyDescent="0.25">
      <c r="B1388" s="24">
        <v>43100</v>
      </c>
      <c r="C1388" s="20" t="s">
        <v>34</v>
      </c>
      <c r="D1388" s="20" t="s">
        <v>55</v>
      </c>
      <c r="E1388" s="2">
        <v>-320.51282051282044</v>
      </c>
      <c r="F1388" s="2">
        <v>281</v>
      </c>
      <c r="G1388" s="9">
        <f t="shared" si="580"/>
        <v>45086.66666666331</v>
      </c>
      <c r="H1388" s="2" t="str">
        <f t="shared" si="581"/>
        <v>Los Angeles Chargers</v>
      </c>
      <c r="I1388" s="2" t="str">
        <f t="shared" si="582"/>
        <v>Oakland Raiders</v>
      </c>
      <c r="J1388" s="17">
        <f t="shared" si="583"/>
        <v>-320.51282051282044</v>
      </c>
      <c r="K1388" s="18">
        <f t="shared" si="584"/>
        <v>281</v>
      </c>
      <c r="L1388" s="4">
        <f t="shared" si="559"/>
        <v>1.3120000000000001</v>
      </c>
      <c r="M1388" s="4">
        <f t="shared" si="560"/>
        <v>3.81</v>
      </c>
      <c r="N1388" s="1">
        <f t="shared" si="561"/>
        <v>0.76219512195121952</v>
      </c>
      <c r="O1388" s="1">
        <f t="shared" si="562"/>
        <v>0.26246719160104987</v>
      </c>
      <c r="P1388" s="1">
        <f t="shared" si="563"/>
        <v>2.4068723155017402E-2</v>
      </c>
      <c r="Q1388" s="1">
        <f t="shared" si="564"/>
        <v>0.24986396517508483</v>
      </c>
      <c r="R1388" s="1">
        <f t="shared" si="565"/>
        <v>0.76086396517508481</v>
      </c>
      <c r="S1388" s="1"/>
      <c r="T1388" s="17">
        <f t="shared" si="566"/>
        <v>314.29538757284536</v>
      </c>
      <c r="U1388" s="18">
        <f t="shared" si="567"/>
        <v>2738.2252641908881</v>
      </c>
      <c r="V1388" s="2">
        <f t="shared" si="568"/>
        <v>298.58061819420305</v>
      </c>
      <c r="W1388" s="18">
        <f t="shared" si="569"/>
        <v>2601.3140009813437</v>
      </c>
      <c r="X1388" s="2">
        <f t="shared" si="570"/>
        <v>-334.91792134664922</v>
      </c>
      <c r="Y1388" s="2">
        <f t="shared" si="571"/>
        <v>260.13140009813435</v>
      </c>
      <c r="Z1388" s="2">
        <f t="shared" si="572"/>
        <v>298.58061819420305</v>
      </c>
      <c r="AA1388" s="2">
        <f t="shared" si="573"/>
        <v>-1000</v>
      </c>
      <c r="AB1388" s="5">
        <f t="shared" si="574"/>
        <v>0.31200000000000006</v>
      </c>
      <c r="AC1388" s="5">
        <f t="shared" si="575"/>
        <v>-1</v>
      </c>
      <c r="AD1388" s="3">
        <f t="shared" si="576"/>
        <v>201712</v>
      </c>
      <c r="AE1388" s="21">
        <v>1.2629999999999999</v>
      </c>
      <c r="AF1388" s="21">
        <v>4.3</v>
      </c>
      <c r="AG1388" s="21">
        <v>1.3120000000000001</v>
      </c>
      <c r="AH1388" s="21">
        <v>3.81</v>
      </c>
      <c r="AI1388">
        <v>30</v>
      </c>
      <c r="AJ1388">
        <v>10</v>
      </c>
      <c r="AK1388">
        <f t="shared" si="577"/>
        <v>-400</v>
      </c>
      <c r="AL1388">
        <f t="shared" si="578"/>
        <v>30</v>
      </c>
      <c r="AM1388">
        <f t="shared" si="579"/>
        <v>10</v>
      </c>
    </row>
    <row r="1389" spans="2:39" x14ac:dyDescent="0.25">
      <c r="B1389" s="24">
        <v>43100</v>
      </c>
      <c r="C1389" s="20" t="s">
        <v>50</v>
      </c>
      <c r="D1389" s="20" t="s">
        <v>25</v>
      </c>
      <c r="E1389" s="2">
        <v>229.99999999999997</v>
      </c>
      <c r="F1389" s="2">
        <v>-265.25198938992042</v>
      </c>
      <c r="G1389" s="9">
        <f t="shared" si="580"/>
        <v>45086.708333329974</v>
      </c>
      <c r="H1389" s="2" t="str">
        <f t="shared" si="581"/>
        <v>San Francisco 49ers</v>
      </c>
      <c r="I1389" s="2" t="str">
        <f t="shared" si="582"/>
        <v>Los Angeles Rams</v>
      </c>
      <c r="J1389" s="17">
        <f t="shared" si="583"/>
        <v>-265.25198938992042</v>
      </c>
      <c r="K1389" s="18">
        <f t="shared" si="584"/>
        <v>229.99999999999997</v>
      </c>
      <c r="L1389" s="4">
        <f t="shared" si="559"/>
        <v>1.377</v>
      </c>
      <c r="M1389" s="4">
        <f t="shared" si="560"/>
        <v>3.3</v>
      </c>
      <c r="N1389" s="1">
        <f t="shared" si="561"/>
        <v>0.72621641249092228</v>
      </c>
      <c r="O1389" s="1">
        <f t="shared" si="562"/>
        <v>0.30303030303030304</v>
      </c>
      <c r="P1389" s="1">
        <f t="shared" si="563"/>
        <v>2.841565105837085E-2</v>
      </c>
      <c r="Q1389" s="1">
        <f t="shared" si="564"/>
        <v>0.21159305473030962</v>
      </c>
      <c r="R1389" s="1">
        <f t="shared" si="565"/>
        <v>0.72259305473030966</v>
      </c>
      <c r="S1389" s="1"/>
      <c r="T1389" s="17">
        <f t="shared" si="566"/>
        <v>383.90480430679719</v>
      </c>
      <c r="U1389" s="18">
        <f t="shared" si="567"/>
        <v>2286.5196984473419</v>
      </c>
      <c r="V1389" s="2">
        <f t="shared" si="568"/>
        <v>364.70956409145731</v>
      </c>
      <c r="W1389" s="18">
        <f t="shared" si="569"/>
        <v>2172.1937135249746</v>
      </c>
      <c r="X1389" s="2">
        <f t="shared" si="570"/>
        <v>-274.19078040663408</v>
      </c>
      <c r="Y1389" s="2">
        <f t="shared" si="571"/>
        <v>217.21937135249746</v>
      </c>
      <c r="Z1389" s="2">
        <f t="shared" si="572"/>
        <v>364.70956409145731</v>
      </c>
      <c r="AA1389" s="2">
        <f t="shared" si="573"/>
        <v>-1000</v>
      </c>
      <c r="AB1389" s="5">
        <f t="shared" si="574"/>
        <v>0.377</v>
      </c>
      <c r="AC1389" s="5">
        <f t="shared" si="575"/>
        <v>-1</v>
      </c>
      <c r="AD1389" s="3">
        <f t="shared" si="576"/>
        <v>201712</v>
      </c>
      <c r="AE1389" s="21">
        <v>1.526</v>
      </c>
      <c r="AF1389" s="21">
        <v>2.71</v>
      </c>
      <c r="AG1389" s="21">
        <v>3.3</v>
      </c>
      <c r="AH1389" s="21">
        <v>1.377</v>
      </c>
      <c r="AI1389">
        <v>13</v>
      </c>
      <c r="AJ1389">
        <v>34</v>
      </c>
      <c r="AK1389">
        <f t="shared" si="577"/>
        <v>-300</v>
      </c>
      <c r="AL1389">
        <f t="shared" si="578"/>
        <v>34</v>
      </c>
      <c r="AM1389">
        <f t="shared" si="579"/>
        <v>13</v>
      </c>
    </row>
    <row r="1390" spans="2:39" x14ac:dyDescent="0.25">
      <c r="B1390" s="24">
        <v>43100</v>
      </c>
      <c r="C1390" s="20" t="s">
        <v>35</v>
      </c>
      <c r="D1390" s="20" t="s">
        <v>51</v>
      </c>
      <c r="E1390" s="2">
        <v>-370.37037037037032</v>
      </c>
      <c r="F1390" s="2">
        <v>322</v>
      </c>
      <c r="G1390" s="9">
        <f t="shared" si="580"/>
        <v>45086.749999996639</v>
      </c>
      <c r="H1390" s="2" t="str">
        <f t="shared" si="581"/>
        <v>Seattle Seahawks</v>
      </c>
      <c r="I1390" s="2" t="str">
        <f t="shared" si="582"/>
        <v>Arizona Cardinals</v>
      </c>
      <c r="J1390" s="17">
        <f t="shared" si="583"/>
        <v>-370.37037037037032</v>
      </c>
      <c r="K1390" s="18">
        <f t="shared" si="584"/>
        <v>322</v>
      </c>
      <c r="L1390" s="4">
        <f t="shared" si="559"/>
        <v>1.27</v>
      </c>
      <c r="M1390" s="4">
        <f t="shared" si="560"/>
        <v>4.2200000000000006</v>
      </c>
      <c r="N1390" s="1">
        <f t="shared" si="561"/>
        <v>0.78740157480314954</v>
      </c>
      <c r="O1390" s="1">
        <f t="shared" si="562"/>
        <v>0.23696682464454974</v>
      </c>
      <c r="P1390" s="1">
        <f t="shared" si="563"/>
        <v>2.3788706739526266E-2</v>
      </c>
      <c r="Q1390" s="1">
        <f t="shared" si="564"/>
        <v>0.27521737507929989</v>
      </c>
      <c r="R1390" s="1">
        <f t="shared" si="565"/>
        <v>0.7862173750792999</v>
      </c>
      <c r="S1390" s="1"/>
      <c r="T1390" s="17">
        <f t="shared" si="566"/>
        <v>271.91287256801911</v>
      </c>
      <c r="U1390" s="18">
        <f t="shared" si="567"/>
        <v>3110.4414053830196</v>
      </c>
      <c r="V1390" s="2">
        <f t="shared" si="568"/>
        <v>258.31722893961813</v>
      </c>
      <c r="W1390" s="18">
        <f t="shared" si="569"/>
        <v>2954.9193351138683</v>
      </c>
      <c r="X1390" s="2">
        <f t="shared" si="570"/>
        <v>-387.12090715162901</v>
      </c>
      <c r="Y1390" s="2">
        <f t="shared" si="571"/>
        <v>295.49193351138683</v>
      </c>
      <c r="Z1390" s="2">
        <f t="shared" si="572"/>
        <v>-1000</v>
      </c>
      <c r="AA1390" s="2">
        <f t="shared" si="573"/>
        <v>2954.9193351138683</v>
      </c>
      <c r="AB1390" s="5">
        <f t="shared" si="574"/>
        <v>-1</v>
      </c>
      <c r="AC1390" s="5">
        <f t="shared" si="575"/>
        <v>3.2200000000000006</v>
      </c>
      <c r="AD1390" s="3">
        <f t="shared" si="576"/>
        <v>201712</v>
      </c>
      <c r="AE1390" s="21">
        <v>1.298</v>
      </c>
      <c r="AF1390" s="21">
        <v>3.93</v>
      </c>
      <c r="AG1390" s="21">
        <v>1.27</v>
      </c>
      <c r="AH1390" s="21">
        <v>4.22</v>
      </c>
      <c r="AI1390">
        <v>24</v>
      </c>
      <c r="AJ1390">
        <v>26</v>
      </c>
      <c r="AK1390">
        <f t="shared" si="577"/>
        <v>-400</v>
      </c>
      <c r="AL1390">
        <f t="shared" si="578"/>
        <v>24</v>
      </c>
      <c r="AM1390">
        <f t="shared" si="579"/>
        <v>26</v>
      </c>
    </row>
    <row r="1391" spans="2:39" x14ac:dyDescent="0.25">
      <c r="B1391" s="24">
        <v>43100</v>
      </c>
      <c r="C1391" s="20" t="s">
        <v>38</v>
      </c>
      <c r="D1391" s="20" t="s">
        <v>47</v>
      </c>
      <c r="E1391" s="2">
        <v>-225.22522522522524</v>
      </c>
      <c r="F1391" s="2">
        <v>200.99999999999997</v>
      </c>
      <c r="G1391" s="9">
        <f t="shared" si="580"/>
        <v>45086.791666663303</v>
      </c>
      <c r="H1391" s="2" t="str">
        <f t="shared" si="581"/>
        <v>Atlanta Falcons</v>
      </c>
      <c r="I1391" s="2" t="str">
        <f t="shared" si="582"/>
        <v>Carolina Panthers</v>
      </c>
      <c r="J1391" s="17">
        <f t="shared" si="583"/>
        <v>-225.22522522522524</v>
      </c>
      <c r="K1391" s="18">
        <f t="shared" si="584"/>
        <v>200.99999999999997</v>
      </c>
      <c r="L1391" s="4">
        <f t="shared" si="559"/>
        <v>1.444</v>
      </c>
      <c r="M1391" s="4">
        <f t="shared" si="560"/>
        <v>3.01</v>
      </c>
      <c r="N1391" s="1">
        <f t="shared" si="561"/>
        <v>0.69252077562326875</v>
      </c>
      <c r="O1391" s="1">
        <f t="shared" si="562"/>
        <v>0.33222591362126247</v>
      </c>
      <c r="P1391" s="1">
        <f t="shared" si="563"/>
        <v>2.4149079479119928E-2</v>
      </c>
      <c r="Q1391" s="1">
        <f t="shared" si="564"/>
        <v>0.18014743100100314</v>
      </c>
      <c r="R1391" s="1">
        <f t="shared" si="565"/>
        <v>0.69114743100100318</v>
      </c>
      <c r="S1391" s="1"/>
      <c r="T1391" s="17">
        <f t="shared" si="566"/>
        <v>446.86930044965845</v>
      </c>
      <c r="U1391" s="18">
        <f t="shared" si="567"/>
        <v>1988.0604066686358</v>
      </c>
      <c r="V1391" s="2">
        <f t="shared" si="568"/>
        <v>424.52583542717554</v>
      </c>
      <c r="W1391" s="18">
        <f t="shared" si="569"/>
        <v>1888.6573863352039</v>
      </c>
      <c r="X1391" s="2">
        <f t="shared" si="570"/>
        <v>-235.55692411364279</v>
      </c>
      <c r="Y1391" s="2">
        <f t="shared" si="571"/>
        <v>188.86573863352038</v>
      </c>
      <c r="Z1391" s="2">
        <f t="shared" si="572"/>
        <v>424.52583542717554</v>
      </c>
      <c r="AA1391" s="2">
        <f t="shared" si="573"/>
        <v>-1000</v>
      </c>
      <c r="AB1391" s="5">
        <f t="shared" si="574"/>
        <v>0.44399999999999995</v>
      </c>
      <c r="AC1391" s="5">
        <f t="shared" si="575"/>
        <v>-1</v>
      </c>
      <c r="AD1391" s="3">
        <f t="shared" si="576"/>
        <v>201712</v>
      </c>
      <c r="AE1391" s="21">
        <v>1.5049999999999999</v>
      </c>
      <c r="AF1391" s="21">
        <v>2.78</v>
      </c>
      <c r="AG1391" s="21">
        <v>1.444</v>
      </c>
      <c r="AH1391" s="21">
        <v>3.01</v>
      </c>
      <c r="AI1391">
        <v>22</v>
      </c>
      <c r="AJ1391">
        <v>10</v>
      </c>
      <c r="AK1391">
        <f t="shared" si="577"/>
        <v>-300</v>
      </c>
      <c r="AL1391">
        <f t="shared" si="578"/>
        <v>22</v>
      </c>
      <c r="AM1391">
        <f t="shared" si="579"/>
        <v>10</v>
      </c>
    </row>
    <row r="1392" spans="2:39" x14ac:dyDescent="0.25">
      <c r="B1392" s="24">
        <v>43100</v>
      </c>
      <c r="C1392" s="20" t="s">
        <v>31</v>
      </c>
      <c r="D1392" s="20" t="s">
        <v>24</v>
      </c>
      <c r="E1392" s="2">
        <v>-366.30036630036642</v>
      </c>
      <c r="F1392" s="2">
        <v>318</v>
      </c>
      <c r="G1392" s="9">
        <f t="shared" si="580"/>
        <v>45086.833333329967</v>
      </c>
      <c r="H1392" s="2" t="str">
        <f t="shared" si="581"/>
        <v>Baltimore Ravens</v>
      </c>
      <c r="I1392" s="2" t="str">
        <f t="shared" si="582"/>
        <v>Cincinnati Bengals</v>
      </c>
      <c r="J1392" s="17">
        <f t="shared" si="583"/>
        <v>-366.30036630036642</v>
      </c>
      <c r="K1392" s="18">
        <f t="shared" si="584"/>
        <v>318</v>
      </c>
      <c r="L1392" s="4">
        <f t="shared" si="559"/>
        <v>1.2729999999999999</v>
      </c>
      <c r="M1392" s="4">
        <f t="shared" si="560"/>
        <v>4.18</v>
      </c>
      <c r="N1392" s="1">
        <f t="shared" si="561"/>
        <v>0.78554595443833475</v>
      </c>
      <c r="O1392" s="1">
        <f t="shared" si="562"/>
        <v>0.23923444976076558</v>
      </c>
      <c r="P1392" s="1">
        <f t="shared" si="563"/>
        <v>2.4181184668989664E-2</v>
      </c>
      <c r="Q1392" s="1">
        <f t="shared" si="564"/>
        <v>0.27315575233878459</v>
      </c>
      <c r="R1392" s="1">
        <f t="shared" si="565"/>
        <v>0.78415575233878454</v>
      </c>
      <c r="S1392" s="1"/>
      <c r="T1392" s="17">
        <f t="shared" si="566"/>
        <v>275.256856839281</v>
      </c>
      <c r="U1392" s="18">
        <f t="shared" si="567"/>
        <v>3077.4936442245921</v>
      </c>
      <c r="V1392" s="2">
        <f t="shared" si="568"/>
        <v>261.49401399731693</v>
      </c>
      <c r="W1392" s="18">
        <f t="shared" si="569"/>
        <v>2923.6189620133623</v>
      </c>
      <c r="X1392" s="2">
        <f t="shared" si="570"/>
        <v>-382.41793175818572</v>
      </c>
      <c r="Y1392" s="2">
        <f t="shared" si="571"/>
        <v>292.36189620133621</v>
      </c>
      <c r="Z1392" s="2">
        <f t="shared" si="572"/>
        <v>-1000</v>
      </c>
      <c r="AA1392" s="2">
        <f t="shared" si="573"/>
        <v>2923.6189620133623</v>
      </c>
      <c r="AB1392" s="5">
        <f t="shared" si="574"/>
        <v>-1</v>
      </c>
      <c r="AC1392" s="5">
        <f t="shared" si="575"/>
        <v>3.1799999999999997</v>
      </c>
      <c r="AD1392" s="3">
        <f t="shared" si="576"/>
        <v>201712</v>
      </c>
      <c r="AE1392" s="21">
        <v>1.2270000000000001</v>
      </c>
      <c r="AF1392" s="21">
        <v>4.7699999999999996</v>
      </c>
      <c r="AG1392" s="21">
        <v>1.2729999999999999</v>
      </c>
      <c r="AH1392" s="21">
        <v>4.18</v>
      </c>
      <c r="AI1392">
        <v>27</v>
      </c>
      <c r="AJ1392">
        <v>31</v>
      </c>
      <c r="AK1392">
        <f t="shared" si="577"/>
        <v>-400</v>
      </c>
      <c r="AL1392">
        <f t="shared" si="578"/>
        <v>27</v>
      </c>
      <c r="AM1392">
        <f t="shared" si="579"/>
        <v>31</v>
      </c>
    </row>
    <row r="1393" spans="2:39" x14ac:dyDescent="0.25">
      <c r="B1393" s="24">
        <v>43100</v>
      </c>
      <c r="C1393" s="20" t="s">
        <v>37</v>
      </c>
      <c r="D1393" s="20" t="s">
        <v>36</v>
      </c>
      <c r="E1393" s="2">
        <v>-315.45741324921141</v>
      </c>
      <c r="F1393" s="2">
        <v>277</v>
      </c>
      <c r="G1393" s="9">
        <f t="shared" si="580"/>
        <v>45086.874999996631</v>
      </c>
      <c r="H1393" s="2" t="str">
        <f t="shared" si="581"/>
        <v>Detroit Lions</v>
      </c>
      <c r="I1393" s="2" t="str">
        <f t="shared" si="582"/>
        <v>Green Bay Packers</v>
      </c>
      <c r="J1393" s="17">
        <f t="shared" si="583"/>
        <v>-315.45741324921141</v>
      </c>
      <c r="K1393" s="18">
        <f t="shared" si="584"/>
        <v>277</v>
      </c>
      <c r="L1393" s="4">
        <f t="shared" si="559"/>
        <v>1.3169999999999999</v>
      </c>
      <c r="M1393" s="4">
        <f t="shared" si="560"/>
        <v>3.77</v>
      </c>
      <c r="N1393" s="1">
        <f t="shared" si="561"/>
        <v>0.75930144267274113</v>
      </c>
      <c r="O1393" s="1">
        <f t="shared" si="562"/>
        <v>0.26525198938992045</v>
      </c>
      <c r="P1393" s="1">
        <f t="shared" si="563"/>
        <v>2.3965008846078217E-2</v>
      </c>
      <c r="Q1393" s="1">
        <f t="shared" si="564"/>
        <v>0.24702472664141034</v>
      </c>
      <c r="R1393" s="1">
        <f t="shared" si="565"/>
        <v>0.75802472664141041</v>
      </c>
      <c r="S1393" s="1"/>
      <c r="T1393" s="17">
        <f t="shared" si="566"/>
        <v>319.21817963737476</v>
      </c>
      <c r="U1393" s="18">
        <f t="shared" si="567"/>
        <v>2700.607045193698</v>
      </c>
      <c r="V1393" s="2">
        <f t="shared" si="568"/>
        <v>303.25727065550603</v>
      </c>
      <c r="W1393" s="18">
        <f t="shared" si="569"/>
        <v>2565.576692934013</v>
      </c>
      <c r="X1393" s="2">
        <f t="shared" si="570"/>
        <v>-329.7530172445492</v>
      </c>
      <c r="Y1393" s="2">
        <f t="shared" si="571"/>
        <v>256.55766929340132</v>
      </c>
      <c r="Z1393" s="2">
        <f t="shared" si="572"/>
        <v>303.25727065550603</v>
      </c>
      <c r="AA1393" s="2">
        <f t="shared" si="573"/>
        <v>-1000</v>
      </c>
      <c r="AB1393" s="5">
        <f t="shared" si="574"/>
        <v>0.31699999999999995</v>
      </c>
      <c r="AC1393" s="5">
        <f t="shared" si="575"/>
        <v>-1</v>
      </c>
      <c r="AD1393" s="3">
        <f t="shared" si="576"/>
        <v>201712</v>
      </c>
      <c r="AE1393" s="21">
        <v>1.3069999999999999</v>
      </c>
      <c r="AF1393" s="21">
        <v>3.85</v>
      </c>
      <c r="AG1393" s="21">
        <v>1.3169999999999999</v>
      </c>
      <c r="AH1393" s="21">
        <v>3.77</v>
      </c>
      <c r="AI1393">
        <v>35</v>
      </c>
      <c r="AJ1393">
        <v>11</v>
      </c>
      <c r="AK1393">
        <f t="shared" si="577"/>
        <v>-400</v>
      </c>
      <c r="AL1393">
        <f t="shared" si="578"/>
        <v>35</v>
      </c>
      <c r="AM1393">
        <f t="shared" si="579"/>
        <v>11</v>
      </c>
    </row>
    <row r="1394" spans="2:39" x14ac:dyDescent="0.25">
      <c r="B1394" s="24">
        <v>43100</v>
      </c>
      <c r="C1394" s="20" t="s">
        <v>42</v>
      </c>
      <c r="D1394" s="20" t="s">
        <v>43</v>
      </c>
      <c r="E1394" s="2">
        <v>-230.41474654377885</v>
      </c>
      <c r="F1394" s="2">
        <v>200.99999999999997</v>
      </c>
      <c r="G1394" s="9">
        <f t="shared" si="580"/>
        <v>45086.916666663295</v>
      </c>
      <c r="H1394" s="2" t="str">
        <f t="shared" si="581"/>
        <v>Indianapolis Colts</v>
      </c>
      <c r="I1394" s="2" t="str">
        <f t="shared" si="582"/>
        <v>Houston Texans</v>
      </c>
      <c r="J1394" s="17">
        <f t="shared" si="583"/>
        <v>-230.41474654377885</v>
      </c>
      <c r="K1394" s="18">
        <f t="shared" si="584"/>
        <v>200.99999999999997</v>
      </c>
      <c r="L1394" s="4">
        <f t="shared" si="559"/>
        <v>1.4339999999999999</v>
      </c>
      <c r="M1394" s="4">
        <f t="shared" si="560"/>
        <v>3.01</v>
      </c>
      <c r="N1394" s="1">
        <f t="shared" si="561"/>
        <v>0.69735006973500702</v>
      </c>
      <c r="O1394" s="1">
        <f t="shared" si="562"/>
        <v>0.33222591362126247</v>
      </c>
      <c r="P1394" s="1">
        <f t="shared" si="563"/>
        <v>2.8726372637263853E-2</v>
      </c>
      <c r="Q1394" s="1">
        <f t="shared" si="564"/>
        <v>0.18256207805687227</v>
      </c>
      <c r="R1394" s="1">
        <f t="shared" si="565"/>
        <v>0.69356207805687231</v>
      </c>
      <c r="S1394" s="1"/>
      <c r="T1394" s="17">
        <f t="shared" si="566"/>
        <v>441.83200269781707</v>
      </c>
      <c r="U1394" s="18">
        <f t="shared" si="567"/>
        <v>2009.0966790564771</v>
      </c>
      <c r="V1394" s="2">
        <f t="shared" si="568"/>
        <v>419.74040256292619</v>
      </c>
      <c r="W1394" s="18">
        <f t="shared" si="569"/>
        <v>1908.6418451036532</v>
      </c>
      <c r="X1394" s="2">
        <f t="shared" si="570"/>
        <v>-238.24249319198742</v>
      </c>
      <c r="Y1394" s="2">
        <f t="shared" si="571"/>
        <v>190.86418451036531</v>
      </c>
      <c r="Z1394" s="2">
        <f t="shared" si="572"/>
        <v>419.74040256292619</v>
      </c>
      <c r="AA1394" s="2">
        <f t="shared" si="573"/>
        <v>-1000</v>
      </c>
      <c r="AB1394" s="5">
        <f t="shared" si="574"/>
        <v>0.43399999999999994</v>
      </c>
      <c r="AC1394" s="5">
        <f t="shared" si="575"/>
        <v>-1</v>
      </c>
      <c r="AD1394" s="3">
        <f t="shared" si="576"/>
        <v>201712</v>
      </c>
      <c r="AE1394" s="21">
        <v>1.4950000000000001</v>
      </c>
      <c r="AF1394" s="21">
        <v>2.81</v>
      </c>
      <c r="AG1394" s="21">
        <v>1.4339999999999999</v>
      </c>
      <c r="AH1394" s="21">
        <v>3.01</v>
      </c>
      <c r="AI1394">
        <v>22</v>
      </c>
      <c r="AJ1394">
        <v>13</v>
      </c>
      <c r="AK1394">
        <f t="shared" si="577"/>
        <v>-300</v>
      </c>
      <c r="AL1394">
        <f t="shared" si="578"/>
        <v>22</v>
      </c>
      <c r="AM1394">
        <f t="shared" si="579"/>
        <v>13</v>
      </c>
    </row>
    <row r="1395" spans="2:39" x14ac:dyDescent="0.25">
      <c r="B1395" s="24">
        <v>43100</v>
      </c>
      <c r="C1395" s="20" t="s">
        <v>33</v>
      </c>
      <c r="D1395" s="20" t="s">
        <v>27</v>
      </c>
      <c r="E1395" s="2">
        <v>120.00000000000001</v>
      </c>
      <c r="F1395" s="2">
        <v>-133.15579227696406</v>
      </c>
      <c r="G1395" s="9">
        <f t="shared" si="580"/>
        <v>45086.95833332996</v>
      </c>
      <c r="H1395" s="2" t="str">
        <f t="shared" si="581"/>
        <v>Buffalo Bills</v>
      </c>
      <c r="I1395" s="2" t="str">
        <f t="shared" si="582"/>
        <v>Miami Dolphins</v>
      </c>
      <c r="J1395" s="17">
        <f t="shared" si="583"/>
        <v>-133.15579227696406</v>
      </c>
      <c r="K1395" s="18">
        <f t="shared" si="584"/>
        <v>120.00000000000001</v>
      </c>
      <c r="L1395" s="4">
        <f t="shared" si="559"/>
        <v>1.7509999999999999</v>
      </c>
      <c r="M1395" s="4">
        <f t="shared" si="560"/>
        <v>2.2000000000000002</v>
      </c>
      <c r="N1395" s="1">
        <f t="shared" si="561"/>
        <v>0.57110222729868654</v>
      </c>
      <c r="O1395" s="1">
        <f t="shared" si="562"/>
        <v>0.45454545454545453</v>
      </c>
      <c r="P1395" s="1">
        <f t="shared" si="563"/>
        <v>2.5006327512022253E-2</v>
      </c>
      <c r="Q1395" s="1">
        <f t="shared" si="564"/>
        <v>5.8278386376616004E-2</v>
      </c>
      <c r="R1395" s="1">
        <f t="shared" si="565"/>
        <v>0.56927838637661599</v>
      </c>
      <c r="S1395" s="1"/>
      <c r="T1395" s="17">
        <f t="shared" si="566"/>
        <v>756.60981328462503</v>
      </c>
      <c r="U1395" s="18">
        <f t="shared" si="567"/>
        <v>1202.4897180992134</v>
      </c>
      <c r="V1395" s="2">
        <f t="shared" si="568"/>
        <v>718.77932262039371</v>
      </c>
      <c r="W1395" s="18">
        <f t="shared" si="569"/>
        <v>1142.3652321942527</v>
      </c>
      <c r="X1395" s="2">
        <f t="shared" si="570"/>
        <v>-139.12475895305161</v>
      </c>
      <c r="Y1395" s="2">
        <f t="shared" si="571"/>
        <v>114.23652321942527</v>
      </c>
      <c r="Z1395" s="2">
        <f t="shared" si="572"/>
        <v>718.77932262039371</v>
      </c>
      <c r="AA1395" s="2">
        <f t="shared" si="573"/>
        <v>-1000</v>
      </c>
      <c r="AB1395" s="5">
        <f t="shared" si="574"/>
        <v>0.75099999999999989</v>
      </c>
      <c r="AC1395" s="5">
        <f t="shared" si="575"/>
        <v>-1</v>
      </c>
      <c r="AD1395" s="3">
        <f t="shared" si="576"/>
        <v>201712</v>
      </c>
      <c r="AE1395" s="21">
        <v>2.34</v>
      </c>
      <c r="AF1395" s="21">
        <v>1.675</v>
      </c>
      <c r="AG1395" s="21">
        <v>2.2000000000000002</v>
      </c>
      <c r="AH1395" s="21">
        <v>1.7509999999999999</v>
      </c>
      <c r="AI1395">
        <v>16</v>
      </c>
      <c r="AJ1395">
        <v>22</v>
      </c>
      <c r="AK1395">
        <f t="shared" si="577"/>
        <v>-140</v>
      </c>
      <c r="AL1395">
        <f t="shared" si="578"/>
        <v>22</v>
      </c>
      <c r="AM1395">
        <f t="shared" si="579"/>
        <v>16</v>
      </c>
    </row>
    <row r="1396" spans="2:39" x14ac:dyDescent="0.25">
      <c r="B1396" s="24">
        <v>43100</v>
      </c>
      <c r="C1396" s="20" t="s">
        <v>32</v>
      </c>
      <c r="D1396" s="20" t="s">
        <v>40</v>
      </c>
      <c r="E1396" s="2">
        <v>-800</v>
      </c>
      <c r="F1396" s="2">
        <v>613</v>
      </c>
      <c r="G1396" s="9">
        <f t="shared" si="580"/>
        <v>45086.999999996624</v>
      </c>
      <c r="H1396" s="2" t="str">
        <f t="shared" si="581"/>
        <v>Minnesota Vikings</v>
      </c>
      <c r="I1396" s="2" t="str">
        <f t="shared" si="582"/>
        <v>Chicago Bears</v>
      </c>
      <c r="J1396" s="17">
        <f t="shared" si="583"/>
        <v>-800</v>
      </c>
      <c r="K1396" s="18">
        <f t="shared" si="584"/>
        <v>613</v>
      </c>
      <c r="L1396" s="4">
        <f t="shared" si="559"/>
        <v>1.125</v>
      </c>
      <c r="M1396" s="4">
        <f t="shared" si="560"/>
        <v>7.13</v>
      </c>
      <c r="N1396" s="1">
        <f t="shared" si="561"/>
        <v>0.88888888888888884</v>
      </c>
      <c r="O1396" s="1">
        <f t="shared" si="562"/>
        <v>0.14025245441795231</v>
      </c>
      <c r="P1396" s="1">
        <f t="shared" si="563"/>
        <v>2.831617201695924E-2</v>
      </c>
      <c r="Q1396" s="1">
        <f t="shared" si="564"/>
        <v>0.37431821723546826</v>
      </c>
      <c r="R1396" s="1">
        <f t="shared" si="565"/>
        <v>0.88531821723546833</v>
      </c>
      <c r="S1396" s="1"/>
      <c r="T1396" s="17">
        <f t="shared" si="566"/>
        <v>129.53735790351374</v>
      </c>
      <c r="U1396" s="18">
        <f t="shared" si="567"/>
        <v>5684.4324379128711</v>
      </c>
      <c r="V1396" s="2">
        <f t="shared" si="568"/>
        <v>123.06049000833805</v>
      </c>
      <c r="W1396" s="18">
        <f t="shared" si="569"/>
        <v>5400.2108160172274</v>
      </c>
      <c r="X1396" s="2">
        <f t="shared" si="570"/>
        <v>-812.60849841589641</v>
      </c>
      <c r="Y1396" s="2">
        <f t="shared" si="571"/>
        <v>540.0210816017227</v>
      </c>
      <c r="Z1396" s="2">
        <f t="shared" si="572"/>
        <v>123.06049000833805</v>
      </c>
      <c r="AA1396" s="2">
        <f t="shared" si="573"/>
        <v>-1000</v>
      </c>
      <c r="AB1396" s="5">
        <f t="shared" si="574"/>
        <v>0.125</v>
      </c>
      <c r="AC1396" s="5">
        <f t="shared" si="575"/>
        <v>-1</v>
      </c>
      <c r="AD1396" s="3">
        <f t="shared" si="576"/>
        <v>201712</v>
      </c>
      <c r="AE1396" s="21">
        <v>1.1479999999999999</v>
      </c>
      <c r="AF1396" s="21">
        <v>6.52</v>
      </c>
      <c r="AG1396" s="21">
        <v>1.125</v>
      </c>
      <c r="AH1396" s="21">
        <v>7.13</v>
      </c>
      <c r="AI1396">
        <v>23</v>
      </c>
      <c r="AJ1396">
        <v>10</v>
      </c>
      <c r="AK1396">
        <f t="shared" si="577"/>
        <v>-800</v>
      </c>
      <c r="AL1396">
        <f t="shared" si="578"/>
        <v>23</v>
      </c>
      <c r="AM1396">
        <f t="shared" si="579"/>
        <v>10</v>
      </c>
    </row>
    <row r="1397" spans="2:39" x14ac:dyDescent="0.25">
      <c r="B1397" s="24">
        <v>43100</v>
      </c>
      <c r="C1397" s="20" t="s">
        <v>39</v>
      </c>
      <c r="D1397" s="20" t="s">
        <v>45</v>
      </c>
      <c r="E1397" s="2">
        <v>-1408.4507042253531</v>
      </c>
      <c r="F1397" s="2">
        <v>851</v>
      </c>
      <c r="G1397" s="9">
        <f t="shared" si="580"/>
        <v>45087.041666663288</v>
      </c>
      <c r="H1397" s="2" t="str">
        <f t="shared" si="581"/>
        <v>New England Patriots</v>
      </c>
      <c r="I1397" s="2" t="str">
        <f t="shared" si="582"/>
        <v>New York Jets</v>
      </c>
      <c r="J1397" s="17">
        <f t="shared" si="583"/>
        <v>-1408.4507042253531</v>
      </c>
      <c r="K1397" s="18">
        <f t="shared" si="584"/>
        <v>851</v>
      </c>
      <c r="L1397" s="4">
        <f t="shared" si="559"/>
        <v>1.071</v>
      </c>
      <c r="M1397" s="4">
        <f t="shared" si="560"/>
        <v>9.51</v>
      </c>
      <c r="N1397" s="1">
        <f t="shared" si="561"/>
        <v>0.93370681605975725</v>
      </c>
      <c r="O1397" s="1">
        <f t="shared" si="562"/>
        <v>0.10515247108307045</v>
      </c>
      <c r="P1397" s="1">
        <f t="shared" si="563"/>
        <v>3.7405727246952125E-2</v>
      </c>
      <c r="Q1397" s="1">
        <f t="shared" si="564"/>
        <v>0.41427717248834339</v>
      </c>
      <c r="R1397" s="1">
        <f t="shared" si="565"/>
        <v>0.9252771724883434</v>
      </c>
      <c r="S1397" s="1"/>
      <c r="T1397" s="17">
        <f t="shared" si="566"/>
        <v>80.757236570210495</v>
      </c>
      <c r="U1397" s="18">
        <f t="shared" si="567"/>
        <v>7906.828676210599</v>
      </c>
      <c r="V1397" s="2">
        <f t="shared" si="568"/>
        <v>76.719374741699966</v>
      </c>
      <c r="W1397" s="18">
        <f t="shared" si="569"/>
        <v>7511.4872424000687</v>
      </c>
      <c r="X1397" s="2">
        <f t="shared" si="570"/>
        <v>-1303.4517074295982</v>
      </c>
      <c r="Y1397" s="2">
        <f t="shared" si="571"/>
        <v>751.14872424000691</v>
      </c>
      <c r="Z1397" s="2">
        <f t="shared" si="572"/>
        <v>76.719374741699966</v>
      </c>
      <c r="AA1397" s="2">
        <f t="shared" si="573"/>
        <v>-1000</v>
      </c>
      <c r="AB1397" s="5">
        <f t="shared" si="574"/>
        <v>7.0999999999999952E-2</v>
      </c>
      <c r="AC1397" s="5">
        <f t="shared" si="575"/>
        <v>-1</v>
      </c>
      <c r="AD1397" s="3">
        <f t="shared" si="576"/>
        <v>201712</v>
      </c>
      <c r="AE1397" s="21">
        <v>1.0760000000000001</v>
      </c>
      <c r="AF1397" s="21">
        <v>9.5</v>
      </c>
      <c r="AG1397" s="21">
        <v>1.071</v>
      </c>
      <c r="AH1397" s="21">
        <v>9.51</v>
      </c>
      <c r="AI1397">
        <v>26</v>
      </c>
      <c r="AJ1397">
        <v>6</v>
      </c>
      <c r="AK1397">
        <f t="shared" si="577"/>
        <v>-1500</v>
      </c>
      <c r="AL1397">
        <f t="shared" si="578"/>
        <v>26</v>
      </c>
      <c r="AM1397">
        <f t="shared" si="579"/>
        <v>6</v>
      </c>
    </row>
    <row r="1398" spans="2:39" x14ac:dyDescent="0.25">
      <c r="B1398" s="24">
        <v>43100</v>
      </c>
      <c r="C1398" s="20" t="s">
        <v>28</v>
      </c>
      <c r="D1398" s="20" t="s">
        <v>56</v>
      </c>
      <c r="E1398" s="2">
        <v>191</v>
      </c>
      <c r="F1398" s="2">
        <v>-218.34061135371181</v>
      </c>
      <c r="G1398" s="9">
        <f t="shared" si="580"/>
        <v>45087.083333329952</v>
      </c>
      <c r="H1398" s="2" t="str">
        <f t="shared" si="581"/>
        <v>Washington Redskins</v>
      </c>
      <c r="I1398" s="2" t="str">
        <f t="shared" si="582"/>
        <v>New York Giants</v>
      </c>
      <c r="J1398" s="17">
        <f t="shared" si="583"/>
        <v>-218.34061135371181</v>
      </c>
      <c r="K1398" s="18">
        <f t="shared" si="584"/>
        <v>191</v>
      </c>
      <c r="L1398" s="4">
        <f t="shared" si="559"/>
        <v>1.4579999999999997</v>
      </c>
      <c r="M1398" s="4">
        <f t="shared" si="560"/>
        <v>2.91</v>
      </c>
      <c r="N1398" s="1">
        <f t="shared" si="561"/>
        <v>0.68587105624142675</v>
      </c>
      <c r="O1398" s="1">
        <f t="shared" si="562"/>
        <v>0.3436426116838488</v>
      </c>
      <c r="P1398" s="1">
        <f t="shared" si="563"/>
        <v>2.8667582417582493E-2</v>
      </c>
      <c r="Q1398" s="1">
        <f t="shared" si="564"/>
        <v>0.17111422227878897</v>
      </c>
      <c r="R1398" s="1">
        <f t="shared" si="565"/>
        <v>0.68211422227878904</v>
      </c>
      <c r="S1398" s="1"/>
      <c r="T1398" s="17">
        <f t="shared" si="566"/>
        <v>466.03012712332338</v>
      </c>
      <c r="U1398" s="18">
        <f t="shared" si="567"/>
        <v>1911.8317931257247</v>
      </c>
      <c r="V1398" s="2">
        <f t="shared" si="568"/>
        <v>442.72862076715717</v>
      </c>
      <c r="W1398" s="18">
        <f t="shared" si="569"/>
        <v>1816.2402034694385</v>
      </c>
      <c r="X1398" s="2">
        <f t="shared" si="570"/>
        <v>-225.87200219114064</v>
      </c>
      <c r="Y1398" s="2">
        <f t="shared" si="571"/>
        <v>181.62402034694384</v>
      </c>
      <c r="Z1398" s="2">
        <f t="shared" si="572"/>
        <v>-1000</v>
      </c>
      <c r="AA1398" s="2">
        <f t="shared" si="573"/>
        <v>1816.2402034694385</v>
      </c>
      <c r="AB1398" s="5">
        <f t="shared" si="574"/>
        <v>-1</v>
      </c>
      <c r="AC1398" s="5">
        <f t="shared" si="575"/>
        <v>1.9100000000000001</v>
      </c>
      <c r="AD1398" s="3">
        <f t="shared" si="576"/>
        <v>201712</v>
      </c>
      <c r="AE1398" s="21">
        <v>2.58</v>
      </c>
      <c r="AF1398" s="21">
        <v>1.571</v>
      </c>
      <c r="AG1398" s="21">
        <v>2.91</v>
      </c>
      <c r="AH1398" s="21">
        <v>1.458</v>
      </c>
      <c r="AI1398">
        <v>18</v>
      </c>
      <c r="AJ1398">
        <v>10</v>
      </c>
      <c r="AK1398">
        <f t="shared" si="577"/>
        <v>-300</v>
      </c>
      <c r="AL1398">
        <f t="shared" si="578"/>
        <v>10</v>
      </c>
      <c r="AM1398">
        <f t="shared" si="579"/>
        <v>18</v>
      </c>
    </row>
    <row r="1399" spans="2:39" x14ac:dyDescent="0.25">
      <c r="B1399" s="24">
        <v>43100</v>
      </c>
      <c r="C1399" s="20" t="s">
        <v>22</v>
      </c>
      <c r="D1399" s="20" t="s">
        <v>26</v>
      </c>
      <c r="E1399" s="2">
        <v>171</v>
      </c>
      <c r="F1399" s="2">
        <v>-194.17475728155344</v>
      </c>
      <c r="G1399" s="9">
        <f t="shared" si="580"/>
        <v>45087.124999996617</v>
      </c>
      <c r="H1399" s="2" t="str">
        <f t="shared" si="581"/>
        <v>Dallas Cowboys</v>
      </c>
      <c r="I1399" s="2" t="str">
        <f t="shared" si="582"/>
        <v>Philadelphia Eagles</v>
      </c>
      <c r="J1399" s="17">
        <f t="shared" si="583"/>
        <v>-194.17475728155344</v>
      </c>
      <c r="K1399" s="18">
        <f t="shared" si="584"/>
        <v>171</v>
      </c>
      <c r="L1399" s="4">
        <f t="shared" si="559"/>
        <v>1.5149999999999997</v>
      </c>
      <c r="M1399" s="4">
        <f t="shared" si="560"/>
        <v>2.71</v>
      </c>
      <c r="N1399" s="1">
        <f t="shared" si="561"/>
        <v>0.66006600660066017</v>
      </c>
      <c r="O1399" s="1">
        <f t="shared" si="562"/>
        <v>0.36900369003690037</v>
      </c>
      <c r="P1399" s="1">
        <f t="shared" si="563"/>
        <v>2.8248520710059344E-2</v>
      </c>
      <c r="Q1399" s="1">
        <f t="shared" si="564"/>
        <v>0.1455311582818799</v>
      </c>
      <c r="R1399" s="1">
        <f t="shared" si="565"/>
        <v>0.65653115828187991</v>
      </c>
      <c r="S1399" s="1"/>
      <c r="T1399" s="17">
        <f t="shared" si="566"/>
        <v>523.15695513517824</v>
      </c>
      <c r="U1399" s="18">
        <f t="shared" si="567"/>
        <v>1715.0770191435497</v>
      </c>
      <c r="V1399" s="2">
        <f t="shared" si="568"/>
        <v>496.9991073784193</v>
      </c>
      <c r="W1399" s="18">
        <f t="shared" si="569"/>
        <v>1629.3231681863722</v>
      </c>
      <c r="X1399" s="2">
        <f t="shared" si="570"/>
        <v>-201.20760483350156</v>
      </c>
      <c r="Y1399" s="2">
        <f t="shared" si="571"/>
        <v>162.93231681863722</v>
      </c>
      <c r="Z1399" s="2">
        <f t="shared" si="572"/>
        <v>496.9991073784193</v>
      </c>
      <c r="AA1399" s="2">
        <f t="shared" si="573"/>
        <v>-1000</v>
      </c>
      <c r="AB1399" s="5">
        <f t="shared" si="574"/>
        <v>0.51499999999999968</v>
      </c>
      <c r="AC1399" s="5">
        <f t="shared" si="575"/>
        <v>-1</v>
      </c>
      <c r="AD1399" s="3">
        <f t="shared" si="576"/>
        <v>201712</v>
      </c>
      <c r="AE1399" s="21">
        <v>2.4</v>
      </c>
      <c r="AF1399" s="21">
        <v>1.645</v>
      </c>
      <c r="AG1399" s="21">
        <v>2.71</v>
      </c>
      <c r="AH1399" s="21">
        <v>1.5149999999999999</v>
      </c>
      <c r="AI1399">
        <v>0</v>
      </c>
      <c r="AJ1399">
        <v>6</v>
      </c>
      <c r="AK1399">
        <f t="shared" si="577"/>
        <v>-200</v>
      </c>
      <c r="AL1399">
        <f t="shared" si="578"/>
        <v>6</v>
      </c>
      <c r="AM1399">
        <f t="shared" si="579"/>
        <v>0</v>
      </c>
    </row>
    <row r="1400" spans="2:39" x14ac:dyDescent="0.25">
      <c r="B1400" s="24">
        <v>43100</v>
      </c>
      <c r="C1400" s="20" t="s">
        <v>48</v>
      </c>
      <c r="D1400" s="20" t="s">
        <v>49</v>
      </c>
      <c r="E1400" s="2">
        <v>-212.31422505307853</v>
      </c>
      <c r="F1400" s="2">
        <v>186</v>
      </c>
      <c r="G1400" s="9">
        <f t="shared" si="580"/>
        <v>45087.166666663281</v>
      </c>
      <c r="H1400" s="2" t="str">
        <f t="shared" si="581"/>
        <v>Pittsburgh Steelers</v>
      </c>
      <c r="I1400" s="2" t="str">
        <f t="shared" si="582"/>
        <v>Cleveland Browns</v>
      </c>
      <c r="J1400" s="17">
        <f t="shared" si="583"/>
        <v>-212.31422505307853</v>
      </c>
      <c r="K1400" s="18">
        <f t="shared" si="584"/>
        <v>186</v>
      </c>
      <c r="L1400" s="4">
        <f t="shared" si="559"/>
        <v>1.4710000000000001</v>
      </c>
      <c r="M1400" s="4">
        <f t="shared" si="560"/>
        <v>2.8600000000000003</v>
      </c>
      <c r="N1400" s="1">
        <f t="shared" si="561"/>
        <v>0.67980965329707677</v>
      </c>
      <c r="O1400" s="1">
        <f t="shared" si="562"/>
        <v>0.34965034965034963</v>
      </c>
      <c r="P1400" s="1">
        <f t="shared" si="563"/>
        <v>2.8616947587162156E-2</v>
      </c>
      <c r="Q1400" s="1">
        <f t="shared" si="564"/>
        <v>0.16507965182336357</v>
      </c>
      <c r="R1400" s="1">
        <f t="shared" si="565"/>
        <v>0.6760796518233636</v>
      </c>
      <c r="S1400" s="1"/>
      <c r="T1400" s="17">
        <f t="shared" si="566"/>
        <v>479.11565937982959</v>
      </c>
      <c r="U1400" s="18">
        <f t="shared" si="567"/>
        <v>1862.9758104981449</v>
      </c>
      <c r="V1400" s="2">
        <f t="shared" si="568"/>
        <v>455.15987641083808</v>
      </c>
      <c r="W1400" s="18">
        <f t="shared" si="569"/>
        <v>1769.8270199732376</v>
      </c>
      <c r="X1400" s="2">
        <f t="shared" si="570"/>
        <v>-219.70302125167473</v>
      </c>
      <c r="Y1400" s="2">
        <f t="shared" si="571"/>
        <v>176.98270199732377</v>
      </c>
      <c r="Z1400" s="2">
        <f t="shared" si="572"/>
        <v>455.15987641083808</v>
      </c>
      <c r="AA1400" s="2">
        <f t="shared" si="573"/>
        <v>-1000</v>
      </c>
      <c r="AB1400" s="5">
        <f t="shared" si="574"/>
        <v>0.47100000000000009</v>
      </c>
      <c r="AC1400" s="5">
        <f t="shared" si="575"/>
        <v>-1</v>
      </c>
      <c r="AD1400" s="3">
        <f t="shared" si="576"/>
        <v>201712</v>
      </c>
      <c r="AE1400" s="21">
        <v>1.111</v>
      </c>
      <c r="AF1400" s="21">
        <v>7.47</v>
      </c>
      <c r="AG1400" s="21">
        <v>1.4710000000000001</v>
      </c>
      <c r="AH1400" s="21">
        <v>2.86</v>
      </c>
      <c r="AI1400">
        <v>28</v>
      </c>
      <c r="AJ1400">
        <v>24</v>
      </c>
      <c r="AK1400">
        <f t="shared" si="577"/>
        <v>-300</v>
      </c>
      <c r="AL1400">
        <f t="shared" si="578"/>
        <v>28</v>
      </c>
      <c r="AM1400">
        <f t="shared" si="579"/>
        <v>24</v>
      </c>
    </row>
    <row r="1401" spans="2:39" x14ac:dyDescent="0.25">
      <c r="B1401" s="24">
        <v>43100</v>
      </c>
      <c r="C1401" s="20" t="s">
        <v>30</v>
      </c>
      <c r="D1401" s="20" t="s">
        <v>46</v>
      </c>
      <c r="E1401" s="2">
        <v>231</v>
      </c>
      <c r="F1401" s="2">
        <v>-260.41666666666674</v>
      </c>
      <c r="G1401" s="9">
        <f t="shared" si="580"/>
        <v>45087.208333329945</v>
      </c>
      <c r="H1401" s="2" t="str">
        <f t="shared" si="581"/>
        <v>New Orleans Saints</v>
      </c>
      <c r="I1401" s="2" t="str">
        <f t="shared" si="582"/>
        <v>Tampa Bay Buccaneers</v>
      </c>
      <c r="J1401" s="17">
        <f t="shared" si="583"/>
        <v>-260.41666666666674</v>
      </c>
      <c r="K1401" s="18">
        <f t="shared" si="584"/>
        <v>231</v>
      </c>
      <c r="L1401" s="4">
        <f t="shared" si="559"/>
        <v>1.3839999999999999</v>
      </c>
      <c r="M1401" s="4">
        <f t="shared" si="560"/>
        <v>3.31</v>
      </c>
      <c r="N1401" s="1">
        <f t="shared" si="561"/>
        <v>0.7225433526011561</v>
      </c>
      <c r="O1401" s="1">
        <f t="shared" si="562"/>
        <v>0.30211480362537763</v>
      </c>
      <c r="P1401" s="1">
        <f t="shared" si="563"/>
        <v>2.4064763527907984E-2</v>
      </c>
      <c r="Q1401" s="1">
        <f t="shared" si="564"/>
        <v>0.21021427448788924</v>
      </c>
      <c r="R1401" s="1">
        <f t="shared" si="565"/>
        <v>0.72121427448788922</v>
      </c>
      <c r="S1401" s="1"/>
      <c r="T1401" s="17">
        <f t="shared" si="566"/>
        <v>386.55048211582812</v>
      </c>
      <c r="U1401" s="18">
        <f t="shared" si="567"/>
        <v>2272.2260058594952</v>
      </c>
      <c r="V1401" s="2">
        <f t="shared" si="568"/>
        <v>367.22295801003668</v>
      </c>
      <c r="W1401" s="18">
        <f t="shared" si="569"/>
        <v>2158.6147055665206</v>
      </c>
      <c r="X1401" s="2">
        <f t="shared" si="570"/>
        <v>-272.31412911081355</v>
      </c>
      <c r="Y1401" s="2">
        <f t="shared" si="571"/>
        <v>215.86147055665205</v>
      </c>
      <c r="Z1401" s="2">
        <f t="shared" si="572"/>
        <v>-1000</v>
      </c>
      <c r="AA1401" s="2">
        <f t="shared" si="573"/>
        <v>2158.6147055665206</v>
      </c>
      <c r="AB1401" s="5">
        <f t="shared" si="574"/>
        <v>-1</v>
      </c>
      <c r="AC1401" s="5">
        <f t="shared" si="575"/>
        <v>2.31</v>
      </c>
      <c r="AD1401" s="3">
        <f t="shared" si="576"/>
        <v>201712</v>
      </c>
      <c r="AE1401" s="21">
        <v>3.73</v>
      </c>
      <c r="AF1401" s="21">
        <v>1.3220000000000001</v>
      </c>
      <c r="AG1401" s="21">
        <v>3.31</v>
      </c>
      <c r="AH1401" s="21">
        <v>1.3839999999999999</v>
      </c>
      <c r="AI1401">
        <v>31</v>
      </c>
      <c r="AJ1401">
        <v>24</v>
      </c>
      <c r="AK1401">
        <f t="shared" si="577"/>
        <v>-300</v>
      </c>
      <c r="AL1401">
        <f t="shared" si="578"/>
        <v>24</v>
      </c>
      <c r="AM1401">
        <f t="shared" si="579"/>
        <v>31</v>
      </c>
    </row>
    <row r="1402" spans="2:39" x14ac:dyDescent="0.25">
      <c r="B1402" s="24">
        <v>43100</v>
      </c>
      <c r="C1402" s="20" t="s">
        <v>44</v>
      </c>
      <c r="D1402" s="20" t="s">
        <v>29</v>
      </c>
      <c r="E1402" s="2">
        <v>-139.08205841446451</v>
      </c>
      <c r="F1402" s="2">
        <v>125.99999999999997</v>
      </c>
      <c r="G1402" s="9">
        <f t="shared" si="580"/>
        <v>45087.249999996609</v>
      </c>
      <c r="H1402" s="2" t="str">
        <f t="shared" si="581"/>
        <v>Tennessee Titans</v>
      </c>
      <c r="I1402" s="2" t="str">
        <f t="shared" si="582"/>
        <v>Jacksonville Jaguars</v>
      </c>
      <c r="J1402" s="17">
        <f t="shared" si="583"/>
        <v>-139.08205841446451</v>
      </c>
      <c r="K1402" s="18">
        <f t="shared" si="584"/>
        <v>125.99999999999997</v>
      </c>
      <c r="L1402" s="4">
        <f t="shared" si="559"/>
        <v>1.7190000000000001</v>
      </c>
      <c r="M1402" s="4">
        <f t="shared" si="560"/>
        <v>2.2599999999999998</v>
      </c>
      <c r="N1402" s="1">
        <f t="shared" si="561"/>
        <v>0.58173356602675974</v>
      </c>
      <c r="O1402" s="1">
        <f t="shared" si="562"/>
        <v>0.44247787610619471</v>
      </c>
      <c r="P1402" s="1">
        <f t="shared" si="563"/>
        <v>2.3639105302839969E-2</v>
      </c>
      <c r="Q1402" s="1">
        <f t="shared" si="564"/>
        <v>6.9627844960282514E-2</v>
      </c>
      <c r="R1402" s="1">
        <f t="shared" si="565"/>
        <v>0.58062784496028252</v>
      </c>
      <c r="S1402" s="1"/>
      <c r="T1402" s="17">
        <f t="shared" si="566"/>
        <v>722.27358484401384</v>
      </c>
      <c r="U1402" s="18">
        <f t="shared" si="567"/>
        <v>1258.3160788446787</v>
      </c>
      <c r="V1402" s="2">
        <f t="shared" si="568"/>
        <v>686.15990560181308</v>
      </c>
      <c r="W1402" s="18">
        <f t="shared" si="569"/>
        <v>1195.4002749024448</v>
      </c>
      <c r="X1402" s="2">
        <f t="shared" si="570"/>
        <v>-145.7386232911592</v>
      </c>
      <c r="Y1402" s="2">
        <f t="shared" si="571"/>
        <v>119.54002749024448</v>
      </c>
      <c r="Z1402" s="2">
        <f t="shared" si="572"/>
        <v>686.15990560181308</v>
      </c>
      <c r="AA1402" s="2">
        <f t="shared" si="573"/>
        <v>-1000</v>
      </c>
      <c r="AB1402" s="5">
        <f t="shared" si="574"/>
        <v>0.71900000000000008</v>
      </c>
      <c r="AC1402" s="5">
        <f t="shared" si="575"/>
        <v>-1</v>
      </c>
      <c r="AD1402" s="3">
        <f t="shared" si="576"/>
        <v>201712</v>
      </c>
      <c r="AE1402" s="21">
        <v>1.526</v>
      </c>
      <c r="AF1402" s="21">
        <v>2.71</v>
      </c>
      <c r="AG1402" s="21">
        <v>1.7190000000000001</v>
      </c>
      <c r="AH1402" s="21">
        <v>2.2599999999999998</v>
      </c>
      <c r="AI1402">
        <v>15</v>
      </c>
      <c r="AJ1402">
        <v>10</v>
      </c>
      <c r="AK1402">
        <f t="shared" si="577"/>
        <v>-140</v>
      </c>
      <c r="AL1402">
        <f t="shared" si="578"/>
        <v>15</v>
      </c>
      <c r="AM1402">
        <f t="shared" si="579"/>
        <v>10</v>
      </c>
    </row>
    <row r="1403" spans="2:39" x14ac:dyDescent="0.25">
      <c r="B1403" s="24">
        <v>43094</v>
      </c>
      <c r="C1403" s="20" t="s">
        <v>22</v>
      </c>
      <c r="D1403" s="20" t="s">
        <v>55</v>
      </c>
      <c r="E1403" s="2">
        <v>-450.45045045045049</v>
      </c>
      <c r="F1403" s="2">
        <v>384.99999999999994</v>
      </c>
      <c r="G1403" s="9">
        <f t="shared" si="580"/>
        <v>45087.291666663274</v>
      </c>
      <c r="H1403" s="2" t="str">
        <f t="shared" si="581"/>
        <v>Philadelphia Eagles</v>
      </c>
      <c r="I1403" s="2" t="str">
        <f t="shared" si="582"/>
        <v>Oakland Raiders</v>
      </c>
      <c r="J1403" s="17">
        <f t="shared" si="583"/>
        <v>-450.45045045045049</v>
      </c>
      <c r="K1403" s="18">
        <f t="shared" si="584"/>
        <v>384.99999999999994</v>
      </c>
      <c r="L1403" s="4">
        <f t="shared" si="559"/>
        <v>1.222</v>
      </c>
      <c r="M1403" s="4">
        <f t="shared" si="560"/>
        <v>4.8499999999999996</v>
      </c>
      <c r="N1403" s="1">
        <f t="shared" si="561"/>
        <v>0.81833060556464809</v>
      </c>
      <c r="O1403" s="1">
        <f t="shared" si="562"/>
        <v>0.2061855670103093</v>
      </c>
      <c r="P1403" s="1">
        <f t="shared" si="563"/>
        <v>2.392951251646902E-2</v>
      </c>
      <c r="Q1403" s="1">
        <f t="shared" si="564"/>
        <v>0.30607251927716939</v>
      </c>
      <c r="R1403" s="1">
        <f t="shared" si="565"/>
        <v>0.8170725192771694</v>
      </c>
      <c r="S1403" s="1"/>
      <c r="T1403" s="17">
        <f t="shared" si="566"/>
        <v>223.88157281884725</v>
      </c>
      <c r="U1403" s="18">
        <f t="shared" si="567"/>
        <v>3674.1094559452272</v>
      </c>
      <c r="V1403" s="2">
        <f t="shared" si="568"/>
        <v>212.68749417790488</v>
      </c>
      <c r="W1403" s="18">
        <f t="shared" si="569"/>
        <v>3490.4039831479658</v>
      </c>
      <c r="X1403" s="2">
        <f t="shared" si="570"/>
        <v>-470.17338930305823</v>
      </c>
      <c r="Y1403" s="2">
        <f t="shared" si="571"/>
        <v>349.04039831479656</v>
      </c>
      <c r="Z1403" s="2">
        <f t="shared" si="572"/>
        <v>212.68749417790488</v>
      </c>
      <c r="AA1403" s="2">
        <f t="shared" si="573"/>
        <v>-1000</v>
      </c>
      <c r="AB1403" s="5">
        <f t="shared" si="574"/>
        <v>0.22199999999999998</v>
      </c>
      <c r="AC1403" s="5">
        <f t="shared" si="575"/>
        <v>-1</v>
      </c>
      <c r="AD1403" s="3">
        <f t="shared" si="576"/>
        <v>201712</v>
      </c>
      <c r="AE1403" s="21">
        <v>1.2629999999999999</v>
      </c>
      <c r="AF1403" s="21">
        <v>4.3</v>
      </c>
      <c r="AG1403" s="21">
        <v>1.222</v>
      </c>
      <c r="AH1403" s="21">
        <v>4.8499999999999996</v>
      </c>
      <c r="AI1403">
        <v>19</v>
      </c>
      <c r="AJ1403">
        <v>10</v>
      </c>
      <c r="AK1403">
        <f t="shared" si="577"/>
        <v>-500</v>
      </c>
      <c r="AL1403">
        <f t="shared" si="578"/>
        <v>19</v>
      </c>
      <c r="AM1403">
        <f t="shared" si="579"/>
        <v>10</v>
      </c>
    </row>
    <row r="1404" spans="2:39" x14ac:dyDescent="0.25">
      <c r="B1404" s="24">
        <v>43094</v>
      </c>
      <c r="C1404" s="20" t="s">
        <v>43</v>
      </c>
      <c r="D1404" s="20" t="s">
        <v>48</v>
      </c>
      <c r="E1404" s="2">
        <v>346</v>
      </c>
      <c r="F1404" s="2">
        <v>-400</v>
      </c>
      <c r="G1404" s="9">
        <f t="shared" si="580"/>
        <v>45087.333333329938</v>
      </c>
      <c r="H1404" s="2" t="str">
        <f t="shared" si="581"/>
        <v>Pittsburgh Steelers</v>
      </c>
      <c r="I1404" s="2" t="str">
        <f t="shared" si="582"/>
        <v>Houston Texans</v>
      </c>
      <c r="J1404" s="17">
        <f t="shared" si="583"/>
        <v>-400</v>
      </c>
      <c r="K1404" s="18">
        <f t="shared" si="584"/>
        <v>346</v>
      </c>
      <c r="L1404" s="4">
        <f t="shared" si="559"/>
        <v>1.25</v>
      </c>
      <c r="M1404" s="4">
        <f t="shared" si="560"/>
        <v>4.46</v>
      </c>
      <c r="N1404" s="1">
        <f t="shared" si="561"/>
        <v>0.8</v>
      </c>
      <c r="O1404" s="1">
        <f t="shared" si="562"/>
        <v>0.22421524663677131</v>
      </c>
      <c r="P1404" s="1">
        <f t="shared" si="563"/>
        <v>2.3642732049036774E-2</v>
      </c>
      <c r="Q1404" s="1">
        <f t="shared" si="564"/>
        <v>0.28789237668161438</v>
      </c>
      <c r="R1404" s="1">
        <f t="shared" si="565"/>
        <v>0.79889237668161439</v>
      </c>
      <c r="S1404" s="1"/>
      <c r="T1404" s="17">
        <f t="shared" si="566"/>
        <v>251.73306090832037</v>
      </c>
      <c r="U1404" s="18">
        <f t="shared" si="567"/>
        <v>3325.0323008798923</v>
      </c>
      <c r="V1404" s="2">
        <f t="shared" si="568"/>
        <v>239.14640786290434</v>
      </c>
      <c r="W1404" s="18">
        <f t="shared" si="569"/>
        <v>3158.7806858358977</v>
      </c>
      <c r="X1404" s="2">
        <f t="shared" si="570"/>
        <v>-418.15388695834849</v>
      </c>
      <c r="Y1404" s="2">
        <f t="shared" si="571"/>
        <v>315.87806858358977</v>
      </c>
      <c r="Z1404" s="2">
        <f t="shared" si="572"/>
        <v>239.14640786290434</v>
      </c>
      <c r="AA1404" s="2">
        <f t="shared" si="573"/>
        <v>-1000</v>
      </c>
      <c r="AB1404" s="5">
        <f t="shared" si="574"/>
        <v>0.25</v>
      </c>
      <c r="AC1404" s="5">
        <f t="shared" si="575"/>
        <v>-1</v>
      </c>
      <c r="AD1404" s="3">
        <f t="shared" si="576"/>
        <v>201712</v>
      </c>
      <c r="AE1404" s="21">
        <v>4.46</v>
      </c>
      <c r="AF1404" s="21">
        <v>1.25</v>
      </c>
      <c r="AG1404" s="21">
        <v>4.46</v>
      </c>
      <c r="AH1404" s="21">
        <v>1.25</v>
      </c>
      <c r="AI1404">
        <v>6</v>
      </c>
      <c r="AJ1404">
        <v>34</v>
      </c>
      <c r="AK1404">
        <f t="shared" si="577"/>
        <v>-400</v>
      </c>
      <c r="AL1404">
        <f t="shared" si="578"/>
        <v>34</v>
      </c>
      <c r="AM1404">
        <f t="shared" si="579"/>
        <v>6</v>
      </c>
    </row>
    <row r="1405" spans="2:39" x14ac:dyDescent="0.25">
      <c r="B1405" s="24">
        <v>43093</v>
      </c>
      <c r="C1405" s="20" t="s">
        <v>51</v>
      </c>
      <c r="D1405" s="20" t="s">
        <v>28</v>
      </c>
      <c r="E1405" s="2">
        <v>-173.01038062283735</v>
      </c>
      <c r="F1405" s="2">
        <v>156</v>
      </c>
      <c r="G1405" s="9">
        <f t="shared" si="580"/>
        <v>45087.374999996602</v>
      </c>
      <c r="H1405" s="2" t="str">
        <f t="shared" si="581"/>
        <v>Arizona Cardinals</v>
      </c>
      <c r="I1405" s="2" t="str">
        <f t="shared" si="582"/>
        <v>New York Giants</v>
      </c>
      <c r="J1405" s="17">
        <f t="shared" si="583"/>
        <v>-173.01038062283735</v>
      </c>
      <c r="K1405" s="18">
        <f t="shared" si="584"/>
        <v>156</v>
      </c>
      <c r="L1405" s="4">
        <f t="shared" si="559"/>
        <v>1.5780000000000003</v>
      </c>
      <c r="M1405" s="4">
        <f t="shared" si="560"/>
        <v>2.56</v>
      </c>
      <c r="N1405" s="1">
        <f t="shared" si="561"/>
        <v>0.63371356147021529</v>
      </c>
      <c r="O1405" s="1">
        <f t="shared" si="562"/>
        <v>0.390625</v>
      </c>
      <c r="P1405" s="1">
        <f t="shared" si="563"/>
        <v>2.3760270662155469E-2</v>
      </c>
      <c r="Q1405" s="1">
        <f t="shared" si="564"/>
        <v>0.12154428073510765</v>
      </c>
      <c r="R1405" s="1">
        <f t="shared" si="565"/>
        <v>0.6325442807351076</v>
      </c>
      <c r="S1405" s="1"/>
      <c r="T1405" s="17">
        <f t="shared" si="566"/>
        <v>580.916989460178</v>
      </c>
      <c r="U1405" s="18">
        <f t="shared" si="567"/>
        <v>1552.6559461382408</v>
      </c>
      <c r="V1405" s="2">
        <f t="shared" si="568"/>
        <v>551.87113998716904</v>
      </c>
      <c r="W1405" s="18">
        <f t="shared" si="569"/>
        <v>1475.0231488313286</v>
      </c>
      <c r="X1405" s="2">
        <f t="shared" si="570"/>
        <v>-181.20172039133084</v>
      </c>
      <c r="Y1405" s="2">
        <f t="shared" si="571"/>
        <v>147.50231488313287</v>
      </c>
      <c r="Z1405" s="2">
        <f t="shared" si="572"/>
        <v>551.87113998716904</v>
      </c>
      <c r="AA1405" s="2">
        <f t="shared" si="573"/>
        <v>-1000</v>
      </c>
      <c r="AB1405" s="5">
        <f t="shared" si="574"/>
        <v>0.57800000000000029</v>
      </c>
      <c r="AC1405" s="5">
        <f t="shared" si="575"/>
        <v>-1</v>
      </c>
      <c r="AD1405" s="3">
        <f t="shared" si="576"/>
        <v>201712</v>
      </c>
      <c r="AE1405" s="21">
        <v>1.512</v>
      </c>
      <c r="AF1405" s="21">
        <v>2.75</v>
      </c>
      <c r="AG1405" s="21">
        <v>1.5780000000000001</v>
      </c>
      <c r="AH1405" s="21">
        <v>2.56</v>
      </c>
      <c r="AI1405">
        <v>23</v>
      </c>
      <c r="AJ1405">
        <v>0</v>
      </c>
      <c r="AK1405">
        <f t="shared" si="577"/>
        <v>-180</v>
      </c>
      <c r="AL1405">
        <f t="shared" si="578"/>
        <v>23</v>
      </c>
      <c r="AM1405">
        <f t="shared" si="579"/>
        <v>0</v>
      </c>
    </row>
    <row r="1406" spans="2:39" x14ac:dyDescent="0.25">
      <c r="B1406" s="24">
        <v>43093</v>
      </c>
      <c r="C1406" s="20" t="s">
        <v>26</v>
      </c>
      <c r="D1406" s="20" t="s">
        <v>35</v>
      </c>
      <c r="E1406" s="2">
        <v>-202.02020202020196</v>
      </c>
      <c r="F1406" s="2">
        <v>181</v>
      </c>
      <c r="G1406" s="9">
        <f t="shared" si="580"/>
        <v>45087.416666663266</v>
      </c>
      <c r="H1406" s="2" t="str">
        <f t="shared" si="581"/>
        <v>Dallas Cowboys</v>
      </c>
      <c r="I1406" s="2" t="str">
        <f t="shared" si="582"/>
        <v>Seattle Seahawks</v>
      </c>
      <c r="J1406" s="17">
        <f t="shared" si="583"/>
        <v>-202.02020202020196</v>
      </c>
      <c r="K1406" s="18">
        <f t="shared" si="584"/>
        <v>181</v>
      </c>
      <c r="L1406" s="4">
        <f t="shared" si="559"/>
        <v>1.4950000000000001</v>
      </c>
      <c r="M1406" s="4">
        <f t="shared" si="560"/>
        <v>2.81</v>
      </c>
      <c r="N1406" s="1">
        <f t="shared" si="561"/>
        <v>0.66889632107023411</v>
      </c>
      <c r="O1406" s="1">
        <f t="shared" si="562"/>
        <v>0.35587188612099646</v>
      </c>
      <c r="P1406" s="1">
        <f t="shared" si="563"/>
        <v>2.4169570267131069E-2</v>
      </c>
      <c r="Q1406" s="1">
        <f t="shared" si="564"/>
        <v>0.15651221747461883</v>
      </c>
      <c r="R1406" s="1">
        <f t="shared" si="565"/>
        <v>0.66751221747461886</v>
      </c>
      <c r="S1406" s="1"/>
      <c r="T1406" s="17">
        <f t="shared" si="566"/>
        <v>498.09992060261197</v>
      </c>
      <c r="U1406" s="18">
        <f t="shared" si="567"/>
        <v>1796.2818011286422</v>
      </c>
      <c r="V1406" s="2">
        <f t="shared" si="568"/>
        <v>473.19492457248134</v>
      </c>
      <c r="W1406" s="18">
        <f t="shared" si="569"/>
        <v>1706.46771107221</v>
      </c>
      <c r="X1406" s="2">
        <f t="shared" si="570"/>
        <v>-211.32940107155051</v>
      </c>
      <c r="Y1406" s="2">
        <f t="shared" si="571"/>
        <v>170.64677110722101</v>
      </c>
      <c r="Z1406" s="2">
        <f t="shared" si="572"/>
        <v>-1000</v>
      </c>
      <c r="AA1406" s="2">
        <f t="shared" si="573"/>
        <v>1706.46771107221</v>
      </c>
      <c r="AB1406" s="5">
        <f t="shared" si="574"/>
        <v>-1</v>
      </c>
      <c r="AC1406" s="5">
        <f t="shared" si="575"/>
        <v>1.81</v>
      </c>
      <c r="AD1406" s="3">
        <f t="shared" si="576"/>
        <v>201712</v>
      </c>
      <c r="AE1406" s="21">
        <v>1.4950000000000001</v>
      </c>
      <c r="AF1406" s="21">
        <v>2.81</v>
      </c>
      <c r="AG1406" s="21">
        <v>1.4950000000000001</v>
      </c>
      <c r="AH1406" s="21">
        <v>2.81</v>
      </c>
      <c r="AI1406">
        <v>12</v>
      </c>
      <c r="AJ1406">
        <v>21</v>
      </c>
      <c r="AK1406">
        <f t="shared" si="577"/>
        <v>-300</v>
      </c>
      <c r="AL1406">
        <f t="shared" si="578"/>
        <v>12</v>
      </c>
      <c r="AM1406">
        <f t="shared" si="579"/>
        <v>21</v>
      </c>
    </row>
    <row r="1407" spans="2:39" x14ac:dyDescent="0.25">
      <c r="B1407" s="24">
        <v>43093</v>
      </c>
      <c r="C1407" s="20" t="s">
        <v>25</v>
      </c>
      <c r="D1407" s="20" t="s">
        <v>29</v>
      </c>
      <c r="E1407" s="2">
        <v>186</v>
      </c>
      <c r="F1407" s="2">
        <v>-208.33333333333334</v>
      </c>
      <c r="G1407" s="9">
        <f t="shared" si="580"/>
        <v>45087.458333329931</v>
      </c>
      <c r="H1407" s="2" t="str">
        <f t="shared" si="581"/>
        <v>Jacksonville Jaguars</v>
      </c>
      <c r="I1407" s="2" t="str">
        <f t="shared" si="582"/>
        <v>San Francisco 49ers</v>
      </c>
      <c r="J1407" s="17">
        <f t="shared" si="583"/>
        <v>-208.33333333333334</v>
      </c>
      <c r="K1407" s="18">
        <f t="shared" si="584"/>
        <v>186</v>
      </c>
      <c r="L1407" s="4">
        <f t="shared" si="559"/>
        <v>1.4800000000000002</v>
      </c>
      <c r="M1407" s="4">
        <f t="shared" si="560"/>
        <v>2.8600000000000003</v>
      </c>
      <c r="N1407" s="1">
        <f t="shared" si="561"/>
        <v>0.67567567567567555</v>
      </c>
      <c r="O1407" s="1">
        <f t="shared" si="562"/>
        <v>0.34965034965034963</v>
      </c>
      <c r="P1407" s="1">
        <f t="shared" si="563"/>
        <v>2.4700460829493065E-2</v>
      </c>
      <c r="Q1407" s="1">
        <f t="shared" si="564"/>
        <v>0.16301266301266296</v>
      </c>
      <c r="R1407" s="1">
        <f t="shared" si="565"/>
        <v>0.67401266301266294</v>
      </c>
      <c r="S1407" s="1"/>
      <c r="T1407" s="17">
        <f t="shared" si="566"/>
        <v>483.65165059400761</v>
      </c>
      <c r="U1407" s="18">
        <f t="shared" si="567"/>
        <v>1846.6048003943094</v>
      </c>
      <c r="V1407" s="2">
        <f t="shared" si="568"/>
        <v>459.46906806430718</v>
      </c>
      <c r="W1407" s="18">
        <f t="shared" si="569"/>
        <v>1754.2745603745939</v>
      </c>
      <c r="X1407" s="2">
        <f t="shared" si="570"/>
        <v>-217.64250729932493</v>
      </c>
      <c r="Y1407" s="2">
        <f t="shared" si="571"/>
        <v>175.42745603745939</v>
      </c>
      <c r="Z1407" s="2">
        <f t="shared" si="572"/>
        <v>-1000</v>
      </c>
      <c r="AA1407" s="2">
        <f t="shared" si="573"/>
        <v>1754.2745603745939</v>
      </c>
      <c r="AB1407" s="5">
        <f t="shared" si="574"/>
        <v>-1</v>
      </c>
      <c r="AC1407" s="5">
        <f t="shared" si="575"/>
        <v>1.8600000000000003</v>
      </c>
      <c r="AD1407" s="3">
        <f t="shared" si="576"/>
        <v>201712</v>
      </c>
      <c r="AE1407" s="21">
        <v>2.75</v>
      </c>
      <c r="AF1407" s="21">
        <v>1.512</v>
      </c>
      <c r="AG1407" s="21">
        <v>2.86</v>
      </c>
      <c r="AH1407" s="21">
        <v>1.48</v>
      </c>
      <c r="AI1407">
        <v>44</v>
      </c>
      <c r="AJ1407">
        <v>33</v>
      </c>
      <c r="AK1407">
        <f t="shared" si="577"/>
        <v>-300</v>
      </c>
      <c r="AL1407">
        <f t="shared" si="578"/>
        <v>33</v>
      </c>
      <c r="AM1407">
        <f t="shared" si="579"/>
        <v>44</v>
      </c>
    </row>
    <row r="1408" spans="2:39" x14ac:dyDescent="0.25">
      <c r="B1408" s="24">
        <v>43093</v>
      </c>
      <c r="C1408" s="20" t="s">
        <v>47</v>
      </c>
      <c r="D1408" s="20" t="s">
        <v>30</v>
      </c>
      <c r="E1408" s="2">
        <v>-450.45045045045049</v>
      </c>
      <c r="F1408" s="2">
        <v>384.99999999999994</v>
      </c>
      <c r="G1408" s="9">
        <f t="shared" si="580"/>
        <v>45087.499999996595</v>
      </c>
      <c r="H1408" s="2" t="str">
        <f t="shared" si="581"/>
        <v>Carolina Panthers</v>
      </c>
      <c r="I1408" s="2" t="str">
        <f t="shared" si="582"/>
        <v>Tampa Bay Buccaneers</v>
      </c>
      <c r="J1408" s="17">
        <f t="shared" si="583"/>
        <v>-450.45045045045049</v>
      </c>
      <c r="K1408" s="18">
        <f t="shared" si="584"/>
        <v>384.99999999999994</v>
      </c>
      <c r="L1408" s="4">
        <f t="shared" si="559"/>
        <v>1.222</v>
      </c>
      <c r="M1408" s="4">
        <f t="shared" si="560"/>
        <v>4.8499999999999996</v>
      </c>
      <c r="N1408" s="1">
        <f t="shared" si="561"/>
        <v>0.81833060556464809</v>
      </c>
      <c r="O1408" s="1">
        <f t="shared" si="562"/>
        <v>0.2061855670103093</v>
      </c>
      <c r="P1408" s="1">
        <f t="shared" si="563"/>
        <v>2.392951251646902E-2</v>
      </c>
      <c r="Q1408" s="1">
        <f t="shared" si="564"/>
        <v>0.30607251927716939</v>
      </c>
      <c r="R1408" s="1">
        <f t="shared" si="565"/>
        <v>0.8170725192771694</v>
      </c>
      <c r="S1408" s="1"/>
      <c r="T1408" s="17">
        <f t="shared" si="566"/>
        <v>223.88157281884725</v>
      </c>
      <c r="U1408" s="18">
        <f t="shared" si="567"/>
        <v>3674.1094559452272</v>
      </c>
      <c r="V1408" s="2">
        <f t="shared" si="568"/>
        <v>212.68749417790488</v>
      </c>
      <c r="W1408" s="18">
        <f t="shared" si="569"/>
        <v>3490.4039831479658</v>
      </c>
      <c r="X1408" s="2">
        <f t="shared" si="570"/>
        <v>-470.17338930305823</v>
      </c>
      <c r="Y1408" s="2">
        <f t="shared" si="571"/>
        <v>349.04039831479656</v>
      </c>
      <c r="Z1408" s="2">
        <f t="shared" si="572"/>
        <v>212.68749417790488</v>
      </c>
      <c r="AA1408" s="2">
        <f t="shared" si="573"/>
        <v>-1000</v>
      </c>
      <c r="AB1408" s="5">
        <f t="shared" si="574"/>
        <v>0.22199999999999998</v>
      </c>
      <c r="AC1408" s="5">
        <f t="shared" si="575"/>
        <v>-1</v>
      </c>
      <c r="AD1408" s="3">
        <f t="shared" si="576"/>
        <v>201712</v>
      </c>
      <c r="AE1408" s="21">
        <v>1.25</v>
      </c>
      <c r="AF1408" s="21">
        <v>4.46</v>
      </c>
      <c r="AG1408" s="21">
        <v>1.222</v>
      </c>
      <c r="AH1408" s="21">
        <v>4.8499999999999996</v>
      </c>
      <c r="AI1408">
        <v>22</v>
      </c>
      <c r="AJ1408">
        <v>19</v>
      </c>
      <c r="AK1408">
        <f t="shared" si="577"/>
        <v>-500</v>
      </c>
      <c r="AL1408">
        <f t="shared" si="578"/>
        <v>22</v>
      </c>
      <c r="AM1408">
        <f t="shared" si="579"/>
        <v>19</v>
      </c>
    </row>
    <row r="1409" spans="2:39" x14ac:dyDescent="0.25">
      <c r="B1409" s="24">
        <v>43093</v>
      </c>
      <c r="C1409" s="20" t="s">
        <v>40</v>
      </c>
      <c r="D1409" s="20" t="s">
        <v>49</v>
      </c>
      <c r="E1409" s="2">
        <v>-230.41474654377885</v>
      </c>
      <c r="F1409" s="2">
        <v>204.99999999999997</v>
      </c>
      <c r="G1409" s="9">
        <f t="shared" si="580"/>
        <v>45087.541666663259</v>
      </c>
      <c r="H1409" s="2" t="str">
        <f t="shared" si="581"/>
        <v>Chicago Bears</v>
      </c>
      <c r="I1409" s="2" t="str">
        <f t="shared" si="582"/>
        <v>Cleveland Browns</v>
      </c>
      <c r="J1409" s="17">
        <f t="shared" si="583"/>
        <v>-230.41474654377885</v>
      </c>
      <c r="K1409" s="18">
        <f t="shared" si="584"/>
        <v>204.99999999999997</v>
      </c>
      <c r="L1409" s="4">
        <f t="shared" si="559"/>
        <v>1.4339999999999999</v>
      </c>
      <c r="M1409" s="4">
        <f t="shared" si="560"/>
        <v>3.05</v>
      </c>
      <c r="N1409" s="1">
        <f t="shared" si="561"/>
        <v>0.69735006973500702</v>
      </c>
      <c r="O1409" s="1">
        <f t="shared" si="562"/>
        <v>0.32786885245901642</v>
      </c>
      <c r="P1409" s="1">
        <f t="shared" si="563"/>
        <v>2.4598572702943966E-2</v>
      </c>
      <c r="Q1409" s="1">
        <f t="shared" si="564"/>
        <v>0.1847406086379953</v>
      </c>
      <c r="R1409" s="1">
        <f t="shared" si="565"/>
        <v>0.69574060863799536</v>
      </c>
      <c r="S1409" s="1"/>
      <c r="T1409" s="17">
        <f t="shared" si="566"/>
        <v>437.31728115975989</v>
      </c>
      <c r="U1409" s="18">
        <f t="shared" si="567"/>
        <v>2028.3240111062205</v>
      </c>
      <c r="V1409" s="2">
        <f t="shared" si="568"/>
        <v>415.45141710177188</v>
      </c>
      <c r="W1409" s="18">
        <f t="shared" si="569"/>
        <v>1926.9078105509093</v>
      </c>
      <c r="X1409" s="2">
        <f t="shared" si="570"/>
        <v>-240.70203129311579</v>
      </c>
      <c r="Y1409" s="2">
        <f t="shared" si="571"/>
        <v>192.69078105509092</v>
      </c>
      <c r="Z1409" s="2">
        <f t="shared" si="572"/>
        <v>415.45141710177188</v>
      </c>
      <c r="AA1409" s="2">
        <f t="shared" si="573"/>
        <v>-1000</v>
      </c>
      <c r="AB1409" s="5">
        <f t="shared" si="574"/>
        <v>0.43399999999999994</v>
      </c>
      <c r="AC1409" s="5">
        <f t="shared" si="575"/>
        <v>-1</v>
      </c>
      <c r="AD1409" s="3">
        <f t="shared" si="576"/>
        <v>201712</v>
      </c>
      <c r="AE1409" s="21">
        <v>1.3839999999999999</v>
      </c>
      <c r="AF1409" s="21">
        <v>3.31</v>
      </c>
      <c r="AG1409" s="21">
        <v>1.4339999999999999</v>
      </c>
      <c r="AH1409" s="21">
        <v>3.05</v>
      </c>
      <c r="AI1409">
        <v>20</v>
      </c>
      <c r="AJ1409">
        <v>3</v>
      </c>
      <c r="AK1409">
        <f t="shared" si="577"/>
        <v>-300</v>
      </c>
      <c r="AL1409">
        <f t="shared" si="578"/>
        <v>20</v>
      </c>
      <c r="AM1409">
        <f t="shared" si="579"/>
        <v>3</v>
      </c>
    </row>
    <row r="1410" spans="2:39" x14ac:dyDescent="0.25">
      <c r="B1410" s="24">
        <v>43093</v>
      </c>
      <c r="C1410" s="20" t="s">
        <v>24</v>
      </c>
      <c r="D1410" s="20" t="s">
        <v>37</v>
      </c>
      <c r="E1410" s="2">
        <v>152.99999999999997</v>
      </c>
      <c r="F1410" s="2">
        <v>-170.06802721088434</v>
      </c>
      <c r="G1410" s="9">
        <f t="shared" si="580"/>
        <v>45087.583333329923</v>
      </c>
      <c r="H1410" s="2" t="str">
        <f t="shared" si="581"/>
        <v>Detroit Lions</v>
      </c>
      <c r="I1410" s="2" t="str">
        <f t="shared" si="582"/>
        <v>Cincinnati Bengals</v>
      </c>
      <c r="J1410" s="17">
        <f t="shared" si="583"/>
        <v>-170.06802721088434</v>
      </c>
      <c r="K1410" s="18">
        <f t="shared" si="584"/>
        <v>152.99999999999997</v>
      </c>
      <c r="L1410" s="4">
        <f t="shared" si="559"/>
        <v>1.5880000000000001</v>
      </c>
      <c r="M1410" s="4">
        <f t="shared" si="560"/>
        <v>2.5299999999999998</v>
      </c>
      <c r="N1410" s="1">
        <f t="shared" si="561"/>
        <v>0.62972292191435764</v>
      </c>
      <c r="O1410" s="1">
        <f t="shared" si="562"/>
        <v>0.39525691699604748</v>
      </c>
      <c r="P1410" s="1">
        <f t="shared" si="563"/>
        <v>2.4371053909664986E-2</v>
      </c>
      <c r="Q1410" s="1">
        <f t="shared" si="564"/>
        <v>0.11723300245915508</v>
      </c>
      <c r="R1410" s="1">
        <f t="shared" si="565"/>
        <v>0.62823300245915514</v>
      </c>
      <c r="S1410" s="1"/>
      <c r="T1410" s="17">
        <f t="shared" si="566"/>
        <v>591.76610602372068</v>
      </c>
      <c r="U1410" s="18">
        <f t="shared" si="567"/>
        <v>1525.4353459459228</v>
      </c>
      <c r="V1410" s="2">
        <f t="shared" si="568"/>
        <v>562.17780072253458</v>
      </c>
      <c r="W1410" s="18">
        <f t="shared" si="569"/>
        <v>1449.1635786486265</v>
      </c>
      <c r="X1410" s="2">
        <f t="shared" si="570"/>
        <v>-177.87966702256082</v>
      </c>
      <c r="Y1410" s="2">
        <f t="shared" si="571"/>
        <v>144.91635786486265</v>
      </c>
      <c r="Z1410" s="2">
        <f t="shared" si="572"/>
        <v>-1000</v>
      </c>
      <c r="AA1410" s="2">
        <f t="shared" si="573"/>
        <v>1449.1635786486265</v>
      </c>
      <c r="AB1410" s="5">
        <f t="shared" si="574"/>
        <v>-1</v>
      </c>
      <c r="AC1410" s="5">
        <f t="shared" si="575"/>
        <v>1.5299999999999998</v>
      </c>
      <c r="AD1410" s="3">
        <f t="shared" si="576"/>
        <v>201712</v>
      </c>
      <c r="AE1410" s="21">
        <v>2.86</v>
      </c>
      <c r="AF1410" s="21">
        <v>1.48</v>
      </c>
      <c r="AG1410" s="21">
        <v>2.5299999999999998</v>
      </c>
      <c r="AH1410" s="21">
        <v>1.5880000000000001</v>
      </c>
      <c r="AI1410">
        <v>26</v>
      </c>
      <c r="AJ1410">
        <v>17</v>
      </c>
      <c r="AK1410">
        <f t="shared" si="577"/>
        <v>-180</v>
      </c>
      <c r="AL1410">
        <f t="shared" si="578"/>
        <v>17</v>
      </c>
      <c r="AM1410">
        <f t="shared" si="579"/>
        <v>26</v>
      </c>
    </row>
    <row r="1411" spans="2:39" x14ac:dyDescent="0.25">
      <c r="B1411" s="24">
        <v>43093</v>
      </c>
      <c r="C1411" s="20" t="s">
        <v>23</v>
      </c>
      <c r="D1411" s="20" t="s">
        <v>33</v>
      </c>
      <c r="E1411" s="2">
        <v>-500.00000000000011</v>
      </c>
      <c r="F1411" s="2">
        <v>423.00000000000006</v>
      </c>
      <c r="G1411" s="9">
        <f t="shared" si="580"/>
        <v>45087.624999996588</v>
      </c>
      <c r="H1411" s="2" t="str">
        <f t="shared" si="581"/>
        <v>Kansas City Chiefs</v>
      </c>
      <c r="I1411" s="2" t="str">
        <f t="shared" si="582"/>
        <v>Miami Dolphins</v>
      </c>
      <c r="J1411" s="17">
        <f t="shared" si="583"/>
        <v>-500.00000000000011</v>
      </c>
      <c r="K1411" s="18">
        <f t="shared" si="584"/>
        <v>423.00000000000006</v>
      </c>
      <c r="L1411" s="4">
        <f t="shared" si="559"/>
        <v>1.2</v>
      </c>
      <c r="M1411" s="4">
        <f t="shared" si="560"/>
        <v>5.23</v>
      </c>
      <c r="N1411" s="1">
        <f t="shared" si="561"/>
        <v>0.83333333333333337</v>
      </c>
      <c r="O1411" s="1">
        <f t="shared" si="562"/>
        <v>0.19120458891013384</v>
      </c>
      <c r="P1411" s="1">
        <f t="shared" si="563"/>
        <v>2.3950233281493039E-2</v>
      </c>
      <c r="Q1411" s="1">
        <f t="shared" si="564"/>
        <v>0.32106437221159978</v>
      </c>
      <c r="R1411" s="1">
        <f t="shared" si="565"/>
        <v>0.83206437221159979</v>
      </c>
      <c r="S1411" s="1"/>
      <c r="T1411" s="17">
        <f t="shared" si="566"/>
        <v>201.83009079217373</v>
      </c>
      <c r="U1411" s="18">
        <f t="shared" si="567"/>
        <v>4006.3698989884547</v>
      </c>
      <c r="V1411" s="2">
        <f t="shared" si="568"/>
        <v>191.73858625256503</v>
      </c>
      <c r="W1411" s="18">
        <f t="shared" si="569"/>
        <v>3806.0514040390317</v>
      </c>
      <c r="X1411" s="2">
        <f t="shared" si="570"/>
        <v>-521.54343032589361</v>
      </c>
      <c r="Y1411" s="2">
        <f t="shared" si="571"/>
        <v>380.60514040390319</v>
      </c>
      <c r="Z1411" s="2">
        <f t="shared" si="572"/>
        <v>191.73858625256503</v>
      </c>
      <c r="AA1411" s="2">
        <f t="shared" si="573"/>
        <v>-1000</v>
      </c>
      <c r="AB1411" s="5">
        <f t="shared" si="574"/>
        <v>0.19999999999999996</v>
      </c>
      <c r="AC1411" s="5">
        <f t="shared" si="575"/>
        <v>-1</v>
      </c>
      <c r="AD1411" s="3">
        <f t="shared" si="576"/>
        <v>201712</v>
      </c>
      <c r="AE1411" s="21">
        <v>1.25</v>
      </c>
      <c r="AF1411" s="21">
        <v>4.46</v>
      </c>
      <c r="AG1411" s="21">
        <v>1.2</v>
      </c>
      <c r="AH1411" s="21">
        <v>5.23</v>
      </c>
      <c r="AI1411">
        <v>29</v>
      </c>
      <c r="AJ1411">
        <v>13</v>
      </c>
      <c r="AK1411">
        <f t="shared" si="577"/>
        <v>-500</v>
      </c>
      <c r="AL1411">
        <f t="shared" si="578"/>
        <v>29</v>
      </c>
      <c r="AM1411">
        <f t="shared" si="579"/>
        <v>13</v>
      </c>
    </row>
    <row r="1412" spans="2:39" x14ac:dyDescent="0.25">
      <c r="B1412" s="24">
        <v>43093</v>
      </c>
      <c r="C1412" s="20" t="s">
        <v>39</v>
      </c>
      <c r="D1412" s="20" t="s">
        <v>27</v>
      </c>
      <c r="E1412" s="2">
        <v>-510.20408163265319</v>
      </c>
      <c r="F1412" s="2">
        <v>430.99999999999994</v>
      </c>
      <c r="G1412" s="9">
        <f t="shared" si="580"/>
        <v>45087.666666663252</v>
      </c>
      <c r="H1412" s="2" t="str">
        <f t="shared" si="581"/>
        <v>New England Patriots</v>
      </c>
      <c r="I1412" s="2" t="str">
        <f t="shared" si="582"/>
        <v>Buffalo Bills</v>
      </c>
      <c r="J1412" s="17">
        <f t="shared" si="583"/>
        <v>-510.20408163265319</v>
      </c>
      <c r="K1412" s="18">
        <f t="shared" si="584"/>
        <v>430.99999999999994</v>
      </c>
      <c r="L1412" s="4">
        <f t="shared" ref="L1412:L1475" si="585">IF(J1412&lt;0,-(100-J1412)/J1412,J1412/100+1)</f>
        <v>1.1960000000000002</v>
      </c>
      <c r="M1412" s="4">
        <f t="shared" ref="M1412:M1475" si="586">IF(K1412&lt;0,-(100-K1412)/K1412,K1412/100+1)</f>
        <v>5.31</v>
      </c>
      <c r="N1412" s="1">
        <f t="shared" si="561"/>
        <v>0.83612040133779253</v>
      </c>
      <c r="O1412" s="1">
        <f t="shared" si="562"/>
        <v>0.18832391713747648</v>
      </c>
      <c r="P1412" s="1">
        <f t="shared" si="563"/>
        <v>2.3861051337227157E-2</v>
      </c>
      <c r="Q1412" s="1">
        <f t="shared" si="564"/>
        <v>0.32389824210015805</v>
      </c>
      <c r="R1412" s="1">
        <f t="shared" si="565"/>
        <v>0.83489824210015806</v>
      </c>
      <c r="S1412" s="1"/>
      <c r="T1412" s="17">
        <f t="shared" si="566"/>
        <v>197.75075521123875</v>
      </c>
      <c r="U1412" s="18">
        <f t="shared" si="567"/>
        <v>4074.4516537335267</v>
      </c>
      <c r="V1412" s="2">
        <f t="shared" si="568"/>
        <v>187.86321745067681</v>
      </c>
      <c r="W1412" s="18">
        <f t="shared" si="569"/>
        <v>3870.7290710468501</v>
      </c>
      <c r="X1412" s="2">
        <f t="shared" si="570"/>
        <v>-532.30217898431783</v>
      </c>
      <c r="Y1412" s="2">
        <f t="shared" si="571"/>
        <v>387.07290710468499</v>
      </c>
      <c r="Z1412" s="2">
        <f t="shared" si="572"/>
        <v>187.86321745067681</v>
      </c>
      <c r="AA1412" s="2">
        <f t="shared" si="573"/>
        <v>-1000</v>
      </c>
      <c r="AB1412" s="5">
        <f t="shared" si="574"/>
        <v>0.19600000000000017</v>
      </c>
      <c r="AC1412" s="5">
        <f t="shared" si="575"/>
        <v>-1</v>
      </c>
      <c r="AD1412" s="3">
        <f t="shared" si="576"/>
        <v>201712</v>
      </c>
      <c r="AE1412" s="21">
        <v>1.181</v>
      </c>
      <c r="AF1412" s="21">
        <v>5.61</v>
      </c>
      <c r="AG1412" s="21">
        <v>1.196</v>
      </c>
      <c r="AH1412" s="21">
        <v>5.31</v>
      </c>
      <c r="AI1412">
        <v>37</v>
      </c>
      <c r="AJ1412">
        <v>16</v>
      </c>
      <c r="AK1412">
        <f t="shared" si="577"/>
        <v>-600</v>
      </c>
      <c r="AL1412">
        <f t="shared" si="578"/>
        <v>37</v>
      </c>
      <c r="AM1412">
        <f t="shared" si="579"/>
        <v>16</v>
      </c>
    </row>
    <row r="1413" spans="2:39" x14ac:dyDescent="0.25">
      <c r="B1413" s="24">
        <v>43093</v>
      </c>
      <c r="C1413" s="20" t="s">
        <v>46</v>
      </c>
      <c r="D1413" s="20" t="s">
        <v>38</v>
      </c>
      <c r="E1413" s="2">
        <v>-230.41474654377885</v>
      </c>
      <c r="F1413" s="2">
        <v>204.99999999999997</v>
      </c>
      <c r="G1413" s="9">
        <f t="shared" si="580"/>
        <v>45087.708333329916</v>
      </c>
      <c r="H1413" s="2" t="str">
        <f t="shared" si="581"/>
        <v>New Orleans Saints</v>
      </c>
      <c r="I1413" s="2" t="str">
        <f t="shared" si="582"/>
        <v>Atlanta Falcons</v>
      </c>
      <c r="J1413" s="17">
        <f t="shared" si="583"/>
        <v>-230.41474654377885</v>
      </c>
      <c r="K1413" s="18">
        <f t="shared" si="584"/>
        <v>204.99999999999997</v>
      </c>
      <c r="L1413" s="4">
        <f t="shared" si="585"/>
        <v>1.4339999999999999</v>
      </c>
      <c r="M1413" s="4">
        <f t="shared" si="586"/>
        <v>3.05</v>
      </c>
      <c r="N1413" s="1">
        <f t="shared" ref="N1413:N1476" si="587">1/L1413</f>
        <v>0.69735006973500702</v>
      </c>
      <c r="O1413" s="1">
        <f t="shared" ref="O1413:O1476" si="588">1/M1413</f>
        <v>0.32786885245901642</v>
      </c>
      <c r="P1413" s="1">
        <f t="shared" ref="P1413:P1476" si="589">1-L1413*M1413/(L1413+M1413)</f>
        <v>2.4598572702943966E-2</v>
      </c>
      <c r="Q1413" s="1">
        <f t="shared" ref="Q1413:Q1476" si="590">ABS(N1413-O1413)/2</f>
        <v>0.1847406086379953</v>
      </c>
      <c r="R1413" s="1">
        <f t="shared" ref="R1413:R1476" si="591">R$1+IF(L1413&lt;=M1413,Q1413,-Q1413)</f>
        <v>0.69574060863799536</v>
      </c>
      <c r="S1413" s="1"/>
      <c r="T1413" s="17">
        <f t="shared" ref="T1413:T1476" si="592">(1/R1413-1)*1000</f>
        <v>437.31728115975989</v>
      </c>
      <c r="U1413" s="18">
        <f t="shared" ref="U1413:U1476" si="593">1000000/(T1413+S$1)-T$1</f>
        <v>2028.3240111062205</v>
      </c>
      <c r="V1413" s="2">
        <f t="shared" ref="V1413:V1476" si="594">T1413*0.95</f>
        <v>415.45141710177188</v>
      </c>
      <c r="W1413" s="18">
        <f t="shared" ref="W1413:W1476" si="595">U1413*0.95</f>
        <v>1926.9078105509093</v>
      </c>
      <c r="X1413" s="2">
        <f t="shared" ref="X1413:X1476" si="596">IF(V1413&lt;1000,-100000/V1413,V1413/10)</f>
        <v>-240.70203129311579</v>
      </c>
      <c r="Y1413" s="2">
        <f t="shared" ref="Y1413:Y1476" si="597">IF(W1413&lt;1000,-100000/W1413,W1413/10)</f>
        <v>192.69078105509092</v>
      </c>
      <c r="Z1413" s="2">
        <f t="shared" ref="Z1413:Z1476" si="598">IF(AL1413&gt;AM1413,V1413,-1000)</f>
        <v>415.45141710177188</v>
      </c>
      <c r="AA1413" s="2">
        <f t="shared" ref="AA1413:AA1476" si="599">IF(AM1413&gt;AL1413,W1413,-1000)</f>
        <v>-1000</v>
      </c>
      <c r="AB1413" s="5">
        <f t="shared" ref="AB1413:AB1476" si="600">IF(AL1413&gt;AM1413,L1413-1,-1)</f>
        <v>0.43399999999999994</v>
      </c>
      <c r="AC1413" s="5">
        <f t="shared" ref="AC1413:AC1476" si="601">IF(AM1413&gt;AL1413,M1413-1,-1)</f>
        <v>-1</v>
      </c>
      <c r="AD1413" s="3">
        <f t="shared" ref="AD1413:AD1476" si="602">YEAR(B1413)*100+MONTH(B1413)</f>
        <v>201712</v>
      </c>
      <c r="AE1413" s="21">
        <v>1.423</v>
      </c>
      <c r="AF1413" s="21">
        <v>3.11</v>
      </c>
      <c r="AG1413" s="21">
        <v>1.4339999999999999</v>
      </c>
      <c r="AH1413" s="21">
        <v>3.05</v>
      </c>
      <c r="AI1413">
        <v>23</v>
      </c>
      <c r="AJ1413">
        <v>13</v>
      </c>
      <c r="AK1413">
        <f t="shared" ref="AK1413:AK1476" si="603">IF(J1413&lt;-200,INT(J1413/100)*100,INT(J1413/10)*10)</f>
        <v>-300</v>
      </c>
      <c r="AL1413">
        <f t="shared" ref="AL1413:AL1476" si="604">IF(E1413&lt;F1413,AI1413,AJ1413)</f>
        <v>23</v>
      </c>
      <c r="AM1413">
        <f t="shared" ref="AM1413:AM1476" si="605">IF(E1413&lt;F1413,AJ1413,AI1413)</f>
        <v>13</v>
      </c>
    </row>
    <row r="1414" spans="2:39" x14ac:dyDescent="0.25">
      <c r="B1414" s="24">
        <v>43093</v>
      </c>
      <c r="C1414" s="20" t="s">
        <v>45</v>
      </c>
      <c r="D1414" s="20" t="s">
        <v>34</v>
      </c>
      <c r="E1414" s="2">
        <v>264</v>
      </c>
      <c r="F1414" s="2">
        <v>-300.30030030030031</v>
      </c>
      <c r="G1414" s="9">
        <f t="shared" ref="G1414:G1477" si="606">G1413+1/24</f>
        <v>45087.74999999658</v>
      </c>
      <c r="H1414" s="2" t="str">
        <f t="shared" si="581"/>
        <v>Los Angeles Chargers</v>
      </c>
      <c r="I1414" s="2" t="str">
        <f t="shared" si="582"/>
        <v>New York Jets</v>
      </c>
      <c r="J1414" s="17">
        <f t="shared" si="583"/>
        <v>-300.30030030030031</v>
      </c>
      <c r="K1414" s="18">
        <f t="shared" si="584"/>
        <v>264</v>
      </c>
      <c r="L1414" s="4">
        <f t="shared" si="585"/>
        <v>1.333</v>
      </c>
      <c r="M1414" s="4">
        <f t="shared" si="586"/>
        <v>3.64</v>
      </c>
      <c r="N1414" s="1">
        <f t="shared" si="587"/>
        <v>0.75018754688672173</v>
      </c>
      <c r="O1414" s="1">
        <f t="shared" si="588"/>
        <v>0.27472527472527469</v>
      </c>
      <c r="P1414" s="1">
        <f t="shared" si="589"/>
        <v>2.4307259199678244E-2</v>
      </c>
      <c r="Q1414" s="1">
        <f t="shared" si="590"/>
        <v>0.23773113608072352</v>
      </c>
      <c r="R1414" s="1">
        <f t="shared" si="591"/>
        <v>0.7487311360807235</v>
      </c>
      <c r="S1414" s="1"/>
      <c r="T1414" s="17">
        <f t="shared" si="592"/>
        <v>335.59291421291482</v>
      </c>
      <c r="U1414" s="18">
        <f t="shared" si="593"/>
        <v>2582.4792899601139</v>
      </c>
      <c r="V1414" s="2">
        <f t="shared" si="594"/>
        <v>318.81326850226907</v>
      </c>
      <c r="W1414" s="18">
        <f t="shared" si="595"/>
        <v>2453.3553254621079</v>
      </c>
      <c r="X1414" s="2">
        <f t="shared" si="596"/>
        <v>-313.66323136355999</v>
      </c>
      <c r="Y1414" s="2">
        <f t="shared" si="597"/>
        <v>245.3355325462108</v>
      </c>
      <c r="Z1414" s="2">
        <f t="shared" si="598"/>
        <v>318.81326850226907</v>
      </c>
      <c r="AA1414" s="2">
        <f t="shared" si="599"/>
        <v>-1000</v>
      </c>
      <c r="AB1414" s="5">
        <f t="shared" si="600"/>
        <v>0.33299999999999996</v>
      </c>
      <c r="AC1414" s="5">
        <f t="shared" si="601"/>
        <v>-1</v>
      </c>
      <c r="AD1414" s="3">
        <f t="shared" si="602"/>
        <v>201712</v>
      </c>
      <c r="AE1414" s="21">
        <v>3.48</v>
      </c>
      <c r="AF1414" s="21">
        <v>1.357</v>
      </c>
      <c r="AG1414" s="21">
        <v>3.64</v>
      </c>
      <c r="AH1414" s="21">
        <v>1.333</v>
      </c>
      <c r="AI1414">
        <v>7</v>
      </c>
      <c r="AJ1414">
        <v>14</v>
      </c>
      <c r="AK1414">
        <f t="shared" si="603"/>
        <v>-400</v>
      </c>
      <c r="AL1414">
        <f t="shared" si="604"/>
        <v>14</v>
      </c>
      <c r="AM1414">
        <f t="shared" si="605"/>
        <v>7</v>
      </c>
    </row>
    <row r="1415" spans="2:39" x14ac:dyDescent="0.25">
      <c r="B1415" s="24">
        <v>43093</v>
      </c>
      <c r="C1415" s="20" t="s">
        <v>44</v>
      </c>
      <c r="D1415" s="20" t="s">
        <v>50</v>
      </c>
      <c r="E1415" s="2">
        <v>204.99999999999997</v>
      </c>
      <c r="F1415" s="2">
        <v>-230.41474654377885</v>
      </c>
      <c r="G1415" s="9">
        <f t="shared" si="606"/>
        <v>45087.791666663245</v>
      </c>
      <c r="H1415" s="2" t="str">
        <f t="shared" ref="H1415:H1478" si="607">IF(E1415&lt;=F1415,C1415,D1415)</f>
        <v>Los Angeles Rams</v>
      </c>
      <c r="I1415" s="2" t="str">
        <f t="shared" ref="I1415:I1478" si="608">IF(E1415&gt;F1415,C1415,D1415)</f>
        <v>Tennessee Titans</v>
      </c>
      <c r="J1415" s="17">
        <f t="shared" ref="J1415:J1478" si="609">IF(E1415&lt;=F1415,E1415,F1415)</f>
        <v>-230.41474654377885</v>
      </c>
      <c r="K1415" s="18">
        <f t="shared" ref="K1415:K1478" si="610">IF(E1415&gt;F1415,E1415,F1415)</f>
        <v>204.99999999999997</v>
      </c>
      <c r="L1415" s="4">
        <f t="shared" si="585"/>
        <v>1.4339999999999999</v>
      </c>
      <c r="M1415" s="4">
        <f t="shared" si="586"/>
        <v>3.05</v>
      </c>
      <c r="N1415" s="1">
        <f t="shared" si="587"/>
        <v>0.69735006973500702</v>
      </c>
      <c r="O1415" s="1">
        <f t="shared" si="588"/>
        <v>0.32786885245901642</v>
      </c>
      <c r="P1415" s="1">
        <f t="shared" si="589"/>
        <v>2.4598572702943966E-2</v>
      </c>
      <c r="Q1415" s="1">
        <f t="shared" si="590"/>
        <v>0.1847406086379953</v>
      </c>
      <c r="R1415" s="1">
        <f t="shared" si="591"/>
        <v>0.69574060863799536</v>
      </c>
      <c r="S1415" s="1"/>
      <c r="T1415" s="17">
        <f t="shared" si="592"/>
        <v>437.31728115975989</v>
      </c>
      <c r="U1415" s="18">
        <f t="shared" si="593"/>
        <v>2028.3240111062205</v>
      </c>
      <c r="V1415" s="2">
        <f t="shared" si="594"/>
        <v>415.45141710177188</v>
      </c>
      <c r="W1415" s="18">
        <f t="shared" si="595"/>
        <v>1926.9078105509093</v>
      </c>
      <c r="X1415" s="2">
        <f t="shared" si="596"/>
        <v>-240.70203129311579</v>
      </c>
      <c r="Y1415" s="2">
        <f t="shared" si="597"/>
        <v>192.69078105509092</v>
      </c>
      <c r="Z1415" s="2">
        <f t="shared" si="598"/>
        <v>415.45141710177188</v>
      </c>
      <c r="AA1415" s="2">
        <f t="shared" si="599"/>
        <v>-1000</v>
      </c>
      <c r="AB1415" s="5">
        <f t="shared" si="600"/>
        <v>0.43399999999999994</v>
      </c>
      <c r="AC1415" s="5">
        <f t="shared" si="601"/>
        <v>-1</v>
      </c>
      <c r="AD1415" s="3">
        <f t="shared" si="602"/>
        <v>201712</v>
      </c>
      <c r="AE1415" s="21">
        <v>3.39</v>
      </c>
      <c r="AF1415" s="21">
        <v>1.37</v>
      </c>
      <c r="AG1415" s="21">
        <v>3.05</v>
      </c>
      <c r="AH1415" s="21">
        <v>1.4339999999999999</v>
      </c>
      <c r="AI1415">
        <v>23</v>
      </c>
      <c r="AJ1415">
        <v>27</v>
      </c>
      <c r="AK1415">
        <f t="shared" si="603"/>
        <v>-300</v>
      </c>
      <c r="AL1415">
        <f t="shared" si="604"/>
        <v>27</v>
      </c>
      <c r="AM1415">
        <f t="shared" si="605"/>
        <v>23</v>
      </c>
    </row>
    <row r="1416" spans="2:39" x14ac:dyDescent="0.25">
      <c r="B1416" s="24">
        <v>43093</v>
      </c>
      <c r="C1416" s="20" t="s">
        <v>56</v>
      </c>
      <c r="D1416" s="20" t="s">
        <v>41</v>
      </c>
      <c r="E1416" s="2">
        <v>-164.20361247947454</v>
      </c>
      <c r="F1416" s="2">
        <v>148</v>
      </c>
      <c r="G1416" s="9">
        <f t="shared" si="606"/>
        <v>45087.833333329909</v>
      </c>
      <c r="H1416" s="2" t="str">
        <f t="shared" si="607"/>
        <v>Washington Redskins</v>
      </c>
      <c r="I1416" s="2" t="str">
        <f t="shared" si="608"/>
        <v>Denver Broncos</v>
      </c>
      <c r="J1416" s="17">
        <f t="shared" si="609"/>
        <v>-164.20361247947454</v>
      </c>
      <c r="K1416" s="18">
        <f t="shared" si="610"/>
        <v>148</v>
      </c>
      <c r="L1416" s="4">
        <f t="shared" si="585"/>
        <v>1.609</v>
      </c>
      <c r="M1416" s="4">
        <f t="shared" si="586"/>
        <v>2.48</v>
      </c>
      <c r="N1416" s="1">
        <f t="shared" si="587"/>
        <v>0.62150403977625857</v>
      </c>
      <c r="O1416" s="1">
        <f t="shared" si="588"/>
        <v>0.40322580645161293</v>
      </c>
      <c r="P1416" s="1">
        <f t="shared" si="589"/>
        <v>2.4133039863047268E-2</v>
      </c>
      <c r="Q1416" s="1">
        <f t="shared" si="590"/>
        <v>0.10913911666232282</v>
      </c>
      <c r="R1416" s="1">
        <f t="shared" si="591"/>
        <v>0.6201391166623228</v>
      </c>
      <c r="S1416" s="1"/>
      <c r="T1416" s="17">
        <f t="shared" si="592"/>
        <v>612.54140100392738</v>
      </c>
      <c r="U1416" s="18">
        <f t="shared" si="593"/>
        <v>1475.8167857920587</v>
      </c>
      <c r="V1416" s="2">
        <f t="shared" si="594"/>
        <v>581.914330953731</v>
      </c>
      <c r="W1416" s="18">
        <f t="shared" si="595"/>
        <v>1402.0259465024558</v>
      </c>
      <c r="X1416" s="2">
        <f t="shared" si="596"/>
        <v>-171.84660126191525</v>
      </c>
      <c r="Y1416" s="2">
        <f t="shared" si="597"/>
        <v>140.20259465024557</v>
      </c>
      <c r="Z1416" s="2">
        <f t="shared" si="598"/>
        <v>581.914330953731</v>
      </c>
      <c r="AA1416" s="2">
        <f t="shared" si="599"/>
        <v>-1000</v>
      </c>
      <c r="AB1416" s="5">
        <f t="shared" si="600"/>
        <v>0.60899999999999999</v>
      </c>
      <c r="AC1416" s="5">
        <f t="shared" si="601"/>
        <v>-1</v>
      </c>
      <c r="AD1416" s="3">
        <f t="shared" si="602"/>
        <v>201712</v>
      </c>
      <c r="AE1416" s="21">
        <v>1.5640000000000001</v>
      </c>
      <c r="AF1416" s="21">
        <v>2.59</v>
      </c>
      <c r="AG1416" s="21">
        <v>1.609</v>
      </c>
      <c r="AH1416" s="21">
        <v>2.48</v>
      </c>
      <c r="AI1416">
        <v>27</v>
      </c>
      <c r="AJ1416">
        <v>11</v>
      </c>
      <c r="AK1416">
        <f t="shared" si="603"/>
        <v>-170</v>
      </c>
      <c r="AL1416">
        <f t="shared" si="604"/>
        <v>27</v>
      </c>
      <c r="AM1416">
        <f t="shared" si="605"/>
        <v>11</v>
      </c>
    </row>
    <row r="1417" spans="2:39" x14ac:dyDescent="0.25">
      <c r="B1417" s="24">
        <v>43092</v>
      </c>
      <c r="C1417" s="20" t="s">
        <v>36</v>
      </c>
      <c r="D1417" s="20" t="s">
        <v>32</v>
      </c>
      <c r="E1417" s="2">
        <v>338</v>
      </c>
      <c r="F1417" s="2">
        <v>-390.625</v>
      </c>
      <c r="G1417" s="9">
        <f t="shared" si="606"/>
        <v>45087.874999996573</v>
      </c>
      <c r="H1417" s="2" t="str">
        <f t="shared" si="607"/>
        <v>Minnesota Vikings</v>
      </c>
      <c r="I1417" s="2" t="str">
        <f t="shared" si="608"/>
        <v>Green Bay Packers</v>
      </c>
      <c r="J1417" s="17">
        <f t="shared" si="609"/>
        <v>-390.625</v>
      </c>
      <c r="K1417" s="18">
        <f t="shared" si="610"/>
        <v>338</v>
      </c>
      <c r="L1417" s="4">
        <f t="shared" si="585"/>
        <v>1.256</v>
      </c>
      <c r="M1417" s="4">
        <f t="shared" si="586"/>
        <v>4.38</v>
      </c>
      <c r="N1417" s="1">
        <f t="shared" si="587"/>
        <v>0.79617834394904463</v>
      </c>
      <c r="O1417" s="1">
        <f t="shared" si="588"/>
        <v>0.22831050228310504</v>
      </c>
      <c r="P1417" s="1">
        <f t="shared" si="589"/>
        <v>2.3903477643719029E-2</v>
      </c>
      <c r="Q1417" s="1">
        <f t="shared" si="590"/>
        <v>0.28393392083296981</v>
      </c>
      <c r="R1417" s="1">
        <f t="shared" si="591"/>
        <v>0.79493392083296976</v>
      </c>
      <c r="S1417" s="1"/>
      <c r="T1417" s="17">
        <f t="shared" si="592"/>
        <v>257.96619541930244</v>
      </c>
      <c r="U1417" s="18">
        <f t="shared" si="593"/>
        <v>3255.6982796084203</v>
      </c>
      <c r="V1417" s="2">
        <f t="shared" si="594"/>
        <v>245.0678856483373</v>
      </c>
      <c r="W1417" s="18">
        <f t="shared" si="595"/>
        <v>3092.9133656279992</v>
      </c>
      <c r="X1417" s="2">
        <f t="shared" si="596"/>
        <v>-408.05020101040918</v>
      </c>
      <c r="Y1417" s="2">
        <f t="shared" si="597"/>
        <v>309.29133656279993</v>
      </c>
      <c r="Z1417" s="2">
        <f t="shared" si="598"/>
        <v>245.0678856483373</v>
      </c>
      <c r="AA1417" s="2">
        <f t="shared" si="599"/>
        <v>-1000</v>
      </c>
      <c r="AB1417" s="5">
        <f t="shared" si="600"/>
        <v>0.25600000000000001</v>
      </c>
      <c r="AC1417" s="5">
        <f t="shared" si="601"/>
        <v>-1</v>
      </c>
      <c r="AD1417" s="3">
        <f t="shared" si="602"/>
        <v>201712</v>
      </c>
      <c r="AE1417" s="21">
        <v>4.3</v>
      </c>
      <c r="AF1417" s="21">
        <v>1.2629999999999999</v>
      </c>
      <c r="AG1417" s="21">
        <v>4.38</v>
      </c>
      <c r="AH1417" s="21">
        <v>1.256</v>
      </c>
      <c r="AI1417">
        <v>0</v>
      </c>
      <c r="AJ1417">
        <v>16</v>
      </c>
      <c r="AK1417">
        <f t="shared" si="603"/>
        <v>-400</v>
      </c>
      <c r="AL1417">
        <f t="shared" si="604"/>
        <v>16</v>
      </c>
      <c r="AM1417">
        <f t="shared" si="605"/>
        <v>0</v>
      </c>
    </row>
    <row r="1418" spans="2:39" x14ac:dyDescent="0.25">
      <c r="B1418" s="24">
        <v>43092</v>
      </c>
      <c r="C1418" s="20" t="s">
        <v>31</v>
      </c>
      <c r="D1418" s="20" t="s">
        <v>42</v>
      </c>
      <c r="E1418" s="2">
        <v>-800</v>
      </c>
      <c r="F1418" s="2">
        <v>638</v>
      </c>
      <c r="G1418" s="9">
        <f t="shared" si="606"/>
        <v>45087.916666663237</v>
      </c>
      <c r="H1418" s="2" t="str">
        <f t="shared" si="607"/>
        <v>Baltimore Ravens</v>
      </c>
      <c r="I1418" s="2" t="str">
        <f t="shared" si="608"/>
        <v>Indianapolis Colts</v>
      </c>
      <c r="J1418" s="17">
        <f t="shared" si="609"/>
        <v>-800</v>
      </c>
      <c r="K1418" s="18">
        <f t="shared" si="610"/>
        <v>638</v>
      </c>
      <c r="L1418" s="4">
        <f t="shared" si="585"/>
        <v>1.125</v>
      </c>
      <c r="M1418" s="4">
        <f t="shared" si="586"/>
        <v>7.38</v>
      </c>
      <c r="N1418" s="1">
        <f t="shared" si="587"/>
        <v>0.88888888888888884</v>
      </c>
      <c r="O1418" s="1">
        <f t="shared" si="588"/>
        <v>0.13550135501355015</v>
      </c>
      <c r="P1418" s="1">
        <f t="shared" si="589"/>
        <v>2.3809523809523725E-2</v>
      </c>
      <c r="Q1418" s="1">
        <f t="shared" si="590"/>
        <v>0.37669376693766932</v>
      </c>
      <c r="R1418" s="1">
        <f t="shared" si="591"/>
        <v>0.88769376693766933</v>
      </c>
      <c r="S1418" s="1"/>
      <c r="T1418" s="17">
        <f t="shared" si="592"/>
        <v>126.51461263467057</v>
      </c>
      <c r="U1418" s="18">
        <f t="shared" si="593"/>
        <v>5785.40701103421</v>
      </c>
      <c r="V1418" s="2">
        <f t="shared" si="594"/>
        <v>120.18888200293704</v>
      </c>
      <c r="W1418" s="18">
        <f t="shared" si="595"/>
        <v>5496.1366604824989</v>
      </c>
      <c r="X1418" s="2">
        <f t="shared" si="596"/>
        <v>-832.0237141198827</v>
      </c>
      <c r="Y1418" s="2">
        <f t="shared" si="597"/>
        <v>549.61366604824991</v>
      </c>
      <c r="Z1418" s="2">
        <f t="shared" si="598"/>
        <v>120.18888200293704</v>
      </c>
      <c r="AA1418" s="2">
        <f t="shared" si="599"/>
        <v>-1000</v>
      </c>
      <c r="AB1418" s="5">
        <f t="shared" si="600"/>
        <v>0.125</v>
      </c>
      <c r="AC1418" s="5">
        <f t="shared" si="601"/>
        <v>-1</v>
      </c>
      <c r="AD1418" s="3">
        <f t="shared" si="602"/>
        <v>201712</v>
      </c>
      <c r="AE1418" s="21">
        <v>1.125</v>
      </c>
      <c r="AF1418" s="21">
        <v>7.38</v>
      </c>
      <c r="AG1418" s="21">
        <v>1.125</v>
      </c>
      <c r="AH1418" s="21">
        <v>7.38</v>
      </c>
      <c r="AI1418">
        <v>23</v>
      </c>
      <c r="AJ1418">
        <v>16</v>
      </c>
      <c r="AK1418">
        <f t="shared" si="603"/>
        <v>-800</v>
      </c>
      <c r="AL1418">
        <f t="shared" si="604"/>
        <v>23</v>
      </c>
      <c r="AM1418">
        <f t="shared" si="605"/>
        <v>16</v>
      </c>
    </row>
    <row r="1419" spans="2:39" x14ac:dyDescent="0.25">
      <c r="B1419" s="24">
        <v>43087</v>
      </c>
      <c r="C1419" s="20" t="s">
        <v>30</v>
      </c>
      <c r="D1419" s="20" t="s">
        <v>38</v>
      </c>
      <c r="E1419" s="2">
        <v>281</v>
      </c>
      <c r="F1419" s="2">
        <v>-320.51282051282044</v>
      </c>
      <c r="G1419" s="9">
        <f t="shared" si="606"/>
        <v>45087.958333329902</v>
      </c>
      <c r="H1419" s="2" t="str">
        <f t="shared" si="607"/>
        <v>Atlanta Falcons</v>
      </c>
      <c r="I1419" s="2" t="str">
        <f t="shared" si="608"/>
        <v>Tampa Bay Buccaneers</v>
      </c>
      <c r="J1419" s="17">
        <f t="shared" si="609"/>
        <v>-320.51282051282044</v>
      </c>
      <c r="K1419" s="18">
        <f t="shared" si="610"/>
        <v>281</v>
      </c>
      <c r="L1419" s="4">
        <f t="shared" si="585"/>
        <v>1.3120000000000001</v>
      </c>
      <c r="M1419" s="4">
        <f t="shared" si="586"/>
        <v>3.81</v>
      </c>
      <c r="N1419" s="1">
        <f t="shared" si="587"/>
        <v>0.76219512195121952</v>
      </c>
      <c r="O1419" s="1">
        <f t="shared" si="588"/>
        <v>0.26246719160104987</v>
      </c>
      <c r="P1419" s="1">
        <f t="shared" si="589"/>
        <v>2.4068723155017402E-2</v>
      </c>
      <c r="Q1419" s="1">
        <f t="shared" si="590"/>
        <v>0.24986396517508483</v>
      </c>
      <c r="R1419" s="1">
        <f t="shared" si="591"/>
        <v>0.76086396517508481</v>
      </c>
      <c r="S1419" s="1"/>
      <c r="T1419" s="17">
        <f t="shared" si="592"/>
        <v>314.29538757284536</v>
      </c>
      <c r="U1419" s="18">
        <f t="shared" si="593"/>
        <v>2738.2252641908881</v>
      </c>
      <c r="V1419" s="2">
        <f t="shared" si="594"/>
        <v>298.58061819420305</v>
      </c>
      <c r="W1419" s="18">
        <f t="shared" si="595"/>
        <v>2601.3140009813437</v>
      </c>
      <c r="X1419" s="2">
        <f t="shared" si="596"/>
        <v>-334.91792134664922</v>
      </c>
      <c r="Y1419" s="2">
        <f t="shared" si="597"/>
        <v>260.13140009813435</v>
      </c>
      <c r="Z1419" s="2">
        <f t="shared" si="598"/>
        <v>298.58061819420305</v>
      </c>
      <c r="AA1419" s="2">
        <f t="shared" si="599"/>
        <v>-1000</v>
      </c>
      <c r="AB1419" s="5">
        <f t="shared" si="600"/>
        <v>0.31200000000000006</v>
      </c>
      <c r="AC1419" s="5">
        <f t="shared" si="601"/>
        <v>-1</v>
      </c>
      <c r="AD1419" s="3">
        <f t="shared" si="602"/>
        <v>201712</v>
      </c>
      <c r="AE1419" s="21">
        <v>3.22</v>
      </c>
      <c r="AF1419" s="21">
        <v>1.4</v>
      </c>
      <c r="AG1419" s="21">
        <v>3.81</v>
      </c>
      <c r="AH1419" s="21">
        <v>1.3120000000000001</v>
      </c>
      <c r="AI1419">
        <v>21</v>
      </c>
      <c r="AJ1419">
        <v>24</v>
      </c>
      <c r="AK1419">
        <f t="shared" si="603"/>
        <v>-400</v>
      </c>
      <c r="AL1419">
        <f t="shared" si="604"/>
        <v>24</v>
      </c>
      <c r="AM1419">
        <f t="shared" si="605"/>
        <v>21</v>
      </c>
    </row>
    <row r="1420" spans="2:39" x14ac:dyDescent="0.25">
      <c r="B1420" s="24">
        <v>43086</v>
      </c>
      <c r="C1420" s="20" t="s">
        <v>55</v>
      </c>
      <c r="D1420" s="20" t="s">
        <v>26</v>
      </c>
      <c r="E1420" s="2">
        <v>134</v>
      </c>
      <c r="F1420" s="2">
        <v>-148.14814814814815</v>
      </c>
      <c r="G1420" s="9">
        <f t="shared" si="606"/>
        <v>45087.999999996566</v>
      </c>
      <c r="H1420" s="2" t="str">
        <f t="shared" si="607"/>
        <v>Dallas Cowboys</v>
      </c>
      <c r="I1420" s="2" t="str">
        <f t="shared" si="608"/>
        <v>Oakland Raiders</v>
      </c>
      <c r="J1420" s="17">
        <f t="shared" si="609"/>
        <v>-148.14814814814815</v>
      </c>
      <c r="K1420" s="18">
        <f t="shared" si="610"/>
        <v>134</v>
      </c>
      <c r="L1420" s="4">
        <f t="shared" si="585"/>
        <v>1.675</v>
      </c>
      <c r="M1420" s="4">
        <f t="shared" si="586"/>
        <v>2.34</v>
      </c>
      <c r="N1420" s="1">
        <f t="shared" si="587"/>
        <v>0.59701492537313428</v>
      </c>
      <c r="O1420" s="1">
        <f t="shared" si="588"/>
        <v>0.42735042735042739</v>
      </c>
      <c r="P1420" s="1">
        <f t="shared" si="589"/>
        <v>2.3785803237858061E-2</v>
      </c>
      <c r="Q1420" s="1">
        <f t="shared" si="590"/>
        <v>8.4832249011353444E-2</v>
      </c>
      <c r="R1420" s="1">
        <f t="shared" si="591"/>
        <v>0.59583224901135345</v>
      </c>
      <c r="S1420" s="1"/>
      <c r="T1420" s="17">
        <f t="shared" si="592"/>
        <v>678.3247326059809</v>
      </c>
      <c r="U1420" s="18">
        <f t="shared" si="593"/>
        <v>1337.5049178081033</v>
      </c>
      <c r="V1420" s="2">
        <f t="shared" si="594"/>
        <v>644.40849597568183</v>
      </c>
      <c r="W1420" s="18">
        <f t="shared" si="595"/>
        <v>1270.629671917698</v>
      </c>
      <c r="X1420" s="2">
        <f t="shared" si="596"/>
        <v>-155.18107012011481</v>
      </c>
      <c r="Y1420" s="2">
        <f t="shared" si="597"/>
        <v>127.0629671917698</v>
      </c>
      <c r="Z1420" s="2">
        <f t="shared" si="598"/>
        <v>644.40849597568183</v>
      </c>
      <c r="AA1420" s="2">
        <f t="shared" si="599"/>
        <v>-1000</v>
      </c>
      <c r="AB1420" s="5">
        <f t="shared" si="600"/>
        <v>0.67500000000000004</v>
      </c>
      <c r="AC1420" s="5">
        <f t="shared" si="601"/>
        <v>-1</v>
      </c>
      <c r="AD1420" s="3">
        <f t="shared" si="602"/>
        <v>201712</v>
      </c>
      <c r="AE1420" s="21">
        <v>2.27</v>
      </c>
      <c r="AF1420" s="21">
        <v>1.714</v>
      </c>
      <c r="AG1420" s="21">
        <v>2.34</v>
      </c>
      <c r="AH1420" s="21">
        <v>1.675</v>
      </c>
      <c r="AI1420">
        <v>17</v>
      </c>
      <c r="AJ1420">
        <v>20</v>
      </c>
      <c r="AK1420">
        <f t="shared" si="603"/>
        <v>-150</v>
      </c>
      <c r="AL1420">
        <f t="shared" si="604"/>
        <v>20</v>
      </c>
      <c r="AM1420">
        <f t="shared" si="605"/>
        <v>17</v>
      </c>
    </row>
    <row r="1421" spans="2:39" x14ac:dyDescent="0.25">
      <c r="B1421" s="24">
        <v>43086</v>
      </c>
      <c r="C1421" s="20" t="s">
        <v>48</v>
      </c>
      <c r="D1421" s="20" t="s">
        <v>39</v>
      </c>
      <c r="E1421" s="2">
        <v>118.00000000000001</v>
      </c>
      <c r="F1421" s="2">
        <v>-130.03901170351108</v>
      </c>
      <c r="G1421" s="9">
        <f t="shared" si="606"/>
        <v>45088.04166666323</v>
      </c>
      <c r="H1421" s="2" t="str">
        <f t="shared" si="607"/>
        <v>New England Patriots</v>
      </c>
      <c r="I1421" s="2" t="str">
        <f t="shared" si="608"/>
        <v>Pittsburgh Steelers</v>
      </c>
      <c r="J1421" s="17">
        <f t="shared" si="609"/>
        <v>-130.03901170351108</v>
      </c>
      <c r="K1421" s="18">
        <f t="shared" si="610"/>
        <v>118.00000000000001</v>
      </c>
      <c r="L1421" s="4">
        <f t="shared" si="585"/>
        <v>1.7689999999999999</v>
      </c>
      <c r="M1421" s="4">
        <f t="shared" si="586"/>
        <v>2.1800000000000002</v>
      </c>
      <c r="N1421" s="1">
        <f t="shared" si="587"/>
        <v>0.56529112492933864</v>
      </c>
      <c r="O1421" s="1">
        <f t="shared" si="588"/>
        <v>0.4587155963302752</v>
      </c>
      <c r="P1421" s="1">
        <f t="shared" si="589"/>
        <v>2.3443909850595079E-2</v>
      </c>
      <c r="Q1421" s="1">
        <f t="shared" si="590"/>
        <v>5.328776429953172E-2</v>
      </c>
      <c r="R1421" s="1">
        <f t="shared" si="591"/>
        <v>0.56428776429953176</v>
      </c>
      <c r="S1421" s="1"/>
      <c r="T1421" s="17">
        <f t="shared" si="592"/>
        <v>772.14546064335025</v>
      </c>
      <c r="U1421" s="18">
        <f t="shared" si="593"/>
        <v>1178.7723247127699</v>
      </c>
      <c r="V1421" s="2">
        <f t="shared" si="594"/>
        <v>733.53818761118271</v>
      </c>
      <c r="W1421" s="18">
        <f t="shared" si="595"/>
        <v>1119.8337084771313</v>
      </c>
      <c r="X1421" s="2">
        <f t="shared" si="596"/>
        <v>-136.32555426413018</v>
      </c>
      <c r="Y1421" s="2">
        <f t="shared" si="597"/>
        <v>111.98337084771313</v>
      </c>
      <c r="Z1421" s="2">
        <f t="shared" si="598"/>
        <v>733.53818761118271</v>
      </c>
      <c r="AA1421" s="2">
        <f t="shared" si="599"/>
        <v>-1000</v>
      </c>
      <c r="AB1421" s="5">
        <f t="shared" si="600"/>
        <v>0.76899999999999991</v>
      </c>
      <c r="AC1421" s="5">
        <f t="shared" si="601"/>
        <v>-1</v>
      </c>
      <c r="AD1421" s="3">
        <f t="shared" si="602"/>
        <v>201712</v>
      </c>
      <c r="AE1421" s="21">
        <v>2.11</v>
      </c>
      <c r="AF1421" s="21">
        <v>1.8129999999999999</v>
      </c>
      <c r="AG1421" s="21">
        <v>2.1800000000000002</v>
      </c>
      <c r="AH1421" s="21">
        <v>1.7689999999999999</v>
      </c>
      <c r="AI1421">
        <v>24</v>
      </c>
      <c r="AJ1421">
        <v>27</v>
      </c>
      <c r="AK1421">
        <f t="shared" si="603"/>
        <v>-140</v>
      </c>
      <c r="AL1421">
        <f t="shared" si="604"/>
        <v>27</v>
      </c>
      <c r="AM1421">
        <f t="shared" si="605"/>
        <v>24</v>
      </c>
    </row>
    <row r="1422" spans="2:39" x14ac:dyDescent="0.25">
      <c r="B1422" s="24">
        <v>43086</v>
      </c>
      <c r="C1422" s="20" t="s">
        <v>25</v>
      </c>
      <c r="D1422" s="20" t="s">
        <v>44</v>
      </c>
      <c r="E1422" s="2">
        <v>-134.04825737265415</v>
      </c>
      <c r="F1422" s="2">
        <v>121</v>
      </c>
      <c r="G1422" s="9">
        <f t="shared" si="606"/>
        <v>45088.083333329894</v>
      </c>
      <c r="H1422" s="2" t="str">
        <f t="shared" si="607"/>
        <v>San Francisco 49ers</v>
      </c>
      <c r="I1422" s="2" t="str">
        <f t="shared" si="608"/>
        <v>Tennessee Titans</v>
      </c>
      <c r="J1422" s="17">
        <f t="shared" si="609"/>
        <v>-134.04825737265415</v>
      </c>
      <c r="K1422" s="18">
        <f t="shared" si="610"/>
        <v>121</v>
      </c>
      <c r="L1422" s="4">
        <f t="shared" si="585"/>
        <v>1.746</v>
      </c>
      <c r="M1422" s="4">
        <f t="shared" si="586"/>
        <v>2.21</v>
      </c>
      <c r="N1422" s="1">
        <f t="shared" si="587"/>
        <v>0.57273768613974796</v>
      </c>
      <c r="O1422" s="1">
        <f t="shared" si="588"/>
        <v>0.45248868778280543</v>
      </c>
      <c r="P1422" s="1">
        <f t="shared" si="589"/>
        <v>2.4605662285136498E-2</v>
      </c>
      <c r="Q1422" s="1">
        <f t="shared" si="590"/>
        <v>6.0124499178471263E-2</v>
      </c>
      <c r="R1422" s="1">
        <f t="shared" si="591"/>
        <v>0.5711244991784713</v>
      </c>
      <c r="S1422" s="1"/>
      <c r="T1422" s="17">
        <f t="shared" si="592"/>
        <v>750.93171705721034</v>
      </c>
      <c r="U1422" s="18">
        <f t="shared" si="593"/>
        <v>1211.3891833551868</v>
      </c>
      <c r="V1422" s="2">
        <f t="shared" si="594"/>
        <v>713.38513120434982</v>
      </c>
      <c r="W1422" s="18">
        <f t="shared" si="595"/>
        <v>1150.8197241874275</v>
      </c>
      <c r="X1422" s="2">
        <f t="shared" si="596"/>
        <v>-140.17673711698779</v>
      </c>
      <c r="Y1422" s="2">
        <f t="shared" si="597"/>
        <v>115.08197241874275</v>
      </c>
      <c r="Z1422" s="2">
        <f t="shared" si="598"/>
        <v>713.38513120434982</v>
      </c>
      <c r="AA1422" s="2">
        <f t="shared" si="599"/>
        <v>-1000</v>
      </c>
      <c r="AB1422" s="5">
        <f t="shared" si="600"/>
        <v>0.746</v>
      </c>
      <c r="AC1422" s="5">
        <f t="shared" si="601"/>
        <v>-1</v>
      </c>
      <c r="AD1422" s="3">
        <f t="shared" si="602"/>
        <v>201712</v>
      </c>
      <c r="AE1422" s="21">
        <v>1.8</v>
      </c>
      <c r="AF1422" s="21">
        <v>2.13</v>
      </c>
      <c r="AG1422" s="21">
        <v>1.746</v>
      </c>
      <c r="AH1422" s="21">
        <v>2.21</v>
      </c>
      <c r="AI1422">
        <v>25</v>
      </c>
      <c r="AJ1422">
        <v>23</v>
      </c>
      <c r="AK1422">
        <f t="shared" si="603"/>
        <v>-140</v>
      </c>
      <c r="AL1422">
        <f t="shared" si="604"/>
        <v>25</v>
      </c>
      <c r="AM1422">
        <f t="shared" si="605"/>
        <v>23</v>
      </c>
    </row>
    <row r="1423" spans="2:39" x14ac:dyDescent="0.25">
      <c r="B1423" s="24">
        <v>43086</v>
      </c>
      <c r="C1423" s="20" t="s">
        <v>35</v>
      </c>
      <c r="D1423" s="20" t="s">
        <v>50</v>
      </c>
      <c r="E1423" s="2">
        <v>-105.0420168067227</v>
      </c>
      <c r="F1423" s="2">
        <v>-105.0420168067227</v>
      </c>
      <c r="G1423" s="9">
        <f t="shared" si="606"/>
        <v>45088.124999996558</v>
      </c>
      <c r="H1423" s="2" t="str">
        <f t="shared" si="607"/>
        <v>Seattle Seahawks</v>
      </c>
      <c r="I1423" s="2" t="str">
        <f t="shared" si="608"/>
        <v>Los Angeles Rams</v>
      </c>
      <c r="J1423" s="17">
        <f t="shared" si="609"/>
        <v>-105.0420168067227</v>
      </c>
      <c r="K1423" s="18">
        <f t="shared" si="610"/>
        <v>-105.0420168067227</v>
      </c>
      <c r="L1423" s="4">
        <f t="shared" si="585"/>
        <v>1.952</v>
      </c>
      <c r="M1423" s="4">
        <f t="shared" si="586"/>
        <v>1.952</v>
      </c>
      <c r="N1423" s="1">
        <f t="shared" si="587"/>
        <v>0.51229508196721307</v>
      </c>
      <c r="O1423" s="1">
        <f t="shared" si="588"/>
        <v>0.51229508196721307</v>
      </c>
      <c r="P1423" s="1">
        <f t="shared" si="589"/>
        <v>2.4000000000000021E-2</v>
      </c>
      <c r="Q1423" s="1">
        <f t="shared" si="590"/>
        <v>0</v>
      </c>
      <c r="R1423" s="1">
        <f t="shared" si="591"/>
        <v>0.51100000000000001</v>
      </c>
      <c r="S1423" s="1"/>
      <c r="T1423" s="17">
        <f t="shared" si="592"/>
        <v>956.94716242661434</v>
      </c>
      <c r="U1423" s="18">
        <f t="shared" si="593"/>
        <v>953.05662164669593</v>
      </c>
      <c r="V1423" s="2">
        <f t="shared" si="594"/>
        <v>909.09980430528356</v>
      </c>
      <c r="W1423" s="18">
        <f t="shared" si="595"/>
        <v>905.40379056436109</v>
      </c>
      <c r="X1423" s="2">
        <f t="shared" si="596"/>
        <v>-109.9989236895921</v>
      </c>
      <c r="Y1423" s="2">
        <f t="shared" si="597"/>
        <v>-110.44795818412409</v>
      </c>
      <c r="Z1423" s="2">
        <f t="shared" si="598"/>
        <v>909.09980430528356</v>
      </c>
      <c r="AA1423" s="2">
        <f t="shared" si="599"/>
        <v>-1000</v>
      </c>
      <c r="AB1423" s="5">
        <f t="shared" si="600"/>
        <v>0.95199999999999996</v>
      </c>
      <c r="AC1423" s="5">
        <f t="shared" si="601"/>
        <v>-1</v>
      </c>
      <c r="AD1423" s="3">
        <f t="shared" si="602"/>
        <v>201712</v>
      </c>
      <c r="AE1423" s="21">
        <v>1.8260000000000001</v>
      </c>
      <c r="AF1423" s="21">
        <v>2.1</v>
      </c>
      <c r="AG1423" s="21">
        <v>1.952</v>
      </c>
      <c r="AH1423" s="21">
        <v>1.952</v>
      </c>
      <c r="AI1423">
        <v>7</v>
      </c>
      <c r="AJ1423">
        <v>42</v>
      </c>
      <c r="AK1423">
        <f t="shared" si="603"/>
        <v>-110</v>
      </c>
      <c r="AL1423">
        <f t="shared" si="604"/>
        <v>42</v>
      </c>
      <c r="AM1423">
        <f t="shared" si="605"/>
        <v>7</v>
      </c>
    </row>
    <row r="1424" spans="2:39" x14ac:dyDescent="0.25">
      <c r="B1424" s="24">
        <v>43086</v>
      </c>
      <c r="C1424" s="20" t="s">
        <v>27</v>
      </c>
      <c r="D1424" s="20" t="s">
        <v>33</v>
      </c>
      <c r="E1424" s="2">
        <v>-180.1801801801802</v>
      </c>
      <c r="F1424" s="2">
        <v>162</v>
      </c>
      <c r="G1424" s="9">
        <f t="shared" si="606"/>
        <v>45088.166666663223</v>
      </c>
      <c r="H1424" s="2" t="str">
        <f t="shared" si="607"/>
        <v>Buffalo Bills</v>
      </c>
      <c r="I1424" s="2" t="str">
        <f t="shared" si="608"/>
        <v>Miami Dolphins</v>
      </c>
      <c r="J1424" s="17">
        <f t="shared" si="609"/>
        <v>-180.1801801801802</v>
      </c>
      <c r="K1424" s="18">
        <f t="shared" si="610"/>
        <v>162</v>
      </c>
      <c r="L1424" s="4">
        <f t="shared" si="585"/>
        <v>1.5549999999999997</v>
      </c>
      <c r="M1424" s="4">
        <f t="shared" si="586"/>
        <v>2.62</v>
      </c>
      <c r="N1424" s="1">
        <f t="shared" si="587"/>
        <v>0.64308681672025736</v>
      </c>
      <c r="O1424" s="1">
        <f t="shared" si="588"/>
        <v>0.38167938931297707</v>
      </c>
      <c r="P1424" s="1">
        <f t="shared" si="589"/>
        <v>2.4167664670658784E-2</v>
      </c>
      <c r="Q1424" s="1">
        <f t="shared" si="590"/>
        <v>0.13070371370364015</v>
      </c>
      <c r="R1424" s="1">
        <f t="shared" si="591"/>
        <v>0.6417037137036401</v>
      </c>
      <c r="S1424" s="1"/>
      <c r="T1424" s="17">
        <f t="shared" si="592"/>
        <v>558.35158601222145</v>
      </c>
      <c r="U1424" s="18">
        <f t="shared" si="593"/>
        <v>1612.4084218612529</v>
      </c>
      <c r="V1424" s="2">
        <f t="shared" si="594"/>
        <v>530.43400671161032</v>
      </c>
      <c r="W1424" s="18">
        <f t="shared" si="595"/>
        <v>1531.7880007681902</v>
      </c>
      <c r="X1424" s="2">
        <f t="shared" si="596"/>
        <v>-188.52486592996408</v>
      </c>
      <c r="Y1424" s="2">
        <f t="shared" si="597"/>
        <v>153.17880007681902</v>
      </c>
      <c r="Z1424" s="2">
        <f t="shared" si="598"/>
        <v>530.43400671161032</v>
      </c>
      <c r="AA1424" s="2">
        <f t="shared" si="599"/>
        <v>-1000</v>
      </c>
      <c r="AB1424" s="5">
        <f t="shared" si="600"/>
        <v>0.55499999999999972</v>
      </c>
      <c r="AC1424" s="5">
        <f t="shared" si="601"/>
        <v>-1</v>
      </c>
      <c r="AD1424" s="3">
        <f t="shared" si="602"/>
        <v>201712</v>
      </c>
      <c r="AE1424" s="21">
        <v>1.5880000000000001</v>
      </c>
      <c r="AF1424" s="21">
        <v>2.5299999999999998</v>
      </c>
      <c r="AG1424" s="21">
        <v>1.5549999999999999</v>
      </c>
      <c r="AH1424" s="21">
        <v>2.62</v>
      </c>
      <c r="AI1424">
        <v>24</v>
      </c>
      <c r="AJ1424">
        <v>16</v>
      </c>
      <c r="AK1424">
        <f t="shared" si="603"/>
        <v>-190</v>
      </c>
      <c r="AL1424">
        <f t="shared" si="604"/>
        <v>24</v>
      </c>
      <c r="AM1424">
        <f t="shared" si="605"/>
        <v>16</v>
      </c>
    </row>
    <row r="1425" spans="2:39" x14ac:dyDescent="0.25">
      <c r="B1425" s="24">
        <v>43086</v>
      </c>
      <c r="C1425" s="20" t="s">
        <v>47</v>
      </c>
      <c r="D1425" s="20" t="s">
        <v>36</v>
      </c>
      <c r="E1425" s="2">
        <v>-145.13788098693757</v>
      </c>
      <c r="F1425" s="2">
        <v>131</v>
      </c>
      <c r="G1425" s="9">
        <f t="shared" si="606"/>
        <v>45088.208333329887</v>
      </c>
      <c r="H1425" s="2" t="str">
        <f t="shared" si="607"/>
        <v>Carolina Panthers</v>
      </c>
      <c r="I1425" s="2" t="str">
        <f t="shared" si="608"/>
        <v>Green Bay Packers</v>
      </c>
      <c r="J1425" s="17">
        <f t="shared" si="609"/>
        <v>-145.13788098693757</v>
      </c>
      <c r="K1425" s="18">
        <f t="shared" si="610"/>
        <v>131</v>
      </c>
      <c r="L1425" s="4">
        <f t="shared" si="585"/>
        <v>1.6890000000000001</v>
      </c>
      <c r="M1425" s="4">
        <f t="shared" si="586"/>
        <v>2.31</v>
      </c>
      <c r="N1425" s="1">
        <f t="shared" si="587"/>
        <v>0.59206631142687982</v>
      </c>
      <c r="O1425" s="1">
        <f t="shared" si="588"/>
        <v>0.4329004329004329</v>
      </c>
      <c r="P1425" s="1">
        <f t="shared" si="589"/>
        <v>2.4358589647411888E-2</v>
      </c>
      <c r="Q1425" s="1">
        <f t="shared" si="590"/>
        <v>7.9582939263223462E-2</v>
      </c>
      <c r="R1425" s="1">
        <f t="shared" si="591"/>
        <v>0.59058293926322347</v>
      </c>
      <c r="S1425" s="1"/>
      <c r="T1425" s="17">
        <f t="shared" si="592"/>
        <v>693.24227558544305</v>
      </c>
      <c r="U1425" s="18">
        <f t="shared" si="593"/>
        <v>1309.568863191934</v>
      </c>
      <c r="V1425" s="2">
        <f t="shared" si="594"/>
        <v>658.58016180617085</v>
      </c>
      <c r="W1425" s="18">
        <f t="shared" si="595"/>
        <v>1244.0904200323373</v>
      </c>
      <c r="X1425" s="2">
        <f t="shared" si="596"/>
        <v>-151.84180423192183</v>
      </c>
      <c r="Y1425" s="2">
        <f t="shared" si="597"/>
        <v>124.40904200323374</v>
      </c>
      <c r="Z1425" s="2">
        <f t="shared" si="598"/>
        <v>658.58016180617085</v>
      </c>
      <c r="AA1425" s="2">
        <f t="shared" si="599"/>
        <v>-1000</v>
      </c>
      <c r="AB1425" s="5">
        <f t="shared" si="600"/>
        <v>0.68900000000000006</v>
      </c>
      <c r="AC1425" s="5">
        <f t="shared" si="601"/>
        <v>-1</v>
      </c>
      <c r="AD1425" s="3">
        <f t="shared" si="602"/>
        <v>201712</v>
      </c>
      <c r="AE1425" s="21">
        <v>1.7350000000000001</v>
      </c>
      <c r="AF1425" s="21">
        <v>2.23</v>
      </c>
      <c r="AG1425" s="21">
        <v>1.6890000000000001</v>
      </c>
      <c r="AH1425" s="21">
        <v>2.31</v>
      </c>
      <c r="AI1425">
        <v>31</v>
      </c>
      <c r="AJ1425">
        <v>24</v>
      </c>
      <c r="AK1425">
        <f t="shared" si="603"/>
        <v>-150</v>
      </c>
      <c r="AL1425">
        <f t="shared" si="604"/>
        <v>31</v>
      </c>
      <c r="AM1425">
        <f t="shared" si="605"/>
        <v>24</v>
      </c>
    </row>
    <row r="1426" spans="2:39" x14ac:dyDescent="0.25">
      <c r="B1426" s="24">
        <v>43086</v>
      </c>
      <c r="C1426" s="20" t="s">
        <v>49</v>
      </c>
      <c r="D1426" s="20" t="s">
        <v>31</v>
      </c>
      <c r="E1426" s="2">
        <v>235</v>
      </c>
      <c r="F1426" s="2">
        <v>-265.25198938992042</v>
      </c>
      <c r="G1426" s="9">
        <f t="shared" si="606"/>
        <v>45088.249999996551</v>
      </c>
      <c r="H1426" s="2" t="str">
        <f t="shared" si="607"/>
        <v>Baltimore Ravens</v>
      </c>
      <c r="I1426" s="2" t="str">
        <f t="shared" si="608"/>
        <v>Cleveland Browns</v>
      </c>
      <c r="J1426" s="17">
        <f t="shared" si="609"/>
        <v>-265.25198938992042</v>
      </c>
      <c r="K1426" s="18">
        <f t="shared" si="610"/>
        <v>235</v>
      </c>
      <c r="L1426" s="4">
        <f t="shared" si="585"/>
        <v>1.377</v>
      </c>
      <c r="M1426" s="4">
        <f t="shared" si="586"/>
        <v>3.35</v>
      </c>
      <c r="N1426" s="1">
        <f t="shared" si="587"/>
        <v>0.72621641249092228</v>
      </c>
      <c r="O1426" s="1">
        <f t="shared" si="588"/>
        <v>0.29850746268656714</v>
      </c>
      <c r="P1426" s="1">
        <f t="shared" si="589"/>
        <v>2.4127353501163462E-2</v>
      </c>
      <c r="Q1426" s="1">
        <f t="shared" si="590"/>
        <v>0.21385447490217757</v>
      </c>
      <c r="R1426" s="1">
        <f t="shared" si="591"/>
        <v>0.72485447490217758</v>
      </c>
      <c r="S1426" s="1"/>
      <c r="T1426" s="17">
        <f t="shared" si="592"/>
        <v>379.5872614774911</v>
      </c>
      <c r="U1426" s="18">
        <f t="shared" si="593"/>
        <v>2310.2284553242857</v>
      </c>
      <c r="V1426" s="2">
        <f t="shared" si="594"/>
        <v>360.6078984036165</v>
      </c>
      <c r="W1426" s="18">
        <f t="shared" si="595"/>
        <v>2194.7170325580714</v>
      </c>
      <c r="X1426" s="2">
        <f t="shared" si="596"/>
        <v>-277.30951108584236</v>
      </c>
      <c r="Y1426" s="2">
        <f t="shared" si="597"/>
        <v>219.47170325580714</v>
      </c>
      <c r="Z1426" s="2">
        <f t="shared" si="598"/>
        <v>360.6078984036165</v>
      </c>
      <c r="AA1426" s="2">
        <f t="shared" si="599"/>
        <v>-1000</v>
      </c>
      <c r="AB1426" s="5">
        <f t="shared" si="600"/>
        <v>0.377</v>
      </c>
      <c r="AC1426" s="5">
        <f t="shared" si="601"/>
        <v>-1</v>
      </c>
      <c r="AD1426" s="3">
        <f t="shared" si="602"/>
        <v>201712</v>
      </c>
      <c r="AE1426" s="21">
        <v>3.64</v>
      </c>
      <c r="AF1426" s="21">
        <v>1.333</v>
      </c>
      <c r="AG1426" s="21">
        <v>3.35</v>
      </c>
      <c r="AH1426" s="21">
        <v>1.377</v>
      </c>
      <c r="AI1426">
        <v>10</v>
      </c>
      <c r="AJ1426">
        <v>27</v>
      </c>
      <c r="AK1426">
        <f t="shared" si="603"/>
        <v>-300</v>
      </c>
      <c r="AL1426">
        <f t="shared" si="604"/>
        <v>27</v>
      </c>
      <c r="AM1426">
        <f t="shared" si="605"/>
        <v>10</v>
      </c>
    </row>
    <row r="1427" spans="2:39" x14ac:dyDescent="0.25">
      <c r="B1427" s="24">
        <v>43086</v>
      </c>
      <c r="C1427" s="20" t="s">
        <v>29</v>
      </c>
      <c r="D1427" s="20" t="s">
        <v>43</v>
      </c>
      <c r="E1427" s="2">
        <v>-500.00000000000011</v>
      </c>
      <c r="F1427" s="2">
        <v>423.00000000000006</v>
      </c>
      <c r="G1427" s="9">
        <f t="shared" si="606"/>
        <v>45088.291666663215</v>
      </c>
      <c r="H1427" s="2" t="str">
        <f t="shared" si="607"/>
        <v>Jacksonville Jaguars</v>
      </c>
      <c r="I1427" s="2" t="str">
        <f t="shared" si="608"/>
        <v>Houston Texans</v>
      </c>
      <c r="J1427" s="17">
        <f t="shared" si="609"/>
        <v>-500.00000000000011</v>
      </c>
      <c r="K1427" s="18">
        <f t="shared" si="610"/>
        <v>423.00000000000006</v>
      </c>
      <c r="L1427" s="4">
        <f t="shared" si="585"/>
        <v>1.2</v>
      </c>
      <c r="M1427" s="4">
        <f t="shared" si="586"/>
        <v>5.23</v>
      </c>
      <c r="N1427" s="1">
        <f t="shared" si="587"/>
        <v>0.83333333333333337</v>
      </c>
      <c r="O1427" s="1">
        <f t="shared" si="588"/>
        <v>0.19120458891013384</v>
      </c>
      <c r="P1427" s="1">
        <f t="shared" si="589"/>
        <v>2.3950233281493039E-2</v>
      </c>
      <c r="Q1427" s="1">
        <f t="shared" si="590"/>
        <v>0.32106437221159978</v>
      </c>
      <c r="R1427" s="1">
        <f t="shared" si="591"/>
        <v>0.83206437221159979</v>
      </c>
      <c r="S1427" s="1"/>
      <c r="T1427" s="17">
        <f t="shared" si="592"/>
        <v>201.83009079217373</v>
      </c>
      <c r="U1427" s="18">
        <f t="shared" si="593"/>
        <v>4006.3698989884547</v>
      </c>
      <c r="V1427" s="2">
        <f t="shared" si="594"/>
        <v>191.73858625256503</v>
      </c>
      <c r="W1427" s="18">
        <f t="shared" si="595"/>
        <v>3806.0514040390317</v>
      </c>
      <c r="X1427" s="2">
        <f t="shared" si="596"/>
        <v>-521.54343032589361</v>
      </c>
      <c r="Y1427" s="2">
        <f t="shared" si="597"/>
        <v>380.60514040390319</v>
      </c>
      <c r="Z1427" s="2">
        <f t="shared" si="598"/>
        <v>191.73858625256503</v>
      </c>
      <c r="AA1427" s="2">
        <f t="shared" si="599"/>
        <v>-1000</v>
      </c>
      <c r="AB1427" s="5">
        <f t="shared" si="600"/>
        <v>0.19999999999999996</v>
      </c>
      <c r="AC1427" s="5">
        <f t="shared" si="601"/>
        <v>-1</v>
      </c>
      <c r="AD1427" s="3">
        <f t="shared" si="602"/>
        <v>201712</v>
      </c>
      <c r="AE1427" s="21">
        <v>1.1659999999999999</v>
      </c>
      <c r="AF1427" s="21">
        <v>5.98</v>
      </c>
      <c r="AG1427" s="21">
        <v>1.2</v>
      </c>
      <c r="AH1427" s="21">
        <v>5.23</v>
      </c>
      <c r="AI1427">
        <v>45</v>
      </c>
      <c r="AJ1427">
        <v>7</v>
      </c>
      <c r="AK1427">
        <f t="shared" si="603"/>
        <v>-500</v>
      </c>
      <c r="AL1427">
        <f t="shared" si="604"/>
        <v>45</v>
      </c>
      <c r="AM1427">
        <f t="shared" si="605"/>
        <v>7</v>
      </c>
    </row>
    <row r="1428" spans="2:39" x14ac:dyDescent="0.25">
      <c r="B1428" s="24">
        <v>43086</v>
      </c>
      <c r="C1428" s="20" t="s">
        <v>32</v>
      </c>
      <c r="D1428" s="20" t="s">
        <v>24</v>
      </c>
      <c r="E1428" s="2">
        <v>-653.5947712418299</v>
      </c>
      <c r="F1428" s="2">
        <v>534</v>
      </c>
      <c r="G1428" s="9">
        <f t="shared" si="606"/>
        <v>45088.33333332988</v>
      </c>
      <c r="H1428" s="2" t="str">
        <f t="shared" si="607"/>
        <v>Minnesota Vikings</v>
      </c>
      <c r="I1428" s="2" t="str">
        <f t="shared" si="608"/>
        <v>Cincinnati Bengals</v>
      </c>
      <c r="J1428" s="17">
        <f t="shared" si="609"/>
        <v>-653.5947712418299</v>
      </c>
      <c r="K1428" s="18">
        <f t="shared" si="610"/>
        <v>534</v>
      </c>
      <c r="L1428" s="4">
        <f t="shared" si="585"/>
        <v>1.153</v>
      </c>
      <c r="M1428" s="4">
        <f t="shared" si="586"/>
        <v>6.34</v>
      </c>
      <c r="N1428" s="1">
        <f t="shared" si="587"/>
        <v>0.86730268863833471</v>
      </c>
      <c r="O1428" s="1">
        <f t="shared" si="588"/>
        <v>0.15772870662460567</v>
      </c>
      <c r="P1428" s="1">
        <f t="shared" si="589"/>
        <v>2.4420125450420493E-2</v>
      </c>
      <c r="Q1428" s="1">
        <f t="shared" si="590"/>
        <v>0.3547869910068645</v>
      </c>
      <c r="R1428" s="1">
        <f t="shared" si="591"/>
        <v>0.86578699100686451</v>
      </c>
      <c r="S1428" s="1"/>
      <c r="T1428" s="17">
        <f t="shared" si="592"/>
        <v>155.01850961869135</v>
      </c>
      <c r="U1428" s="18">
        <f t="shared" si="593"/>
        <v>4954.5373023545008</v>
      </c>
      <c r="V1428" s="2">
        <f t="shared" si="594"/>
        <v>147.26758413775678</v>
      </c>
      <c r="W1428" s="18">
        <f t="shared" si="595"/>
        <v>4706.8104372367752</v>
      </c>
      <c r="X1428" s="2">
        <f t="shared" si="596"/>
        <v>-679.03605933032873</v>
      </c>
      <c r="Y1428" s="2">
        <f t="shared" si="597"/>
        <v>470.68104372367753</v>
      </c>
      <c r="Z1428" s="2">
        <f t="shared" si="598"/>
        <v>147.26758413775678</v>
      </c>
      <c r="AA1428" s="2">
        <f t="shared" si="599"/>
        <v>-1000</v>
      </c>
      <c r="AB1428" s="5">
        <f t="shared" si="600"/>
        <v>0.15300000000000002</v>
      </c>
      <c r="AC1428" s="5">
        <f t="shared" si="601"/>
        <v>-1</v>
      </c>
      <c r="AD1428" s="3">
        <f t="shared" si="602"/>
        <v>201712</v>
      </c>
      <c r="AE1428" s="21">
        <v>1.181</v>
      </c>
      <c r="AF1428" s="21">
        <v>5.61</v>
      </c>
      <c r="AG1428" s="21">
        <v>1.153</v>
      </c>
      <c r="AH1428" s="21">
        <v>6.34</v>
      </c>
      <c r="AI1428">
        <v>34</v>
      </c>
      <c r="AJ1428">
        <v>7</v>
      </c>
      <c r="AK1428">
        <f t="shared" si="603"/>
        <v>-700</v>
      </c>
      <c r="AL1428">
        <f t="shared" si="604"/>
        <v>34</v>
      </c>
      <c r="AM1428">
        <f t="shared" si="605"/>
        <v>7</v>
      </c>
    </row>
    <row r="1429" spans="2:39" x14ac:dyDescent="0.25">
      <c r="B1429" s="24">
        <v>43086</v>
      </c>
      <c r="C1429" s="20" t="s">
        <v>46</v>
      </c>
      <c r="D1429" s="20" t="s">
        <v>45</v>
      </c>
      <c r="E1429" s="2">
        <v>-1111.1111111111102</v>
      </c>
      <c r="F1429" s="2">
        <v>789</v>
      </c>
      <c r="G1429" s="9">
        <f t="shared" si="606"/>
        <v>45088.374999996544</v>
      </c>
      <c r="H1429" s="2" t="str">
        <f t="shared" si="607"/>
        <v>New Orleans Saints</v>
      </c>
      <c r="I1429" s="2" t="str">
        <f t="shared" si="608"/>
        <v>New York Jets</v>
      </c>
      <c r="J1429" s="17">
        <f t="shared" si="609"/>
        <v>-1111.1111111111102</v>
      </c>
      <c r="K1429" s="18">
        <f t="shared" si="610"/>
        <v>789</v>
      </c>
      <c r="L1429" s="4">
        <f t="shared" si="585"/>
        <v>1.0900000000000001</v>
      </c>
      <c r="M1429" s="4">
        <f t="shared" si="586"/>
        <v>8.89</v>
      </c>
      <c r="N1429" s="1">
        <f t="shared" si="587"/>
        <v>0.9174311926605504</v>
      </c>
      <c r="O1429" s="1">
        <f t="shared" si="588"/>
        <v>0.11248593925759279</v>
      </c>
      <c r="P1429" s="1">
        <f t="shared" si="589"/>
        <v>2.9048096192384687E-2</v>
      </c>
      <c r="Q1429" s="1">
        <f t="shared" si="590"/>
        <v>0.40247262670147882</v>
      </c>
      <c r="R1429" s="1">
        <f t="shared" si="591"/>
        <v>0.91347262670147877</v>
      </c>
      <c r="S1429" s="1"/>
      <c r="T1429" s="17">
        <f t="shared" si="592"/>
        <v>94.723553579234121</v>
      </c>
      <c r="U1429" s="18">
        <f t="shared" si="593"/>
        <v>7111.9894579937245</v>
      </c>
      <c r="V1429" s="2">
        <f t="shared" si="594"/>
        <v>89.987375900272411</v>
      </c>
      <c r="W1429" s="18">
        <f t="shared" si="595"/>
        <v>6756.3899850940379</v>
      </c>
      <c r="X1429" s="2">
        <f t="shared" si="596"/>
        <v>-1111.2669860583997</v>
      </c>
      <c r="Y1429" s="2">
        <f t="shared" si="597"/>
        <v>675.63899850940379</v>
      </c>
      <c r="Z1429" s="2">
        <f t="shared" si="598"/>
        <v>89.987375900272411</v>
      </c>
      <c r="AA1429" s="2">
        <f t="shared" si="599"/>
        <v>-1000</v>
      </c>
      <c r="AB1429" s="5">
        <f t="shared" si="600"/>
        <v>9.000000000000008E-2</v>
      </c>
      <c r="AC1429" s="5">
        <f t="shared" si="601"/>
        <v>-1</v>
      </c>
      <c r="AD1429" s="3">
        <f t="shared" si="602"/>
        <v>201712</v>
      </c>
      <c r="AE1429" s="21">
        <v>1.08</v>
      </c>
      <c r="AF1429" s="21">
        <v>10.16</v>
      </c>
      <c r="AG1429" s="21">
        <v>1.0900000000000001</v>
      </c>
      <c r="AH1429" s="21">
        <v>8.89</v>
      </c>
      <c r="AI1429">
        <v>31</v>
      </c>
      <c r="AJ1429">
        <v>19</v>
      </c>
      <c r="AK1429">
        <f t="shared" si="603"/>
        <v>-1200</v>
      </c>
      <c r="AL1429">
        <f t="shared" si="604"/>
        <v>31</v>
      </c>
      <c r="AM1429">
        <f t="shared" si="605"/>
        <v>19</v>
      </c>
    </row>
    <row r="1430" spans="2:39" x14ac:dyDescent="0.25">
      <c r="B1430" s="24">
        <v>43086</v>
      </c>
      <c r="C1430" s="20" t="s">
        <v>28</v>
      </c>
      <c r="D1430" s="20" t="s">
        <v>22</v>
      </c>
      <c r="E1430" s="2">
        <v>273</v>
      </c>
      <c r="F1430" s="2">
        <v>-310.55900621118008</v>
      </c>
      <c r="G1430" s="9">
        <f t="shared" si="606"/>
        <v>45088.416666663208</v>
      </c>
      <c r="H1430" s="2" t="str">
        <f t="shared" si="607"/>
        <v>Philadelphia Eagles</v>
      </c>
      <c r="I1430" s="2" t="str">
        <f t="shared" si="608"/>
        <v>New York Giants</v>
      </c>
      <c r="J1430" s="17">
        <f t="shared" si="609"/>
        <v>-310.55900621118008</v>
      </c>
      <c r="K1430" s="18">
        <f t="shared" si="610"/>
        <v>273</v>
      </c>
      <c r="L1430" s="4">
        <f t="shared" si="585"/>
        <v>1.3220000000000001</v>
      </c>
      <c r="M1430" s="4">
        <f t="shared" si="586"/>
        <v>3.73</v>
      </c>
      <c r="N1430" s="1">
        <f t="shared" si="587"/>
        <v>0.75642965204236001</v>
      </c>
      <c r="O1430" s="1">
        <f t="shared" si="588"/>
        <v>0.26809651474530832</v>
      </c>
      <c r="P1430" s="1">
        <f t="shared" si="589"/>
        <v>2.3939034045922236E-2</v>
      </c>
      <c r="Q1430" s="1">
        <f t="shared" si="590"/>
        <v>0.24416656864852584</v>
      </c>
      <c r="R1430" s="1">
        <f t="shared" si="591"/>
        <v>0.75516656864852583</v>
      </c>
      <c r="S1430" s="1"/>
      <c r="T1430" s="17">
        <f t="shared" si="592"/>
        <v>324.21116282946303</v>
      </c>
      <c r="U1430" s="18">
        <f t="shared" si="593"/>
        <v>2663.4771552855118</v>
      </c>
      <c r="V1430" s="2">
        <f t="shared" si="594"/>
        <v>308.00060468798989</v>
      </c>
      <c r="W1430" s="18">
        <f t="shared" si="595"/>
        <v>2530.3032975212359</v>
      </c>
      <c r="X1430" s="2">
        <f t="shared" si="596"/>
        <v>-324.67468725037662</v>
      </c>
      <c r="Y1430" s="2">
        <f t="shared" si="597"/>
        <v>253.03032975212358</v>
      </c>
      <c r="Z1430" s="2">
        <f t="shared" si="598"/>
        <v>308.00060468798989</v>
      </c>
      <c r="AA1430" s="2">
        <f t="shared" si="599"/>
        <v>-1000</v>
      </c>
      <c r="AB1430" s="5">
        <f t="shared" si="600"/>
        <v>0.32200000000000006</v>
      </c>
      <c r="AC1430" s="5">
        <f t="shared" si="601"/>
        <v>-1</v>
      </c>
      <c r="AD1430" s="3">
        <f t="shared" si="602"/>
        <v>201712</v>
      </c>
      <c r="AE1430" s="21">
        <v>3.89</v>
      </c>
      <c r="AF1430" s="21">
        <v>1.3029999999999999</v>
      </c>
      <c r="AG1430" s="21">
        <v>3.73</v>
      </c>
      <c r="AH1430" s="21">
        <v>1.3220000000000001</v>
      </c>
      <c r="AI1430">
        <v>29</v>
      </c>
      <c r="AJ1430">
        <v>34</v>
      </c>
      <c r="AK1430">
        <f t="shared" si="603"/>
        <v>-400</v>
      </c>
      <c r="AL1430">
        <f t="shared" si="604"/>
        <v>34</v>
      </c>
      <c r="AM1430">
        <f t="shared" si="605"/>
        <v>29</v>
      </c>
    </row>
    <row r="1431" spans="2:39" x14ac:dyDescent="0.25">
      <c r="B1431" s="24">
        <v>43086</v>
      </c>
      <c r="C1431" s="20" t="s">
        <v>56</v>
      </c>
      <c r="D1431" s="20" t="s">
        <v>51</v>
      </c>
      <c r="E1431" s="2">
        <v>-199.20318725099602</v>
      </c>
      <c r="F1431" s="2">
        <v>179</v>
      </c>
      <c r="G1431" s="9">
        <f t="shared" si="606"/>
        <v>45088.458333329872</v>
      </c>
      <c r="H1431" s="2" t="str">
        <f t="shared" si="607"/>
        <v>Washington Redskins</v>
      </c>
      <c r="I1431" s="2" t="str">
        <f t="shared" si="608"/>
        <v>Arizona Cardinals</v>
      </c>
      <c r="J1431" s="17">
        <f t="shared" si="609"/>
        <v>-199.20318725099602</v>
      </c>
      <c r="K1431" s="18">
        <f t="shared" si="610"/>
        <v>179</v>
      </c>
      <c r="L1431" s="4">
        <f t="shared" si="585"/>
        <v>1.5020000000000002</v>
      </c>
      <c r="M1431" s="4">
        <f t="shared" si="586"/>
        <v>2.79</v>
      </c>
      <c r="N1431" s="1">
        <f t="shared" si="587"/>
        <v>0.66577896138482018</v>
      </c>
      <c r="O1431" s="1">
        <f t="shared" si="588"/>
        <v>0.35842293906810035</v>
      </c>
      <c r="P1431" s="1">
        <f t="shared" si="589"/>
        <v>2.3630009319664302E-2</v>
      </c>
      <c r="Q1431" s="1">
        <f t="shared" si="590"/>
        <v>0.15367801115835991</v>
      </c>
      <c r="R1431" s="1">
        <f t="shared" si="591"/>
        <v>0.66467801115835989</v>
      </c>
      <c r="S1431" s="1"/>
      <c r="T1431" s="17">
        <f t="shared" si="592"/>
        <v>504.4878621112523</v>
      </c>
      <c r="U1431" s="18">
        <f t="shared" si="593"/>
        <v>1774.8764139352993</v>
      </c>
      <c r="V1431" s="2">
        <f t="shared" si="594"/>
        <v>479.26346900568967</v>
      </c>
      <c r="W1431" s="18">
        <f t="shared" si="595"/>
        <v>1686.1325932385344</v>
      </c>
      <c r="X1431" s="2">
        <f t="shared" si="596"/>
        <v>-208.65349951972416</v>
      </c>
      <c r="Y1431" s="2">
        <f t="shared" si="597"/>
        <v>168.61325932385344</v>
      </c>
      <c r="Z1431" s="2">
        <f t="shared" si="598"/>
        <v>479.26346900568967</v>
      </c>
      <c r="AA1431" s="2">
        <f t="shared" si="599"/>
        <v>-1000</v>
      </c>
      <c r="AB1431" s="5">
        <f t="shared" si="600"/>
        <v>0.50200000000000022</v>
      </c>
      <c r="AC1431" s="5">
        <f t="shared" si="601"/>
        <v>-1</v>
      </c>
      <c r="AD1431" s="3">
        <f t="shared" si="602"/>
        <v>201712</v>
      </c>
      <c r="AE1431" s="21">
        <v>1.48</v>
      </c>
      <c r="AF1431" s="21">
        <v>2.86</v>
      </c>
      <c r="AG1431" s="21">
        <v>1.502</v>
      </c>
      <c r="AH1431" s="21">
        <v>2.79</v>
      </c>
      <c r="AI1431">
        <v>20</v>
      </c>
      <c r="AJ1431">
        <v>15</v>
      </c>
      <c r="AK1431">
        <f t="shared" si="603"/>
        <v>-200</v>
      </c>
      <c r="AL1431">
        <f t="shared" si="604"/>
        <v>20</v>
      </c>
      <c r="AM1431">
        <f t="shared" si="605"/>
        <v>15</v>
      </c>
    </row>
    <row r="1432" spans="2:39" x14ac:dyDescent="0.25">
      <c r="B1432" s="24">
        <v>43085</v>
      </c>
      <c r="C1432" s="20" t="s">
        <v>23</v>
      </c>
      <c r="D1432" s="20" t="s">
        <v>34</v>
      </c>
      <c r="E1432" s="2">
        <v>-106.04453870625662</v>
      </c>
      <c r="F1432" s="2">
        <v>-104.05827263267429</v>
      </c>
      <c r="G1432" s="9">
        <f t="shared" si="606"/>
        <v>45088.499999996537</v>
      </c>
      <c r="H1432" s="2" t="str">
        <f t="shared" si="607"/>
        <v>Kansas City Chiefs</v>
      </c>
      <c r="I1432" s="2" t="str">
        <f t="shared" si="608"/>
        <v>Los Angeles Chargers</v>
      </c>
      <c r="J1432" s="17">
        <f t="shared" si="609"/>
        <v>-106.04453870625662</v>
      </c>
      <c r="K1432" s="18">
        <f t="shared" si="610"/>
        <v>-104.05827263267429</v>
      </c>
      <c r="L1432" s="4">
        <f t="shared" si="585"/>
        <v>1.9430000000000001</v>
      </c>
      <c r="M1432" s="4">
        <f t="shared" si="586"/>
        <v>1.9610000000000001</v>
      </c>
      <c r="N1432" s="1">
        <f t="shared" si="587"/>
        <v>0.51466803911477099</v>
      </c>
      <c r="O1432" s="1">
        <f t="shared" si="588"/>
        <v>0.50994390617032126</v>
      </c>
      <c r="P1432" s="1">
        <f t="shared" si="589"/>
        <v>2.4020747950819654E-2</v>
      </c>
      <c r="Q1432" s="1">
        <f t="shared" si="590"/>
        <v>2.3620664722248663E-3</v>
      </c>
      <c r="R1432" s="1">
        <f t="shared" si="591"/>
        <v>0.51336206647222493</v>
      </c>
      <c r="S1432" s="1"/>
      <c r="T1432" s="17">
        <f t="shared" si="592"/>
        <v>947.94291458249825</v>
      </c>
      <c r="U1432" s="18">
        <f t="shared" si="593"/>
        <v>962.10724183018021</v>
      </c>
      <c r="V1432" s="2">
        <f t="shared" si="594"/>
        <v>900.54576885337326</v>
      </c>
      <c r="W1432" s="18">
        <f t="shared" si="595"/>
        <v>914.00187973867116</v>
      </c>
      <c r="X1432" s="2">
        <f t="shared" si="596"/>
        <v>-111.04377307477193</v>
      </c>
      <c r="Y1432" s="2">
        <f t="shared" si="597"/>
        <v>-109.40896536076241</v>
      </c>
      <c r="Z1432" s="2">
        <f t="shared" si="598"/>
        <v>900.54576885337326</v>
      </c>
      <c r="AA1432" s="2">
        <f t="shared" si="599"/>
        <v>-1000</v>
      </c>
      <c r="AB1432" s="5">
        <f t="shared" si="600"/>
        <v>0.94300000000000006</v>
      </c>
      <c r="AC1432" s="5">
        <f t="shared" si="601"/>
        <v>-1</v>
      </c>
      <c r="AD1432" s="3">
        <f t="shared" si="602"/>
        <v>201712</v>
      </c>
      <c r="AE1432" s="21">
        <v>2.02</v>
      </c>
      <c r="AF1432" s="21">
        <v>1.8839999999999999</v>
      </c>
      <c r="AG1432" s="21">
        <v>1.9430000000000001</v>
      </c>
      <c r="AH1432" s="21">
        <v>1.9610000000000001</v>
      </c>
      <c r="AI1432">
        <v>30</v>
      </c>
      <c r="AJ1432">
        <v>13</v>
      </c>
      <c r="AK1432">
        <f t="shared" si="603"/>
        <v>-110</v>
      </c>
      <c r="AL1432">
        <f t="shared" si="604"/>
        <v>30</v>
      </c>
      <c r="AM1432">
        <f t="shared" si="605"/>
        <v>13</v>
      </c>
    </row>
    <row r="1433" spans="2:39" x14ac:dyDescent="0.25">
      <c r="B1433" s="24">
        <v>43085</v>
      </c>
      <c r="C1433" s="20" t="s">
        <v>37</v>
      </c>
      <c r="D1433" s="20" t="s">
        <v>40</v>
      </c>
      <c r="E1433" s="2">
        <v>-230.41474654377885</v>
      </c>
      <c r="F1433" s="2">
        <v>204.99999999999997</v>
      </c>
      <c r="G1433" s="9">
        <f t="shared" si="606"/>
        <v>45088.541666663201</v>
      </c>
      <c r="H1433" s="2" t="str">
        <f t="shared" si="607"/>
        <v>Detroit Lions</v>
      </c>
      <c r="I1433" s="2" t="str">
        <f t="shared" si="608"/>
        <v>Chicago Bears</v>
      </c>
      <c r="J1433" s="17">
        <f t="shared" si="609"/>
        <v>-230.41474654377885</v>
      </c>
      <c r="K1433" s="18">
        <f t="shared" si="610"/>
        <v>204.99999999999997</v>
      </c>
      <c r="L1433" s="4">
        <f t="shared" si="585"/>
        <v>1.4339999999999999</v>
      </c>
      <c r="M1433" s="4">
        <f t="shared" si="586"/>
        <v>3.05</v>
      </c>
      <c r="N1433" s="1">
        <f t="shared" si="587"/>
        <v>0.69735006973500702</v>
      </c>
      <c r="O1433" s="1">
        <f t="shared" si="588"/>
        <v>0.32786885245901642</v>
      </c>
      <c r="P1433" s="1">
        <f t="shared" si="589"/>
        <v>2.4598572702943966E-2</v>
      </c>
      <c r="Q1433" s="1">
        <f t="shared" si="590"/>
        <v>0.1847406086379953</v>
      </c>
      <c r="R1433" s="1">
        <f t="shared" si="591"/>
        <v>0.69574060863799536</v>
      </c>
      <c r="S1433" s="1"/>
      <c r="T1433" s="17">
        <f t="shared" si="592"/>
        <v>437.31728115975989</v>
      </c>
      <c r="U1433" s="18">
        <f t="shared" si="593"/>
        <v>2028.3240111062205</v>
      </c>
      <c r="V1433" s="2">
        <f t="shared" si="594"/>
        <v>415.45141710177188</v>
      </c>
      <c r="W1433" s="18">
        <f t="shared" si="595"/>
        <v>1926.9078105509093</v>
      </c>
      <c r="X1433" s="2">
        <f t="shared" si="596"/>
        <v>-240.70203129311579</v>
      </c>
      <c r="Y1433" s="2">
        <f t="shared" si="597"/>
        <v>192.69078105509092</v>
      </c>
      <c r="Z1433" s="2">
        <f t="shared" si="598"/>
        <v>415.45141710177188</v>
      </c>
      <c r="AA1433" s="2">
        <f t="shared" si="599"/>
        <v>-1000</v>
      </c>
      <c r="AB1433" s="5">
        <f t="shared" si="600"/>
        <v>0.43399999999999994</v>
      </c>
      <c r="AC1433" s="5">
        <f t="shared" si="601"/>
        <v>-1</v>
      </c>
      <c r="AD1433" s="3">
        <f t="shared" si="602"/>
        <v>201712</v>
      </c>
      <c r="AE1433" s="21">
        <v>1.37</v>
      </c>
      <c r="AF1433" s="21">
        <v>3.39</v>
      </c>
      <c r="AG1433" s="21">
        <v>1.4339999999999999</v>
      </c>
      <c r="AH1433" s="21">
        <v>3.05</v>
      </c>
      <c r="AI1433">
        <v>20</v>
      </c>
      <c r="AJ1433">
        <v>10</v>
      </c>
      <c r="AK1433">
        <f t="shared" si="603"/>
        <v>-300</v>
      </c>
      <c r="AL1433">
        <f t="shared" si="604"/>
        <v>20</v>
      </c>
      <c r="AM1433">
        <f t="shared" si="605"/>
        <v>10</v>
      </c>
    </row>
    <row r="1434" spans="2:39" x14ac:dyDescent="0.25">
      <c r="B1434" s="24">
        <v>43083</v>
      </c>
      <c r="C1434" s="20" t="s">
        <v>42</v>
      </c>
      <c r="D1434" s="20" t="s">
        <v>41</v>
      </c>
      <c r="E1434" s="2">
        <v>135</v>
      </c>
      <c r="F1434" s="2">
        <v>-149.03129657228018</v>
      </c>
      <c r="G1434" s="9">
        <f t="shared" si="606"/>
        <v>45088.583333329865</v>
      </c>
      <c r="H1434" s="2" t="str">
        <f t="shared" si="607"/>
        <v>Denver Broncos</v>
      </c>
      <c r="I1434" s="2" t="str">
        <f t="shared" si="608"/>
        <v>Indianapolis Colts</v>
      </c>
      <c r="J1434" s="17">
        <f t="shared" si="609"/>
        <v>-149.03129657228018</v>
      </c>
      <c r="K1434" s="18">
        <f t="shared" si="610"/>
        <v>135</v>
      </c>
      <c r="L1434" s="4">
        <f t="shared" si="585"/>
        <v>1.671</v>
      </c>
      <c r="M1434" s="4">
        <f t="shared" si="586"/>
        <v>2.35</v>
      </c>
      <c r="N1434" s="1">
        <f t="shared" si="587"/>
        <v>0.59844404548174746</v>
      </c>
      <c r="O1434" s="1">
        <f t="shared" si="588"/>
        <v>0.42553191489361702</v>
      </c>
      <c r="P1434" s="1">
        <f t="shared" si="589"/>
        <v>2.3414573489181634E-2</v>
      </c>
      <c r="Q1434" s="1">
        <f t="shared" si="590"/>
        <v>8.6456065294065215E-2</v>
      </c>
      <c r="R1434" s="1">
        <f t="shared" si="591"/>
        <v>0.59745606529406525</v>
      </c>
      <c r="S1434" s="1"/>
      <c r="T1434" s="17">
        <f t="shared" si="592"/>
        <v>673.76324066239818</v>
      </c>
      <c r="U1434" s="18">
        <f t="shared" si="593"/>
        <v>1346.2787179800953</v>
      </c>
      <c r="V1434" s="2">
        <f t="shared" si="594"/>
        <v>640.07507862927821</v>
      </c>
      <c r="W1434" s="18">
        <f t="shared" si="595"/>
        <v>1278.9647820810906</v>
      </c>
      <c r="X1434" s="2">
        <f t="shared" si="596"/>
        <v>-156.23167240654044</v>
      </c>
      <c r="Y1434" s="2">
        <f t="shared" si="597"/>
        <v>127.89647820810906</v>
      </c>
      <c r="Z1434" s="2">
        <f t="shared" si="598"/>
        <v>640.07507862927821</v>
      </c>
      <c r="AA1434" s="2">
        <f t="shared" si="599"/>
        <v>-1000</v>
      </c>
      <c r="AB1434" s="5">
        <f t="shared" si="600"/>
        <v>0.67100000000000004</v>
      </c>
      <c r="AC1434" s="5">
        <f t="shared" si="601"/>
        <v>-1</v>
      </c>
      <c r="AD1434" s="3">
        <f t="shared" si="602"/>
        <v>201712</v>
      </c>
      <c r="AE1434" s="21">
        <v>2.12</v>
      </c>
      <c r="AF1434" s="21">
        <v>1.806</v>
      </c>
      <c r="AG1434" s="21">
        <v>2.35</v>
      </c>
      <c r="AH1434" s="21">
        <v>1.671</v>
      </c>
      <c r="AI1434">
        <v>13</v>
      </c>
      <c r="AJ1434">
        <v>25</v>
      </c>
      <c r="AK1434">
        <f t="shared" si="603"/>
        <v>-150</v>
      </c>
      <c r="AL1434">
        <f t="shared" si="604"/>
        <v>25</v>
      </c>
      <c r="AM1434">
        <f t="shared" si="605"/>
        <v>13</v>
      </c>
    </row>
    <row r="1435" spans="2:39" x14ac:dyDescent="0.25">
      <c r="B1435" s="24">
        <v>43080</v>
      </c>
      <c r="C1435" s="20" t="s">
        <v>33</v>
      </c>
      <c r="D1435" s="20" t="s">
        <v>39</v>
      </c>
      <c r="E1435" s="2">
        <v>416</v>
      </c>
      <c r="F1435" s="2">
        <v>-490.19607843137265</v>
      </c>
      <c r="G1435" s="9">
        <f t="shared" si="606"/>
        <v>45088.624999996529</v>
      </c>
      <c r="H1435" s="2" t="str">
        <f t="shared" si="607"/>
        <v>New England Patriots</v>
      </c>
      <c r="I1435" s="2" t="str">
        <f t="shared" si="608"/>
        <v>Miami Dolphins</v>
      </c>
      <c r="J1435" s="17">
        <f t="shared" si="609"/>
        <v>-490.19607843137265</v>
      </c>
      <c r="K1435" s="18">
        <f t="shared" si="610"/>
        <v>416</v>
      </c>
      <c r="L1435" s="4">
        <f t="shared" si="585"/>
        <v>1.2039999999999997</v>
      </c>
      <c r="M1435" s="4">
        <f t="shared" si="586"/>
        <v>5.16</v>
      </c>
      <c r="N1435" s="1">
        <f t="shared" si="587"/>
        <v>0.83056478405315637</v>
      </c>
      <c r="O1435" s="1">
        <f t="shared" si="588"/>
        <v>0.19379844961240308</v>
      </c>
      <c r="P1435" s="1">
        <f t="shared" si="589"/>
        <v>2.3783783783783985E-2</v>
      </c>
      <c r="Q1435" s="1">
        <f t="shared" si="590"/>
        <v>0.31838316722037663</v>
      </c>
      <c r="R1435" s="1">
        <f t="shared" si="591"/>
        <v>0.82938316722037664</v>
      </c>
      <c r="S1435" s="1"/>
      <c r="T1435" s="17">
        <f t="shared" si="592"/>
        <v>205.71533101091811</v>
      </c>
      <c r="U1435" s="18">
        <f t="shared" si="593"/>
        <v>3943.5873590891501</v>
      </c>
      <c r="V1435" s="2">
        <f t="shared" si="594"/>
        <v>195.42956446037221</v>
      </c>
      <c r="W1435" s="18">
        <f t="shared" si="595"/>
        <v>3746.4079911346926</v>
      </c>
      <c r="X1435" s="2">
        <f t="shared" si="596"/>
        <v>-511.69330636397791</v>
      </c>
      <c r="Y1435" s="2">
        <f t="shared" si="597"/>
        <v>374.64079911346926</v>
      </c>
      <c r="Z1435" s="2">
        <f t="shared" si="598"/>
        <v>-1000</v>
      </c>
      <c r="AA1435" s="2">
        <f t="shared" si="599"/>
        <v>3746.4079911346926</v>
      </c>
      <c r="AB1435" s="5">
        <f t="shared" si="600"/>
        <v>-1</v>
      </c>
      <c r="AC1435" s="5">
        <f t="shared" si="601"/>
        <v>4.16</v>
      </c>
      <c r="AD1435" s="3">
        <f t="shared" si="602"/>
        <v>201712</v>
      </c>
      <c r="AE1435" s="21">
        <v>5.31</v>
      </c>
      <c r="AF1435" s="21">
        <v>1.196</v>
      </c>
      <c r="AG1435" s="21">
        <v>5.16</v>
      </c>
      <c r="AH1435" s="21">
        <v>1.204</v>
      </c>
      <c r="AI1435">
        <v>27</v>
      </c>
      <c r="AJ1435">
        <v>20</v>
      </c>
      <c r="AK1435">
        <f t="shared" si="603"/>
        <v>-500</v>
      </c>
      <c r="AL1435">
        <f t="shared" si="604"/>
        <v>20</v>
      </c>
      <c r="AM1435">
        <f t="shared" si="605"/>
        <v>27</v>
      </c>
    </row>
    <row r="1436" spans="2:39" x14ac:dyDescent="0.25">
      <c r="B1436" s="24">
        <v>43079</v>
      </c>
      <c r="C1436" s="20" t="s">
        <v>48</v>
      </c>
      <c r="D1436" s="20" t="s">
        <v>31</v>
      </c>
      <c r="E1436" s="2">
        <v>-244.49877750611245</v>
      </c>
      <c r="F1436" s="2">
        <v>217</v>
      </c>
      <c r="G1436" s="9">
        <f t="shared" si="606"/>
        <v>45088.666666663194</v>
      </c>
      <c r="H1436" s="2" t="str">
        <f t="shared" si="607"/>
        <v>Pittsburgh Steelers</v>
      </c>
      <c r="I1436" s="2" t="str">
        <f t="shared" si="608"/>
        <v>Baltimore Ravens</v>
      </c>
      <c r="J1436" s="17">
        <f t="shared" si="609"/>
        <v>-244.49877750611245</v>
      </c>
      <c r="K1436" s="18">
        <f t="shared" si="610"/>
        <v>217</v>
      </c>
      <c r="L1436" s="4">
        <f t="shared" si="585"/>
        <v>1.409</v>
      </c>
      <c r="M1436" s="4">
        <f t="shared" si="586"/>
        <v>3.17</v>
      </c>
      <c r="N1436" s="1">
        <f t="shared" si="587"/>
        <v>0.70972320794889987</v>
      </c>
      <c r="O1436" s="1">
        <f t="shared" si="588"/>
        <v>0.31545741324921134</v>
      </c>
      <c r="P1436" s="1">
        <f t="shared" si="589"/>
        <v>2.4562131469753279E-2</v>
      </c>
      <c r="Q1436" s="1">
        <f t="shared" si="590"/>
        <v>0.19713289734984427</v>
      </c>
      <c r="R1436" s="1">
        <f t="shared" si="591"/>
        <v>0.7081328973498443</v>
      </c>
      <c r="S1436" s="1"/>
      <c r="T1436" s="17">
        <f t="shared" si="592"/>
        <v>412.16430382270784</v>
      </c>
      <c r="U1436" s="18">
        <f t="shared" si="593"/>
        <v>2142.3973791002904</v>
      </c>
      <c r="V1436" s="2">
        <f t="shared" si="594"/>
        <v>391.55608863157244</v>
      </c>
      <c r="W1436" s="18">
        <f t="shared" si="595"/>
        <v>2035.2775101452758</v>
      </c>
      <c r="X1436" s="2">
        <f t="shared" si="596"/>
        <v>-255.3912527563661</v>
      </c>
      <c r="Y1436" s="2">
        <f t="shared" si="597"/>
        <v>203.52775101452758</v>
      </c>
      <c r="Z1436" s="2">
        <f t="shared" si="598"/>
        <v>391.55608863157244</v>
      </c>
      <c r="AA1436" s="2">
        <f t="shared" si="599"/>
        <v>-1000</v>
      </c>
      <c r="AB1436" s="5">
        <f t="shared" si="600"/>
        <v>0.40900000000000003</v>
      </c>
      <c r="AC1436" s="5">
        <f t="shared" si="601"/>
        <v>-1</v>
      </c>
      <c r="AD1436" s="3">
        <f t="shared" si="602"/>
        <v>201712</v>
      </c>
      <c r="AE1436" s="21">
        <v>1.444</v>
      </c>
      <c r="AF1436" s="21">
        <v>3.01</v>
      </c>
      <c r="AG1436" s="21">
        <v>1.409</v>
      </c>
      <c r="AH1436" s="21">
        <v>3.17</v>
      </c>
      <c r="AI1436">
        <v>39</v>
      </c>
      <c r="AJ1436">
        <v>38</v>
      </c>
      <c r="AK1436">
        <f t="shared" si="603"/>
        <v>-300</v>
      </c>
      <c r="AL1436">
        <f t="shared" si="604"/>
        <v>39</v>
      </c>
      <c r="AM1436">
        <f t="shared" si="605"/>
        <v>38</v>
      </c>
    </row>
    <row r="1437" spans="2:39" x14ac:dyDescent="0.25">
      <c r="B1437" s="24">
        <v>43079</v>
      </c>
      <c r="C1437" s="20" t="s">
        <v>50</v>
      </c>
      <c r="D1437" s="20" t="s">
        <v>22</v>
      </c>
      <c r="E1437" s="2">
        <v>-105.0420168067227</v>
      </c>
      <c r="F1437" s="2">
        <v>-105.0420168067227</v>
      </c>
      <c r="G1437" s="9">
        <f t="shared" si="606"/>
        <v>45088.708333329858</v>
      </c>
      <c r="H1437" s="2" t="str">
        <f t="shared" si="607"/>
        <v>Los Angeles Rams</v>
      </c>
      <c r="I1437" s="2" t="str">
        <f t="shared" si="608"/>
        <v>Philadelphia Eagles</v>
      </c>
      <c r="J1437" s="17">
        <f t="shared" si="609"/>
        <v>-105.0420168067227</v>
      </c>
      <c r="K1437" s="18">
        <f t="shared" si="610"/>
        <v>-105.0420168067227</v>
      </c>
      <c r="L1437" s="4">
        <f t="shared" si="585"/>
        <v>1.952</v>
      </c>
      <c r="M1437" s="4">
        <f t="shared" si="586"/>
        <v>1.952</v>
      </c>
      <c r="N1437" s="1">
        <f t="shared" si="587"/>
        <v>0.51229508196721307</v>
      </c>
      <c r="O1437" s="1">
        <f t="shared" si="588"/>
        <v>0.51229508196721307</v>
      </c>
      <c r="P1437" s="1">
        <f t="shared" si="589"/>
        <v>2.4000000000000021E-2</v>
      </c>
      <c r="Q1437" s="1">
        <f t="shared" si="590"/>
        <v>0</v>
      </c>
      <c r="R1437" s="1">
        <f t="shared" si="591"/>
        <v>0.51100000000000001</v>
      </c>
      <c r="S1437" s="1"/>
      <c r="T1437" s="17">
        <f t="shared" si="592"/>
        <v>956.94716242661434</v>
      </c>
      <c r="U1437" s="18">
        <f t="shared" si="593"/>
        <v>953.05662164669593</v>
      </c>
      <c r="V1437" s="2">
        <f t="shared" si="594"/>
        <v>909.09980430528356</v>
      </c>
      <c r="W1437" s="18">
        <f t="shared" si="595"/>
        <v>905.40379056436109</v>
      </c>
      <c r="X1437" s="2">
        <f t="shared" si="596"/>
        <v>-109.9989236895921</v>
      </c>
      <c r="Y1437" s="2">
        <f t="shared" si="597"/>
        <v>-110.44795818412409</v>
      </c>
      <c r="Z1437" s="2">
        <f t="shared" si="598"/>
        <v>909.09980430528356</v>
      </c>
      <c r="AA1437" s="2">
        <f t="shared" si="599"/>
        <v>-1000</v>
      </c>
      <c r="AB1437" s="5">
        <f t="shared" si="600"/>
        <v>0.95199999999999996</v>
      </c>
      <c r="AC1437" s="5">
        <f t="shared" si="601"/>
        <v>-1</v>
      </c>
      <c r="AD1437" s="3">
        <f t="shared" si="602"/>
        <v>201712</v>
      </c>
      <c r="AE1437" s="21">
        <v>1.7929999999999999</v>
      </c>
      <c r="AF1437" s="21">
        <v>2.14</v>
      </c>
      <c r="AG1437" s="21">
        <v>1.952</v>
      </c>
      <c r="AH1437" s="21">
        <v>1.952</v>
      </c>
      <c r="AI1437">
        <v>35</v>
      </c>
      <c r="AJ1437">
        <v>43</v>
      </c>
      <c r="AK1437">
        <f t="shared" si="603"/>
        <v>-110</v>
      </c>
      <c r="AL1437">
        <f t="shared" si="604"/>
        <v>43</v>
      </c>
      <c r="AM1437">
        <f t="shared" si="605"/>
        <v>35</v>
      </c>
    </row>
    <row r="1438" spans="2:39" x14ac:dyDescent="0.25">
      <c r="B1438" s="24">
        <v>43079</v>
      </c>
      <c r="C1438" s="20" t="s">
        <v>28</v>
      </c>
      <c r="D1438" s="20" t="s">
        <v>26</v>
      </c>
      <c r="E1438" s="2">
        <v>181</v>
      </c>
      <c r="F1438" s="2">
        <v>-202.02020202020196</v>
      </c>
      <c r="G1438" s="9">
        <f t="shared" si="606"/>
        <v>45088.749999996522</v>
      </c>
      <c r="H1438" s="2" t="str">
        <f t="shared" si="607"/>
        <v>Dallas Cowboys</v>
      </c>
      <c r="I1438" s="2" t="str">
        <f t="shared" si="608"/>
        <v>New York Giants</v>
      </c>
      <c r="J1438" s="17">
        <f t="shared" si="609"/>
        <v>-202.02020202020196</v>
      </c>
      <c r="K1438" s="18">
        <f t="shared" si="610"/>
        <v>181</v>
      </c>
      <c r="L1438" s="4">
        <f t="shared" si="585"/>
        <v>1.4950000000000001</v>
      </c>
      <c r="M1438" s="4">
        <f t="shared" si="586"/>
        <v>2.81</v>
      </c>
      <c r="N1438" s="1">
        <f t="shared" si="587"/>
        <v>0.66889632107023411</v>
      </c>
      <c r="O1438" s="1">
        <f t="shared" si="588"/>
        <v>0.35587188612099646</v>
      </c>
      <c r="P1438" s="1">
        <f t="shared" si="589"/>
        <v>2.4169570267131069E-2</v>
      </c>
      <c r="Q1438" s="1">
        <f t="shared" si="590"/>
        <v>0.15651221747461883</v>
      </c>
      <c r="R1438" s="1">
        <f t="shared" si="591"/>
        <v>0.66751221747461886</v>
      </c>
      <c r="S1438" s="1"/>
      <c r="T1438" s="17">
        <f t="shared" si="592"/>
        <v>498.09992060261197</v>
      </c>
      <c r="U1438" s="18">
        <f t="shared" si="593"/>
        <v>1796.2818011286422</v>
      </c>
      <c r="V1438" s="2">
        <f t="shared" si="594"/>
        <v>473.19492457248134</v>
      </c>
      <c r="W1438" s="18">
        <f t="shared" si="595"/>
        <v>1706.46771107221</v>
      </c>
      <c r="X1438" s="2">
        <f t="shared" si="596"/>
        <v>-211.32940107155051</v>
      </c>
      <c r="Y1438" s="2">
        <f t="shared" si="597"/>
        <v>170.64677110722101</v>
      </c>
      <c r="Z1438" s="2">
        <f t="shared" si="598"/>
        <v>473.19492457248134</v>
      </c>
      <c r="AA1438" s="2">
        <f t="shared" si="599"/>
        <v>-1000</v>
      </c>
      <c r="AB1438" s="5">
        <f t="shared" si="600"/>
        <v>0.49500000000000011</v>
      </c>
      <c r="AC1438" s="5">
        <f t="shared" si="601"/>
        <v>-1</v>
      </c>
      <c r="AD1438" s="3">
        <f t="shared" si="602"/>
        <v>201712</v>
      </c>
      <c r="AE1438" s="21">
        <v>2.75</v>
      </c>
      <c r="AF1438" s="21">
        <v>1.512</v>
      </c>
      <c r="AG1438" s="21">
        <v>2.81</v>
      </c>
      <c r="AH1438" s="21">
        <v>1.4950000000000001</v>
      </c>
      <c r="AI1438">
        <v>10</v>
      </c>
      <c r="AJ1438">
        <v>30</v>
      </c>
      <c r="AK1438">
        <f t="shared" si="603"/>
        <v>-300</v>
      </c>
      <c r="AL1438">
        <f t="shared" si="604"/>
        <v>30</v>
      </c>
      <c r="AM1438">
        <f t="shared" si="605"/>
        <v>10</v>
      </c>
    </row>
    <row r="1439" spans="2:39" x14ac:dyDescent="0.25">
      <c r="B1439" s="24">
        <v>43079</v>
      </c>
      <c r="C1439" s="20" t="s">
        <v>51</v>
      </c>
      <c r="D1439" s="20" t="s">
        <v>44</v>
      </c>
      <c r="E1439" s="2">
        <v>129</v>
      </c>
      <c r="F1439" s="2">
        <v>-143.06151645207439</v>
      </c>
      <c r="G1439" s="9">
        <f t="shared" si="606"/>
        <v>45088.791666663186</v>
      </c>
      <c r="H1439" s="2" t="str">
        <f t="shared" si="607"/>
        <v>Tennessee Titans</v>
      </c>
      <c r="I1439" s="2" t="str">
        <f t="shared" si="608"/>
        <v>Arizona Cardinals</v>
      </c>
      <c r="J1439" s="17">
        <f t="shared" si="609"/>
        <v>-143.06151645207439</v>
      </c>
      <c r="K1439" s="18">
        <f t="shared" si="610"/>
        <v>129</v>
      </c>
      <c r="L1439" s="4">
        <f t="shared" si="585"/>
        <v>1.6990000000000001</v>
      </c>
      <c r="M1439" s="4">
        <f t="shared" si="586"/>
        <v>2.29</v>
      </c>
      <c r="N1439" s="1">
        <f t="shared" si="587"/>
        <v>0.58858151854031782</v>
      </c>
      <c r="O1439" s="1">
        <f t="shared" si="588"/>
        <v>0.4366812227074236</v>
      </c>
      <c r="P1439" s="1">
        <f t="shared" si="589"/>
        <v>2.4640260716971563E-2</v>
      </c>
      <c r="Q1439" s="1">
        <f t="shared" si="590"/>
        <v>7.5950147916447108E-2</v>
      </c>
      <c r="R1439" s="1">
        <f t="shared" si="591"/>
        <v>0.58695014791644717</v>
      </c>
      <c r="S1439" s="1"/>
      <c r="T1439" s="17">
        <f t="shared" si="592"/>
        <v>703.72220460254619</v>
      </c>
      <c r="U1439" s="18">
        <f t="shared" si="593"/>
        <v>1290.6088464490549</v>
      </c>
      <c r="V1439" s="2">
        <f t="shared" si="594"/>
        <v>668.5360943724188</v>
      </c>
      <c r="W1439" s="18">
        <f t="shared" si="595"/>
        <v>1226.0784041266022</v>
      </c>
      <c r="X1439" s="2">
        <f t="shared" si="596"/>
        <v>-149.58055494950344</v>
      </c>
      <c r="Y1439" s="2">
        <f t="shared" si="597"/>
        <v>122.60784041266022</v>
      </c>
      <c r="Z1439" s="2">
        <f t="shared" si="598"/>
        <v>-1000</v>
      </c>
      <c r="AA1439" s="2">
        <f t="shared" si="599"/>
        <v>1226.0784041266022</v>
      </c>
      <c r="AB1439" s="5">
        <f t="shared" si="600"/>
        <v>-1</v>
      </c>
      <c r="AC1439" s="5">
        <f t="shared" si="601"/>
        <v>1.29</v>
      </c>
      <c r="AD1439" s="3">
        <f t="shared" si="602"/>
        <v>201712</v>
      </c>
      <c r="AE1439" s="21">
        <v>2.36</v>
      </c>
      <c r="AF1439" s="21">
        <v>1.6659999999999999</v>
      </c>
      <c r="AG1439" s="21">
        <v>2.29</v>
      </c>
      <c r="AH1439" s="21">
        <v>1.6990000000000001</v>
      </c>
      <c r="AI1439">
        <v>12</v>
      </c>
      <c r="AJ1439">
        <v>7</v>
      </c>
      <c r="AK1439">
        <f t="shared" si="603"/>
        <v>-150</v>
      </c>
      <c r="AL1439">
        <f t="shared" si="604"/>
        <v>7</v>
      </c>
      <c r="AM1439">
        <f t="shared" si="605"/>
        <v>12</v>
      </c>
    </row>
    <row r="1440" spans="2:39" x14ac:dyDescent="0.25">
      <c r="B1440" s="24">
        <v>43079</v>
      </c>
      <c r="C1440" s="20" t="s">
        <v>41</v>
      </c>
      <c r="D1440" s="20" t="s">
        <v>45</v>
      </c>
      <c r="E1440" s="2">
        <v>-106.04453870625662</v>
      </c>
      <c r="F1440" s="2">
        <v>-104.05827263267429</v>
      </c>
      <c r="G1440" s="9">
        <f t="shared" si="606"/>
        <v>45088.833333329851</v>
      </c>
      <c r="H1440" s="2" t="str">
        <f t="shared" si="607"/>
        <v>Denver Broncos</v>
      </c>
      <c r="I1440" s="2" t="str">
        <f t="shared" si="608"/>
        <v>New York Jets</v>
      </c>
      <c r="J1440" s="17">
        <f t="shared" si="609"/>
        <v>-106.04453870625662</v>
      </c>
      <c r="K1440" s="18">
        <f t="shared" si="610"/>
        <v>-104.05827263267429</v>
      </c>
      <c r="L1440" s="4">
        <f t="shared" si="585"/>
        <v>1.9430000000000001</v>
      </c>
      <c r="M1440" s="4">
        <f t="shared" si="586"/>
        <v>1.9610000000000001</v>
      </c>
      <c r="N1440" s="1">
        <f t="shared" si="587"/>
        <v>0.51466803911477099</v>
      </c>
      <c r="O1440" s="1">
        <f t="shared" si="588"/>
        <v>0.50994390617032126</v>
      </c>
      <c r="P1440" s="1">
        <f t="shared" si="589"/>
        <v>2.4020747950819654E-2</v>
      </c>
      <c r="Q1440" s="1">
        <f t="shared" si="590"/>
        <v>2.3620664722248663E-3</v>
      </c>
      <c r="R1440" s="1">
        <f t="shared" si="591"/>
        <v>0.51336206647222493</v>
      </c>
      <c r="S1440" s="1"/>
      <c r="T1440" s="17">
        <f t="shared" si="592"/>
        <v>947.94291458249825</v>
      </c>
      <c r="U1440" s="18">
        <f t="shared" si="593"/>
        <v>962.10724183018021</v>
      </c>
      <c r="V1440" s="2">
        <f t="shared" si="594"/>
        <v>900.54576885337326</v>
      </c>
      <c r="W1440" s="18">
        <f t="shared" si="595"/>
        <v>914.00187973867116</v>
      </c>
      <c r="X1440" s="2">
        <f t="shared" si="596"/>
        <v>-111.04377307477193</v>
      </c>
      <c r="Y1440" s="2">
        <f t="shared" si="597"/>
        <v>-109.40896536076241</v>
      </c>
      <c r="Z1440" s="2">
        <f t="shared" si="598"/>
        <v>900.54576885337326</v>
      </c>
      <c r="AA1440" s="2">
        <f t="shared" si="599"/>
        <v>-1000</v>
      </c>
      <c r="AB1440" s="5">
        <f t="shared" si="600"/>
        <v>0.94300000000000006</v>
      </c>
      <c r="AC1440" s="5">
        <f t="shared" si="601"/>
        <v>-1</v>
      </c>
      <c r="AD1440" s="3">
        <f t="shared" si="602"/>
        <v>201712</v>
      </c>
      <c r="AE1440" s="21">
        <v>1.97</v>
      </c>
      <c r="AF1440" s="21">
        <v>1.9339999999999999</v>
      </c>
      <c r="AG1440" s="21">
        <v>1.9430000000000001</v>
      </c>
      <c r="AH1440" s="21">
        <v>1.9610000000000001</v>
      </c>
      <c r="AI1440">
        <v>23</v>
      </c>
      <c r="AJ1440">
        <v>0</v>
      </c>
      <c r="AK1440">
        <f t="shared" si="603"/>
        <v>-110</v>
      </c>
      <c r="AL1440">
        <f t="shared" si="604"/>
        <v>23</v>
      </c>
      <c r="AM1440">
        <f t="shared" si="605"/>
        <v>0</v>
      </c>
    </row>
    <row r="1441" spans="2:39" x14ac:dyDescent="0.25">
      <c r="B1441" s="24">
        <v>43079</v>
      </c>
      <c r="C1441" s="20" t="s">
        <v>34</v>
      </c>
      <c r="D1441" s="20" t="s">
        <v>56</v>
      </c>
      <c r="E1441" s="2">
        <v>-265.25198938992042</v>
      </c>
      <c r="F1441" s="2">
        <v>235</v>
      </c>
      <c r="G1441" s="9">
        <f t="shared" si="606"/>
        <v>45088.874999996515</v>
      </c>
      <c r="H1441" s="2" t="str">
        <f t="shared" si="607"/>
        <v>Los Angeles Chargers</v>
      </c>
      <c r="I1441" s="2" t="str">
        <f t="shared" si="608"/>
        <v>Washington Redskins</v>
      </c>
      <c r="J1441" s="17">
        <f t="shared" si="609"/>
        <v>-265.25198938992042</v>
      </c>
      <c r="K1441" s="18">
        <f t="shared" si="610"/>
        <v>235</v>
      </c>
      <c r="L1441" s="4">
        <f t="shared" si="585"/>
        <v>1.377</v>
      </c>
      <c r="M1441" s="4">
        <f t="shared" si="586"/>
        <v>3.35</v>
      </c>
      <c r="N1441" s="1">
        <f t="shared" si="587"/>
        <v>0.72621641249092228</v>
      </c>
      <c r="O1441" s="1">
        <f t="shared" si="588"/>
        <v>0.29850746268656714</v>
      </c>
      <c r="P1441" s="1">
        <f t="shared" si="589"/>
        <v>2.4127353501163462E-2</v>
      </c>
      <c r="Q1441" s="1">
        <f t="shared" si="590"/>
        <v>0.21385447490217757</v>
      </c>
      <c r="R1441" s="1">
        <f t="shared" si="591"/>
        <v>0.72485447490217758</v>
      </c>
      <c r="S1441" s="1"/>
      <c r="T1441" s="17">
        <f t="shared" si="592"/>
        <v>379.5872614774911</v>
      </c>
      <c r="U1441" s="18">
        <f t="shared" si="593"/>
        <v>2310.2284553242857</v>
      </c>
      <c r="V1441" s="2">
        <f t="shared" si="594"/>
        <v>360.6078984036165</v>
      </c>
      <c r="W1441" s="18">
        <f t="shared" si="595"/>
        <v>2194.7170325580714</v>
      </c>
      <c r="X1441" s="2">
        <f t="shared" si="596"/>
        <v>-277.30951108584236</v>
      </c>
      <c r="Y1441" s="2">
        <f t="shared" si="597"/>
        <v>219.47170325580714</v>
      </c>
      <c r="Z1441" s="2">
        <f t="shared" si="598"/>
        <v>360.6078984036165</v>
      </c>
      <c r="AA1441" s="2">
        <f t="shared" si="599"/>
        <v>-1000</v>
      </c>
      <c r="AB1441" s="5">
        <f t="shared" si="600"/>
        <v>0.377</v>
      </c>
      <c r="AC1441" s="5">
        <f t="shared" si="601"/>
        <v>-1</v>
      </c>
      <c r="AD1441" s="3">
        <f t="shared" si="602"/>
        <v>201712</v>
      </c>
      <c r="AE1441" s="21">
        <v>1.3919999999999999</v>
      </c>
      <c r="AF1441" s="21">
        <v>3.27</v>
      </c>
      <c r="AG1441" s="21">
        <v>1.377</v>
      </c>
      <c r="AH1441" s="21">
        <v>3.35</v>
      </c>
      <c r="AI1441">
        <v>30</v>
      </c>
      <c r="AJ1441">
        <v>13</v>
      </c>
      <c r="AK1441">
        <f t="shared" si="603"/>
        <v>-300</v>
      </c>
      <c r="AL1441">
        <f t="shared" si="604"/>
        <v>30</v>
      </c>
      <c r="AM1441">
        <f t="shared" si="605"/>
        <v>13</v>
      </c>
    </row>
    <row r="1442" spans="2:39" x14ac:dyDescent="0.25">
      <c r="B1442" s="24">
        <v>43079</v>
      </c>
      <c r="C1442" s="20" t="s">
        <v>27</v>
      </c>
      <c r="D1442" s="20" t="s">
        <v>42</v>
      </c>
      <c r="E1442" s="2">
        <v>-180.1801801801802</v>
      </c>
      <c r="F1442" s="2">
        <v>162</v>
      </c>
      <c r="G1442" s="9">
        <f t="shared" si="606"/>
        <v>45088.916666663179</v>
      </c>
      <c r="H1442" s="2" t="str">
        <f t="shared" si="607"/>
        <v>Buffalo Bills</v>
      </c>
      <c r="I1442" s="2" t="str">
        <f t="shared" si="608"/>
        <v>Indianapolis Colts</v>
      </c>
      <c r="J1442" s="17">
        <f t="shared" si="609"/>
        <v>-180.1801801801802</v>
      </c>
      <c r="K1442" s="18">
        <f t="shared" si="610"/>
        <v>162</v>
      </c>
      <c r="L1442" s="4">
        <f t="shared" si="585"/>
        <v>1.5549999999999997</v>
      </c>
      <c r="M1442" s="4">
        <f t="shared" si="586"/>
        <v>2.62</v>
      </c>
      <c r="N1442" s="1">
        <f t="shared" si="587"/>
        <v>0.64308681672025736</v>
      </c>
      <c r="O1442" s="1">
        <f t="shared" si="588"/>
        <v>0.38167938931297707</v>
      </c>
      <c r="P1442" s="1">
        <f t="shared" si="589"/>
        <v>2.4167664670658784E-2</v>
      </c>
      <c r="Q1442" s="1">
        <f t="shared" si="590"/>
        <v>0.13070371370364015</v>
      </c>
      <c r="R1442" s="1">
        <f t="shared" si="591"/>
        <v>0.6417037137036401</v>
      </c>
      <c r="S1442" s="1"/>
      <c r="T1442" s="17">
        <f t="shared" si="592"/>
        <v>558.35158601222145</v>
      </c>
      <c r="U1442" s="18">
        <f t="shared" si="593"/>
        <v>1612.4084218612529</v>
      </c>
      <c r="V1442" s="2">
        <f t="shared" si="594"/>
        <v>530.43400671161032</v>
      </c>
      <c r="W1442" s="18">
        <f t="shared" si="595"/>
        <v>1531.7880007681902</v>
      </c>
      <c r="X1442" s="2">
        <f t="shared" si="596"/>
        <v>-188.52486592996408</v>
      </c>
      <c r="Y1442" s="2">
        <f t="shared" si="597"/>
        <v>153.17880007681902</v>
      </c>
      <c r="Z1442" s="2">
        <f t="shared" si="598"/>
        <v>530.43400671161032</v>
      </c>
      <c r="AA1442" s="2">
        <f t="shared" si="599"/>
        <v>-1000</v>
      </c>
      <c r="AB1442" s="5">
        <f t="shared" si="600"/>
        <v>0.55499999999999972</v>
      </c>
      <c r="AC1442" s="5">
        <f t="shared" si="601"/>
        <v>-1</v>
      </c>
      <c r="AD1442" s="3">
        <f t="shared" si="602"/>
        <v>201712</v>
      </c>
      <c r="AE1442" s="21">
        <v>1.68</v>
      </c>
      <c r="AF1442" s="21">
        <v>2.33</v>
      </c>
      <c r="AG1442" s="21">
        <v>1.5549999999999999</v>
      </c>
      <c r="AH1442" s="21">
        <v>2.62</v>
      </c>
      <c r="AI1442">
        <v>13</v>
      </c>
      <c r="AJ1442">
        <v>7</v>
      </c>
      <c r="AK1442">
        <f t="shared" si="603"/>
        <v>-190</v>
      </c>
      <c r="AL1442">
        <f t="shared" si="604"/>
        <v>13</v>
      </c>
      <c r="AM1442">
        <f t="shared" si="605"/>
        <v>7</v>
      </c>
    </row>
    <row r="1443" spans="2:39" x14ac:dyDescent="0.25">
      <c r="B1443" s="24">
        <v>43079</v>
      </c>
      <c r="C1443" s="20" t="s">
        <v>47</v>
      </c>
      <c r="D1443" s="20" t="s">
        <v>32</v>
      </c>
      <c r="E1443" s="2">
        <v>118.00000000000001</v>
      </c>
      <c r="F1443" s="2">
        <v>-130.03901170351108</v>
      </c>
      <c r="G1443" s="9">
        <f t="shared" si="606"/>
        <v>45088.958333329843</v>
      </c>
      <c r="H1443" s="2" t="str">
        <f t="shared" si="607"/>
        <v>Minnesota Vikings</v>
      </c>
      <c r="I1443" s="2" t="str">
        <f t="shared" si="608"/>
        <v>Carolina Panthers</v>
      </c>
      <c r="J1443" s="17">
        <f t="shared" si="609"/>
        <v>-130.03901170351108</v>
      </c>
      <c r="K1443" s="18">
        <f t="shared" si="610"/>
        <v>118.00000000000001</v>
      </c>
      <c r="L1443" s="4">
        <f t="shared" si="585"/>
        <v>1.7689999999999999</v>
      </c>
      <c r="M1443" s="4">
        <f t="shared" si="586"/>
        <v>2.1800000000000002</v>
      </c>
      <c r="N1443" s="1">
        <f t="shared" si="587"/>
        <v>0.56529112492933864</v>
      </c>
      <c r="O1443" s="1">
        <f t="shared" si="588"/>
        <v>0.4587155963302752</v>
      </c>
      <c r="P1443" s="1">
        <f t="shared" si="589"/>
        <v>2.3443909850595079E-2</v>
      </c>
      <c r="Q1443" s="1">
        <f t="shared" si="590"/>
        <v>5.328776429953172E-2</v>
      </c>
      <c r="R1443" s="1">
        <f t="shared" si="591"/>
        <v>0.56428776429953176</v>
      </c>
      <c r="S1443" s="1"/>
      <c r="T1443" s="17">
        <f t="shared" si="592"/>
        <v>772.14546064335025</v>
      </c>
      <c r="U1443" s="18">
        <f t="shared" si="593"/>
        <v>1178.7723247127699</v>
      </c>
      <c r="V1443" s="2">
        <f t="shared" si="594"/>
        <v>733.53818761118271</v>
      </c>
      <c r="W1443" s="18">
        <f t="shared" si="595"/>
        <v>1119.8337084771313</v>
      </c>
      <c r="X1443" s="2">
        <f t="shared" si="596"/>
        <v>-136.32555426413018</v>
      </c>
      <c r="Y1443" s="2">
        <f t="shared" si="597"/>
        <v>111.98337084771313</v>
      </c>
      <c r="Z1443" s="2">
        <f t="shared" si="598"/>
        <v>-1000</v>
      </c>
      <c r="AA1443" s="2">
        <f t="shared" si="599"/>
        <v>1119.8337084771313</v>
      </c>
      <c r="AB1443" s="5">
        <f t="shared" si="600"/>
        <v>-1</v>
      </c>
      <c r="AC1443" s="5">
        <f t="shared" si="601"/>
        <v>1.1800000000000002</v>
      </c>
      <c r="AD1443" s="3">
        <f t="shared" si="602"/>
        <v>201712</v>
      </c>
      <c r="AE1443" s="21">
        <v>2.2599999999999998</v>
      </c>
      <c r="AF1443" s="21">
        <v>1.7190000000000001</v>
      </c>
      <c r="AG1443" s="21">
        <v>2.1800000000000002</v>
      </c>
      <c r="AH1443" s="21">
        <v>1.7689999999999999</v>
      </c>
      <c r="AI1443">
        <v>31</v>
      </c>
      <c r="AJ1443">
        <v>24</v>
      </c>
      <c r="AK1443">
        <f t="shared" si="603"/>
        <v>-140</v>
      </c>
      <c r="AL1443">
        <f t="shared" si="604"/>
        <v>24</v>
      </c>
      <c r="AM1443">
        <f t="shared" si="605"/>
        <v>31</v>
      </c>
    </row>
    <row r="1444" spans="2:39" x14ac:dyDescent="0.25">
      <c r="B1444" s="24">
        <v>43079</v>
      </c>
      <c r="C1444" s="20" t="s">
        <v>24</v>
      </c>
      <c r="D1444" s="20" t="s">
        <v>40</v>
      </c>
      <c r="E1444" s="2">
        <v>-260.41666666666674</v>
      </c>
      <c r="F1444" s="2">
        <v>231</v>
      </c>
      <c r="G1444" s="9">
        <f t="shared" si="606"/>
        <v>45088.999999996508</v>
      </c>
      <c r="H1444" s="2" t="str">
        <f t="shared" si="607"/>
        <v>Cincinnati Bengals</v>
      </c>
      <c r="I1444" s="2" t="str">
        <f t="shared" si="608"/>
        <v>Chicago Bears</v>
      </c>
      <c r="J1444" s="17">
        <f t="shared" si="609"/>
        <v>-260.41666666666674</v>
      </c>
      <c r="K1444" s="18">
        <f t="shared" si="610"/>
        <v>231</v>
      </c>
      <c r="L1444" s="4">
        <f t="shared" si="585"/>
        <v>1.3839999999999999</v>
      </c>
      <c r="M1444" s="4">
        <f t="shared" si="586"/>
        <v>3.31</v>
      </c>
      <c r="N1444" s="1">
        <f t="shared" si="587"/>
        <v>0.7225433526011561</v>
      </c>
      <c r="O1444" s="1">
        <f t="shared" si="588"/>
        <v>0.30211480362537763</v>
      </c>
      <c r="P1444" s="1">
        <f t="shared" si="589"/>
        <v>2.4064763527907984E-2</v>
      </c>
      <c r="Q1444" s="1">
        <f t="shared" si="590"/>
        <v>0.21021427448788924</v>
      </c>
      <c r="R1444" s="1">
        <f t="shared" si="591"/>
        <v>0.72121427448788922</v>
      </c>
      <c r="S1444" s="1"/>
      <c r="T1444" s="17">
        <f t="shared" si="592"/>
        <v>386.55048211582812</v>
      </c>
      <c r="U1444" s="18">
        <f t="shared" si="593"/>
        <v>2272.2260058594952</v>
      </c>
      <c r="V1444" s="2">
        <f t="shared" si="594"/>
        <v>367.22295801003668</v>
      </c>
      <c r="W1444" s="18">
        <f t="shared" si="595"/>
        <v>2158.6147055665206</v>
      </c>
      <c r="X1444" s="2">
        <f t="shared" si="596"/>
        <v>-272.31412911081355</v>
      </c>
      <c r="Y1444" s="2">
        <f t="shared" si="597"/>
        <v>215.86147055665205</v>
      </c>
      <c r="Z1444" s="2">
        <f t="shared" si="598"/>
        <v>-1000</v>
      </c>
      <c r="AA1444" s="2">
        <f t="shared" si="599"/>
        <v>2158.6147055665206</v>
      </c>
      <c r="AB1444" s="5">
        <f t="shared" si="600"/>
        <v>-1</v>
      </c>
      <c r="AC1444" s="5">
        <f t="shared" si="601"/>
        <v>2.31</v>
      </c>
      <c r="AD1444" s="3">
        <f t="shared" si="602"/>
        <v>201712</v>
      </c>
      <c r="AE1444" s="21">
        <v>1.3839999999999999</v>
      </c>
      <c r="AF1444" s="21">
        <v>3.31</v>
      </c>
      <c r="AG1444" s="21">
        <v>1.3839999999999999</v>
      </c>
      <c r="AH1444" s="21">
        <v>3.31</v>
      </c>
      <c r="AI1444">
        <v>7</v>
      </c>
      <c r="AJ1444">
        <v>33</v>
      </c>
      <c r="AK1444">
        <f t="shared" si="603"/>
        <v>-300</v>
      </c>
      <c r="AL1444">
        <f t="shared" si="604"/>
        <v>7</v>
      </c>
      <c r="AM1444">
        <f t="shared" si="605"/>
        <v>33</v>
      </c>
    </row>
    <row r="1445" spans="2:39" x14ac:dyDescent="0.25">
      <c r="B1445" s="24">
        <v>43079</v>
      </c>
      <c r="C1445" s="20" t="s">
        <v>49</v>
      </c>
      <c r="D1445" s="20" t="s">
        <v>36</v>
      </c>
      <c r="E1445" s="2">
        <v>118.00000000000001</v>
      </c>
      <c r="F1445" s="2">
        <v>-130.03901170351108</v>
      </c>
      <c r="G1445" s="9">
        <f t="shared" si="606"/>
        <v>45089.041666663172</v>
      </c>
      <c r="H1445" s="2" t="str">
        <f t="shared" si="607"/>
        <v>Green Bay Packers</v>
      </c>
      <c r="I1445" s="2" t="str">
        <f t="shared" si="608"/>
        <v>Cleveland Browns</v>
      </c>
      <c r="J1445" s="17">
        <f t="shared" si="609"/>
        <v>-130.03901170351108</v>
      </c>
      <c r="K1445" s="18">
        <f t="shared" si="610"/>
        <v>118.00000000000001</v>
      </c>
      <c r="L1445" s="4">
        <f t="shared" si="585"/>
        <v>1.7689999999999999</v>
      </c>
      <c r="M1445" s="4">
        <f t="shared" si="586"/>
        <v>2.1800000000000002</v>
      </c>
      <c r="N1445" s="1">
        <f t="shared" si="587"/>
        <v>0.56529112492933864</v>
      </c>
      <c r="O1445" s="1">
        <f t="shared" si="588"/>
        <v>0.4587155963302752</v>
      </c>
      <c r="P1445" s="1">
        <f t="shared" si="589"/>
        <v>2.3443909850595079E-2</v>
      </c>
      <c r="Q1445" s="1">
        <f t="shared" si="590"/>
        <v>5.328776429953172E-2</v>
      </c>
      <c r="R1445" s="1">
        <f t="shared" si="591"/>
        <v>0.56428776429953176</v>
      </c>
      <c r="S1445" s="1"/>
      <c r="T1445" s="17">
        <f t="shared" si="592"/>
        <v>772.14546064335025</v>
      </c>
      <c r="U1445" s="18">
        <f t="shared" si="593"/>
        <v>1178.7723247127699</v>
      </c>
      <c r="V1445" s="2">
        <f t="shared" si="594"/>
        <v>733.53818761118271</v>
      </c>
      <c r="W1445" s="18">
        <f t="shared" si="595"/>
        <v>1119.8337084771313</v>
      </c>
      <c r="X1445" s="2">
        <f t="shared" si="596"/>
        <v>-136.32555426413018</v>
      </c>
      <c r="Y1445" s="2">
        <f t="shared" si="597"/>
        <v>111.98337084771313</v>
      </c>
      <c r="Z1445" s="2">
        <f t="shared" si="598"/>
        <v>733.53818761118271</v>
      </c>
      <c r="AA1445" s="2">
        <f t="shared" si="599"/>
        <v>-1000</v>
      </c>
      <c r="AB1445" s="5">
        <f t="shared" si="600"/>
        <v>0.76899999999999991</v>
      </c>
      <c r="AC1445" s="5">
        <f t="shared" si="601"/>
        <v>-1</v>
      </c>
      <c r="AD1445" s="3">
        <f t="shared" si="602"/>
        <v>201712</v>
      </c>
      <c r="AE1445" s="21">
        <v>2.4900000000000002</v>
      </c>
      <c r="AF1445" s="21">
        <v>1.6060000000000001</v>
      </c>
      <c r="AG1445" s="21">
        <v>2.1800000000000002</v>
      </c>
      <c r="AH1445" s="21">
        <v>1.7689999999999999</v>
      </c>
      <c r="AI1445">
        <v>21</v>
      </c>
      <c r="AJ1445">
        <v>27</v>
      </c>
      <c r="AK1445">
        <f t="shared" si="603"/>
        <v>-140</v>
      </c>
      <c r="AL1445">
        <f t="shared" si="604"/>
        <v>27</v>
      </c>
      <c r="AM1445">
        <f t="shared" si="605"/>
        <v>21</v>
      </c>
    </row>
    <row r="1446" spans="2:39" x14ac:dyDescent="0.25">
      <c r="B1446" s="24">
        <v>43079</v>
      </c>
      <c r="C1446" s="20" t="s">
        <v>43</v>
      </c>
      <c r="D1446" s="20" t="s">
        <v>25</v>
      </c>
      <c r="E1446" s="2">
        <v>-123.00123001230013</v>
      </c>
      <c r="F1446" s="2">
        <v>110.99999999999999</v>
      </c>
      <c r="G1446" s="9">
        <f t="shared" si="606"/>
        <v>45089.083333329836</v>
      </c>
      <c r="H1446" s="2" t="str">
        <f t="shared" si="607"/>
        <v>Houston Texans</v>
      </c>
      <c r="I1446" s="2" t="str">
        <f t="shared" si="608"/>
        <v>San Francisco 49ers</v>
      </c>
      <c r="J1446" s="17">
        <f t="shared" si="609"/>
        <v>-123.00123001230013</v>
      </c>
      <c r="K1446" s="18">
        <f t="shared" si="610"/>
        <v>110.99999999999999</v>
      </c>
      <c r="L1446" s="4">
        <f t="shared" si="585"/>
        <v>1.8130000000000002</v>
      </c>
      <c r="M1446" s="4">
        <f t="shared" si="586"/>
        <v>2.11</v>
      </c>
      <c r="N1446" s="1">
        <f t="shared" si="587"/>
        <v>0.55157198014340869</v>
      </c>
      <c r="O1446" s="1">
        <f t="shared" si="588"/>
        <v>0.47393364928909953</v>
      </c>
      <c r="P1446" s="1">
        <f t="shared" si="589"/>
        <v>2.4871271985725141E-2</v>
      </c>
      <c r="Q1446" s="1">
        <f t="shared" si="590"/>
        <v>3.8819165427154578E-2</v>
      </c>
      <c r="R1446" s="1">
        <f t="shared" si="591"/>
        <v>0.54981916542715459</v>
      </c>
      <c r="S1446" s="1"/>
      <c r="T1446" s="17">
        <f t="shared" si="592"/>
        <v>818.77981503809497</v>
      </c>
      <c r="U1446" s="18">
        <f t="shared" si="593"/>
        <v>1112.7024405877062</v>
      </c>
      <c r="V1446" s="2">
        <f t="shared" si="594"/>
        <v>777.84082428619013</v>
      </c>
      <c r="W1446" s="18">
        <f t="shared" si="595"/>
        <v>1057.0673185583207</v>
      </c>
      <c r="X1446" s="2">
        <f t="shared" si="596"/>
        <v>-128.56100744232359</v>
      </c>
      <c r="Y1446" s="2">
        <f t="shared" si="597"/>
        <v>105.70673185583207</v>
      </c>
      <c r="Z1446" s="2">
        <f t="shared" si="598"/>
        <v>-1000</v>
      </c>
      <c r="AA1446" s="2">
        <f t="shared" si="599"/>
        <v>1057.0673185583207</v>
      </c>
      <c r="AB1446" s="5">
        <f t="shared" si="600"/>
        <v>-1</v>
      </c>
      <c r="AC1446" s="5">
        <f t="shared" si="601"/>
        <v>1.1099999999999999</v>
      </c>
      <c r="AD1446" s="3">
        <f t="shared" si="602"/>
        <v>201712</v>
      </c>
      <c r="AE1446" s="21">
        <v>1.671</v>
      </c>
      <c r="AF1446" s="21">
        <v>2.35</v>
      </c>
      <c r="AG1446" s="21">
        <v>1.8129999999999999</v>
      </c>
      <c r="AH1446" s="21">
        <v>2.11</v>
      </c>
      <c r="AI1446">
        <v>16</v>
      </c>
      <c r="AJ1446">
        <v>26</v>
      </c>
      <c r="AK1446">
        <f t="shared" si="603"/>
        <v>-130</v>
      </c>
      <c r="AL1446">
        <f t="shared" si="604"/>
        <v>16</v>
      </c>
      <c r="AM1446">
        <f t="shared" si="605"/>
        <v>26</v>
      </c>
    </row>
    <row r="1447" spans="2:39" x14ac:dyDescent="0.25">
      <c r="B1447" s="24">
        <v>43079</v>
      </c>
      <c r="C1447" s="20" t="s">
        <v>29</v>
      </c>
      <c r="D1447" s="20" t="s">
        <v>35</v>
      </c>
      <c r="E1447" s="2">
        <v>-145.13788098693757</v>
      </c>
      <c r="F1447" s="2">
        <v>131</v>
      </c>
      <c r="G1447" s="9">
        <f t="shared" si="606"/>
        <v>45089.1249999965</v>
      </c>
      <c r="H1447" s="2" t="str">
        <f t="shared" si="607"/>
        <v>Jacksonville Jaguars</v>
      </c>
      <c r="I1447" s="2" t="str">
        <f t="shared" si="608"/>
        <v>Seattle Seahawks</v>
      </c>
      <c r="J1447" s="17">
        <f t="shared" si="609"/>
        <v>-145.13788098693757</v>
      </c>
      <c r="K1447" s="18">
        <f t="shared" si="610"/>
        <v>131</v>
      </c>
      <c r="L1447" s="4">
        <f t="shared" si="585"/>
        <v>1.6890000000000001</v>
      </c>
      <c r="M1447" s="4">
        <f t="shared" si="586"/>
        <v>2.31</v>
      </c>
      <c r="N1447" s="1">
        <f t="shared" si="587"/>
        <v>0.59206631142687982</v>
      </c>
      <c r="O1447" s="1">
        <f t="shared" si="588"/>
        <v>0.4329004329004329</v>
      </c>
      <c r="P1447" s="1">
        <f t="shared" si="589"/>
        <v>2.4358589647411888E-2</v>
      </c>
      <c r="Q1447" s="1">
        <f t="shared" si="590"/>
        <v>7.9582939263223462E-2</v>
      </c>
      <c r="R1447" s="1">
        <f t="shared" si="591"/>
        <v>0.59058293926322347</v>
      </c>
      <c r="S1447" s="1"/>
      <c r="T1447" s="17">
        <f t="shared" si="592"/>
        <v>693.24227558544305</v>
      </c>
      <c r="U1447" s="18">
        <f t="shared" si="593"/>
        <v>1309.568863191934</v>
      </c>
      <c r="V1447" s="2">
        <f t="shared" si="594"/>
        <v>658.58016180617085</v>
      </c>
      <c r="W1447" s="18">
        <f t="shared" si="595"/>
        <v>1244.0904200323373</v>
      </c>
      <c r="X1447" s="2">
        <f t="shared" si="596"/>
        <v>-151.84180423192183</v>
      </c>
      <c r="Y1447" s="2">
        <f t="shared" si="597"/>
        <v>124.40904200323374</v>
      </c>
      <c r="Z1447" s="2">
        <f t="shared" si="598"/>
        <v>658.58016180617085</v>
      </c>
      <c r="AA1447" s="2">
        <f t="shared" si="599"/>
        <v>-1000</v>
      </c>
      <c r="AB1447" s="5">
        <f t="shared" si="600"/>
        <v>0.68900000000000006</v>
      </c>
      <c r="AC1447" s="5">
        <f t="shared" si="601"/>
        <v>-1</v>
      </c>
      <c r="AD1447" s="3">
        <f t="shared" si="602"/>
        <v>201712</v>
      </c>
      <c r="AE1447" s="21">
        <v>1.675</v>
      </c>
      <c r="AF1447" s="21">
        <v>2.34</v>
      </c>
      <c r="AG1447" s="21">
        <v>1.6890000000000001</v>
      </c>
      <c r="AH1447" s="21">
        <v>2.31</v>
      </c>
      <c r="AI1447">
        <v>30</v>
      </c>
      <c r="AJ1447">
        <v>24</v>
      </c>
      <c r="AK1447">
        <f t="shared" si="603"/>
        <v>-150</v>
      </c>
      <c r="AL1447">
        <f t="shared" si="604"/>
        <v>30</v>
      </c>
      <c r="AM1447">
        <f t="shared" si="605"/>
        <v>24</v>
      </c>
    </row>
    <row r="1448" spans="2:39" x14ac:dyDescent="0.25">
      <c r="B1448" s="24">
        <v>43079</v>
      </c>
      <c r="C1448" s="20" t="s">
        <v>23</v>
      </c>
      <c r="D1448" s="20" t="s">
        <v>55</v>
      </c>
      <c r="E1448" s="2">
        <v>-209.20502092050211</v>
      </c>
      <c r="F1448" s="2">
        <v>187</v>
      </c>
      <c r="G1448" s="9">
        <f t="shared" si="606"/>
        <v>45089.166666663165</v>
      </c>
      <c r="H1448" s="2" t="str">
        <f t="shared" si="607"/>
        <v>Kansas City Chiefs</v>
      </c>
      <c r="I1448" s="2" t="str">
        <f t="shared" si="608"/>
        <v>Oakland Raiders</v>
      </c>
      <c r="J1448" s="17">
        <f t="shared" si="609"/>
        <v>-209.20502092050211</v>
      </c>
      <c r="K1448" s="18">
        <f t="shared" si="610"/>
        <v>187</v>
      </c>
      <c r="L1448" s="4">
        <f t="shared" si="585"/>
        <v>1.4779999999999998</v>
      </c>
      <c r="M1448" s="4">
        <f t="shared" si="586"/>
        <v>2.87</v>
      </c>
      <c r="N1448" s="1">
        <f t="shared" si="587"/>
        <v>0.67658998646820034</v>
      </c>
      <c r="O1448" s="1">
        <f t="shared" si="588"/>
        <v>0.34843205574912889</v>
      </c>
      <c r="P1448" s="1">
        <f t="shared" si="589"/>
        <v>2.4411223551058181E-2</v>
      </c>
      <c r="Q1448" s="1">
        <f t="shared" si="590"/>
        <v>0.16407896535953573</v>
      </c>
      <c r="R1448" s="1">
        <f t="shared" si="591"/>
        <v>0.67507896535953571</v>
      </c>
      <c r="S1448" s="1"/>
      <c r="T1448" s="17">
        <f t="shared" si="592"/>
        <v>481.30818957959497</v>
      </c>
      <c r="U1448" s="18">
        <f t="shared" si="593"/>
        <v>1855.0274360138328</v>
      </c>
      <c r="V1448" s="2">
        <f t="shared" si="594"/>
        <v>457.24278010061522</v>
      </c>
      <c r="W1448" s="18">
        <f t="shared" si="595"/>
        <v>1762.2760642131411</v>
      </c>
      <c r="X1448" s="2">
        <f t="shared" si="596"/>
        <v>-218.70219575253924</v>
      </c>
      <c r="Y1448" s="2">
        <f t="shared" si="597"/>
        <v>176.22760642131411</v>
      </c>
      <c r="Z1448" s="2">
        <f t="shared" si="598"/>
        <v>457.24278010061522</v>
      </c>
      <c r="AA1448" s="2">
        <f t="shared" si="599"/>
        <v>-1000</v>
      </c>
      <c r="AB1448" s="5">
        <f t="shared" si="600"/>
        <v>0.47799999999999976</v>
      </c>
      <c r="AC1448" s="5">
        <f t="shared" si="601"/>
        <v>-1</v>
      </c>
      <c r="AD1448" s="3">
        <f t="shared" si="602"/>
        <v>201712</v>
      </c>
      <c r="AE1448" s="21">
        <v>1.51</v>
      </c>
      <c r="AF1448" s="21">
        <v>2.76</v>
      </c>
      <c r="AG1448" s="21">
        <v>1.478</v>
      </c>
      <c r="AH1448" s="21">
        <v>2.87</v>
      </c>
      <c r="AI1448">
        <v>26</v>
      </c>
      <c r="AJ1448">
        <v>15</v>
      </c>
      <c r="AK1448">
        <f t="shared" si="603"/>
        <v>-300</v>
      </c>
      <c r="AL1448">
        <f t="shared" si="604"/>
        <v>26</v>
      </c>
      <c r="AM1448">
        <f t="shared" si="605"/>
        <v>15</v>
      </c>
    </row>
    <row r="1449" spans="2:39" x14ac:dyDescent="0.25">
      <c r="B1449" s="24">
        <v>43079</v>
      </c>
      <c r="C1449" s="20" t="s">
        <v>30</v>
      </c>
      <c r="D1449" s="20" t="s">
        <v>37</v>
      </c>
      <c r="E1449" s="2">
        <v>110.99999999999999</v>
      </c>
      <c r="F1449" s="2">
        <v>-123.00123001230013</v>
      </c>
      <c r="G1449" s="9">
        <f t="shared" si="606"/>
        <v>45089.208333329829</v>
      </c>
      <c r="H1449" s="2" t="str">
        <f t="shared" si="607"/>
        <v>Detroit Lions</v>
      </c>
      <c r="I1449" s="2" t="str">
        <f t="shared" si="608"/>
        <v>Tampa Bay Buccaneers</v>
      </c>
      <c r="J1449" s="17">
        <f t="shared" si="609"/>
        <v>-123.00123001230013</v>
      </c>
      <c r="K1449" s="18">
        <f t="shared" si="610"/>
        <v>110.99999999999999</v>
      </c>
      <c r="L1449" s="4">
        <f t="shared" si="585"/>
        <v>1.8130000000000002</v>
      </c>
      <c r="M1449" s="4">
        <f t="shared" si="586"/>
        <v>2.11</v>
      </c>
      <c r="N1449" s="1">
        <f t="shared" si="587"/>
        <v>0.55157198014340869</v>
      </c>
      <c r="O1449" s="1">
        <f t="shared" si="588"/>
        <v>0.47393364928909953</v>
      </c>
      <c r="P1449" s="1">
        <f t="shared" si="589"/>
        <v>2.4871271985725141E-2</v>
      </c>
      <c r="Q1449" s="1">
        <f t="shared" si="590"/>
        <v>3.8819165427154578E-2</v>
      </c>
      <c r="R1449" s="1">
        <f t="shared" si="591"/>
        <v>0.54981916542715459</v>
      </c>
      <c r="S1449" s="1"/>
      <c r="T1449" s="17">
        <f t="shared" si="592"/>
        <v>818.77981503809497</v>
      </c>
      <c r="U1449" s="18">
        <f t="shared" si="593"/>
        <v>1112.7024405877062</v>
      </c>
      <c r="V1449" s="2">
        <f t="shared" si="594"/>
        <v>777.84082428619013</v>
      </c>
      <c r="W1449" s="18">
        <f t="shared" si="595"/>
        <v>1057.0673185583207</v>
      </c>
      <c r="X1449" s="2">
        <f t="shared" si="596"/>
        <v>-128.56100744232359</v>
      </c>
      <c r="Y1449" s="2">
        <f t="shared" si="597"/>
        <v>105.70673185583207</v>
      </c>
      <c r="Z1449" s="2">
        <f t="shared" si="598"/>
        <v>777.84082428619013</v>
      </c>
      <c r="AA1449" s="2">
        <f t="shared" si="599"/>
        <v>-1000</v>
      </c>
      <c r="AB1449" s="5">
        <f t="shared" si="600"/>
        <v>0.81300000000000017</v>
      </c>
      <c r="AC1449" s="5">
        <f t="shared" si="601"/>
        <v>-1</v>
      </c>
      <c r="AD1449" s="3">
        <f t="shared" si="602"/>
        <v>201712</v>
      </c>
      <c r="AE1449" s="21">
        <v>2.37</v>
      </c>
      <c r="AF1449" s="21">
        <v>1.657</v>
      </c>
      <c r="AG1449" s="21">
        <v>2.11</v>
      </c>
      <c r="AH1449" s="21">
        <v>1.8129999999999999</v>
      </c>
      <c r="AI1449">
        <v>21</v>
      </c>
      <c r="AJ1449">
        <v>24</v>
      </c>
      <c r="AK1449">
        <f t="shared" si="603"/>
        <v>-130</v>
      </c>
      <c r="AL1449">
        <f t="shared" si="604"/>
        <v>24</v>
      </c>
      <c r="AM1449">
        <f t="shared" si="605"/>
        <v>21</v>
      </c>
    </row>
    <row r="1450" spans="2:39" x14ac:dyDescent="0.25">
      <c r="B1450" s="24">
        <v>43076</v>
      </c>
      <c r="C1450" s="20" t="s">
        <v>38</v>
      </c>
      <c r="D1450" s="20" t="s">
        <v>46</v>
      </c>
      <c r="E1450" s="2">
        <v>-130.03901170351108</v>
      </c>
      <c r="F1450" s="2">
        <v>118.00000000000001</v>
      </c>
      <c r="G1450" s="9">
        <f t="shared" si="606"/>
        <v>45089.249999996493</v>
      </c>
      <c r="H1450" s="2" t="str">
        <f t="shared" si="607"/>
        <v>Atlanta Falcons</v>
      </c>
      <c r="I1450" s="2" t="str">
        <f t="shared" si="608"/>
        <v>New Orleans Saints</v>
      </c>
      <c r="J1450" s="17">
        <f t="shared" si="609"/>
        <v>-130.03901170351108</v>
      </c>
      <c r="K1450" s="18">
        <f t="shared" si="610"/>
        <v>118.00000000000001</v>
      </c>
      <c r="L1450" s="4">
        <f t="shared" si="585"/>
        <v>1.7689999999999999</v>
      </c>
      <c r="M1450" s="4">
        <f t="shared" si="586"/>
        <v>2.1800000000000002</v>
      </c>
      <c r="N1450" s="1">
        <f t="shared" si="587"/>
        <v>0.56529112492933864</v>
      </c>
      <c r="O1450" s="1">
        <f t="shared" si="588"/>
        <v>0.4587155963302752</v>
      </c>
      <c r="P1450" s="1">
        <f t="shared" si="589"/>
        <v>2.3443909850595079E-2</v>
      </c>
      <c r="Q1450" s="1">
        <f t="shared" si="590"/>
        <v>5.328776429953172E-2</v>
      </c>
      <c r="R1450" s="1">
        <f t="shared" si="591"/>
        <v>0.56428776429953176</v>
      </c>
      <c r="S1450" s="1"/>
      <c r="T1450" s="17">
        <f t="shared" si="592"/>
        <v>772.14546064335025</v>
      </c>
      <c r="U1450" s="18">
        <f t="shared" si="593"/>
        <v>1178.7723247127699</v>
      </c>
      <c r="V1450" s="2">
        <f t="shared" si="594"/>
        <v>733.53818761118271</v>
      </c>
      <c r="W1450" s="18">
        <f t="shared" si="595"/>
        <v>1119.8337084771313</v>
      </c>
      <c r="X1450" s="2">
        <f t="shared" si="596"/>
        <v>-136.32555426413018</v>
      </c>
      <c r="Y1450" s="2">
        <f t="shared" si="597"/>
        <v>111.98337084771313</v>
      </c>
      <c r="Z1450" s="2">
        <f t="shared" si="598"/>
        <v>733.53818761118271</v>
      </c>
      <c r="AA1450" s="2">
        <f t="shared" si="599"/>
        <v>-1000</v>
      </c>
      <c r="AB1450" s="5">
        <f t="shared" si="600"/>
        <v>0.76899999999999991</v>
      </c>
      <c r="AC1450" s="5">
        <f t="shared" si="601"/>
        <v>-1</v>
      </c>
      <c r="AD1450" s="3">
        <f t="shared" si="602"/>
        <v>201712</v>
      </c>
      <c r="AE1450" s="21">
        <v>2.04</v>
      </c>
      <c r="AF1450" s="21">
        <v>1.869</v>
      </c>
      <c r="AG1450" s="21">
        <v>1.7689999999999999</v>
      </c>
      <c r="AH1450" s="21">
        <v>2.1800000000000002</v>
      </c>
      <c r="AI1450">
        <v>20</v>
      </c>
      <c r="AJ1450">
        <v>17</v>
      </c>
      <c r="AK1450">
        <f t="shared" si="603"/>
        <v>-140</v>
      </c>
      <c r="AL1450">
        <f t="shared" si="604"/>
        <v>20</v>
      </c>
      <c r="AM1450">
        <f t="shared" si="605"/>
        <v>17</v>
      </c>
    </row>
    <row r="1451" spans="2:39" x14ac:dyDescent="0.25">
      <c r="B1451" s="24">
        <v>43073</v>
      </c>
      <c r="C1451" s="20" t="s">
        <v>24</v>
      </c>
      <c r="D1451" s="20" t="s">
        <v>48</v>
      </c>
      <c r="E1451" s="2">
        <v>190</v>
      </c>
      <c r="F1451" s="2">
        <v>-212.31422505307853</v>
      </c>
      <c r="G1451" s="9">
        <f t="shared" si="606"/>
        <v>45089.291666663157</v>
      </c>
      <c r="H1451" s="2" t="str">
        <f t="shared" si="607"/>
        <v>Pittsburgh Steelers</v>
      </c>
      <c r="I1451" s="2" t="str">
        <f t="shared" si="608"/>
        <v>Cincinnati Bengals</v>
      </c>
      <c r="J1451" s="17">
        <f t="shared" si="609"/>
        <v>-212.31422505307853</v>
      </c>
      <c r="K1451" s="18">
        <f t="shared" si="610"/>
        <v>190</v>
      </c>
      <c r="L1451" s="4">
        <f t="shared" si="585"/>
        <v>1.4710000000000001</v>
      </c>
      <c r="M1451" s="4">
        <f t="shared" si="586"/>
        <v>2.9</v>
      </c>
      <c r="N1451" s="1">
        <f t="shared" si="587"/>
        <v>0.67980965329707677</v>
      </c>
      <c r="O1451" s="1">
        <f t="shared" si="588"/>
        <v>0.34482758620689657</v>
      </c>
      <c r="P1451" s="1">
        <f t="shared" si="589"/>
        <v>2.4044840997483496E-2</v>
      </c>
      <c r="Q1451" s="1">
        <f t="shared" si="590"/>
        <v>0.1674910335450901</v>
      </c>
      <c r="R1451" s="1">
        <f t="shared" si="591"/>
        <v>0.67849103354509011</v>
      </c>
      <c r="S1451" s="1"/>
      <c r="T1451" s="17">
        <f t="shared" si="592"/>
        <v>473.85882872325902</v>
      </c>
      <c r="U1451" s="18">
        <f t="shared" si="593"/>
        <v>1882.3065131428357</v>
      </c>
      <c r="V1451" s="2">
        <f t="shared" si="594"/>
        <v>450.16588728709604</v>
      </c>
      <c r="W1451" s="18">
        <f t="shared" si="595"/>
        <v>1788.1911874856937</v>
      </c>
      <c r="X1451" s="2">
        <f t="shared" si="596"/>
        <v>-222.1403327618745</v>
      </c>
      <c r="Y1451" s="2">
        <f t="shared" si="597"/>
        <v>178.81911874856937</v>
      </c>
      <c r="Z1451" s="2">
        <f t="shared" si="598"/>
        <v>450.16588728709604</v>
      </c>
      <c r="AA1451" s="2">
        <f t="shared" si="599"/>
        <v>-1000</v>
      </c>
      <c r="AB1451" s="5">
        <f t="shared" si="600"/>
        <v>0.47100000000000009</v>
      </c>
      <c r="AC1451" s="5">
        <f t="shared" si="601"/>
        <v>-1</v>
      </c>
      <c r="AD1451" s="3">
        <f t="shared" si="602"/>
        <v>201712</v>
      </c>
      <c r="AE1451" s="21">
        <v>3.1</v>
      </c>
      <c r="AF1451" s="21">
        <v>1.425</v>
      </c>
      <c r="AG1451" s="21">
        <v>2.9</v>
      </c>
      <c r="AH1451" s="21">
        <v>1.4710000000000001</v>
      </c>
      <c r="AI1451">
        <v>20</v>
      </c>
      <c r="AJ1451">
        <v>23</v>
      </c>
      <c r="AK1451">
        <f t="shared" si="603"/>
        <v>-300</v>
      </c>
      <c r="AL1451">
        <f t="shared" si="604"/>
        <v>23</v>
      </c>
      <c r="AM1451">
        <f t="shared" si="605"/>
        <v>20</v>
      </c>
    </row>
    <row r="1452" spans="2:39" x14ac:dyDescent="0.25">
      <c r="B1452" s="24">
        <v>43072</v>
      </c>
      <c r="C1452" s="20" t="s">
        <v>35</v>
      </c>
      <c r="D1452" s="20" t="s">
        <v>22</v>
      </c>
      <c r="E1452" s="2">
        <v>171</v>
      </c>
      <c r="F1452" s="2">
        <v>-190.11406844106463</v>
      </c>
      <c r="G1452" s="9">
        <f t="shared" si="606"/>
        <v>45089.333333329821</v>
      </c>
      <c r="H1452" s="2" t="str">
        <f t="shared" si="607"/>
        <v>Philadelphia Eagles</v>
      </c>
      <c r="I1452" s="2" t="str">
        <f t="shared" si="608"/>
        <v>Seattle Seahawks</v>
      </c>
      <c r="J1452" s="17">
        <f t="shared" si="609"/>
        <v>-190.11406844106463</v>
      </c>
      <c r="K1452" s="18">
        <f t="shared" si="610"/>
        <v>171</v>
      </c>
      <c r="L1452" s="4">
        <f t="shared" si="585"/>
        <v>1.5260000000000002</v>
      </c>
      <c r="M1452" s="4">
        <f t="shared" si="586"/>
        <v>2.71</v>
      </c>
      <c r="N1452" s="1">
        <f t="shared" si="587"/>
        <v>0.65530799475753598</v>
      </c>
      <c r="O1452" s="1">
        <f t="shared" si="588"/>
        <v>0.36900369003690037</v>
      </c>
      <c r="P1452" s="1">
        <f t="shared" si="589"/>
        <v>2.3734655335221788E-2</v>
      </c>
      <c r="Q1452" s="1">
        <f t="shared" si="590"/>
        <v>0.14315215236031781</v>
      </c>
      <c r="R1452" s="1">
        <f t="shared" si="591"/>
        <v>0.65415215236031776</v>
      </c>
      <c r="S1452" s="1"/>
      <c r="T1452" s="17">
        <f t="shared" si="592"/>
        <v>528.69633829345491</v>
      </c>
      <c r="U1452" s="18">
        <f t="shared" si="593"/>
        <v>1698.0824170407793</v>
      </c>
      <c r="V1452" s="2">
        <f t="shared" si="594"/>
        <v>502.26152137878216</v>
      </c>
      <c r="W1452" s="18">
        <f t="shared" si="595"/>
        <v>1613.1782961887402</v>
      </c>
      <c r="X1452" s="2">
        <f t="shared" si="596"/>
        <v>-199.09946460856727</v>
      </c>
      <c r="Y1452" s="2">
        <f t="shared" si="597"/>
        <v>161.31782961887401</v>
      </c>
      <c r="Z1452" s="2">
        <f t="shared" si="598"/>
        <v>-1000</v>
      </c>
      <c r="AA1452" s="2">
        <f t="shared" si="599"/>
        <v>1613.1782961887402</v>
      </c>
      <c r="AB1452" s="5">
        <f t="shared" si="600"/>
        <v>-1</v>
      </c>
      <c r="AC1452" s="5">
        <f t="shared" si="601"/>
        <v>1.71</v>
      </c>
      <c r="AD1452" s="3">
        <f t="shared" si="602"/>
        <v>201712</v>
      </c>
      <c r="AE1452" s="21">
        <v>3.01</v>
      </c>
      <c r="AF1452" s="21">
        <v>1.444</v>
      </c>
      <c r="AG1452" s="21">
        <v>2.71</v>
      </c>
      <c r="AH1452" s="21">
        <v>1.526</v>
      </c>
      <c r="AI1452">
        <v>24</v>
      </c>
      <c r="AJ1452">
        <v>10</v>
      </c>
      <c r="AK1452">
        <f t="shared" si="603"/>
        <v>-200</v>
      </c>
      <c r="AL1452">
        <f t="shared" si="604"/>
        <v>10</v>
      </c>
      <c r="AM1452">
        <f t="shared" si="605"/>
        <v>24</v>
      </c>
    </row>
    <row r="1453" spans="2:39" x14ac:dyDescent="0.25">
      <c r="B1453" s="24">
        <v>43072</v>
      </c>
      <c r="C1453" s="20" t="s">
        <v>51</v>
      </c>
      <c r="D1453" s="20" t="s">
        <v>50</v>
      </c>
      <c r="E1453" s="2">
        <v>280</v>
      </c>
      <c r="F1453" s="2">
        <v>-319.48881789137386</v>
      </c>
      <c r="G1453" s="9">
        <f t="shared" si="606"/>
        <v>45089.374999996486</v>
      </c>
      <c r="H1453" s="2" t="str">
        <f t="shared" si="607"/>
        <v>Los Angeles Rams</v>
      </c>
      <c r="I1453" s="2" t="str">
        <f t="shared" si="608"/>
        <v>Arizona Cardinals</v>
      </c>
      <c r="J1453" s="17">
        <f t="shared" si="609"/>
        <v>-319.48881789137386</v>
      </c>
      <c r="K1453" s="18">
        <f t="shared" si="610"/>
        <v>280</v>
      </c>
      <c r="L1453" s="4">
        <f t="shared" si="585"/>
        <v>1.3129999999999999</v>
      </c>
      <c r="M1453" s="4">
        <f t="shared" si="586"/>
        <v>3.8</v>
      </c>
      <c r="N1453" s="1">
        <f t="shared" si="587"/>
        <v>0.76161462300076166</v>
      </c>
      <c r="O1453" s="1">
        <f t="shared" si="588"/>
        <v>0.26315789473684209</v>
      </c>
      <c r="P1453" s="1">
        <f t="shared" si="589"/>
        <v>2.4173674946215473E-2</v>
      </c>
      <c r="Q1453" s="1">
        <f t="shared" si="590"/>
        <v>0.24922836413195978</v>
      </c>
      <c r="R1453" s="1">
        <f t="shared" si="591"/>
        <v>0.76022836413195982</v>
      </c>
      <c r="S1453" s="1"/>
      <c r="T1453" s="17">
        <f t="shared" si="592"/>
        <v>315.39422518365922</v>
      </c>
      <c r="U1453" s="18">
        <f t="shared" si="593"/>
        <v>2729.7392441995803</v>
      </c>
      <c r="V1453" s="2">
        <f t="shared" si="594"/>
        <v>299.62451392447622</v>
      </c>
      <c r="W1453" s="18">
        <f t="shared" si="595"/>
        <v>2593.2522819896012</v>
      </c>
      <c r="X1453" s="2">
        <f t="shared" si="596"/>
        <v>-333.75106292272915</v>
      </c>
      <c r="Y1453" s="2">
        <f t="shared" si="597"/>
        <v>259.32522819896013</v>
      </c>
      <c r="Z1453" s="2">
        <f t="shared" si="598"/>
        <v>299.62451392447622</v>
      </c>
      <c r="AA1453" s="2">
        <f t="shared" si="599"/>
        <v>-1000</v>
      </c>
      <c r="AB1453" s="5">
        <f t="shared" si="600"/>
        <v>0.31299999999999994</v>
      </c>
      <c r="AC1453" s="5">
        <f t="shared" si="601"/>
        <v>-1</v>
      </c>
      <c r="AD1453" s="3">
        <f t="shared" si="602"/>
        <v>201712</v>
      </c>
      <c r="AE1453" s="21">
        <v>3.52</v>
      </c>
      <c r="AF1453" s="21">
        <v>1.35</v>
      </c>
      <c r="AG1453" s="21">
        <v>3.8</v>
      </c>
      <c r="AH1453" s="21">
        <v>1.3129999999999999</v>
      </c>
      <c r="AI1453">
        <v>16</v>
      </c>
      <c r="AJ1453">
        <v>32</v>
      </c>
      <c r="AK1453">
        <f t="shared" si="603"/>
        <v>-400</v>
      </c>
      <c r="AL1453">
        <f t="shared" si="604"/>
        <v>32</v>
      </c>
      <c r="AM1453">
        <f t="shared" si="605"/>
        <v>16</v>
      </c>
    </row>
    <row r="1454" spans="2:39" x14ac:dyDescent="0.25">
      <c r="B1454" s="24">
        <v>43072</v>
      </c>
      <c r="C1454" s="20" t="s">
        <v>55</v>
      </c>
      <c r="D1454" s="20" t="s">
        <v>28</v>
      </c>
      <c r="E1454" s="2">
        <v>-400</v>
      </c>
      <c r="F1454" s="2">
        <v>346</v>
      </c>
      <c r="G1454" s="9">
        <f t="shared" si="606"/>
        <v>45089.41666666315</v>
      </c>
      <c r="H1454" s="2" t="str">
        <f t="shared" si="607"/>
        <v>Oakland Raiders</v>
      </c>
      <c r="I1454" s="2" t="str">
        <f t="shared" si="608"/>
        <v>New York Giants</v>
      </c>
      <c r="J1454" s="17">
        <f t="shared" si="609"/>
        <v>-400</v>
      </c>
      <c r="K1454" s="18">
        <f t="shared" si="610"/>
        <v>346</v>
      </c>
      <c r="L1454" s="4">
        <f t="shared" si="585"/>
        <v>1.25</v>
      </c>
      <c r="M1454" s="4">
        <f t="shared" si="586"/>
        <v>4.46</v>
      </c>
      <c r="N1454" s="1">
        <f t="shared" si="587"/>
        <v>0.8</v>
      </c>
      <c r="O1454" s="1">
        <f t="shared" si="588"/>
        <v>0.22421524663677131</v>
      </c>
      <c r="P1454" s="1">
        <f t="shared" si="589"/>
        <v>2.3642732049036774E-2</v>
      </c>
      <c r="Q1454" s="1">
        <f t="shared" si="590"/>
        <v>0.28789237668161438</v>
      </c>
      <c r="R1454" s="1">
        <f t="shared" si="591"/>
        <v>0.79889237668161439</v>
      </c>
      <c r="S1454" s="1"/>
      <c r="T1454" s="17">
        <f t="shared" si="592"/>
        <v>251.73306090832037</v>
      </c>
      <c r="U1454" s="18">
        <f t="shared" si="593"/>
        <v>3325.0323008798923</v>
      </c>
      <c r="V1454" s="2">
        <f t="shared" si="594"/>
        <v>239.14640786290434</v>
      </c>
      <c r="W1454" s="18">
        <f t="shared" si="595"/>
        <v>3158.7806858358977</v>
      </c>
      <c r="X1454" s="2">
        <f t="shared" si="596"/>
        <v>-418.15388695834849</v>
      </c>
      <c r="Y1454" s="2">
        <f t="shared" si="597"/>
        <v>315.87806858358977</v>
      </c>
      <c r="Z1454" s="2">
        <f t="shared" si="598"/>
        <v>239.14640786290434</v>
      </c>
      <c r="AA1454" s="2">
        <f t="shared" si="599"/>
        <v>-1000</v>
      </c>
      <c r="AB1454" s="5">
        <f t="shared" si="600"/>
        <v>0.25</v>
      </c>
      <c r="AC1454" s="5">
        <f t="shared" si="601"/>
        <v>-1</v>
      </c>
      <c r="AD1454" s="3">
        <f t="shared" si="602"/>
        <v>201712</v>
      </c>
      <c r="AE1454" s="21">
        <v>1.3169999999999999</v>
      </c>
      <c r="AF1454" s="21">
        <v>3.77</v>
      </c>
      <c r="AG1454" s="21">
        <v>1.25</v>
      </c>
      <c r="AH1454" s="21">
        <v>4.46</v>
      </c>
      <c r="AI1454">
        <v>24</v>
      </c>
      <c r="AJ1454">
        <v>17</v>
      </c>
      <c r="AK1454">
        <f t="shared" si="603"/>
        <v>-400</v>
      </c>
      <c r="AL1454">
        <f t="shared" si="604"/>
        <v>24</v>
      </c>
      <c r="AM1454">
        <f t="shared" si="605"/>
        <v>17</v>
      </c>
    </row>
    <row r="1455" spans="2:39" x14ac:dyDescent="0.25">
      <c r="B1455" s="24">
        <v>43072</v>
      </c>
      <c r="C1455" s="20" t="s">
        <v>34</v>
      </c>
      <c r="D1455" s="20" t="s">
        <v>49</v>
      </c>
      <c r="E1455" s="2">
        <v>-757.57575757575819</v>
      </c>
      <c r="F1455" s="2">
        <v>607</v>
      </c>
      <c r="G1455" s="9">
        <f t="shared" si="606"/>
        <v>45089.458333329814</v>
      </c>
      <c r="H1455" s="2" t="str">
        <f t="shared" si="607"/>
        <v>Los Angeles Chargers</v>
      </c>
      <c r="I1455" s="2" t="str">
        <f t="shared" si="608"/>
        <v>Cleveland Browns</v>
      </c>
      <c r="J1455" s="17">
        <f t="shared" si="609"/>
        <v>-757.57575757575819</v>
      </c>
      <c r="K1455" s="18">
        <f t="shared" si="610"/>
        <v>607</v>
      </c>
      <c r="L1455" s="4">
        <f t="shared" si="585"/>
        <v>1.1319999999999999</v>
      </c>
      <c r="M1455" s="4">
        <f t="shared" si="586"/>
        <v>7.07</v>
      </c>
      <c r="N1455" s="1">
        <f t="shared" si="587"/>
        <v>0.88339222614840995</v>
      </c>
      <c r="O1455" s="1">
        <f t="shared" si="588"/>
        <v>0.14144271570014144</v>
      </c>
      <c r="P1455" s="1">
        <f t="shared" si="589"/>
        <v>2.4233113874664758E-2</v>
      </c>
      <c r="Q1455" s="1">
        <f t="shared" si="590"/>
        <v>0.37097475522413426</v>
      </c>
      <c r="R1455" s="1">
        <f t="shared" si="591"/>
        <v>0.88197475522413427</v>
      </c>
      <c r="S1455" s="1"/>
      <c r="T1455" s="17">
        <f t="shared" si="592"/>
        <v>133.81930046951541</v>
      </c>
      <c r="U1455" s="18">
        <f t="shared" si="593"/>
        <v>5547.2375122504018</v>
      </c>
      <c r="V1455" s="2">
        <f t="shared" si="594"/>
        <v>127.12833544603963</v>
      </c>
      <c r="W1455" s="18">
        <f t="shared" si="595"/>
        <v>5269.8756366378811</v>
      </c>
      <c r="X1455" s="2">
        <f t="shared" si="596"/>
        <v>-786.60669668286175</v>
      </c>
      <c r="Y1455" s="2">
        <f t="shared" si="597"/>
        <v>526.98756366378814</v>
      </c>
      <c r="Z1455" s="2">
        <f t="shared" si="598"/>
        <v>127.12833544603963</v>
      </c>
      <c r="AA1455" s="2">
        <f t="shared" si="599"/>
        <v>-1000</v>
      </c>
      <c r="AB1455" s="5">
        <f t="shared" si="600"/>
        <v>0.1319999999999999</v>
      </c>
      <c r="AC1455" s="5">
        <f t="shared" si="601"/>
        <v>-1</v>
      </c>
      <c r="AD1455" s="3">
        <f t="shared" si="602"/>
        <v>201712</v>
      </c>
      <c r="AE1455" s="21">
        <v>1.117</v>
      </c>
      <c r="AF1455" s="21">
        <v>7.71</v>
      </c>
      <c r="AG1455" s="21">
        <v>1.1319999999999999</v>
      </c>
      <c r="AH1455" s="21">
        <v>7.07</v>
      </c>
      <c r="AI1455">
        <v>19</v>
      </c>
      <c r="AJ1455">
        <v>10</v>
      </c>
      <c r="AK1455">
        <f t="shared" si="603"/>
        <v>-800</v>
      </c>
      <c r="AL1455">
        <f t="shared" si="604"/>
        <v>19</v>
      </c>
      <c r="AM1455">
        <f t="shared" si="605"/>
        <v>10</v>
      </c>
    </row>
    <row r="1456" spans="2:39" x14ac:dyDescent="0.25">
      <c r="B1456" s="24">
        <v>43072</v>
      </c>
      <c r="C1456" s="20" t="s">
        <v>38</v>
      </c>
      <c r="D1456" s="20" t="s">
        <v>32</v>
      </c>
      <c r="E1456" s="2">
        <v>-123.00123001230013</v>
      </c>
      <c r="F1456" s="2">
        <v>110.99999999999999</v>
      </c>
      <c r="G1456" s="9">
        <f t="shared" si="606"/>
        <v>45089.499999996478</v>
      </c>
      <c r="H1456" s="2" t="str">
        <f t="shared" si="607"/>
        <v>Atlanta Falcons</v>
      </c>
      <c r="I1456" s="2" t="str">
        <f t="shared" si="608"/>
        <v>Minnesota Vikings</v>
      </c>
      <c r="J1456" s="17">
        <f t="shared" si="609"/>
        <v>-123.00123001230013</v>
      </c>
      <c r="K1456" s="18">
        <f t="shared" si="610"/>
        <v>110.99999999999999</v>
      </c>
      <c r="L1456" s="4">
        <f t="shared" si="585"/>
        <v>1.8130000000000002</v>
      </c>
      <c r="M1456" s="4">
        <f t="shared" si="586"/>
        <v>2.11</v>
      </c>
      <c r="N1456" s="1">
        <f t="shared" si="587"/>
        <v>0.55157198014340869</v>
      </c>
      <c r="O1456" s="1">
        <f t="shared" si="588"/>
        <v>0.47393364928909953</v>
      </c>
      <c r="P1456" s="1">
        <f t="shared" si="589"/>
        <v>2.4871271985725141E-2</v>
      </c>
      <c r="Q1456" s="1">
        <f t="shared" si="590"/>
        <v>3.8819165427154578E-2</v>
      </c>
      <c r="R1456" s="1">
        <f t="shared" si="591"/>
        <v>0.54981916542715459</v>
      </c>
      <c r="S1456" s="1"/>
      <c r="T1456" s="17">
        <f t="shared" si="592"/>
        <v>818.77981503809497</v>
      </c>
      <c r="U1456" s="18">
        <f t="shared" si="593"/>
        <v>1112.7024405877062</v>
      </c>
      <c r="V1456" s="2">
        <f t="shared" si="594"/>
        <v>777.84082428619013</v>
      </c>
      <c r="W1456" s="18">
        <f t="shared" si="595"/>
        <v>1057.0673185583207</v>
      </c>
      <c r="X1456" s="2">
        <f t="shared" si="596"/>
        <v>-128.56100744232359</v>
      </c>
      <c r="Y1456" s="2">
        <f t="shared" si="597"/>
        <v>105.70673185583207</v>
      </c>
      <c r="Z1456" s="2">
        <f t="shared" si="598"/>
        <v>-1000</v>
      </c>
      <c r="AA1456" s="2">
        <f t="shared" si="599"/>
        <v>1057.0673185583207</v>
      </c>
      <c r="AB1456" s="5">
        <f t="shared" si="600"/>
        <v>-1</v>
      </c>
      <c r="AC1456" s="5">
        <f t="shared" si="601"/>
        <v>1.1099999999999999</v>
      </c>
      <c r="AD1456" s="3">
        <f t="shared" si="602"/>
        <v>201712</v>
      </c>
      <c r="AE1456" s="21">
        <v>1.645</v>
      </c>
      <c r="AF1456" s="21">
        <v>2.4</v>
      </c>
      <c r="AG1456" s="21">
        <v>1.8129999999999999</v>
      </c>
      <c r="AH1456" s="21">
        <v>2.11</v>
      </c>
      <c r="AI1456">
        <v>9</v>
      </c>
      <c r="AJ1456">
        <v>14</v>
      </c>
      <c r="AK1456">
        <f t="shared" si="603"/>
        <v>-130</v>
      </c>
      <c r="AL1456">
        <f t="shared" si="604"/>
        <v>9</v>
      </c>
      <c r="AM1456">
        <f t="shared" si="605"/>
        <v>14</v>
      </c>
    </row>
    <row r="1457" spans="2:39" x14ac:dyDescent="0.25">
      <c r="B1457" s="24">
        <v>43072</v>
      </c>
      <c r="C1457" s="20" t="s">
        <v>31</v>
      </c>
      <c r="D1457" s="20" t="s">
        <v>37</v>
      </c>
      <c r="E1457" s="2">
        <v>-129.03225806451616</v>
      </c>
      <c r="F1457" s="2">
        <v>117</v>
      </c>
      <c r="G1457" s="9">
        <f t="shared" si="606"/>
        <v>45089.541666663143</v>
      </c>
      <c r="H1457" s="2" t="str">
        <f t="shared" si="607"/>
        <v>Baltimore Ravens</v>
      </c>
      <c r="I1457" s="2" t="str">
        <f t="shared" si="608"/>
        <v>Detroit Lions</v>
      </c>
      <c r="J1457" s="17">
        <f t="shared" si="609"/>
        <v>-129.03225806451616</v>
      </c>
      <c r="K1457" s="18">
        <f t="shared" si="610"/>
        <v>117</v>
      </c>
      <c r="L1457" s="4">
        <f t="shared" si="585"/>
        <v>1.7749999999999999</v>
      </c>
      <c r="M1457" s="4">
        <f t="shared" si="586"/>
        <v>2.17</v>
      </c>
      <c r="N1457" s="1">
        <f t="shared" si="587"/>
        <v>0.56338028169014087</v>
      </c>
      <c r="O1457" s="1">
        <f t="shared" si="588"/>
        <v>0.46082949308755761</v>
      </c>
      <c r="P1457" s="1">
        <f t="shared" si="589"/>
        <v>2.363751584283913E-2</v>
      </c>
      <c r="Q1457" s="1">
        <f t="shared" si="590"/>
        <v>5.1275394301291632E-2</v>
      </c>
      <c r="R1457" s="1">
        <f t="shared" si="591"/>
        <v>0.5622753943012917</v>
      </c>
      <c r="S1457" s="1"/>
      <c r="T1457" s="17">
        <f t="shared" si="592"/>
        <v>778.48792626368481</v>
      </c>
      <c r="U1457" s="18">
        <f t="shared" si="593"/>
        <v>1169.3468873152551</v>
      </c>
      <c r="V1457" s="2">
        <f t="shared" si="594"/>
        <v>739.56352995050054</v>
      </c>
      <c r="W1457" s="18">
        <f t="shared" si="595"/>
        <v>1110.8795429494924</v>
      </c>
      <c r="X1457" s="2">
        <f t="shared" si="596"/>
        <v>-135.21488817423577</v>
      </c>
      <c r="Y1457" s="2">
        <f t="shared" si="597"/>
        <v>111.08795429494924</v>
      </c>
      <c r="Z1457" s="2">
        <f t="shared" si="598"/>
        <v>739.56352995050054</v>
      </c>
      <c r="AA1457" s="2">
        <f t="shared" si="599"/>
        <v>-1000</v>
      </c>
      <c r="AB1457" s="5">
        <f t="shared" si="600"/>
        <v>0.77499999999999991</v>
      </c>
      <c r="AC1457" s="5">
        <f t="shared" si="601"/>
        <v>-1</v>
      </c>
      <c r="AD1457" s="3">
        <f t="shared" si="602"/>
        <v>201712</v>
      </c>
      <c r="AE1457" s="21">
        <v>1.6990000000000001</v>
      </c>
      <c r="AF1457" s="21">
        <v>2.29</v>
      </c>
      <c r="AG1457" s="21">
        <v>1.7749999999999999</v>
      </c>
      <c r="AH1457" s="21">
        <v>2.17</v>
      </c>
      <c r="AI1457">
        <v>44</v>
      </c>
      <c r="AJ1457">
        <v>20</v>
      </c>
      <c r="AK1457">
        <f t="shared" si="603"/>
        <v>-130</v>
      </c>
      <c r="AL1457">
        <f t="shared" si="604"/>
        <v>44</v>
      </c>
      <c r="AM1457">
        <f t="shared" si="605"/>
        <v>20</v>
      </c>
    </row>
    <row r="1458" spans="2:39" x14ac:dyDescent="0.25">
      <c r="B1458" s="24">
        <v>43072</v>
      </c>
      <c r="C1458" s="20" t="s">
        <v>27</v>
      </c>
      <c r="D1458" s="20" t="s">
        <v>39</v>
      </c>
      <c r="E1458" s="2">
        <v>285</v>
      </c>
      <c r="F1458" s="2">
        <v>-325.73289902280135</v>
      </c>
      <c r="G1458" s="9">
        <f t="shared" si="606"/>
        <v>45089.583333329807</v>
      </c>
      <c r="H1458" s="2" t="str">
        <f t="shared" si="607"/>
        <v>New England Patriots</v>
      </c>
      <c r="I1458" s="2" t="str">
        <f t="shared" si="608"/>
        <v>Buffalo Bills</v>
      </c>
      <c r="J1458" s="17">
        <f t="shared" si="609"/>
        <v>-325.73289902280135</v>
      </c>
      <c r="K1458" s="18">
        <f t="shared" si="610"/>
        <v>285</v>
      </c>
      <c r="L1458" s="4">
        <f t="shared" si="585"/>
        <v>1.3069999999999999</v>
      </c>
      <c r="M1458" s="4">
        <f t="shared" si="586"/>
        <v>3.85</v>
      </c>
      <c r="N1458" s="1">
        <f t="shared" si="587"/>
        <v>0.76511094108645761</v>
      </c>
      <c r="O1458" s="1">
        <f t="shared" si="588"/>
        <v>0.25974025974025972</v>
      </c>
      <c r="P1458" s="1">
        <f t="shared" si="589"/>
        <v>2.424859414388203E-2</v>
      </c>
      <c r="Q1458" s="1">
        <f t="shared" si="590"/>
        <v>0.25268534067309895</v>
      </c>
      <c r="R1458" s="1">
        <f t="shared" si="591"/>
        <v>0.76368534067309901</v>
      </c>
      <c r="S1458" s="1"/>
      <c r="T1458" s="17">
        <f t="shared" si="592"/>
        <v>309.4398265110305</v>
      </c>
      <c r="U1458" s="18">
        <f t="shared" si="593"/>
        <v>2776.3533728520742</v>
      </c>
      <c r="V1458" s="2">
        <f t="shared" si="594"/>
        <v>293.96783518547898</v>
      </c>
      <c r="W1458" s="18">
        <f t="shared" si="595"/>
        <v>2637.5357042094706</v>
      </c>
      <c r="X1458" s="2">
        <f t="shared" si="596"/>
        <v>-340.17327078285626</v>
      </c>
      <c r="Y1458" s="2">
        <f t="shared" si="597"/>
        <v>263.75357042094709</v>
      </c>
      <c r="Z1458" s="2">
        <f t="shared" si="598"/>
        <v>293.96783518547898</v>
      </c>
      <c r="AA1458" s="2">
        <f t="shared" si="599"/>
        <v>-1000</v>
      </c>
      <c r="AB1458" s="5">
        <f t="shared" si="600"/>
        <v>0.30699999999999994</v>
      </c>
      <c r="AC1458" s="5">
        <f t="shared" si="601"/>
        <v>-1</v>
      </c>
      <c r="AD1458" s="3">
        <f t="shared" si="602"/>
        <v>201712</v>
      </c>
      <c r="AE1458" s="21">
        <v>4.38</v>
      </c>
      <c r="AF1458" s="21">
        <v>1.256</v>
      </c>
      <c r="AG1458" s="21">
        <v>3.85</v>
      </c>
      <c r="AH1458" s="21">
        <v>1.3069999999999999</v>
      </c>
      <c r="AI1458">
        <v>3</v>
      </c>
      <c r="AJ1458">
        <v>23</v>
      </c>
      <c r="AK1458">
        <f t="shared" si="603"/>
        <v>-400</v>
      </c>
      <c r="AL1458">
        <f t="shared" si="604"/>
        <v>23</v>
      </c>
      <c r="AM1458">
        <f t="shared" si="605"/>
        <v>3</v>
      </c>
    </row>
    <row r="1459" spans="2:39" x14ac:dyDescent="0.25">
      <c r="B1459" s="24">
        <v>43072</v>
      </c>
      <c r="C1459" s="20" t="s">
        <v>40</v>
      </c>
      <c r="D1459" s="20" t="s">
        <v>25</v>
      </c>
      <c r="E1459" s="2">
        <v>-140.0560224089636</v>
      </c>
      <c r="F1459" s="2">
        <v>127</v>
      </c>
      <c r="G1459" s="9">
        <f t="shared" si="606"/>
        <v>45089.624999996471</v>
      </c>
      <c r="H1459" s="2" t="str">
        <f t="shared" si="607"/>
        <v>Chicago Bears</v>
      </c>
      <c r="I1459" s="2" t="str">
        <f t="shared" si="608"/>
        <v>San Francisco 49ers</v>
      </c>
      <c r="J1459" s="17">
        <f t="shared" si="609"/>
        <v>-140.0560224089636</v>
      </c>
      <c r="K1459" s="18">
        <f t="shared" si="610"/>
        <v>127</v>
      </c>
      <c r="L1459" s="4">
        <f t="shared" si="585"/>
        <v>1.714</v>
      </c>
      <c r="M1459" s="4">
        <f t="shared" si="586"/>
        <v>2.27</v>
      </c>
      <c r="N1459" s="1">
        <f t="shared" si="587"/>
        <v>0.58343057176196034</v>
      </c>
      <c r="O1459" s="1">
        <f t="shared" si="588"/>
        <v>0.44052863436123346</v>
      </c>
      <c r="P1459" s="1">
        <f t="shared" si="589"/>
        <v>2.3398594377510018E-2</v>
      </c>
      <c r="Q1459" s="1">
        <f t="shared" si="590"/>
        <v>7.1450968700363438E-2</v>
      </c>
      <c r="R1459" s="1">
        <f t="shared" si="591"/>
        <v>0.58245096870036339</v>
      </c>
      <c r="S1459" s="1"/>
      <c r="T1459" s="17">
        <f t="shared" si="592"/>
        <v>716.88271414729309</v>
      </c>
      <c r="U1459" s="18">
        <f t="shared" si="593"/>
        <v>1267.5379818063075</v>
      </c>
      <c r="V1459" s="2">
        <f t="shared" si="594"/>
        <v>681.03857843992841</v>
      </c>
      <c r="W1459" s="18">
        <f t="shared" si="595"/>
        <v>1204.1610827159921</v>
      </c>
      <c r="X1459" s="2">
        <f t="shared" si="596"/>
        <v>-146.83455998788267</v>
      </c>
      <c r="Y1459" s="2">
        <f t="shared" si="597"/>
        <v>120.4161082715992</v>
      </c>
      <c r="Z1459" s="2">
        <f t="shared" si="598"/>
        <v>-1000</v>
      </c>
      <c r="AA1459" s="2">
        <f t="shared" si="599"/>
        <v>1204.1610827159921</v>
      </c>
      <c r="AB1459" s="5">
        <f t="shared" si="600"/>
        <v>-1</v>
      </c>
      <c r="AC1459" s="5">
        <f t="shared" si="601"/>
        <v>1.27</v>
      </c>
      <c r="AD1459" s="3">
        <f t="shared" si="602"/>
        <v>201712</v>
      </c>
      <c r="AE1459" s="21">
        <v>1.546</v>
      </c>
      <c r="AF1459" s="21">
        <v>2.65</v>
      </c>
      <c r="AG1459" s="21">
        <v>1.714</v>
      </c>
      <c r="AH1459" s="21">
        <v>2.27</v>
      </c>
      <c r="AI1459">
        <v>14</v>
      </c>
      <c r="AJ1459">
        <v>15</v>
      </c>
      <c r="AK1459">
        <f t="shared" si="603"/>
        <v>-150</v>
      </c>
      <c r="AL1459">
        <f t="shared" si="604"/>
        <v>14</v>
      </c>
      <c r="AM1459">
        <f t="shared" si="605"/>
        <v>15</v>
      </c>
    </row>
    <row r="1460" spans="2:39" x14ac:dyDescent="0.25">
      <c r="B1460" s="24">
        <v>43072</v>
      </c>
      <c r="C1460" s="20" t="s">
        <v>36</v>
      </c>
      <c r="D1460" s="20" t="s">
        <v>30</v>
      </c>
      <c r="E1460" s="2">
        <v>-160</v>
      </c>
      <c r="F1460" s="2">
        <v>144</v>
      </c>
      <c r="G1460" s="9">
        <f t="shared" si="606"/>
        <v>45089.666666663135</v>
      </c>
      <c r="H1460" s="2" t="str">
        <f t="shared" si="607"/>
        <v>Green Bay Packers</v>
      </c>
      <c r="I1460" s="2" t="str">
        <f t="shared" si="608"/>
        <v>Tampa Bay Buccaneers</v>
      </c>
      <c r="J1460" s="17">
        <f t="shared" si="609"/>
        <v>-160</v>
      </c>
      <c r="K1460" s="18">
        <f t="shared" si="610"/>
        <v>144</v>
      </c>
      <c r="L1460" s="4">
        <f t="shared" si="585"/>
        <v>1.625</v>
      </c>
      <c r="M1460" s="4">
        <f t="shared" si="586"/>
        <v>2.44</v>
      </c>
      <c r="N1460" s="1">
        <f t="shared" si="587"/>
        <v>0.61538461538461542</v>
      </c>
      <c r="O1460" s="1">
        <f t="shared" si="588"/>
        <v>0.4098360655737705</v>
      </c>
      <c r="P1460" s="1">
        <f t="shared" si="589"/>
        <v>2.4600246002459913E-2</v>
      </c>
      <c r="Q1460" s="1">
        <f t="shared" si="590"/>
        <v>0.10277427490542246</v>
      </c>
      <c r="R1460" s="1">
        <f t="shared" si="591"/>
        <v>0.61377427490542247</v>
      </c>
      <c r="S1460" s="1"/>
      <c r="T1460" s="17">
        <f t="shared" si="592"/>
        <v>629.26346196912823</v>
      </c>
      <c r="U1460" s="18">
        <f t="shared" si="593"/>
        <v>1438.0997917039526</v>
      </c>
      <c r="V1460" s="2">
        <f t="shared" si="594"/>
        <v>597.80028887067181</v>
      </c>
      <c r="W1460" s="18">
        <f t="shared" si="595"/>
        <v>1366.194802118755</v>
      </c>
      <c r="X1460" s="2">
        <f t="shared" si="596"/>
        <v>-167.27994593129748</v>
      </c>
      <c r="Y1460" s="2">
        <f t="shared" si="597"/>
        <v>136.6194802118755</v>
      </c>
      <c r="Z1460" s="2">
        <f t="shared" si="598"/>
        <v>597.80028887067181</v>
      </c>
      <c r="AA1460" s="2">
        <f t="shared" si="599"/>
        <v>-1000</v>
      </c>
      <c r="AB1460" s="5">
        <f t="shared" si="600"/>
        <v>0.625</v>
      </c>
      <c r="AC1460" s="5">
        <f t="shared" si="601"/>
        <v>-1</v>
      </c>
      <c r="AD1460" s="3">
        <f t="shared" si="602"/>
        <v>201712</v>
      </c>
      <c r="AE1460" s="21">
        <v>1.74</v>
      </c>
      <c r="AF1460" s="21">
        <v>2.2200000000000002</v>
      </c>
      <c r="AG1460" s="21">
        <v>1.625</v>
      </c>
      <c r="AH1460" s="21">
        <v>2.44</v>
      </c>
      <c r="AI1460">
        <v>26</v>
      </c>
      <c r="AJ1460">
        <v>20</v>
      </c>
      <c r="AK1460">
        <f t="shared" si="603"/>
        <v>-160</v>
      </c>
      <c r="AL1460">
        <f t="shared" si="604"/>
        <v>26</v>
      </c>
      <c r="AM1460">
        <f t="shared" si="605"/>
        <v>20</v>
      </c>
    </row>
    <row r="1461" spans="2:39" x14ac:dyDescent="0.25">
      <c r="B1461" s="24">
        <v>43072</v>
      </c>
      <c r="C1461" s="20" t="s">
        <v>29</v>
      </c>
      <c r="D1461" s="20" t="s">
        <v>42</v>
      </c>
      <c r="E1461" s="2">
        <v>-440.52863436123329</v>
      </c>
      <c r="F1461" s="2">
        <v>376.99999999999994</v>
      </c>
      <c r="G1461" s="9">
        <f t="shared" si="606"/>
        <v>45089.7083333298</v>
      </c>
      <c r="H1461" s="2" t="str">
        <f t="shared" si="607"/>
        <v>Jacksonville Jaguars</v>
      </c>
      <c r="I1461" s="2" t="str">
        <f t="shared" si="608"/>
        <v>Indianapolis Colts</v>
      </c>
      <c r="J1461" s="17">
        <f t="shared" si="609"/>
        <v>-440.52863436123329</v>
      </c>
      <c r="K1461" s="18">
        <f t="shared" si="610"/>
        <v>376.99999999999994</v>
      </c>
      <c r="L1461" s="4">
        <f t="shared" si="585"/>
        <v>1.2270000000000003</v>
      </c>
      <c r="M1461" s="4">
        <f t="shared" si="586"/>
        <v>4.7699999999999996</v>
      </c>
      <c r="N1461" s="1">
        <f t="shared" si="587"/>
        <v>0.81499592502037466</v>
      </c>
      <c r="O1461" s="1">
        <f t="shared" si="588"/>
        <v>0.20964360587002098</v>
      </c>
      <c r="P1461" s="1">
        <f t="shared" si="589"/>
        <v>2.4047023511755805E-2</v>
      </c>
      <c r="Q1461" s="1">
        <f t="shared" si="590"/>
        <v>0.30267615957517685</v>
      </c>
      <c r="R1461" s="1">
        <f t="shared" si="591"/>
        <v>0.81367615957517692</v>
      </c>
      <c r="S1461" s="1"/>
      <c r="T1461" s="17">
        <f t="shared" si="592"/>
        <v>228.99016793376779</v>
      </c>
      <c r="U1461" s="18">
        <f t="shared" si="593"/>
        <v>3604.7660027046372</v>
      </c>
      <c r="V1461" s="2">
        <f t="shared" si="594"/>
        <v>217.54065953707939</v>
      </c>
      <c r="W1461" s="18">
        <f t="shared" si="595"/>
        <v>3424.5277025694054</v>
      </c>
      <c r="X1461" s="2">
        <f t="shared" si="596"/>
        <v>-459.68418139761678</v>
      </c>
      <c r="Y1461" s="2">
        <f t="shared" si="597"/>
        <v>342.45277025694054</v>
      </c>
      <c r="Z1461" s="2">
        <f t="shared" si="598"/>
        <v>217.54065953707939</v>
      </c>
      <c r="AA1461" s="2">
        <f t="shared" si="599"/>
        <v>-1000</v>
      </c>
      <c r="AB1461" s="5">
        <f t="shared" si="600"/>
        <v>0.22700000000000031</v>
      </c>
      <c r="AC1461" s="5">
        <f t="shared" si="601"/>
        <v>-1</v>
      </c>
      <c r="AD1461" s="3">
        <f t="shared" si="602"/>
        <v>201712</v>
      </c>
      <c r="AE1461" s="21">
        <v>1.2430000000000001</v>
      </c>
      <c r="AF1461" s="21">
        <v>4.54</v>
      </c>
      <c r="AG1461" s="21">
        <v>1.2270000000000001</v>
      </c>
      <c r="AH1461" s="21">
        <v>4.7699999999999996</v>
      </c>
      <c r="AI1461">
        <v>30</v>
      </c>
      <c r="AJ1461">
        <v>10</v>
      </c>
      <c r="AK1461">
        <f t="shared" si="603"/>
        <v>-500</v>
      </c>
      <c r="AL1461">
        <f t="shared" si="604"/>
        <v>30</v>
      </c>
      <c r="AM1461">
        <f t="shared" si="605"/>
        <v>10</v>
      </c>
    </row>
    <row r="1462" spans="2:39" x14ac:dyDescent="0.25">
      <c r="B1462" s="24">
        <v>43072</v>
      </c>
      <c r="C1462" s="20" t="s">
        <v>33</v>
      </c>
      <c r="D1462" s="20" t="s">
        <v>41</v>
      </c>
      <c r="E1462" s="2">
        <v>106</v>
      </c>
      <c r="F1462" s="2">
        <v>-117.09601873536299</v>
      </c>
      <c r="G1462" s="9">
        <f t="shared" si="606"/>
        <v>45089.749999996464</v>
      </c>
      <c r="H1462" s="2" t="str">
        <f t="shared" si="607"/>
        <v>Denver Broncos</v>
      </c>
      <c r="I1462" s="2" t="str">
        <f t="shared" si="608"/>
        <v>Miami Dolphins</v>
      </c>
      <c r="J1462" s="17">
        <f t="shared" si="609"/>
        <v>-117.09601873536299</v>
      </c>
      <c r="K1462" s="18">
        <f t="shared" si="610"/>
        <v>106</v>
      </c>
      <c r="L1462" s="4">
        <f t="shared" si="585"/>
        <v>1.8539999999999999</v>
      </c>
      <c r="M1462" s="4">
        <f t="shared" si="586"/>
        <v>2.06</v>
      </c>
      <c r="N1462" s="1">
        <f t="shared" si="587"/>
        <v>0.53937432578209277</v>
      </c>
      <c r="O1462" s="1">
        <f t="shared" si="588"/>
        <v>0.4854368932038835</v>
      </c>
      <c r="P1462" s="1">
        <f t="shared" si="589"/>
        <v>2.421052631578946E-2</v>
      </c>
      <c r="Q1462" s="1">
        <f t="shared" si="590"/>
        <v>2.6968716289104633E-2</v>
      </c>
      <c r="R1462" s="1">
        <f t="shared" si="591"/>
        <v>0.5379687162891047</v>
      </c>
      <c r="S1462" s="1"/>
      <c r="T1462" s="17">
        <f t="shared" si="592"/>
        <v>858.84414784929493</v>
      </c>
      <c r="U1462" s="18">
        <f t="shared" si="593"/>
        <v>1061.3854342361001</v>
      </c>
      <c r="V1462" s="2">
        <f t="shared" si="594"/>
        <v>815.90194045683018</v>
      </c>
      <c r="W1462" s="18">
        <f t="shared" si="595"/>
        <v>1008.316162524295</v>
      </c>
      <c r="X1462" s="2">
        <f t="shared" si="596"/>
        <v>-122.56374821710705</v>
      </c>
      <c r="Y1462" s="2">
        <f t="shared" si="597"/>
        <v>100.8316162524295</v>
      </c>
      <c r="Z1462" s="2">
        <f t="shared" si="598"/>
        <v>-1000</v>
      </c>
      <c r="AA1462" s="2">
        <f t="shared" si="599"/>
        <v>1008.316162524295</v>
      </c>
      <c r="AB1462" s="5">
        <f t="shared" si="600"/>
        <v>-1</v>
      </c>
      <c r="AC1462" s="5">
        <f t="shared" si="601"/>
        <v>1.06</v>
      </c>
      <c r="AD1462" s="3">
        <f t="shared" si="602"/>
        <v>201712</v>
      </c>
      <c r="AE1462" s="21">
        <v>1.99</v>
      </c>
      <c r="AF1462" s="21">
        <v>1.917</v>
      </c>
      <c r="AG1462" s="21">
        <v>2.06</v>
      </c>
      <c r="AH1462" s="21">
        <v>1.8540000000000001</v>
      </c>
      <c r="AI1462">
        <v>35</v>
      </c>
      <c r="AJ1462">
        <v>9</v>
      </c>
      <c r="AK1462">
        <f t="shared" si="603"/>
        <v>-120</v>
      </c>
      <c r="AL1462">
        <f t="shared" si="604"/>
        <v>9</v>
      </c>
      <c r="AM1462">
        <f t="shared" si="605"/>
        <v>35</v>
      </c>
    </row>
    <row r="1463" spans="2:39" x14ac:dyDescent="0.25">
      <c r="B1463" s="24">
        <v>43072</v>
      </c>
      <c r="C1463" s="20" t="s">
        <v>46</v>
      </c>
      <c r="D1463" s="20" t="s">
        <v>47</v>
      </c>
      <c r="E1463" s="2">
        <v>-248.13895781637714</v>
      </c>
      <c r="F1463" s="2">
        <v>221</v>
      </c>
      <c r="G1463" s="9">
        <f t="shared" si="606"/>
        <v>45089.791666663128</v>
      </c>
      <c r="H1463" s="2" t="str">
        <f t="shared" si="607"/>
        <v>New Orleans Saints</v>
      </c>
      <c r="I1463" s="2" t="str">
        <f t="shared" si="608"/>
        <v>Carolina Panthers</v>
      </c>
      <c r="J1463" s="17">
        <f t="shared" si="609"/>
        <v>-248.13895781637714</v>
      </c>
      <c r="K1463" s="18">
        <f t="shared" si="610"/>
        <v>221</v>
      </c>
      <c r="L1463" s="4">
        <f t="shared" si="585"/>
        <v>1.403</v>
      </c>
      <c r="M1463" s="4">
        <f t="shared" si="586"/>
        <v>3.21</v>
      </c>
      <c r="N1463" s="1">
        <f t="shared" si="587"/>
        <v>0.71275837491090521</v>
      </c>
      <c r="O1463" s="1">
        <f t="shared" si="588"/>
        <v>0.3115264797507788</v>
      </c>
      <c r="P1463" s="1">
        <f t="shared" si="589"/>
        <v>2.3709083026230093E-2</v>
      </c>
      <c r="Q1463" s="1">
        <f t="shared" si="590"/>
        <v>0.20061594758006321</v>
      </c>
      <c r="R1463" s="1">
        <f t="shared" si="591"/>
        <v>0.71161594758006319</v>
      </c>
      <c r="S1463" s="1"/>
      <c r="T1463" s="17">
        <f t="shared" si="592"/>
        <v>405.25237440310605</v>
      </c>
      <c r="U1463" s="18">
        <f t="shared" si="593"/>
        <v>2175.9766274429703</v>
      </c>
      <c r="V1463" s="2">
        <f t="shared" si="594"/>
        <v>384.98975568295072</v>
      </c>
      <c r="W1463" s="18">
        <f t="shared" si="595"/>
        <v>2067.1777960708218</v>
      </c>
      <c r="X1463" s="2">
        <f t="shared" si="596"/>
        <v>-259.74717125292199</v>
      </c>
      <c r="Y1463" s="2">
        <f t="shared" si="597"/>
        <v>206.71777960708218</v>
      </c>
      <c r="Z1463" s="2">
        <f t="shared" si="598"/>
        <v>384.98975568295072</v>
      </c>
      <c r="AA1463" s="2">
        <f t="shared" si="599"/>
        <v>-1000</v>
      </c>
      <c r="AB1463" s="5">
        <f t="shared" si="600"/>
        <v>0.40300000000000002</v>
      </c>
      <c r="AC1463" s="5">
        <f t="shared" si="601"/>
        <v>-1</v>
      </c>
      <c r="AD1463" s="3">
        <f t="shared" si="602"/>
        <v>201712</v>
      </c>
      <c r="AE1463" s="21">
        <v>1.4870000000000001</v>
      </c>
      <c r="AF1463" s="21">
        <v>2.84</v>
      </c>
      <c r="AG1463" s="21">
        <v>1.403</v>
      </c>
      <c r="AH1463" s="21">
        <v>3.21</v>
      </c>
      <c r="AI1463">
        <v>31</v>
      </c>
      <c r="AJ1463">
        <v>21</v>
      </c>
      <c r="AK1463">
        <f t="shared" si="603"/>
        <v>-300</v>
      </c>
      <c r="AL1463">
        <f t="shared" si="604"/>
        <v>31</v>
      </c>
      <c r="AM1463">
        <f t="shared" si="605"/>
        <v>21</v>
      </c>
    </row>
    <row r="1464" spans="2:39" x14ac:dyDescent="0.25">
      <c r="B1464" s="24">
        <v>43072</v>
      </c>
      <c r="C1464" s="20" t="s">
        <v>45</v>
      </c>
      <c r="D1464" s="20" t="s">
        <v>23</v>
      </c>
      <c r="E1464" s="2">
        <v>170.00000000000003</v>
      </c>
      <c r="F1464" s="2">
        <v>-189.03591682419662</v>
      </c>
      <c r="G1464" s="9">
        <f t="shared" si="606"/>
        <v>45089.833333329792</v>
      </c>
      <c r="H1464" s="2" t="str">
        <f t="shared" si="607"/>
        <v>Kansas City Chiefs</v>
      </c>
      <c r="I1464" s="2" t="str">
        <f t="shared" si="608"/>
        <v>New York Jets</v>
      </c>
      <c r="J1464" s="17">
        <f t="shared" si="609"/>
        <v>-189.03591682419662</v>
      </c>
      <c r="K1464" s="18">
        <f t="shared" si="610"/>
        <v>170.00000000000003</v>
      </c>
      <c r="L1464" s="4">
        <f t="shared" si="585"/>
        <v>1.5290000000000001</v>
      </c>
      <c r="M1464" s="4">
        <f t="shared" si="586"/>
        <v>2.7</v>
      </c>
      <c r="N1464" s="1">
        <f t="shared" si="587"/>
        <v>0.65402223675604965</v>
      </c>
      <c r="O1464" s="1">
        <f t="shared" si="588"/>
        <v>0.37037037037037035</v>
      </c>
      <c r="P1464" s="1">
        <f t="shared" si="589"/>
        <v>2.3811775833530335E-2</v>
      </c>
      <c r="Q1464" s="1">
        <f t="shared" si="590"/>
        <v>0.14182593319283965</v>
      </c>
      <c r="R1464" s="1">
        <f t="shared" si="591"/>
        <v>0.65282593319283966</v>
      </c>
      <c r="S1464" s="1"/>
      <c r="T1464" s="17">
        <f t="shared" si="592"/>
        <v>531.80189259517044</v>
      </c>
      <c r="U1464" s="18">
        <f t="shared" si="593"/>
        <v>1688.6975014086024</v>
      </c>
      <c r="V1464" s="2">
        <f t="shared" si="594"/>
        <v>505.2117979654119</v>
      </c>
      <c r="W1464" s="18">
        <f t="shared" si="595"/>
        <v>1604.2626263381721</v>
      </c>
      <c r="X1464" s="2">
        <f t="shared" si="596"/>
        <v>-197.93678691336947</v>
      </c>
      <c r="Y1464" s="2">
        <f t="shared" si="597"/>
        <v>160.4262626338172</v>
      </c>
      <c r="Z1464" s="2">
        <f t="shared" si="598"/>
        <v>-1000</v>
      </c>
      <c r="AA1464" s="2">
        <f t="shared" si="599"/>
        <v>1604.2626263381721</v>
      </c>
      <c r="AB1464" s="5">
        <f t="shared" si="600"/>
        <v>-1</v>
      </c>
      <c r="AC1464" s="5">
        <f t="shared" si="601"/>
        <v>1.7000000000000002</v>
      </c>
      <c r="AD1464" s="3">
        <f t="shared" si="602"/>
        <v>201712</v>
      </c>
      <c r="AE1464" s="21">
        <v>2.46</v>
      </c>
      <c r="AF1464" s="21">
        <v>1.617</v>
      </c>
      <c r="AG1464" s="21">
        <v>2.7</v>
      </c>
      <c r="AH1464" s="21">
        <v>1.5289999999999999</v>
      </c>
      <c r="AI1464">
        <v>38</v>
      </c>
      <c r="AJ1464">
        <v>31</v>
      </c>
      <c r="AK1464">
        <f t="shared" si="603"/>
        <v>-190</v>
      </c>
      <c r="AL1464">
        <f t="shared" si="604"/>
        <v>31</v>
      </c>
      <c r="AM1464">
        <f t="shared" si="605"/>
        <v>38</v>
      </c>
    </row>
    <row r="1465" spans="2:39" x14ac:dyDescent="0.25">
      <c r="B1465" s="24">
        <v>43072</v>
      </c>
      <c r="C1465" s="20" t="s">
        <v>44</v>
      </c>
      <c r="D1465" s="20" t="s">
        <v>43</v>
      </c>
      <c r="E1465" s="2">
        <v>-285.71428571428567</v>
      </c>
      <c r="F1465" s="2">
        <v>252</v>
      </c>
      <c r="G1465" s="9">
        <f t="shared" si="606"/>
        <v>45089.874999996457</v>
      </c>
      <c r="H1465" s="2" t="str">
        <f t="shared" si="607"/>
        <v>Tennessee Titans</v>
      </c>
      <c r="I1465" s="2" t="str">
        <f t="shared" si="608"/>
        <v>Houston Texans</v>
      </c>
      <c r="J1465" s="17">
        <f t="shared" si="609"/>
        <v>-285.71428571428567</v>
      </c>
      <c r="K1465" s="18">
        <f t="shared" si="610"/>
        <v>252</v>
      </c>
      <c r="L1465" s="4">
        <f t="shared" si="585"/>
        <v>1.35</v>
      </c>
      <c r="M1465" s="4">
        <f t="shared" si="586"/>
        <v>3.52</v>
      </c>
      <c r="N1465" s="1">
        <f t="shared" si="587"/>
        <v>0.7407407407407407</v>
      </c>
      <c r="O1465" s="1">
        <f t="shared" si="588"/>
        <v>0.28409090909090912</v>
      </c>
      <c r="P1465" s="1">
        <f t="shared" si="589"/>
        <v>2.4229979466118934E-2</v>
      </c>
      <c r="Q1465" s="1">
        <f t="shared" si="590"/>
        <v>0.22832491582491579</v>
      </c>
      <c r="R1465" s="1">
        <f t="shared" si="591"/>
        <v>0.73932491582491577</v>
      </c>
      <c r="S1465" s="1"/>
      <c r="T1465" s="17">
        <f t="shared" si="592"/>
        <v>352.58528232371435</v>
      </c>
      <c r="U1465" s="18">
        <f t="shared" si="593"/>
        <v>2470.1836460228901</v>
      </c>
      <c r="V1465" s="2">
        <f t="shared" si="594"/>
        <v>334.95601820752864</v>
      </c>
      <c r="W1465" s="18">
        <f t="shared" si="595"/>
        <v>2346.6744637217457</v>
      </c>
      <c r="X1465" s="2">
        <f t="shared" si="596"/>
        <v>-298.54665855874549</v>
      </c>
      <c r="Y1465" s="2">
        <f t="shared" si="597"/>
        <v>234.66744637217457</v>
      </c>
      <c r="Z1465" s="2">
        <f t="shared" si="598"/>
        <v>334.95601820752864</v>
      </c>
      <c r="AA1465" s="2">
        <f t="shared" si="599"/>
        <v>-1000</v>
      </c>
      <c r="AB1465" s="5">
        <f t="shared" si="600"/>
        <v>0.35000000000000009</v>
      </c>
      <c r="AC1465" s="5">
        <f t="shared" si="601"/>
        <v>-1</v>
      </c>
      <c r="AD1465" s="3">
        <f t="shared" si="602"/>
        <v>201712</v>
      </c>
      <c r="AE1465" s="21">
        <v>1.357</v>
      </c>
      <c r="AF1465" s="21">
        <v>3.48</v>
      </c>
      <c r="AG1465" s="21">
        <v>1.35</v>
      </c>
      <c r="AH1465" s="21">
        <v>3.52</v>
      </c>
      <c r="AI1465">
        <v>24</v>
      </c>
      <c r="AJ1465">
        <v>13</v>
      </c>
      <c r="AK1465">
        <f t="shared" si="603"/>
        <v>-300</v>
      </c>
      <c r="AL1465">
        <f t="shared" si="604"/>
        <v>24</v>
      </c>
      <c r="AM1465">
        <f t="shared" si="605"/>
        <v>13</v>
      </c>
    </row>
    <row r="1466" spans="2:39" x14ac:dyDescent="0.25">
      <c r="B1466" s="24">
        <v>43069</v>
      </c>
      <c r="C1466" s="20" t="s">
        <v>26</v>
      </c>
      <c r="D1466" s="20" t="s">
        <v>56</v>
      </c>
      <c r="E1466" s="2">
        <v>110.00000000000001</v>
      </c>
      <c r="F1466" s="2">
        <v>-121.06537530266343</v>
      </c>
      <c r="G1466" s="9">
        <f t="shared" si="606"/>
        <v>45089.916666663121</v>
      </c>
      <c r="H1466" s="2" t="str">
        <f t="shared" si="607"/>
        <v>Washington Redskins</v>
      </c>
      <c r="I1466" s="2" t="str">
        <f t="shared" si="608"/>
        <v>Dallas Cowboys</v>
      </c>
      <c r="J1466" s="17">
        <f t="shared" si="609"/>
        <v>-121.06537530266343</v>
      </c>
      <c r="K1466" s="18">
        <f t="shared" si="610"/>
        <v>110.00000000000001</v>
      </c>
      <c r="L1466" s="4">
        <f t="shared" si="585"/>
        <v>1.8260000000000001</v>
      </c>
      <c r="M1466" s="4">
        <f t="shared" si="586"/>
        <v>2.1</v>
      </c>
      <c r="N1466" s="1">
        <f t="shared" si="587"/>
        <v>0.547645125958379</v>
      </c>
      <c r="O1466" s="1">
        <f t="shared" si="588"/>
        <v>0.47619047619047616</v>
      </c>
      <c r="P1466" s="1">
        <f t="shared" si="589"/>
        <v>2.3280692817116533E-2</v>
      </c>
      <c r="Q1466" s="1">
        <f t="shared" si="590"/>
        <v>3.5727324883951417E-2</v>
      </c>
      <c r="R1466" s="1">
        <f t="shared" si="591"/>
        <v>0.54672732488395148</v>
      </c>
      <c r="S1466" s="1"/>
      <c r="T1466" s="17">
        <f t="shared" si="592"/>
        <v>829.0653393119876</v>
      </c>
      <c r="U1466" s="18">
        <f t="shared" si="593"/>
        <v>1099.0792295769795</v>
      </c>
      <c r="V1466" s="2">
        <f t="shared" si="594"/>
        <v>787.61207234638823</v>
      </c>
      <c r="W1466" s="18">
        <f t="shared" si="595"/>
        <v>1044.1252680981304</v>
      </c>
      <c r="X1466" s="2">
        <f t="shared" si="596"/>
        <v>-126.96605792504975</v>
      </c>
      <c r="Y1466" s="2">
        <f t="shared" si="597"/>
        <v>104.41252680981304</v>
      </c>
      <c r="Z1466" s="2">
        <f t="shared" si="598"/>
        <v>-1000</v>
      </c>
      <c r="AA1466" s="2">
        <f t="shared" si="599"/>
        <v>1044.1252680981304</v>
      </c>
      <c r="AB1466" s="5">
        <f t="shared" si="600"/>
        <v>-1</v>
      </c>
      <c r="AC1466" s="5">
        <f t="shared" si="601"/>
        <v>1.1000000000000001</v>
      </c>
      <c r="AD1466" s="3">
        <f t="shared" si="602"/>
        <v>201711</v>
      </c>
      <c r="AE1466" s="21">
        <v>1.833</v>
      </c>
      <c r="AF1466" s="21">
        <v>2.09</v>
      </c>
      <c r="AG1466" s="21">
        <v>2.1</v>
      </c>
      <c r="AH1466" s="21">
        <v>1.8260000000000001</v>
      </c>
      <c r="AI1466">
        <v>38</v>
      </c>
      <c r="AJ1466">
        <v>14</v>
      </c>
      <c r="AK1466">
        <f t="shared" si="603"/>
        <v>-130</v>
      </c>
      <c r="AL1466">
        <f t="shared" si="604"/>
        <v>14</v>
      </c>
      <c r="AM1466">
        <f t="shared" si="605"/>
        <v>38</v>
      </c>
    </row>
    <row r="1467" spans="2:39" x14ac:dyDescent="0.25">
      <c r="B1467" s="24">
        <v>43066</v>
      </c>
      <c r="C1467" s="20" t="s">
        <v>31</v>
      </c>
      <c r="D1467" s="20" t="s">
        <v>43</v>
      </c>
      <c r="E1467" s="2">
        <v>-361.01083032490988</v>
      </c>
      <c r="F1467" s="2">
        <v>313.99999999999994</v>
      </c>
      <c r="G1467" s="9">
        <f t="shared" si="606"/>
        <v>45089.958333329785</v>
      </c>
      <c r="H1467" s="2" t="str">
        <f t="shared" si="607"/>
        <v>Baltimore Ravens</v>
      </c>
      <c r="I1467" s="2" t="str">
        <f t="shared" si="608"/>
        <v>Houston Texans</v>
      </c>
      <c r="J1467" s="17">
        <f t="shared" si="609"/>
        <v>-361.01083032490988</v>
      </c>
      <c r="K1467" s="18">
        <f t="shared" si="610"/>
        <v>313.99999999999994</v>
      </c>
      <c r="L1467" s="4">
        <f t="shared" si="585"/>
        <v>1.2769999999999999</v>
      </c>
      <c r="M1467" s="4">
        <f t="shared" si="586"/>
        <v>4.1399999999999988</v>
      </c>
      <c r="N1467" s="1">
        <f t="shared" si="587"/>
        <v>0.78308535630383713</v>
      </c>
      <c r="O1467" s="1">
        <f t="shared" si="588"/>
        <v>0.24154589371980684</v>
      </c>
      <c r="P1467" s="1">
        <f t="shared" si="589"/>
        <v>2.4039136053166099E-2</v>
      </c>
      <c r="Q1467" s="1">
        <f t="shared" si="590"/>
        <v>0.27076973129201515</v>
      </c>
      <c r="R1467" s="1">
        <f t="shared" si="591"/>
        <v>0.7817697312920151</v>
      </c>
      <c r="S1467" s="1"/>
      <c r="T1467" s="17">
        <f t="shared" si="592"/>
        <v>279.14903835854597</v>
      </c>
      <c r="U1467" s="18">
        <f t="shared" si="593"/>
        <v>3040.0006684082323</v>
      </c>
      <c r="V1467" s="2">
        <f t="shared" si="594"/>
        <v>265.19158644061866</v>
      </c>
      <c r="W1467" s="18">
        <f t="shared" si="595"/>
        <v>2888.0006349878204</v>
      </c>
      <c r="X1467" s="2">
        <f t="shared" si="596"/>
        <v>-377.08586966197686</v>
      </c>
      <c r="Y1467" s="2">
        <f t="shared" si="597"/>
        <v>288.80006349878204</v>
      </c>
      <c r="Z1467" s="2">
        <f t="shared" si="598"/>
        <v>265.19158644061866</v>
      </c>
      <c r="AA1467" s="2">
        <f t="shared" si="599"/>
        <v>-1000</v>
      </c>
      <c r="AB1467" s="5">
        <f t="shared" si="600"/>
        <v>0.27699999999999991</v>
      </c>
      <c r="AC1467" s="5">
        <f t="shared" si="601"/>
        <v>-1</v>
      </c>
      <c r="AD1467" s="3">
        <f t="shared" si="602"/>
        <v>201711</v>
      </c>
      <c r="AE1467" s="21">
        <v>1.333</v>
      </c>
      <c r="AF1467" s="21">
        <v>3.64</v>
      </c>
      <c r="AG1467" s="21">
        <v>1.2769999999999999</v>
      </c>
      <c r="AH1467" s="21">
        <v>4.1399999999999997</v>
      </c>
      <c r="AI1467">
        <v>23</v>
      </c>
      <c r="AJ1467">
        <v>16</v>
      </c>
      <c r="AK1467">
        <f t="shared" si="603"/>
        <v>-400</v>
      </c>
      <c r="AL1467">
        <f t="shared" si="604"/>
        <v>23</v>
      </c>
      <c r="AM1467">
        <f t="shared" si="605"/>
        <v>16</v>
      </c>
    </row>
    <row r="1468" spans="2:39" x14ac:dyDescent="0.25">
      <c r="B1468" s="24">
        <v>43065</v>
      </c>
      <c r="C1468" s="20" t="s">
        <v>48</v>
      </c>
      <c r="D1468" s="20" t="s">
        <v>36</v>
      </c>
      <c r="E1468" s="2">
        <v>-884.95575221238948</v>
      </c>
      <c r="F1468" s="2">
        <v>691</v>
      </c>
      <c r="G1468" s="9">
        <f t="shared" si="606"/>
        <v>45089.999999996449</v>
      </c>
      <c r="H1468" s="2" t="str">
        <f t="shared" si="607"/>
        <v>Pittsburgh Steelers</v>
      </c>
      <c r="I1468" s="2" t="str">
        <f t="shared" si="608"/>
        <v>Green Bay Packers</v>
      </c>
      <c r="J1468" s="17">
        <f t="shared" si="609"/>
        <v>-884.95575221238948</v>
      </c>
      <c r="K1468" s="18">
        <f t="shared" si="610"/>
        <v>691</v>
      </c>
      <c r="L1468" s="4">
        <f t="shared" si="585"/>
        <v>1.113</v>
      </c>
      <c r="M1468" s="4">
        <f t="shared" si="586"/>
        <v>7.91</v>
      </c>
      <c r="N1468" s="1">
        <f t="shared" si="587"/>
        <v>0.89847259658580414</v>
      </c>
      <c r="O1468" s="1">
        <f t="shared" si="588"/>
        <v>0.12642225031605561</v>
      </c>
      <c r="P1468" s="1">
        <f t="shared" si="589"/>
        <v>2.4290147401086148E-2</v>
      </c>
      <c r="Q1468" s="1">
        <f t="shared" si="590"/>
        <v>0.38602517313487428</v>
      </c>
      <c r="R1468" s="1">
        <f t="shared" si="591"/>
        <v>0.89702517313487429</v>
      </c>
      <c r="S1468" s="1"/>
      <c r="T1468" s="17">
        <f t="shared" si="592"/>
        <v>114.79591649056498</v>
      </c>
      <c r="U1468" s="18">
        <f t="shared" si="593"/>
        <v>6212.9821935502596</v>
      </c>
      <c r="V1468" s="2">
        <f t="shared" si="594"/>
        <v>109.05612066603672</v>
      </c>
      <c r="W1468" s="18">
        <f t="shared" si="595"/>
        <v>5902.3330838727461</v>
      </c>
      <c r="X1468" s="2">
        <f t="shared" si="596"/>
        <v>-916.95907931871761</v>
      </c>
      <c r="Y1468" s="2">
        <f t="shared" si="597"/>
        <v>590.23330838727463</v>
      </c>
      <c r="Z1468" s="2">
        <f t="shared" si="598"/>
        <v>109.05612066603672</v>
      </c>
      <c r="AA1468" s="2">
        <f t="shared" si="599"/>
        <v>-1000</v>
      </c>
      <c r="AB1468" s="5">
        <f t="shared" si="600"/>
        <v>0.11299999999999999</v>
      </c>
      <c r="AC1468" s="5">
        <f t="shared" si="601"/>
        <v>-1</v>
      </c>
      <c r="AD1468" s="3">
        <f t="shared" si="602"/>
        <v>201711</v>
      </c>
      <c r="AE1468" s="21">
        <v>1.117</v>
      </c>
      <c r="AF1468" s="21">
        <v>7.71</v>
      </c>
      <c r="AG1468" s="21">
        <v>1.113</v>
      </c>
      <c r="AH1468" s="21">
        <v>7.91</v>
      </c>
      <c r="AI1468">
        <v>31</v>
      </c>
      <c r="AJ1468">
        <v>28</v>
      </c>
      <c r="AK1468">
        <f t="shared" si="603"/>
        <v>-900</v>
      </c>
      <c r="AL1468">
        <f t="shared" si="604"/>
        <v>31</v>
      </c>
      <c r="AM1468">
        <f t="shared" si="605"/>
        <v>28</v>
      </c>
    </row>
    <row r="1469" spans="2:39" x14ac:dyDescent="0.25">
      <c r="B1469" s="24">
        <v>43065</v>
      </c>
      <c r="C1469" s="20" t="s">
        <v>51</v>
      </c>
      <c r="D1469" s="20" t="s">
        <v>29</v>
      </c>
      <c r="E1469" s="2">
        <v>220.00000000000003</v>
      </c>
      <c r="F1469" s="2">
        <v>-247.52475247524757</v>
      </c>
      <c r="G1469" s="9">
        <f t="shared" si="606"/>
        <v>45090.041666663114</v>
      </c>
      <c r="H1469" s="2" t="str">
        <f t="shared" si="607"/>
        <v>Jacksonville Jaguars</v>
      </c>
      <c r="I1469" s="2" t="str">
        <f t="shared" si="608"/>
        <v>Arizona Cardinals</v>
      </c>
      <c r="J1469" s="17">
        <f t="shared" si="609"/>
        <v>-247.52475247524757</v>
      </c>
      <c r="K1469" s="18">
        <f t="shared" si="610"/>
        <v>220.00000000000003</v>
      </c>
      <c r="L1469" s="4">
        <f t="shared" si="585"/>
        <v>1.4039999999999999</v>
      </c>
      <c r="M1469" s="4">
        <f t="shared" si="586"/>
        <v>3.2</v>
      </c>
      <c r="N1469" s="1">
        <f t="shared" si="587"/>
        <v>0.71225071225071235</v>
      </c>
      <c r="O1469" s="1">
        <f t="shared" si="588"/>
        <v>0.3125</v>
      </c>
      <c r="P1469" s="1">
        <f t="shared" si="589"/>
        <v>2.4152910512597825E-2</v>
      </c>
      <c r="Q1469" s="1">
        <f t="shared" si="590"/>
        <v>0.19987535612535617</v>
      </c>
      <c r="R1469" s="1">
        <f t="shared" si="591"/>
        <v>0.71087535612535624</v>
      </c>
      <c r="S1469" s="1"/>
      <c r="T1469" s="17">
        <f t="shared" si="592"/>
        <v>406.71636930913581</v>
      </c>
      <c r="U1469" s="18">
        <f t="shared" si="593"/>
        <v>2168.7785299421853</v>
      </c>
      <c r="V1469" s="2">
        <f t="shared" si="594"/>
        <v>386.38055084367903</v>
      </c>
      <c r="W1469" s="18">
        <f t="shared" si="595"/>
        <v>2060.3396034450761</v>
      </c>
      <c r="X1469" s="2">
        <f t="shared" si="596"/>
        <v>-258.81219896199633</v>
      </c>
      <c r="Y1469" s="2">
        <f t="shared" si="597"/>
        <v>206.03396034450762</v>
      </c>
      <c r="Z1469" s="2">
        <f t="shared" si="598"/>
        <v>-1000</v>
      </c>
      <c r="AA1469" s="2">
        <f t="shared" si="599"/>
        <v>2060.3396034450761</v>
      </c>
      <c r="AB1469" s="5">
        <f t="shared" si="600"/>
        <v>-1</v>
      </c>
      <c r="AC1469" s="5">
        <f t="shared" si="601"/>
        <v>2.2000000000000002</v>
      </c>
      <c r="AD1469" s="3">
        <f t="shared" si="602"/>
        <v>201711</v>
      </c>
      <c r="AE1469" s="21">
        <v>2.94</v>
      </c>
      <c r="AF1469" s="21">
        <v>1.46</v>
      </c>
      <c r="AG1469" s="21">
        <v>3.2</v>
      </c>
      <c r="AH1469" s="21">
        <v>1.4039999999999999</v>
      </c>
      <c r="AI1469">
        <v>27</v>
      </c>
      <c r="AJ1469">
        <v>24</v>
      </c>
      <c r="AK1469">
        <f t="shared" si="603"/>
        <v>-300</v>
      </c>
      <c r="AL1469">
        <f t="shared" si="604"/>
        <v>24</v>
      </c>
      <c r="AM1469">
        <f t="shared" si="605"/>
        <v>27</v>
      </c>
    </row>
    <row r="1470" spans="2:39" x14ac:dyDescent="0.25">
      <c r="B1470" s="24">
        <v>43065</v>
      </c>
      <c r="C1470" s="20" t="s">
        <v>55</v>
      </c>
      <c r="D1470" s="20" t="s">
        <v>41</v>
      </c>
      <c r="E1470" s="2">
        <v>-202.02020202020196</v>
      </c>
      <c r="F1470" s="2">
        <v>181</v>
      </c>
      <c r="G1470" s="9">
        <f t="shared" si="606"/>
        <v>45090.083333329778</v>
      </c>
      <c r="H1470" s="2" t="str">
        <f t="shared" si="607"/>
        <v>Oakland Raiders</v>
      </c>
      <c r="I1470" s="2" t="str">
        <f t="shared" si="608"/>
        <v>Denver Broncos</v>
      </c>
      <c r="J1470" s="17">
        <f t="shared" si="609"/>
        <v>-202.02020202020196</v>
      </c>
      <c r="K1470" s="18">
        <f t="shared" si="610"/>
        <v>181</v>
      </c>
      <c r="L1470" s="4">
        <f t="shared" si="585"/>
        <v>1.4950000000000001</v>
      </c>
      <c r="M1470" s="4">
        <f t="shared" si="586"/>
        <v>2.81</v>
      </c>
      <c r="N1470" s="1">
        <f t="shared" si="587"/>
        <v>0.66889632107023411</v>
      </c>
      <c r="O1470" s="1">
        <f t="shared" si="588"/>
        <v>0.35587188612099646</v>
      </c>
      <c r="P1470" s="1">
        <f t="shared" si="589"/>
        <v>2.4169570267131069E-2</v>
      </c>
      <c r="Q1470" s="1">
        <f t="shared" si="590"/>
        <v>0.15651221747461883</v>
      </c>
      <c r="R1470" s="1">
        <f t="shared" si="591"/>
        <v>0.66751221747461886</v>
      </c>
      <c r="S1470" s="1"/>
      <c r="T1470" s="17">
        <f t="shared" si="592"/>
        <v>498.09992060261197</v>
      </c>
      <c r="U1470" s="18">
        <f t="shared" si="593"/>
        <v>1796.2818011286422</v>
      </c>
      <c r="V1470" s="2">
        <f t="shared" si="594"/>
        <v>473.19492457248134</v>
      </c>
      <c r="W1470" s="18">
        <f t="shared" si="595"/>
        <v>1706.46771107221</v>
      </c>
      <c r="X1470" s="2">
        <f t="shared" si="596"/>
        <v>-211.32940107155051</v>
      </c>
      <c r="Y1470" s="2">
        <f t="shared" si="597"/>
        <v>170.64677110722101</v>
      </c>
      <c r="Z1470" s="2">
        <f t="shared" si="598"/>
        <v>473.19492457248134</v>
      </c>
      <c r="AA1470" s="2">
        <f t="shared" si="599"/>
        <v>-1000</v>
      </c>
      <c r="AB1470" s="5">
        <f t="shared" si="600"/>
        <v>0.49500000000000011</v>
      </c>
      <c r="AC1470" s="5">
        <f t="shared" si="601"/>
        <v>-1</v>
      </c>
      <c r="AD1470" s="3">
        <f t="shared" si="602"/>
        <v>201711</v>
      </c>
      <c r="AE1470" s="21">
        <v>1.444</v>
      </c>
      <c r="AF1470" s="21">
        <v>3.01</v>
      </c>
      <c r="AG1470" s="21">
        <v>1.4950000000000001</v>
      </c>
      <c r="AH1470" s="21">
        <v>2.81</v>
      </c>
      <c r="AI1470">
        <v>21</v>
      </c>
      <c r="AJ1470">
        <v>14</v>
      </c>
      <c r="AK1470">
        <f t="shared" si="603"/>
        <v>-300</v>
      </c>
      <c r="AL1470">
        <f t="shared" si="604"/>
        <v>21</v>
      </c>
      <c r="AM1470">
        <f t="shared" si="605"/>
        <v>14</v>
      </c>
    </row>
    <row r="1471" spans="2:39" x14ac:dyDescent="0.25">
      <c r="B1471" s="24">
        <v>43065</v>
      </c>
      <c r="C1471" s="20" t="s">
        <v>50</v>
      </c>
      <c r="D1471" s="20" t="s">
        <v>46</v>
      </c>
      <c r="E1471" s="2">
        <v>-143.06151645207439</v>
      </c>
      <c r="F1471" s="2">
        <v>129</v>
      </c>
      <c r="G1471" s="9">
        <f t="shared" si="606"/>
        <v>45090.124999996442</v>
      </c>
      <c r="H1471" s="2" t="str">
        <f t="shared" si="607"/>
        <v>Los Angeles Rams</v>
      </c>
      <c r="I1471" s="2" t="str">
        <f t="shared" si="608"/>
        <v>New Orleans Saints</v>
      </c>
      <c r="J1471" s="17">
        <f t="shared" si="609"/>
        <v>-143.06151645207439</v>
      </c>
      <c r="K1471" s="18">
        <f t="shared" si="610"/>
        <v>129</v>
      </c>
      <c r="L1471" s="4">
        <f t="shared" si="585"/>
        <v>1.6990000000000001</v>
      </c>
      <c r="M1471" s="4">
        <f t="shared" si="586"/>
        <v>2.29</v>
      </c>
      <c r="N1471" s="1">
        <f t="shared" si="587"/>
        <v>0.58858151854031782</v>
      </c>
      <c r="O1471" s="1">
        <f t="shared" si="588"/>
        <v>0.4366812227074236</v>
      </c>
      <c r="P1471" s="1">
        <f t="shared" si="589"/>
        <v>2.4640260716971563E-2</v>
      </c>
      <c r="Q1471" s="1">
        <f t="shared" si="590"/>
        <v>7.5950147916447108E-2</v>
      </c>
      <c r="R1471" s="1">
        <f t="shared" si="591"/>
        <v>0.58695014791644717</v>
      </c>
      <c r="S1471" s="1"/>
      <c r="T1471" s="17">
        <f t="shared" si="592"/>
        <v>703.72220460254619</v>
      </c>
      <c r="U1471" s="18">
        <f t="shared" si="593"/>
        <v>1290.6088464490549</v>
      </c>
      <c r="V1471" s="2">
        <f t="shared" si="594"/>
        <v>668.5360943724188</v>
      </c>
      <c r="W1471" s="18">
        <f t="shared" si="595"/>
        <v>1226.0784041266022</v>
      </c>
      <c r="X1471" s="2">
        <f t="shared" si="596"/>
        <v>-149.58055494950344</v>
      </c>
      <c r="Y1471" s="2">
        <f t="shared" si="597"/>
        <v>122.60784041266022</v>
      </c>
      <c r="Z1471" s="2">
        <f t="shared" si="598"/>
        <v>668.5360943724188</v>
      </c>
      <c r="AA1471" s="2">
        <f t="shared" si="599"/>
        <v>-1000</v>
      </c>
      <c r="AB1471" s="5">
        <f t="shared" si="600"/>
        <v>0.69900000000000007</v>
      </c>
      <c r="AC1471" s="5">
        <f t="shared" si="601"/>
        <v>-1</v>
      </c>
      <c r="AD1471" s="3">
        <f t="shared" si="602"/>
        <v>201711</v>
      </c>
      <c r="AE1471" s="21">
        <v>1.7090000000000001</v>
      </c>
      <c r="AF1471" s="21">
        <v>2.2799999999999998</v>
      </c>
      <c r="AG1471" s="21">
        <v>1.6990000000000001</v>
      </c>
      <c r="AH1471" s="21">
        <v>2.29</v>
      </c>
      <c r="AI1471">
        <v>26</v>
      </c>
      <c r="AJ1471">
        <v>20</v>
      </c>
      <c r="AK1471">
        <f t="shared" si="603"/>
        <v>-150</v>
      </c>
      <c r="AL1471">
        <f t="shared" si="604"/>
        <v>26</v>
      </c>
      <c r="AM1471">
        <f t="shared" si="605"/>
        <v>20</v>
      </c>
    </row>
    <row r="1472" spans="2:39" x14ac:dyDescent="0.25">
      <c r="B1472" s="24">
        <v>43065</v>
      </c>
      <c r="C1472" s="20" t="s">
        <v>25</v>
      </c>
      <c r="D1472" s="20" t="s">
        <v>35</v>
      </c>
      <c r="E1472" s="2">
        <v>252</v>
      </c>
      <c r="F1472" s="2">
        <v>-285.71428571428567</v>
      </c>
      <c r="G1472" s="9">
        <f t="shared" si="606"/>
        <v>45090.166666663106</v>
      </c>
      <c r="H1472" s="2" t="str">
        <f t="shared" si="607"/>
        <v>Seattle Seahawks</v>
      </c>
      <c r="I1472" s="2" t="str">
        <f t="shared" si="608"/>
        <v>San Francisco 49ers</v>
      </c>
      <c r="J1472" s="17">
        <f t="shared" si="609"/>
        <v>-285.71428571428567</v>
      </c>
      <c r="K1472" s="18">
        <f t="shared" si="610"/>
        <v>252</v>
      </c>
      <c r="L1472" s="4">
        <f t="shared" si="585"/>
        <v>1.35</v>
      </c>
      <c r="M1472" s="4">
        <f t="shared" si="586"/>
        <v>3.52</v>
      </c>
      <c r="N1472" s="1">
        <f t="shared" si="587"/>
        <v>0.7407407407407407</v>
      </c>
      <c r="O1472" s="1">
        <f t="shared" si="588"/>
        <v>0.28409090909090912</v>
      </c>
      <c r="P1472" s="1">
        <f t="shared" si="589"/>
        <v>2.4229979466118934E-2</v>
      </c>
      <c r="Q1472" s="1">
        <f t="shared" si="590"/>
        <v>0.22832491582491579</v>
      </c>
      <c r="R1472" s="1">
        <f t="shared" si="591"/>
        <v>0.73932491582491577</v>
      </c>
      <c r="S1472" s="1"/>
      <c r="T1472" s="17">
        <f t="shared" si="592"/>
        <v>352.58528232371435</v>
      </c>
      <c r="U1472" s="18">
        <f t="shared" si="593"/>
        <v>2470.1836460228901</v>
      </c>
      <c r="V1472" s="2">
        <f t="shared" si="594"/>
        <v>334.95601820752864</v>
      </c>
      <c r="W1472" s="18">
        <f t="shared" si="595"/>
        <v>2346.6744637217457</v>
      </c>
      <c r="X1472" s="2">
        <f t="shared" si="596"/>
        <v>-298.54665855874549</v>
      </c>
      <c r="Y1472" s="2">
        <f t="shared" si="597"/>
        <v>234.66744637217457</v>
      </c>
      <c r="Z1472" s="2">
        <f t="shared" si="598"/>
        <v>334.95601820752864</v>
      </c>
      <c r="AA1472" s="2">
        <f t="shared" si="599"/>
        <v>-1000</v>
      </c>
      <c r="AB1472" s="5">
        <f t="shared" si="600"/>
        <v>0.35000000000000009</v>
      </c>
      <c r="AC1472" s="5">
        <f t="shared" si="601"/>
        <v>-1</v>
      </c>
      <c r="AD1472" s="3">
        <f t="shared" si="602"/>
        <v>201711</v>
      </c>
      <c r="AE1472" s="21">
        <v>3.48</v>
      </c>
      <c r="AF1472" s="21">
        <v>1.357</v>
      </c>
      <c r="AG1472" s="21">
        <v>3.52</v>
      </c>
      <c r="AH1472" s="21">
        <v>1.35</v>
      </c>
      <c r="AI1472">
        <v>13</v>
      </c>
      <c r="AJ1472">
        <v>24</v>
      </c>
      <c r="AK1472">
        <f t="shared" si="603"/>
        <v>-300</v>
      </c>
      <c r="AL1472">
        <f t="shared" si="604"/>
        <v>24</v>
      </c>
      <c r="AM1472">
        <f t="shared" si="605"/>
        <v>13</v>
      </c>
    </row>
    <row r="1473" spans="2:39" x14ac:dyDescent="0.25">
      <c r="B1473" s="24">
        <v>43065</v>
      </c>
      <c r="C1473" s="20" t="s">
        <v>38</v>
      </c>
      <c r="D1473" s="20" t="s">
        <v>30</v>
      </c>
      <c r="E1473" s="2">
        <v>-471.69811320754724</v>
      </c>
      <c r="F1473" s="2">
        <v>400</v>
      </c>
      <c r="G1473" s="9">
        <f t="shared" si="606"/>
        <v>45090.208333329771</v>
      </c>
      <c r="H1473" s="2" t="str">
        <f t="shared" si="607"/>
        <v>Atlanta Falcons</v>
      </c>
      <c r="I1473" s="2" t="str">
        <f t="shared" si="608"/>
        <v>Tampa Bay Buccaneers</v>
      </c>
      <c r="J1473" s="17">
        <f t="shared" si="609"/>
        <v>-471.69811320754724</v>
      </c>
      <c r="K1473" s="18">
        <f t="shared" si="610"/>
        <v>400</v>
      </c>
      <c r="L1473" s="4">
        <f t="shared" si="585"/>
        <v>1.2120000000000002</v>
      </c>
      <c r="M1473" s="4">
        <f t="shared" si="586"/>
        <v>5</v>
      </c>
      <c r="N1473" s="1">
        <f t="shared" si="587"/>
        <v>0.82508250825082496</v>
      </c>
      <c r="O1473" s="1">
        <f t="shared" si="588"/>
        <v>0.2</v>
      </c>
      <c r="P1473" s="1">
        <f t="shared" si="589"/>
        <v>2.4468770122343719E-2</v>
      </c>
      <c r="Q1473" s="1">
        <f t="shared" si="590"/>
        <v>0.31254125412541245</v>
      </c>
      <c r="R1473" s="1">
        <f t="shared" si="591"/>
        <v>0.82354125412541246</v>
      </c>
      <c r="S1473" s="1"/>
      <c r="T1473" s="17">
        <f t="shared" si="592"/>
        <v>214.26825309678497</v>
      </c>
      <c r="U1473" s="18">
        <f t="shared" si="593"/>
        <v>3812.0090555078468</v>
      </c>
      <c r="V1473" s="2">
        <f t="shared" si="594"/>
        <v>203.55484044194571</v>
      </c>
      <c r="W1473" s="18">
        <f t="shared" si="595"/>
        <v>3621.4086027324543</v>
      </c>
      <c r="X1473" s="2">
        <f t="shared" si="596"/>
        <v>-491.26810142606371</v>
      </c>
      <c r="Y1473" s="2">
        <f t="shared" si="597"/>
        <v>362.14086027324544</v>
      </c>
      <c r="Z1473" s="2">
        <f t="shared" si="598"/>
        <v>203.55484044194571</v>
      </c>
      <c r="AA1473" s="2">
        <f t="shared" si="599"/>
        <v>-1000</v>
      </c>
      <c r="AB1473" s="5">
        <f t="shared" si="600"/>
        <v>0.21200000000000019</v>
      </c>
      <c r="AC1473" s="5">
        <f t="shared" si="601"/>
        <v>-1</v>
      </c>
      <c r="AD1473" s="3">
        <f t="shared" si="602"/>
        <v>201711</v>
      </c>
      <c r="AE1473" s="21">
        <v>1.25</v>
      </c>
      <c r="AF1473" s="21">
        <v>4.46</v>
      </c>
      <c r="AG1473" s="21">
        <v>1.212</v>
      </c>
      <c r="AH1473" s="21">
        <v>5</v>
      </c>
      <c r="AI1473">
        <v>34</v>
      </c>
      <c r="AJ1473">
        <v>20</v>
      </c>
      <c r="AK1473">
        <f t="shared" si="603"/>
        <v>-500</v>
      </c>
      <c r="AL1473">
        <f t="shared" si="604"/>
        <v>34</v>
      </c>
      <c r="AM1473">
        <f t="shared" si="605"/>
        <v>20</v>
      </c>
    </row>
    <row r="1474" spans="2:39" x14ac:dyDescent="0.25">
      <c r="B1474" s="24">
        <v>43065</v>
      </c>
      <c r="C1474" s="20" t="s">
        <v>24</v>
      </c>
      <c r="D1474" s="20" t="s">
        <v>49</v>
      </c>
      <c r="E1474" s="2">
        <v>-325.73289902280135</v>
      </c>
      <c r="F1474" s="2">
        <v>285</v>
      </c>
      <c r="G1474" s="9">
        <f t="shared" si="606"/>
        <v>45090.249999996435</v>
      </c>
      <c r="H1474" s="2" t="str">
        <f t="shared" si="607"/>
        <v>Cincinnati Bengals</v>
      </c>
      <c r="I1474" s="2" t="str">
        <f t="shared" si="608"/>
        <v>Cleveland Browns</v>
      </c>
      <c r="J1474" s="17">
        <f t="shared" si="609"/>
        <v>-325.73289902280135</v>
      </c>
      <c r="K1474" s="18">
        <f t="shared" si="610"/>
        <v>285</v>
      </c>
      <c r="L1474" s="4">
        <f t="shared" si="585"/>
        <v>1.3069999999999999</v>
      </c>
      <c r="M1474" s="4">
        <f t="shared" si="586"/>
        <v>3.85</v>
      </c>
      <c r="N1474" s="1">
        <f t="shared" si="587"/>
        <v>0.76511094108645761</v>
      </c>
      <c r="O1474" s="1">
        <f t="shared" si="588"/>
        <v>0.25974025974025972</v>
      </c>
      <c r="P1474" s="1">
        <f t="shared" si="589"/>
        <v>2.424859414388203E-2</v>
      </c>
      <c r="Q1474" s="1">
        <f t="shared" si="590"/>
        <v>0.25268534067309895</v>
      </c>
      <c r="R1474" s="1">
        <f t="shared" si="591"/>
        <v>0.76368534067309901</v>
      </c>
      <c r="S1474" s="1"/>
      <c r="T1474" s="17">
        <f t="shared" si="592"/>
        <v>309.4398265110305</v>
      </c>
      <c r="U1474" s="18">
        <f t="shared" si="593"/>
        <v>2776.3533728520742</v>
      </c>
      <c r="V1474" s="2">
        <f t="shared" si="594"/>
        <v>293.96783518547898</v>
      </c>
      <c r="W1474" s="18">
        <f t="shared" si="595"/>
        <v>2637.5357042094706</v>
      </c>
      <c r="X1474" s="2">
        <f t="shared" si="596"/>
        <v>-340.17327078285626</v>
      </c>
      <c r="Y1474" s="2">
        <f t="shared" si="597"/>
        <v>263.75357042094709</v>
      </c>
      <c r="Z1474" s="2">
        <f t="shared" si="598"/>
        <v>293.96783518547898</v>
      </c>
      <c r="AA1474" s="2">
        <f t="shared" si="599"/>
        <v>-1000</v>
      </c>
      <c r="AB1474" s="5">
        <f t="shared" si="600"/>
        <v>0.30699999999999994</v>
      </c>
      <c r="AC1474" s="5">
        <f t="shared" si="601"/>
        <v>-1</v>
      </c>
      <c r="AD1474" s="3">
        <f t="shared" si="602"/>
        <v>201711</v>
      </c>
      <c r="AE1474" s="21">
        <v>1.27</v>
      </c>
      <c r="AF1474" s="21">
        <v>4.22</v>
      </c>
      <c r="AG1474" s="21">
        <v>1.3069999999999999</v>
      </c>
      <c r="AH1474" s="21">
        <v>3.85</v>
      </c>
      <c r="AI1474">
        <v>30</v>
      </c>
      <c r="AJ1474">
        <v>16</v>
      </c>
      <c r="AK1474">
        <f t="shared" si="603"/>
        <v>-400</v>
      </c>
      <c r="AL1474">
        <f t="shared" si="604"/>
        <v>30</v>
      </c>
      <c r="AM1474">
        <f t="shared" si="605"/>
        <v>16</v>
      </c>
    </row>
    <row r="1475" spans="2:39" x14ac:dyDescent="0.25">
      <c r="B1475" s="24">
        <v>43065</v>
      </c>
      <c r="C1475" s="20" t="s">
        <v>42</v>
      </c>
      <c r="D1475" s="20" t="s">
        <v>44</v>
      </c>
      <c r="E1475" s="2">
        <v>154.99999999999997</v>
      </c>
      <c r="F1475" s="2">
        <v>-172.11703958691911</v>
      </c>
      <c r="G1475" s="9">
        <f t="shared" si="606"/>
        <v>45090.291666663099</v>
      </c>
      <c r="H1475" s="2" t="str">
        <f t="shared" si="607"/>
        <v>Tennessee Titans</v>
      </c>
      <c r="I1475" s="2" t="str">
        <f t="shared" si="608"/>
        <v>Indianapolis Colts</v>
      </c>
      <c r="J1475" s="17">
        <f t="shared" si="609"/>
        <v>-172.11703958691911</v>
      </c>
      <c r="K1475" s="18">
        <f t="shared" si="610"/>
        <v>154.99999999999997</v>
      </c>
      <c r="L1475" s="4">
        <f t="shared" si="585"/>
        <v>1.5809999999999997</v>
      </c>
      <c r="M1475" s="4">
        <f t="shared" si="586"/>
        <v>2.5499999999999998</v>
      </c>
      <c r="N1475" s="1">
        <f t="shared" si="587"/>
        <v>0.63251106894370657</v>
      </c>
      <c r="O1475" s="1">
        <f t="shared" si="588"/>
        <v>0.39215686274509809</v>
      </c>
      <c r="P1475" s="1">
        <f t="shared" si="589"/>
        <v>2.4074074074074137E-2</v>
      </c>
      <c r="Q1475" s="1">
        <f t="shared" si="590"/>
        <v>0.12017710309930424</v>
      </c>
      <c r="R1475" s="1">
        <f t="shared" si="591"/>
        <v>0.6311771030993043</v>
      </c>
      <c r="S1475" s="1"/>
      <c r="T1475" s="17">
        <f t="shared" si="592"/>
        <v>584.3413759619034</v>
      </c>
      <c r="U1475" s="18">
        <f t="shared" si="593"/>
        <v>1543.9627445384015</v>
      </c>
      <c r="V1475" s="2">
        <f t="shared" si="594"/>
        <v>555.12430716380823</v>
      </c>
      <c r="W1475" s="18">
        <f t="shared" si="595"/>
        <v>1466.7646073114813</v>
      </c>
      <c r="X1475" s="2">
        <f t="shared" si="596"/>
        <v>-180.13983302390614</v>
      </c>
      <c r="Y1475" s="2">
        <f t="shared" si="597"/>
        <v>146.67646073114813</v>
      </c>
      <c r="Z1475" s="2">
        <f t="shared" si="598"/>
        <v>555.12430716380823</v>
      </c>
      <c r="AA1475" s="2">
        <f t="shared" si="599"/>
        <v>-1000</v>
      </c>
      <c r="AB1475" s="5">
        <f t="shared" si="600"/>
        <v>0.58099999999999974</v>
      </c>
      <c r="AC1475" s="5">
        <f t="shared" si="601"/>
        <v>-1</v>
      </c>
      <c r="AD1475" s="3">
        <f t="shared" si="602"/>
        <v>201711</v>
      </c>
      <c r="AE1475" s="21">
        <v>2.59</v>
      </c>
      <c r="AF1475" s="21">
        <v>1.5640000000000001</v>
      </c>
      <c r="AG1475" s="21">
        <v>2.5499999999999998</v>
      </c>
      <c r="AH1475" s="21">
        <v>1.581</v>
      </c>
      <c r="AI1475">
        <v>16</v>
      </c>
      <c r="AJ1475">
        <v>20</v>
      </c>
      <c r="AK1475">
        <f t="shared" si="603"/>
        <v>-180</v>
      </c>
      <c r="AL1475">
        <f t="shared" si="604"/>
        <v>20</v>
      </c>
      <c r="AM1475">
        <f t="shared" si="605"/>
        <v>16</v>
      </c>
    </row>
    <row r="1476" spans="2:39" x14ac:dyDescent="0.25">
      <c r="B1476" s="24">
        <v>43065</v>
      </c>
      <c r="C1476" s="20" t="s">
        <v>23</v>
      </c>
      <c r="D1476" s="20" t="s">
        <v>27</v>
      </c>
      <c r="E1476" s="2">
        <v>-361.01083032490988</v>
      </c>
      <c r="F1476" s="2">
        <v>313.99999999999994</v>
      </c>
      <c r="G1476" s="9">
        <f t="shared" si="606"/>
        <v>45090.333333329763</v>
      </c>
      <c r="H1476" s="2" t="str">
        <f t="shared" si="607"/>
        <v>Kansas City Chiefs</v>
      </c>
      <c r="I1476" s="2" t="str">
        <f t="shared" si="608"/>
        <v>Buffalo Bills</v>
      </c>
      <c r="J1476" s="17">
        <f t="shared" si="609"/>
        <v>-361.01083032490988</v>
      </c>
      <c r="K1476" s="18">
        <f t="shared" si="610"/>
        <v>313.99999999999994</v>
      </c>
      <c r="L1476" s="4">
        <f t="shared" ref="L1476:L1539" si="611">IF(J1476&lt;0,-(100-J1476)/J1476,J1476/100+1)</f>
        <v>1.2769999999999999</v>
      </c>
      <c r="M1476" s="4">
        <f t="shared" ref="M1476:M1539" si="612">IF(K1476&lt;0,-(100-K1476)/K1476,K1476/100+1)</f>
        <v>4.1399999999999988</v>
      </c>
      <c r="N1476" s="1">
        <f t="shared" si="587"/>
        <v>0.78308535630383713</v>
      </c>
      <c r="O1476" s="1">
        <f t="shared" si="588"/>
        <v>0.24154589371980684</v>
      </c>
      <c r="P1476" s="1">
        <f t="shared" si="589"/>
        <v>2.4039136053166099E-2</v>
      </c>
      <c r="Q1476" s="1">
        <f t="shared" si="590"/>
        <v>0.27076973129201515</v>
      </c>
      <c r="R1476" s="1">
        <f t="shared" si="591"/>
        <v>0.7817697312920151</v>
      </c>
      <c r="S1476" s="1"/>
      <c r="T1476" s="17">
        <f t="shared" si="592"/>
        <v>279.14903835854597</v>
      </c>
      <c r="U1476" s="18">
        <f t="shared" si="593"/>
        <v>3040.0006684082323</v>
      </c>
      <c r="V1476" s="2">
        <f t="shared" si="594"/>
        <v>265.19158644061866</v>
      </c>
      <c r="W1476" s="18">
        <f t="shared" si="595"/>
        <v>2888.0006349878204</v>
      </c>
      <c r="X1476" s="2">
        <f t="shared" si="596"/>
        <v>-377.08586966197686</v>
      </c>
      <c r="Y1476" s="2">
        <f t="shared" si="597"/>
        <v>288.80006349878204</v>
      </c>
      <c r="Z1476" s="2">
        <f t="shared" si="598"/>
        <v>-1000</v>
      </c>
      <c r="AA1476" s="2">
        <f t="shared" si="599"/>
        <v>2888.0006349878204</v>
      </c>
      <c r="AB1476" s="5">
        <f t="shared" si="600"/>
        <v>-1</v>
      </c>
      <c r="AC1476" s="5">
        <f t="shared" si="601"/>
        <v>3.1399999999999988</v>
      </c>
      <c r="AD1476" s="3">
        <f t="shared" si="602"/>
        <v>201711</v>
      </c>
      <c r="AE1476" s="21">
        <v>1.222</v>
      </c>
      <c r="AF1476" s="21">
        <v>4.8499999999999996</v>
      </c>
      <c r="AG1476" s="21">
        <v>1.2769999999999999</v>
      </c>
      <c r="AH1476" s="21">
        <v>4.1399999999999997</v>
      </c>
      <c r="AI1476">
        <v>10</v>
      </c>
      <c r="AJ1476">
        <v>16</v>
      </c>
      <c r="AK1476">
        <f t="shared" si="603"/>
        <v>-400</v>
      </c>
      <c r="AL1476">
        <f t="shared" si="604"/>
        <v>10</v>
      </c>
      <c r="AM1476">
        <f t="shared" si="605"/>
        <v>16</v>
      </c>
    </row>
    <row r="1477" spans="2:39" x14ac:dyDescent="0.25">
      <c r="B1477" s="24">
        <v>43065</v>
      </c>
      <c r="C1477" s="20" t="s">
        <v>39</v>
      </c>
      <c r="D1477" s="20" t="s">
        <v>33</v>
      </c>
      <c r="E1477" s="2">
        <v>-1315.7894736842093</v>
      </c>
      <c r="F1477" s="2">
        <v>894</v>
      </c>
      <c r="G1477" s="9">
        <f t="shared" si="606"/>
        <v>45090.374999996428</v>
      </c>
      <c r="H1477" s="2" t="str">
        <f t="shared" si="607"/>
        <v>New England Patriots</v>
      </c>
      <c r="I1477" s="2" t="str">
        <f t="shared" si="608"/>
        <v>Miami Dolphins</v>
      </c>
      <c r="J1477" s="17">
        <f t="shared" si="609"/>
        <v>-1315.7894736842093</v>
      </c>
      <c r="K1477" s="18">
        <f t="shared" si="610"/>
        <v>894</v>
      </c>
      <c r="L1477" s="4">
        <f t="shared" si="611"/>
        <v>1.0760000000000001</v>
      </c>
      <c r="M1477" s="4">
        <f t="shared" si="612"/>
        <v>9.94</v>
      </c>
      <c r="N1477" s="1">
        <f t="shared" ref="N1477:N1540" si="613">1/L1477</f>
        <v>0.92936802973977695</v>
      </c>
      <c r="O1477" s="1">
        <f t="shared" ref="O1477:O1540" si="614">1/M1477</f>
        <v>0.1006036217303823</v>
      </c>
      <c r="P1477" s="1">
        <f t="shared" ref="P1477:P1540" si="615">1-L1477*M1477/(L1477+M1477)</f>
        <v>2.9099491648511333E-2</v>
      </c>
      <c r="Q1477" s="1">
        <f t="shared" ref="Q1477:Q1540" si="616">ABS(N1477-O1477)/2</f>
        <v>0.41438220400469733</v>
      </c>
      <c r="R1477" s="1">
        <f t="shared" ref="R1477:R1540" si="617">R$1+IF(L1477&lt;=M1477,Q1477,-Q1477)</f>
        <v>0.92538220400469728</v>
      </c>
      <c r="S1477" s="1"/>
      <c r="T1477" s="17">
        <f t="shared" ref="T1477:T1540" si="618">(1/R1477-1)*1000</f>
        <v>80.634569880840161</v>
      </c>
      <c r="U1477" s="18">
        <f t="shared" ref="U1477:U1540" si="619">1000000/(T1477+S$1)-T$1</f>
        <v>7914.592657884401</v>
      </c>
      <c r="V1477" s="2">
        <f t="shared" ref="V1477:V1540" si="620">T1477*0.95</f>
        <v>76.602841386798147</v>
      </c>
      <c r="W1477" s="18">
        <f t="shared" ref="W1477:W1540" si="621">U1477*0.95</f>
        <v>7518.8630249901807</v>
      </c>
      <c r="X1477" s="2">
        <f t="shared" ref="X1477:X1540" si="622">IF(V1477&lt;1000,-100000/V1477,V1477/10)</f>
        <v>-1305.4346051611888</v>
      </c>
      <c r="Y1477" s="2">
        <f t="shared" ref="Y1477:Y1540" si="623">IF(W1477&lt;1000,-100000/W1477,W1477/10)</f>
        <v>751.88630249901803</v>
      </c>
      <c r="Z1477" s="2">
        <f t="shared" ref="Z1477:Z1540" si="624">IF(AL1477&gt;AM1477,V1477,-1000)</f>
        <v>76.602841386798147</v>
      </c>
      <c r="AA1477" s="2">
        <f t="shared" ref="AA1477:AA1540" si="625">IF(AM1477&gt;AL1477,W1477,-1000)</f>
        <v>-1000</v>
      </c>
      <c r="AB1477" s="5">
        <f t="shared" ref="AB1477:AB1540" si="626">IF(AL1477&gt;AM1477,L1477-1,-1)</f>
        <v>7.6000000000000068E-2</v>
      </c>
      <c r="AC1477" s="5">
        <f t="shared" ref="AC1477:AC1540" si="627">IF(AM1477&gt;AL1477,M1477-1,-1)</f>
        <v>-1</v>
      </c>
      <c r="AD1477" s="3">
        <f t="shared" ref="AD1477:AD1540" si="628">YEAR(B1477)*100+MONTH(B1477)</f>
        <v>201711</v>
      </c>
      <c r="AE1477" s="21">
        <v>1.071</v>
      </c>
      <c r="AF1477" s="21">
        <v>10.44</v>
      </c>
      <c r="AG1477" s="21">
        <v>1.0760000000000001</v>
      </c>
      <c r="AH1477" s="21">
        <v>9.94</v>
      </c>
      <c r="AI1477">
        <v>35</v>
      </c>
      <c r="AJ1477">
        <v>17</v>
      </c>
      <c r="AK1477">
        <f t="shared" ref="AK1477:AK1540" si="629">IF(J1477&lt;-200,INT(J1477/100)*100,INT(J1477/10)*10)</f>
        <v>-1400</v>
      </c>
      <c r="AL1477">
        <f t="shared" ref="AL1477:AL1540" si="630">IF(E1477&lt;F1477,AI1477,AJ1477)</f>
        <v>35</v>
      </c>
      <c r="AM1477">
        <f t="shared" ref="AM1477:AM1540" si="631">IF(E1477&lt;F1477,AJ1477,AI1477)</f>
        <v>17</v>
      </c>
    </row>
    <row r="1478" spans="2:39" x14ac:dyDescent="0.25">
      <c r="B1478" s="24">
        <v>43065</v>
      </c>
      <c r="C1478" s="20" t="s">
        <v>45</v>
      </c>
      <c r="D1478" s="20" t="s">
        <v>47</v>
      </c>
      <c r="E1478" s="2">
        <v>211</v>
      </c>
      <c r="F1478" s="2">
        <v>-237.5296912114014</v>
      </c>
      <c r="G1478" s="9">
        <f t="shared" ref="G1478:G1541" si="632">G1477+1/24</f>
        <v>45090.416666663092</v>
      </c>
      <c r="H1478" s="2" t="str">
        <f t="shared" si="607"/>
        <v>Carolina Panthers</v>
      </c>
      <c r="I1478" s="2" t="str">
        <f t="shared" si="608"/>
        <v>New York Jets</v>
      </c>
      <c r="J1478" s="17">
        <f t="shared" si="609"/>
        <v>-237.5296912114014</v>
      </c>
      <c r="K1478" s="18">
        <f t="shared" si="610"/>
        <v>211</v>
      </c>
      <c r="L1478" s="4">
        <f t="shared" si="611"/>
        <v>1.4210000000000003</v>
      </c>
      <c r="M1478" s="4">
        <f t="shared" si="612"/>
        <v>3.11</v>
      </c>
      <c r="N1478" s="1">
        <f t="shared" si="613"/>
        <v>0.70372976776917651</v>
      </c>
      <c r="O1478" s="1">
        <f t="shared" si="614"/>
        <v>0.32154340836012862</v>
      </c>
      <c r="P1478" s="1">
        <f t="shared" si="615"/>
        <v>2.4650187596557127E-2</v>
      </c>
      <c r="Q1478" s="1">
        <f t="shared" si="616"/>
        <v>0.19109317970452394</v>
      </c>
      <c r="R1478" s="1">
        <f t="shared" si="617"/>
        <v>0.70209317970452401</v>
      </c>
      <c r="S1478" s="1"/>
      <c r="T1478" s="17">
        <f t="shared" si="618"/>
        <v>424.31236893776702</v>
      </c>
      <c r="U1478" s="18">
        <f t="shared" si="619"/>
        <v>2085.7769967013264</v>
      </c>
      <c r="V1478" s="2">
        <f t="shared" si="620"/>
        <v>403.09675049087866</v>
      </c>
      <c r="W1478" s="18">
        <f t="shared" si="621"/>
        <v>1981.48814686626</v>
      </c>
      <c r="X1478" s="2">
        <f t="shared" si="622"/>
        <v>-248.07939999075438</v>
      </c>
      <c r="Y1478" s="2">
        <f t="shared" si="623"/>
        <v>198.148814686626</v>
      </c>
      <c r="Z1478" s="2">
        <f t="shared" si="624"/>
        <v>403.09675049087866</v>
      </c>
      <c r="AA1478" s="2">
        <f t="shared" si="625"/>
        <v>-1000</v>
      </c>
      <c r="AB1478" s="5">
        <f t="shared" si="626"/>
        <v>0.42100000000000026</v>
      </c>
      <c r="AC1478" s="5">
        <f t="shared" si="627"/>
        <v>-1</v>
      </c>
      <c r="AD1478" s="3">
        <f t="shared" si="628"/>
        <v>201711</v>
      </c>
      <c r="AE1478" s="21">
        <v>2.75</v>
      </c>
      <c r="AF1478" s="21">
        <v>1.512</v>
      </c>
      <c r="AG1478" s="21">
        <v>3.11</v>
      </c>
      <c r="AH1478" s="21">
        <v>1.421</v>
      </c>
      <c r="AI1478">
        <v>27</v>
      </c>
      <c r="AJ1478">
        <v>35</v>
      </c>
      <c r="AK1478">
        <f t="shared" si="629"/>
        <v>-300</v>
      </c>
      <c r="AL1478">
        <f t="shared" si="630"/>
        <v>35</v>
      </c>
      <c r="AM1478">
        <f t="shared" si="631"/>
        <v>27</v>
      </c>
    </row>
    <row r="1479" spans="2:39" x14ac:dyDescent="0.25">
      <c r="B1479" s="24">
        <v>43065</v>
      </c>
      <c r="C1479" s="20" t="s">
        <v>22</v>
      </c>
      <c r="D1479" s="20" t="s">
        <v>40</v>
      </c>
      <c r="E1479" s="2">
        <v>-775.19379844961236</v>
      </c>
      <c r="F1479" s="2">
        <v>618</v>
      </c>
      <c r="G1479" s="9">
        <f t="shared" si="632"/>
        <v>45090.458333329756</v>
      </c>
      <c r="H1479" s="2" t="str">
        <f t="shared" ref="H1479:H1542" si="633">IF(E1479&lt;=F1479,C1479,D1479)</f>
        <v>Philadelphia Eagles</v>
      </c>
      <c r="I1479" s="2" t="str">
        <f t="shared" ref="I1479:I1542" si="634">IF(E1479&gt;F1479,C1479,D1479)</f>
        <v>Chicago Bears</v>
      </c>
      <c r="J1479" s="17">
        <f t="shared" ref="J1479:J1542" si="635">IF(E1479&lt;=F1479,E1479,F1479)</f>
        <v>-775.19379844961236</v>
      </c>
      <c r="K1479" s="18">
        <f t="shared" ref="K1479:K1542" si="636">IF(E1479&gt;F1479,E1479,F1479)</f>
        <v>618</v>
      </c>
      <c r="L1479" s="4">
        <f t="shared" si="611"/>
        <v>1.129</v>
      </c>
      <c r="M1479" s="4">
        <f t="shared" si="612"/>
        <v>7.18</v>
      </c>
      <c r="N1479" s="1">
        <f t="shared" si="613"/>
        <v>0.8857395925597874</v>
      </c>
      <c r="O1479" s="1">
        <f t="shared" si="614"/>
        <v>0.1392757660167131</v>
      </c>
      <c r="P1479" s="1">
        <f t="shared" si="615"/>
        <v>2.440486219761695E-2</v>
      </c>
      <c r="Q1479" s="1">
        <f t="shared" si="616"/>
        <v>0.37323191327153715</v>
      </c>
      <c r="R1479" s="1">
        <f t="shared" si="617"/>
        <v>0.88423191327153716</v>
      </c>
      <c r="S1479" s="1"/>
      <c r="T1479" s="17">
        <f t="shared" si="618"/>
        <v>130.92502655794979</v>
      </c>
      <c r="U1479" s="18">
        <f t="shared" si="619"/>
        <v>5639.2395852678728</v>
      </c>
      <c r="V1479" s="2">
        <f t="shared" si="620"/>
        <v>124.3787752300523</v>
      </c>
      <c r="W1479" s="18">
        <f t="shared" si="621"/>
        <v>5357.2776060044789</v>
      </c>
      <c r="X1479" s="2">
        <f t="shared" si="622"/>
        <v>-803.99569633194199</v>
      </c>
      <c r="Y1479" s="2">
        <f t="shared" si="623"/>
        <v>535.72776060044794</v>
      </c>
      <c r="Z1479" s="2">
        <f t="shared" si="624"/>
        <v>124.3787752300523</v>
      </c>
      <c r="AA1479" s="2">
        <f t="shared" si="625"/>
        <v>-1000</v>
      </c>
      <c r="AB1479" s="5">
        <f t="shared" si="626"/>
        <v>0.129</v>
      </c>
      <c r="AC1479" s="5">
        <f t="shared" si="627"/>
        <v>-1</v>
      </c>
      <c r="AD1479" s="3">
        <f t="shared" si="628"/>
        <v>201711</v>
      </c>
      <c r="AE1479" s="21">
        <v>1.117</v>
      </c>
      <c r="AF1479" s="21">
        <v>7.71</v>
      </c>
      <c r="AG1479" s="21">
        <v>1.129</v>
      </c>
      <c r="AH1479" s="21">
        <v>7.18</v>
      </c>
      <c r="AI1479">
        <v>31</v>
      </c>
      <c r="AJ1479">
        <v>3</v>
      </c>
      <c r="AK1479">
        <f t="shared" si="629"/>
        <v>-800</v>
      </c>
      <c r="AL1479">
        <f t="shared" si="630"/>
        <v>31</v>
      </c>
      <c r="AM1479">
        <f t="shared" si="631"/>
        <v>3</v>
      </c>
    </row>
    <row r="1480" spans="2:39" x14ac:dyDescent="0.25">
      <c r="B1480" s="24">
        <v>43062</v>
      </c>
      <c r="C1480" s="20" t="s">
        <v>56</v>
      </c>
      <c r="D1480" s="20" t="s">
        <v>28</v>
      </c>
      <c r="E1480" s="2">
        <v>-310.55900621118008</v>
      </c>
      <c r="F1480" s="2">
        <v>273</v>
      </c>
      <c r="G1480" s="9">
        <f t="shared" si="632"/>
        <v>45090.49999999642</v>
      </c>
      <c r="H1480" s="2" t="str">
        <f t="shared" si="633"/>
        <v>Washington Redskins</v>
      </c>
      <c r="I1480" s="2" t="str">
        <f t="shared" si="634"/>
        <v>New York Giants</v>
      </c>
      <c r="J1480" s="17">
        <f t="shared" si="635"/>
        <v>-310.55900621118008</v>
      </c>
      <c r="K1480" s="18">
        <f t="shared" si="636"/>
        <v>273</v>
      </c>
      <c r="L1480" s="4">
        <f t="shared" si="611"/>
        <v>1.3220000000000001</v>
      </c>
      <c r="M1480" s="4">
        <f t="shared" si="612"/>
        <v>3.73</v>
      </c>
      <c r="N1480" s="1">
        <f t="shared" si="613"/>
        <v>0.75642965204236001</v>
      </c>
      <c r="O1480" s="1">
        <f t="shared" si="614"/>
        <v>0.26809651474530832</v>
      </c>
      <c r="P1480" s="1">
        <f t="shared" si="615"/>
        <v>2.3939034045922236E-2</v>
      </c>
      <c r="Q1480" s="1">
        <f t="shared" si="616"/>
        <v>0.24416656864852584</v>
      </c>
      <c r="R1480" s="1">
        <f t="shared" si="617"/>
        <v>0.75516656864852583</v>
      </c>
      <c r="S1480" s="1"/>
      <c r="T1480" s="17">
        <f t="shared" si="618"/>
        <v>324.21116282946303</v>
      </c>
      <c r="U1480" s="18">
        <f t="shared" si="619"/>
        <v>2663.4771552855118</v>
      </c>
      <c r="V1480" s="2">
        <f t="shared" si="620"/>
        <v>308.00060468798989</v>
      </c>
      <c r="W1480" s="18">
        <f t="shared" si="621"/>
        <v>2530.3032975212359</v>
      </c>
      <c r="X1480" s="2">
        <f t="shared" si="622"/>
        <v>-324.67468725037662</v>
      </c>
      <c r="Y1480" s="2">
        <f t="shared" si="623"/>
        <v>253.03032975212358</v>
      </c>
      <c r="Z1480" s="2">
        <f t="shared" si="624"/>
        <v>308.00060468798989</v>
      </c>
      <c r="AA1480" s="2">
        <f t="shared" si="625"/>
        <v>-1000</v>
      </c>
      <c r="AB1480" s="5">
        <f t="shared" si="626"/>
        <v>0.32200000000000006</v>
      </c>
      <c r="AC1480" s="5">
        <f t="shared" si="627"/>
        <v>-1</v>
      </c>
      <c r="AD1480" s="3">
        <f t="shared" si="628"/>
        <v>201711</v>
      </c>
      <c r="AE1480" s="21">
        <v>1.327</v>
      </c>
      <c r="AF1480" s="21">
        <v>3.69</v>
      </c>
      <c r="AG1480" s="21">
        <v>1.3220000000000001</v>
      </c>
      <c r="AH1480" s="21">
        <v>3.73</v>
      </c>
      <c r="AI1480">
        <v>20</v>
      </c>
      <c r="AJ1480">
        <v>10</v>
      </c>
      <c r="AK1480">
        <f t="shared" si="629"/>
        <v>-400</v>
      </c>
      <c r="AL1480">
        <f t="shared" si="630"/>
        <v>20</v>
      </c>
      <c r="AM1480">
        <f t="shared" si="631"/>
        <v>10</v>
      </c>
    </row>
    <row r="1481" spans="2:39" x14ac:dyDescent="0.25">
      <c r="B1481" s="24">
        <v>43062</v>
      </c>
      <c r="C1481" s="20" t="s">
        <v>26</v>
      </c>
      <c r="D1481" s="20" t="s">
        <v>34</v>
      </c>
      <c r="E1481" s="2">
        <v>102</v>
      </c>
      <c r="F1481" s="2">
        <v>-113.12217194570137</v>
      </c>
      <c r="G1481" s="9">
        <f t="shared" si="632"/>
        <v>45090.541666663084</v>
      </c>
      <c r="H1481" s="2" t="str">
        <f t="shared" si="633"/>
        <v>Los Angeles Chargers</v>
      </c>
      <c r="I1481" s="2" t="str">
        <f t="shared" si="634"/>
        <v>Dallas Cowboys</v>
      </c>
      <c r="J1481" s="17">
        <f t="shared" si="635"/>
        <v>-113.12217194570137</v>
      </c>
      <c r="K1481" s="18">
        <f t="shared" si="636"/>
        <v>102</v>
      </c>
      <c r="L1481" s="4">
        <f t="shared" si="611"/>
        <v>1.8840000000000001</v>
      </c>
      <c r="M1481" s="4">
        <f t="shared" si="612"/>
        <v>2.02</v>
      </c>
      <c r="N1481" s="1">
        <f t="shared" si="613"/>
        <v>0.53078556263269638</v>
      </c>
      <c r="O1481" s="1">
        <f t="shared" si="614"/>
        <v>0.49504950495049505</v>
      </c>
      <c r="P1481" s="1">
        <f t="shared" si="615"/>
        <v>2.5184426229508117E-2</v>
      </c>
      <c r="Q1481" s="1">
        <f t="shared" si="616"/>
        <v>1.7868028841100669E-2</v>
      </c>
      <c r="R1481" s="1">
        <f t="shared" si="617"/>
        <v>0.52886802884110073</v>
      </c>
      <c r="S1481" s="1"/>
      <c r="T1481" s="17">
        <f t="shared" si="618"/>
        <v>890.83087928624184</v>
      </c>
      <c r="U1481" s="18">
        <f t="shared" si="619"/>
        <v>1023.5691422820969</v>
      </c>
      <c r="V1481" s="2">
        <f t="shared" si="620"/>
        <v>846.28933532192968</v>
      </c>
      <c r="W1481" s="18">
        <f t="shared" si="621"/>
        <v>972.39068516799205</v>
      </c>
      <c r="X1481" s="2">
        <f t="shared" si="622"/>
        <v>-118.16289751773826</v>
      </c>
      <c r="Y1481" s="2">
        <f t="shared" si="623"/>
        <v>-102.83932325279712</v>
      </c>
      <c r="Z1481" s="2">
        <f t="shared" si="624"/>
        <v>846.28933532192968</v>
      </c>
      <c r="AA1481" s="2">
        <f t="shared" si="625"/>
        <v>-1000</v>
      </c>
      <c r="AB1481" s="5">
        <f t="shared" si="626"/>
        <v>0.88400000000000012</v>
      </c>
      <c r="AC1481" s="5">
        <f t="shared" si="627"/>
        <v>-1</v>
      </c>
      <c r="AD1481" s="3">
        <f t="shared" si="628"/>
        <v>201711</v>
      </c>
      <c r="AE1481" s="21">
        <v>2.21</v>
      </c>
      <c r="AF1481" s="21">
        <v>1.746</v>
      </c>
      <c r="AG1481" s="21">
        <v>2.02</v>
      </c>
      <c r="AH1481" s="21">
        <v>1.8839999999999999</v>
      </c>
      <c r="AI1481">
        <v>6</v>
      </c>
      <c r="AJ1481">
        <v>28</v>
      </c>
      <c r="AK1481">
        <f t="shared" si="629"/>
        <v>-120</v>
      </c>
      <c r="AL1481">
        <f t="shared" si="630"/>
        <v>28</v>
      </c>
      <c r="AM1481">
        <f t="shared" si="631"/>
        <v>6</v>
      </c>
    </row>
    <row r="1482" spans="2:39" x14ac:dyDescent="0.25">
      <c r="B1482" s="24">
        <v>43062</v>
      </c>
      <c r="C1482" s="20" t="s">
        <v>37</v>
      </c>
      <c r="D1482" s="20" t="s">
        <v>32</v>
      </c>
      <c r="E1482" s="2">
        <v>122.00000000000001</v>
      </c>
      <c r="F1482" s="2">
        <v>-135.13513513513513</v>
      </c>
      <c r="G1482" s="9">
        <f t="shared" si="632"/>
        <v>45090.583333329749</v>
      </c>
      <c r="H1482" s="2" t="str">
        <f t="shared" si="633"/>
        <v>Minnesota Vikings</v>
      </c>
      <c r="I1482" s="2" t="str">
        <f t="shared" si="634"/>
        <v>Detroit Lions</v>
      </c>
      <c r="J1482" s="17">
        <f t="shared" si="635"/>
        <v>-135.13513513513513</v>
      </c>
      <c r="K1482" s="18">
        <f t="shared" si="636"/>
        <v>122.00000000000001</v>
      </c>
      <c r="L1482" s="4">
        <f t="shared" si="611"/>
        <v>1.74</v>
      </c>
      <c r="M1482" s="4">
        <f t="shared" si="612"/>
        <v>2.2200000000000002</v>
      </c>
      <c r="N1482" s="1">
        <f t="shared" si="613"/>
        <v>0.57471264367816088</v>
      </c>
      <c r="O1482" s="1">
        <f t="shared" si="614"/>
        <v>0.4504504504504504</v>
      </c>
      <c r="P1482" s="1">
        <f t="shared" si="615"/>
        <v>2.4545454545454426E-2</v>
      </c>
      <c r="Q1482" s="1">
        <f t="shared" si="616"/>
        <v>6.2131096613855241E-2</v>
      </c>
      <c r="R1482" s="1">
        <f t="shared" si="617"/>
        <v>0.5731310966138552</v>
      </c>
      <c r="S1482" s="1"/>
      <c r="T1482" s="17">
        <f t="shared" si="618"/>
        <v>744.8015051148866</v>
      </c>
      <c r="U1482" s="18">
        <f t="shared" si="619"/>
        <v>1221.1409145511027</v>
      </c>
      <c r="V1482" s="2">
        <f t="shared" si="620"/>
        <v>707.56142985914221</v>
      </c>
      <c r="W1482" s="18">
        <f t="shared" si="621"/>
        <v>1160.0838688235476</v>
      </c>
      <c r="X1482" s="2">
        <f t="shared" si="622"/>
        <v>-141.3304849303438</v>
      </c>
      <c r="Y1482" s="2">
        <f t="shared" si="623"/>
        <v>116.00838688235476</v>
      </c>
      <c r="Z1482" s="2">
        <f t="shared" si="624"/>
        <v>707.56142985914221</v>
      </c>
      <c r="AA1482" s="2">
        <f t="shared" si="625"/>
        <v>-1000</v>
      </c>
      <c r="AB1482" s="5">
        <f t="shared" si="626"/>
        <v>0.74</v>
      </c>
      <c r="AC1482" s="5">
        <f t="shared" si="627"/>
        <v>-1</v>
      </c>
      <c r="AD1482" s="3">
        <f t="shared" si="628"/>
        <v>201711</v>
      </c>
      <c r="AE1482" s="21">
        <v>2.16</v>
      </c>
      <c r="AF1482" s="21">
        <v>1.7809999999999999</v>
      </c>
      <c r="AG1482" s="21">
        <v>2.2200000000000002</v>
      </c>
      <c r="AH1482" s="21">
        <v>1.74</v>
      </c>
      <c r="AI1482">
        <v>23</v>
      </c>
      <c r="AJ1482">
        <v>30</v>
      </c>
      <c r="AK1482">
        <f t="shared" si="629"/>
        <v>-140</v>
      </c>
      <c r="AL1482">
        <f t="shared" si="630"/>
        <v>30</v>
      </c>
      <c r="AM1482">
        <f t="shared" si="631"/>
        <v>23</v>
      </c>
    </row>
    <row r="1483" spans="2:39" x14ac:dyDescent="0.25">
      <c r="B1483" s="24">
        <v>43059</v>
      </c>
      <c r="C1483" s="20" t="s">
        <v>35</v>
      </c>
      <c r="D1483" s="20" t="s">
        <v>38</v>
      </c>
      <c r="E1483" s="2">
        <v>-106.04453870625662</v>
      </c>
      <c r="F1483" s="2">
        <v>-104.05827263267429</v>
      </c>
      <c r="G1483" s="9">
        <f t="shared" si="632"/>
        <v>45090.624999996413</v>
      </c>
      <c r="H1483" s="2" t="str">
        <f t="shared" si="633"/>
        <v>Seattle Seahawks</v>
      </c>
      <c r="I1483" s="2" t="str">
        <f t="shared" si="634"/>
        <v>Atlanta Falcons</v>
      </c>
      <c r="J1483" s="17">
        <f t="shared" si="635"/>
        <v>-106.04453870625662</v>
      </c>
      <c r="K1483" s="18">
        <f t="shared" si="636"/>
        <v>-104.05827263267429</v>
      </c>
      <c r="L1483" s="4">
        <f t="shared" si="611"/>
        <v>1.9430000000000001</v>
      </c>
      <c r="M1483" s="4">
        <f t="shared" si="612"/>
        <v>1.9610000000000001</v>
      </c>
      <c r="N1483" s="1">
        <f t="shared" si="613"/>
        <v>0.51466803911477099</v>
      </c>
      <c r="O1483" s="1">
        <f t="shared" si="614"/>
        <v>0.50994390617032126</v>
      </c>
      <c r="P1483" s="1">
        <f t="shared" si="615"/>
        <v>2.4020747950819654E-2</v>
      </c>
      <c r="Q1483" s="1">
        <f t="shared" si="616"/>
        <v>2.3620664722248663E-3</v>
      </c>
      <c r="R1483" s="1">
        <f t="shared" si="617"/>
        <v>0.51336206647222493</v>
      </c>
      <c r="S1483" s="1"/>
      <c r="T1483" s="17">
        <f t="shared" si="618"/>
        <v>947.94291458249825</v>
      </c>
      <c r="U1483" s="18">
        <f t="shared" si="619"/>
        <v>962.10724183018021</v>
      </c>
      <c r="V1483" s="2">
        <f t="shared" si="620"/>
        <v>900.54576885337326</v>
      </c>
      <c r="W1483" s="18">
        <f t="shared" si="621"/>
        <v>914.00187973867116</v>
      </c>
      <c r="X1483" s="2">
        <f t="shared" si="622"/>
        <v>-111.04377307477193</v>
      </c>
      <c r="Y1483" s="2">
        <f t="shared" si="623"/>
        <v>-109.40896536076241</v>
      </c>
      <c r="Z1483" s="2">
        <f t="shared" si="624"/>
        <v>-1000</v>
      </c>
      <c r="AA1483" s="2">
        <f t="shared" si="625"/>
        <v>914.00187973867116</v>
      </c>
      <c r="AB1483" s="5">
        <f t="shared" si="626"/>
        <v>-1</v>
      </c>
      <c r="AC1483" s="5">
        <f t="shared" si="627"/>
        <v>0.96100000000000008</v>
      </c>
      <c r="AD1483" s="3">
        <f t="shared" si="628"/>
        <v>201711</v>
      </c>
      <c r="AE1483" s="21">
        <v>1.645</v>
      </c>
      <c r="AF1483" s="21">
        <v>2.4</v>
      </c>
      <c r="AG1483" s="21">
        <v>1.9430000000000001</v>
      </c>
      <c r="AH1483" s="21">
        <v>1.9610000000000001</v>
      </c>
      <c r="AI1483">
        <v>31</v>
      </c>
      <c r="AJ1483">
        <v>34</v>
      </c>
      <c r="AK1483">
        <f t="shared" si="629"/>
        <v>-110</v>
      </c>
      <c r="AL1483">
        <f t="shared" si="630"/>
        <v>31</v>
      </c>
      <c r="AM1483">
        <f t="shared" si="631"/>
        <v>34</v>
      </c>
    </row>
    <row r="1484" spans="2:39" x14ac:dyDescent="0.25">
      <c r="B1484" s="24">
        <v>43058</v>
      </c>
      <c r="C1484" s="20" t="s">
        <v>26</v>
      </c>
      <c r="D1484" s="20" t="s">
        <v>22</v>
      </c>
      <c r="E1484" s="2">
        <v>213</v>
      </c>
      <c r="F1484" s="2">
        <v>-239.23444976076559</v>
      </c>
      <c r="G1484" s="9">
        <f t="shared" si="632"/>
        <v>45090.666666663077</v>
      </c>
      <c r="H1484" s="2" t="str">
        <f t="shared" si="633"/>
        <v>Philadelphia Eagles</v>
      </c>
      <c r="I1484" s="2" t="str">
        <f t="shared" si="634"/>
        <v>Dallas Cowboys</v>
      </c>
      <c r="J1484" s="17">
        <f t="shared" si="635"/>
        <v>-239.23444976076559</v>
      </c>
      <c r="K1484" s="18">
        <f t="shared" si="636"/>
        <v>213</v>
      </c>
      <c r="L1484" s="4">
        <f t="shared" si="611"/>
        <v>1.4179999999999999</v>
      </c>
      <c r="M1484" s="4">
        <f t="shared" si="612"/>
        <v>3.13</v>
      </c>
      <c r="N1484" s="1">
        <f t="shared" si="613"/>
        <v>0.70521861777150918</v>
      </c>
      <c r="O1484" s="1">
        <f t="shared" si="614"/>
        <v>0.31948881789137379</v>
      </c>
      <c r="P1484" s="1">
        <f t="shared" si="615"/>
        <v>2.4111697449428537E-2</v>
      </c>
      <c r="Q1484" s="1">
        <f t="shared" si="616"/>
        <v>0.1928648999400677</v>
      </c>
      <c r="R1484" s="1">
        <f t="shared" si="617"/>
        <v>0.70386489994006773</v>
      </c>
      <c r="S1484" s="1"/>
      <c r="T1484" s="17">
        <f t="shared" si="618"/>
        <v>420.72718796625242</v>
      </c>
      <c r="U1484" s="18">
        <f t="shared" si="619"/>
        <v>2102.1797778584105</v>
      </c>
      <c r="V1484" s="2">
        <f t="shared" si="620"/>
        <v>399.69082856793977</v>
      </c>
      <c r="W1484" s="18">
        <f t="shared" si="621"/>
        <v>1997.0707889654898</v>
      </c>
      <c r="X1484" s="2">
        <f t="shared" si="622"/>
        <v>-250.19338161521492</v>
      </c>
      <c r="Y1484" s="2">
        <f t="shared" si="623"/>
        <v>199.70707889654898</v>
      </c>
      <c r="Z1484" s="2">
        <f t="shared" si="624"/>
        <v>399.69082856793977</v>
      </c>
      <c r="AA1484" s="2">
        <f t="shared" si="625"/>
        <v>-1000</v>
      </c>
      <c r="AB1484" s="5">
        <f t="shared" si="626"/>
        <v>0.41799999999999993</v>
      </c>
      <c r="AC1484" s="5">
        <f t="shared" si="627"/>
        <v>-1</v>
      </c>
      <c r="AD1484" s="3">
        <f t="shared" si="628"/>
        <v>201711</v>
      </c>
      <c r="AE1484" s="21">
        <v>2.4900000000000002</v>
      </c>
      <c r="AF1484" s="21">
        <v>1.6060000000000001</v>
      </c>
      <c r="AG1484" s="21">
        <v>3.13</v>
      </c>
      <c r="AH1484" s="21">
        <v>1.4179999999999999</v>
      </c>
      <c r="AI1484">
        <v>9</v>
      </c>
      <c r="AJ1484">
        <v>37</v>
      </c>
      <c r="AK1484">
        <f t="shared" si="629"/>
        <v>-300</v>
      </c>
      <c r="AL1484">
        <f t="shared" si="630"/>
        <v>37</v>
      </c>
      <c r="AM1484">
        <f t="shared" si="631"/>
        <v>9</v>
      </c>
    </row>
    <row r="1485" spans="2:39" x14ac:dyDescent="0.25">
      <c r="B1485" s="24">
        <v>43058</v>
      </c>
      <c r="C1485" s="20" t="s">
        <v>41</v>
      </c>
      <c r="D1485" s="20" t="s">
        <v>24</v>
      </c>
      <c r="E1485" s="2">
        <v>-143.06151645207439</v>
      </c>
      <c r="F1485" s="2">
        <v>129</v>
      </c>
      <c r="G1485" s="9">
        <f t="shared" si="632"/>
        <v>45090.708333329741</v>
      </c>
      <c r="H1485" s="2" t="str">
        <f t="shared" si="633"/>
        <v>Denver Broncos</v>
      </c>
      <c r="I1485" s="2" t="str">
        <f t="shared" si="634"/>
        <v>Cincinnati Bengals</v>
      </c>
      <c r="J1485" s="17">
        <f t="shared" si="635"/>
        <v>-143.06151645207439</v>
      </c>
      <c r="K1485" s="18">
        <f t="shared" si="636"/>
        <v>129</v>
      </c>
      <c r="L1485" s="4">
        <f t="shared" si="611"/>
        <v>1.6990000000000001</v>
      </c>
      <c r="M1485" s="4">
        <f t="shared" si="612"/>
        <v>2.29</v>
      </c>
      <c r="N1485" s="1">
        <f t="shared" si="613"/>
        <v>0.58858151854031782</v>
      </c>
      <c r="O1485" s="1">
        <f t="shared" si="614"/>
        <v>0.4366812227074236</v>
      </c>
      <c r="P1485" s="1">
        <f t="shared" si="615"/>
        <v>2.4640260716971563E-2</v>
      </c>
      <c r="Q1485" s="1">
        <f t="shared" si="616"/>
        <v>7.5950147916447108E-2</v>
      </c>
      <c r="R1485" s="1">
        <f t="shared" si="617"/>
        <v>0.58695014791644717</v>
      </c>
      <c r="S1485" s="1"/>
      <c r="T1485" s="17">
        <f t="shared" si="618"/>
        <v>703.72220460254619</v>
      </c>
      <c r="U1485" s="18">
        <f t="shared" si="619"/>
        <v>1290.6088464490549</v>
      </c>
      <c r="V1485" s="2">
        <f t="shared" si="620"/>
        <v>668.5360943724188</v>
      </c>
      <c r="W1485" s="18">
        <f t="shared" si="621"/>
        <v>1226.0784041266022</v>
      </c>
      <c r="X1485" s="2">
        <f t="shared" si="622"/>
        <v>-149.58055494950344</v>
      </c>
      <c r="Y1485" s="2">
        <f t="shared" si="623"/>
        <v>122.60784041266022</v>
      </c>
      <c r="Z1485" s="2">
        <f t="shared" si="624"/>
        <v>-1000</v>
      </c>
      <c r="AA1485" s="2">
        <f t="shared" si="625"/>
        <v>1226.0784041266022</v>
      </c>
      <c r="AB1485" s="5">
        <f t="shared" si="626"/>
        <v>-1</v>
      </c>
      <c r="AC1485" s="5">
        <f t="shared" si="627"/>
        <v>1.29</v>
      </c>
      <c r="AD1485" s="3">
        <f t="shared" si="628"/>
        <v>201711</v>
      </c>
      <c r="AE1485" s="21">
        <v>1.714</v>
      </c>
      <c r="AF1485" s="21">
        <v>2.27</v>
      </c>
      <c r="AG1485" s="21">
        <v>1.6990000000000001</v>
      </c>
      <c r="AH1485" s="21">
        <v>2.29</v>
      </c>
      <c r="AI1485">
        <v>17</v>
      </c>
      <c r="AJ1485">
        <v>20</v>
      </c>
      <c r="AK1485">
        <f t="shared" si="629"/>
        <v>-150</v>
      </c>
      <c r="AL1485">
        <f t="shared" si="630"/>
        <v>17</v>
      </c>
      <c r="AM1485">
        <f t="shared" si="631"/>
        <v>20</v>
      </c>
    </row>
    <row r="1486" spans="2:39" x14ac:dyDescent="0.25">
      <c r="B1486" s="24">
        <v>43058</v>
      </c>
      <c r="C1486" s="20" t="s">
        <v>55</v>
      </c>
      <c r="D1486" s="20" t="s">
        <v>39</v>
      </c>
      <c r="E1486" s="2">
        <v>260</v>
      </c>
      <c r="F1486" s="2">
        <v>-295.85798816568041</v>
      </c>
      <c r="G1486" s="9">
        <f t="shared" si="632"/>
        <v>45090.749999996406</v>
      </c>
      <c r="H1486" s="2" t="str">
        <f t="shared" si="633"/>
        <v>New England Patriots</v>
      </c>
      <c r="I1486" s="2" t="str">
        <f t="shared" si="634"/>
        <v>Oakland Raiders</v>
      </c>
      <c r="J1486" s="17">
        <f t="shared" si="635"/>
        <v>-295.85798816568041</v>
      </c>
      <c r="K1486" s="18">
        <f t="shared" si="636"/>
        <v>260</v>
      </c>
      <c r="L1486" s="4">
        <f t="shared" si="611"/>
        <v>1.3380000000000001</v>
      </c>
      <c r="M1486" s="4">
        <f t="shared" si="612"/>
        <v>3.6</v>
      </c>
      <c r="N1486" s="1">
        <f t="shared" si="613"/>
        <v>0.74738415545590431</v>
      </c>
      <c r="O1486" s="1">
        <f t="shared" si="614"/>
        <v>0.27777777777777779</v>
      </c>
      <c r="P1486" s="1">
        <f t="shared" si="615"/>
        <v>2.4544349939246701E-2</v>
      </c>
      <c r="Q1486" s="1">
        <f t="shared" si="616"/>
        <v>0.23480318883906326</v>
      </c>
      <c r="R1486" s="1">
        <f t="shared" si="617"/>
        <v>0.74580318883906327</v>
      </c>
      <c r="S1486" s="1"/>
      <c r="T1486" s="17">
        <f t="shared" si="618"/>
        <v>340.83631575325677</v>
      </c>
      <c r="U1486" s="18">
        <f t="shared" si="619"/>
        <v>2546.7726226670234</v>
      </c>
      <c r="V1486" s="2">
        <f t="shared" si="620"/>
        <v>323.7944999655939</v>
      </c>
      <c r="W1486" s="18">
        <f t="shared" si="621"/>
        <v>2419.4339915336723</v>
      </c>
      <c r="X1486" s="2">
        <f t="shared" si="622"/>
        <v>-308.83785861287299</v>
      </c>
      <c r="Y1486" s="2">
        <f t="shared" si="623"/>
        <v>241.94339915336724</v>
      </c>
      <c r="Z1486" s="2">
        <f t="shared" si="624"/>
        <v>323.7944999655939</v>
      </c>
      <c r="AA1486" s="2">
        <f t="shared" si="625"/>
        <v>-1000</v>
      </c>
      <c r="AB1486" s="5">
        <f t="shared" si="626"/>
        <v>0.33800000000000008</v>
      </c>
      <c r="AC1486" s="5">
        <f t="shared" si="627"/>
        <v>-1</v>
      </c>
      <c r="AD1486" s="3">
        <f t="shared" si="628"/>
        <v>201711</v>
      </c>
      <c r="AE1486" s="21">
        <v>3.52</v>
      </c>
      <c r="AF1486" s="21">
        <v>1.35</v>
      </c>
      <c r="AG1486" s="21">
        <v>3.6</v>
      </c>
      <c r="AH1486" s="21">
        <v>1.3380000000000001</v>
      </c>
      <c r="AI1486">
        <v>8</v>
      </c>
      <c r="AJ1486">
        <v>33</v>
      </c>
      <c r="AK1486">
        <f t="shared" si="629"/>
        <v>-300</v>
      </c>
      <c r="AL1486">
        <f t="shared" si="630"/>
        <v>33</v>
      </c>
      <c r="AM1486">
        <f t="shared" si="631"/>
        <v>8</v>
      </c>
    </row>
    <row r="1487" spans="2:39" x14ac:dyDescent="0.25">
      <c r="B1487" s="24">
        <v>43058</v>
      </c>
      <c r="C1487" s="20" t="s">
        <v>34</v>
      </c>
      <c r="D1487" s="20" t="s">
        <v>27</v>
      </c>
      <c r="E1487" s="2">
        <v>-300.30030030030031</v>
      </c>
      <c r="F1487" s="2">
        <v>264</v>
      </c>
      <c r="G1487" s="9">
        <f t="shared" si="632"/>
        <v>45090.79166666307</v>
      </c>
      <c r="H1487" s="2" t="str">
        <f t="shared" si="633"/>
        <v>Los Angeles Chargers</v>
      </c>
      <c r="I1487" s="2" t="str">
        <f t="shared" si="634"/>
        <v>Buffalo Bills</v>
      </c>
      <c r="J1487" s="17">
        <f t="shared" si="635"/>
        <v>-300.30030030030031</v>
      </c>
      <c r="K1487" s="18">
        <f t="shared" si="636"/>
        <v>264</v>
      </c>
      <c r="L1487" s="4">
        <f t="shared" si="611"/>
        <v>1.333</v>
      </c>
      <c r="M1487" s="4">
        <f t="shared" si="612"/>
        <v>3.64</v>
      </c>
      <c r="N1487" s="1">
        <f t="shared" si="613"/>
        <v>0.75018754688672173</v>
      </c>
      <c r="O1487" s="1">
        <f t="shared" si="614"/>
        <v>0.27472527472527469</v>
      </c>
      <c r="P1487" s="1">
        <f t="shared" si="615"/>
        <v>2.4307259199678244E-2</v>
      </c>
      <c r="Q1487" s="1">
        <f t="shared" si="616"/>
        <v>0.23773113608072352</v>
      </c>
      <c r="R1487" s="1">
        <f t="shared" si="617"/>
        <v>0.7487311360807235</v>
      </c>
      <c r="S1487" s="1"/>
      <c r="T1487" s="17">
        <f t="shared" si="618"/>
        <v>335.59291421291482</v>
      </c>
      <c r="U1487" s="18">
        <f t="shared" si="619"/>
        <v>2582.4792899601139</v>
      </c>
      <c r="V1487" s="2">
        <f t="shared" si="620"/>
        <v>318.81326850226907</v>
      </c>
      <c r="W1487" s="18">
        <f t="shared" si="621"/>
        <v>2453.3553254621079</v>
      </c>
      <c r="X1487" s="2">
        <f t="shared" si="622"/>
        <v>-313.66323136355999</v>
      </c>
      <c r="Y1487" s="2">
        <f t="shared" si="623"/>
        <v>245.3355325462108</v>
      </c>
      <c r="Z1487" s="2">
        <f t="shared" si="624"/>
        <v>318.81326850226907</v>
      </c>
      <c r="AA1487" s="2">
        <f t="shared" si="625"/>
        <v>-1000</v>
      </c>
      <c r="AB1487" s="5">
        <f t="shared" si="626"/>
        <v>0.33299999999999996</v>
      </c>
      <c r="AC1487" s="5">
        <f t="shared" si="627"/>
        <v>-1</v>
      </c>
      <c r="AD1487" s="3">
        <f t="shared" si="628"/>
        <v>201711</v>
      </c>
      <c r="AE1487" s="21">
        <v>1.4159999999999999</v>
      </c>
      <c r="AF1487" s="21">
        <v>3.14</v>
      </c>
      <c r="AG1487" s="21">
        <v>1.333</v>
      </c>
      <c r="AH1487" s="21">
        <v>3.64</v>
      </c>
      <c r="AI1487">
        <v>54</v>
      </c>
      <c r="AJ1487">
        <v>24</v>
      </c>
      <c r="AK1487">
        <f t="shared" si="629"/>
        <v>-400</v>
      </c>
      <c r="AL1487">
        <f t="shared" si="630"/>
        <v>54</v>
      </c>
      <c r="AM1487">
        <f t="shared" si="631"/>
        <v>24</v>
      </c>
    </row>
    <row r="1488" spans="2:39" x14ac:dyDescent="0.25">
      <c r="B1488" s="24">
        <v>43058</v>
      </c>
      <c r="C1488" s="20" t="s">
        <v>40</v>
      </c>
      <c r="D1488" s="20" t="s">
        <v>37</v>
      </c>
      <c r="E1488" s="2">
        <v>144</v>
      </c>
      <c r="F1488" s="2">
        <v>-160</v>
      </c>
      <c r="G1488" s="9">
        <f t="shared" si="632"/>
        <v>45090.833333329734</v>
      </c>
      <c r="H1488" s="2" t="str">
        <f t="shared" si="633"/>
        <v>Detroit Lions</v>
      </c>
      <c r="I1488" s="2" t="str">
        <f t="shared" si="634"/>
        <v>Chicago Bears</v>
      </c>
      <c r="J1488" s="17">
        <f t="shared" si="635"/>
        <v>-160</v>
      </c>
      <c r="K1488" s="18">
        <f t="shared" si="636"/>
        <v>144</v>
      </c>
      <c r="L1488" s="4">
        <f t="shared" si="611"/>
        <v>1.625</v>
      </c>
      <c r="M1488" s="4">
        <f t="shared" si="612"/>
        <v>2.44</v>
      </c>
      <c r="N1488" s="1">
        <f t="shared" si="613"/>
        <v>0.61538461538461542</v>
      </c>
      <c r="O1488" s="1">
        <f t="shared" si="614"/>
        <v>0.4098360655737705</v>
      </c>
      <c r="P1488" s="1">
        <f t="shared" si="615"/>
        <v>2.4600246002459913E-2</v>
      </c>
      <c r="Q1488" s="1">
        <f t="shared" si="616"/>
        <v>0.10277427490542246</v>
      </c>
      <c r="R1488" s="1">
        <f t="shared" si="617"/>
        <v>0.61377427490542247</v>
      </c>
      <c r="S1488" s="1"/>
      <c r="T1488" s="17">
        <f t="shared" si="618"/>
        <v>629.26346196912823</v>
      </c>
      <c r="U1488" s="18">
        <f t="shared" si="619"/>
        <v>1438.0997917039526</v>
      </c>
      <c r="V1488" s="2">
        <f t="shared" si="620"/>
        <v>597.80028887067181</v>
      </c>
      <c r="W1488" s="18">
        <f t="shared" si="621"/>
        <v>1366.194802118755</v>
      </c>
      <c r="X1488" s="2">
        <f t="shared" si="622"/>
        <v>-167.27994593129748</v>
      </c>
      <c r="Y1488" s="2">
        <f t="shared" si="623"/>
        <v>136.6194802118755</v>
      </c>
      <c r="Z1488" s="2">
        <f t="shared" si="624"/>
        <v>597.80028887067181</v>
      </c>
      <c r="AA1488" s="2">
        <f t="shared" si="625"/>
        <v>-1000</v>
      </c>
      <c r="AB1488" s="5">
        <f t="shared" si="626"/>
        <v>0.625</v>
      </c>
      <c r="AC1488" s="5">
        <f t="shared" si="627"/>
        <v>-1</v>
      </c>
      <c r="AD1488" s="3">
        <f t="shared" si="628"/>
        <v>201711</v>
      </c>
      <c r="AE1488" s="21">
        <v>2.36</v>
      </c>
      <c r="AF1488" s="21">
        <v>1.6659999999999999</v>
      </c>
      <c r="AG1488" s="21">
        <v>2.44</v>
      </c>
      <c r="AH1488" s="21">
        <v>1.625</v>
      </c>
      <c r="AI1488">
        <v>24</v>
      </c>
      <c r="AJ1488">
        <v>27</v>
      </c>
      <c r="AK1488">
        <f t="shared" si="629"/>
        <v>-160</v>
      </c>
      <c r="AL1488">
        <f t="shared" si="630"/>
        <v>27</v>
      </c>
      <c r="AM1488">
        <f t="shared" si="631"/>
        <v>24</v>
      </c>
    </row>
    <row r="1489" spans="2:39" x14ac:dyDescent="0.25">
      <c r="B1489" s="24">
        <v>43058</v>
      </c>
      <c r="C1489" s="20" t="s">
        <v>49</v>
      </c>
      <c r="D1489" s="20" t="s">
        <v>29</v>
      </c>
      <c r="E1489" s="2">
        <v>264</v>
      </c>
      <c r="F1489" s="2">
        <v>-300.30030030030031</v>
      </c>
      <c r="G1489" s="9">
        <f t="shared" si="632"/>
        <v>45090.874999996398</v>
      </c>
      <c r="H1489" s="2" t="str">
        <f t="shared" si="633"/>
        <v>Jacksonville Jaguars</v>
      </c>
      <c r="I1489" s="2" t="str">
        <f t="shared" si="634"/>
        <v>Cleveland Browns</v>
      </c>
      <c r="J1489" s="17">
        <f t="shared" si="635"/>
        <v>-300.30030030030031</v>
      </c>
      <c r="K1489" s="18">
        <f t="shared" si="636"/>
        <v>264</v>
      </c>
      <c r="L1489" s="4">
        <f t="shared" si="611"/>
        <v>1.333</v>
      </c>
      <c r="M1489" s="4">
        <f t="shared" si="612"/>
        <v>3.64</v>
      </c>
      <c r="N1489" s="1">
        <f t="shared" si="613"/>
        <v>0.75018754688672173</v>
      </c>
      <c r="O1489" s="1">
        <f t="shared" si="614"/>
        <v>0.27472527472527469</v>
      </c>
      <c r="P1489" s="1">
        <f t="shared" si="615"/>
        <v>2.4307259199678244E-2</v>
      </c>
      <c r="Q1489" s="1">
        <f t="shared" si="616"/>
        <v>0.23773113608072352</v>
      </c>
      <c r="R1489" s="1">
        <f t="shared" si="617"/>
        <v>0.7487311360807235</v>
      </c>
      <c r="S1489" s="1"/>
      <c r="T1489" s="17">
        <f t="shared" si="618"/>
        <v>335.59291421291482</v>
      </c>
      <c r="U1489" s="18">
        <f t="shared" si="619"/>
        <v>2582.4792899601139</v>
      </c>
      <c r="V1489" s="2">
        <f t="shared" si="620"/>
        <v>318.81326850226907</v>
      </c>
      <c r="W1489" s="18">
        <f t="shared" si="621"/>
        <v>2453.3553254621079</v>
      </c>
      <c r="X1489" s="2">
        <f t="shared" si="622"/>
        <v>-313.66323136355999</v>
      </c>
      <c r="Y1489" s="2">
        <f t="shared" si="623"/>
        <v>245.3355325462108</v>
      </c>
      <c r="Z1489" s="2">
        <f t="shared" si="624"/>
        <v>318.81326850226907</v>
      </c>
      <c r="AA1489" s="2">
        <f t="shared" si="625"/>
        <v>-1000</v>
      </c>
      <c r="AB1489" s="5">
        <f t="shared" si="626"/>
        <v>0.33299999999999996</v>
      </c>
      <c r="AC1489" s="5">
        <f t="shared" si="627"/>
        <v>-1</v>
      </c>
      <c r="AD1489" s="3">
        <f t="shared" si="628"/>
        <v>201711</v>
      </c>
      <c r="AE1489" s="21">
        <v>4.0999999999999996</v>
      </c>
      <c r="AF1489" s="21">
        <v>1.2809999999999999</v>
      </c>
      <c r="AG1489" s="21">
        <v>3.64</v>
      </c>
      <c r="AH1489" s="21">
        <v>1.333</v>
      </c>
      <c r="AI1489">
        <v>7</v>
      </c>
      <c r="AJ1489">
        <v>19</v>
      </c>
      <c r="AK1489">
        <f t="shared" si="629"/>
        <v>-400</v>
      </c>
      <c r="AL1489">
        <f t="shared" si="630"/>
        <v>19</v>
      </c>
      <c r="AM1489">
        <f t="shared" si="631"/>
        <v>7</v>
      </c>
    </row>
    <row r="1490" spans="2:39" x14ac:dyDescent="0.25">
      <c r="B1490" s="24">
        <v>43058</v>
      </c>
      <c r="C1490" s="20" t="s">
        <v>36</v>
      </c>
      <c r="D1490" s="20" t="s">
        <v>31</v>
      </c>
      <c r="E1490" s="2">
        <v>120.00000000000001</v>
      </c>
      <c r="F1490" s="2">
        <v>-133.15579227696406</v>
      </c>
      <c r="G1490" s="9">
        <f t="shared" si="632"/>
        <v>45090.916666663063</v>
      </c>
      <c r="H1490" s="2" t="str">
        <f t="shared" si="633"/>
        <v>Baltimore Ravens</v>
      </c>
      <c r="I1490" s="2" t="str">
        <f t="shared" si="634"/>
        <v>Green Bay Packers</v>
      </c>
      <c r="J1490" s="17">
        <f t="shared" si="635"/>
        <v>-133.15579227696406</v>
      </c>
      <c r="K1490" s="18">
        <f t="shared" si="636"/>
        <v>120.00000000000001</v>
      </c>
      <c r="L1490" s="4">
        <f t="shared" si="611"/>
        <v>1.7509999999999999</v>
      </c>
      <c r="M1490" s="4">
        <f t="shared" si="612"/>
        <v>2.2000000000000002</v>
      </c>
      <c r="N1490" s="1">
        <f t="shared" si="613"/>
        <v>0.57110222729868654</v>
      </c>
      <c r="O1490" s="1">
        <f t="shared" si="614"/>
        <v>0.45454545454545453</v>
      </c>
      <c r="P1490" s="1">
        <f t="shared" si="615"/>
        <v>2.5006327512022253E-2</v>
      </c>
      <c r="Q1490" s="1">
        <f t="shared" si="616"/>
        <v>5.8278386376616004E-2</v>
      </c>
      <c r="R1490" s="1">
        <f t="shared" si="617"/>
        <v>0.56927838637661599</v>
      </c>
      <c r="S1490" s="1"/>
      <c r="T1490" s="17">
        <f t="shared" si="618"/>
        <v>756.60981328462503</v>
      </c>
      <c r="U1490" s="18">
        <f t="shared" si="619"/>
        <v>1202.4897180992134</v>
      </c>
      <c r="V1490" s="2">
        <f t="shared" si="620"/>
        <v>718.77932262039371</v>
      </c>
      <c r="W1490" s="18">
        <f t="shared" si="621"/>
        <v>1142.3652321942527</v>
      </c>
      <c r="X1490" s="2">
        <f t="shared" si="622"/>
        <v>-139.12475895305161</v>
      </c>
      <c r="Y1490" s="2">
        <f t="shared" si="623"/>
        <v>114.23652321942527</v>
      </c>
      <c r="Z1490" s="2">
        <f t="shared" si="624"/>
        <v>718.77932262039371</v>
      </c>
      <c r="AA1490" s="2">
        <f t="shared" si="625"/>
        <v>-1000</v>
      </c>
      <c r="AB1490" s="5">
        <f t="shared" si="626"/>
        <v>0.75099999999999989</v>
      </c>
      <c r="AC1490" s="5">
        <f t="shared" si="627"/>
        <v>-1</v>
      </c>
      <c r="AD1490" s="3">
        <f t="shared" si="628"/>
        <v>201711</v>
      </c>
      <c r="AE1490" s="21">
        <v>2.06</v>
      </c>
      <c r="AF1490" s="21">
        <v>1.8540000000000001</v>
      </c>
      <c r="AG1490" s="21">
        <v>2.2000000000000002</v>
      </c>
      <c r="AH1490" s="21">
        <v>1.7509999999999999</v>
      </c>
      <c r="AI1490">
        <v>0</v>
      </c>
      <c r="AJ1490">
        <v>23</v>
      </c>
      <c r="AK1490">
        <f t="shared" si="629"/>
        <v>-140</v>
      </c>
      <c r="AL1490">
        <f t="shared" si="630"/>
        <v>23</v>
      </c>
      <c r="AM1490">
        <f t="shared" si="631"/>
        <v>0</v>
      </c>
    </row>
    <row r="1491" spans="2:39" x14ac:dyDescent="0.25">
      <c r="B1491" s="24">
        <v>43058</v>
      </c>
      <c r="C1491" s="20" t="s">
        <v>43</v>
      </c>
      <c r="D1491" s="20" t="s">
        <v>51</v>
      </c>
      <c r="E1491" s="2">
        <v>-133.15579227696406</v>
      </c>
      <c r="F1491" s="2">
        <v>120.00000000000001</v>
      </c>
      <c r="G1491" s="9">
        <f t="shared" si="632"/>
        <v>45090.958333329727</v>
      </c>
      <c r="H1491" s="2" t="str">
        <f t="shared" si="633"/>
        <v>Houston Texans</v>
      </c>
      <c r="I1491" s="2" t="str">
        <f t="shared" si="634"/>
        <v>Arizona Cardinals</v>
      </c>
      <c r="J1491" s="17">
        <f t="shared" si="635"/>
        <v>-133.15579227696406</v>
      </c>
      <c r="K1491" s="18">
        <f t="shared" si="636"/>
        <v>120.00000000000001</v>
      </c>
      <c r="L1491" s="4">
        <f t="shared" si="611"/>
        <v>1.7509999999999999</v>
      </c>
      <c r="M1491" s="4">
        <f t="shared" si="612"/>
        <v>2.2000000000000002</v>
      </c>
      <c r="N1491" s="1">
        <f t="shared" si="613"/>
        <v>0.57110222729868654</v>
      </c>
      <c r="O1491" s="1">
        <f t="shared" si="614"/>
        <v>0.45454545454545453</v>
      </c>
      <c r="P1491" s="1">
        <f t="shared" si="615"/>
        <v>2.5006327512022253E-2</v>
      </c>
      <c r="Q1491" s="1">
        <f t="shared" si="616"/>
        <v>5.8278386376616004E-2</v>
      </c>
      <c r="R1491" s="1">
        <f t="shared" si="617"/>
        <v>0.56927838637661599</v>
      </c>
      <c r="S1491" s="1"/>
      <c r="T1491" s="17">
        <f t="shared" si="618"/>
        <v>756.60981328462503</v>
      </c>
      <c r="U1491" s="18">
        <f t="shared" si="619"/>
        <v>1202.4897180992134</v>
      </c>
      <c r="V1491" s="2">
        <f t="shared" si="620"/>
        <v>718.77932262039371</v>
      </c>
      <c r="W1491" s="18">
        <f t="shared" si="621"/>
        <v>1142.3652321942527</v>
      </c>
      <c r="X1491" s="2">
        <f t="shared" si="622"/>
        <v>-139.12475895305161</v>
      </c>
      <c r="Y1491" s="2">
        <f t="shared" si="623"/>
        <v>114.23652321942527</v>
      </c>
      <c r="Z1491" s="2">
        <f t="shared" si="624"/>
        <v>718.77932262039371</v>
      </c>
      <c r="AA1491" s="2">
        <f t="shared" si="625"/>
        <v>-1000</v>
      </c>
      <c r="AB1491" s="5">
        <f t="shared" si="626"/>
        <v>0.75099999999999989</v>
      </c>
      <c r="AC1491" s="5">
        <f t="shared" si="627"/>
        <v>-1</v>
      </c>
      <c r="AD1491" s="3">
        <f t="shared" si="628"/>
        <v>201711</v>
      </c>
      <c r="AE1491" s="21">
        <v>1.8540000000000001</v>
      </c>
      <c r="AF1491" s="21">
        <v>2.06</v>
      </c>
      <c r="AG1491" s="21">
        <v>1.7509999999999999</v>
      </c>
      <c r="AH1491" s="21">
        <v>2.2000000000000002</v>
      </c>
      <c r="AI1491">
        <v>31</v>
      </c>
      <c r="AJ1491">
        <v>21</v>
      </c>
      <c r="AK1491">
        <f t="shared" si="629"/>
        <v>-140</v>
      </c>
      <c r="AL1491">
        <f t="shared" si="630"/>
        <v>31</v>
      </c>
      <c r="AM1491">
        <f t="shared" si="631"/>
        <v>21</v>
      </c>
    </row>
    <row r="1492" spans="2:39" x14ac:dyDescent="0.25">
      <c r="B1492" s="24">
        <v>43058</v>
      </c>
      <c r="C1492" s="20" t="s">
        <v>33</v>
      </c>
      <c r="D1492" s="20" t="s">
        <v>30</v>
      </c>
      <c r="E1492" s="2">
        <v>102.99999999999999</v>
      </c>
      <c r="F1492" s="2">
        <v>-114.02508551881414</v>
      </c>
      <c r="G1492" s="9">
        <f t="shared" si="632"/>
        <v>45090.999999996391</v>
      </c>
      <c r="H1492" s="2" t="str">
        <f t="shared" si="633"/>
        <v>Tampa Bay Buccaneers</v>
      </c>
      <c r="I1492" s="2" t="str">
        <f t="shared" si="634"/>
        <v>Miami Dolphins</v>
      </c>
      <c r="J1492" s="17">
        <f t="shared" si="635"/>
        <v>-114.02508551881414</v>
      </c>
      <c r="K1492" s="18">
        <f t="shared" si="636"/>
        <v>102.99999999999999</v>
      </c>
      <c r="L1492" s="4">
        <f t="shared" si="611"/>
        <v>1.877</v>
      </c>
      <c r="M1492" s="4">
        <f t="shared" si="612"/>
        <v>2.0299999999999998</v>
      </c>
      <c r="N1492" s="1">
        <f t="shared" si="613"/>
        <v>0.53276505061267976</v>
      </c>
      <c r="O1492" s="1">
        <f t="shared" si="614"/>
        <v>0.49261083743842371</v>
      </c>
      <c r="P1492" s="1">
        <f t="shared" si="615"/>
        <v>2.4747888405426299E-2</v>
      </c>
      <c r="Q1492" s="1">
        <f t="shared" si="616"/>
        <v>2.0077106587128024E-2</v>
      </c>
      <c r="R1492" s="1">
        <f t="shared" si="617"/>
        <v>0.53107710658712803</v>
      </c>
      <c r="S1492" s="1"/>
      <c r="T1492" s="17">
        <f t="shared" si="618"/>
        <v>882.96574564533773</v>
      </c>
      <c r="U1492" s="18">
        <f t="shared" si="619"/>
        <v>1032.6259842485536</v>
      </c>
      <c r="V1492" s="2">
        <f t="shared" si="620"/>
        <v>838.81745836307084</v>
      </c>
      <c r="W1492" s="18">
        <f t="shared" si="621"/>
        <v>980.99468503612582</v>
      </c>
      <c r="X1492" s="2">
        <f t="shared" si="622"/>
        <v>-119.21544908608274</v>
      </c>
      <c r="Y1492" s="2">
        <f t="shared" si="623"/>
        <v>-101.9373514712951</v>
      </c>
      <c r="Z1492" s="2">
        <f t="shared" si="624"/>
        <v>838.81745836307084</v>
      </c>
      <c r="AA1492" s="2">
        <f t="shared" si="625"/>
        <v>-1000</v>
      </c>
      <c r="AB1492" s="5">
        <f t="shared" si="626"/>
        <v>0.877</v>
      </c>
      <c r="AC1492" s="5">
        <f t="shared" si="627"/>
        <v>-1</v>
      </c>
      <c r="AD1492" s="3">
        <f t="shared" si="628"/>
        <v>201711</v>
      </c>
      <c r="AE1492" s="21">
        <v>2.0299999999999998</v>
      </c>
      <c r="AF1492" s="21">
        <v>1.877</v>
      </c>
      <c r="AG1492" s="21">
        <v>2.0299999999999998</v>
      </c>
      <c r="AH1492" s="21">
        <v>1.877</v>
      </c>
      <c r="AI1492">
        <v>20</v>
      </c>
      <c r="AJ1492">
        <v>30</v>
      </c>
      <c r="AK1492">
        <f t="shared" si="629"/>
        <v>-120</v>
      </c>
      <c r="AL1492">
        <f t="shared" si="630"/>
        <v>30</v>
      </c>
      <c r="AM1492">
        <f t="shared" si="631"/>
        <v>20</v>
      </c>
    </row>
    <row r="1493" spans="2:39" x14ac:dyDescent="0.25">
      <c r="B1493" s="24">
        <v>43058</v>
      </c>
      <c r="C1493" s="20" t="s">
        <v>32</v>
      </c>
      <c r="D1493" s="20" t="s">
        <v>50</v>
      </c>
      <c r="E1493" s="2">
        <v>-119.04761904761904</v>
      </c>
      <c r="F1493" s="2">
        <v>108</v>
      </c>
      <c r="G1493" s="9">
        <f t="shared" si="632"/>
        <v>45091.041666663055</v>
      </c>
      <c r="H1493" s="2" t="str">
        <f t="shared" si="633"/>
        <v>Minnesota Vikings</v>
      </c>
      <c r="I1493" s="2" t="str">
        <f t="shared" si="634"/>
        <v>Los Angeles Rams</v>
      </c>
      <c r="J1493" s="17">
        <f t="shared" si="635"/>
        <v>-119.04761904761904</v>
      </c>
      <c r="K1493" s="18">
        <f t="shared" si="636"/>
        <v>108</v>
      </c>
      <c r="L1493" s="4">
        <f t="shared" si="611"/>
        <v>1.84</v>
      </c>
      <c r="M1493" s="4">
        <f t="shared" si="612"/>
        <v>2.08</v>
      </c>
      <c r="N1493" s="1">
        <f t="shared" si="613"/>
        <v>0.54347826086956519</v>
      </c>
      <c r="O1493" s="1">
        <f t="shared" si="614"/>
        <v>0.48076923076923073</v>
      </c>
      <c r="P1493" s="1">
        <f t="shared" si="615"/>
        <v>2.3673469387754942E-2</v>
      </c>
      <c r="Q1493" s="1">
        <f t="shared" si="616"/>
        <v>3.1354515050167231E-2</v>
      </c>
      <c r="R1493" s="1">
        <f t="shared" si="617"/>
        <v>0.54235451505016719</v>
      </c>
      <c r="S1493" s="1"/>
      <c r="T1493" s="17">
        <f t="shared" si="618"/>
        <v>843.81243679238321</v>
      </c>
      <c r="U1493" s="18">
        <f t="shared" si="619"/>
        <v>1080.0967680075216</v>
      </c>
      <c r="V1493" s="2">
        <f t="shared" si="620"/>
        <v>801.621814952764</v>
      </c>
      <c r="W1493" s="18">
        <f t="shared" si="621"/>
        <v>1026.0919296071454</v>
      </c>
      <c r="X1493" s="2">
        <f t="shared" si="622"/>
        <v>-124.74710410156759</v>
      </c>
      <c r="Y1493" s="2">
        <f t="shared" si="623"/>
        <v>102.60919296071454</v>
      </c>
      <c r="Z1493" s="2">
        <f t="shared" si="624"/>
        <v>801.621814952764</v>
      </c>
      <c r="AA1493" s="2">
        <f t="shared" si="625"/>
        <v>-1000</v>
      </c>
      <c r="AB1493" s="5">
        <f t="shared" si="626"/>
        <v>0.84000000000000008</v>
      </c>
      <c r="AC1493" s="5">
        <f t="shared" si="627"/>
        <v>-1</v>
      </c>
      <c r="AD1493" s="3">
        <f t="shared" si="628"/>
        <v>201711</v>
      </c>
      <c r="AE1493" s="21">
        <v>1.74</v>
      </c>
      <c r="AF1493" s="21">
        <v>2.2200000000000002</v>
      </c>
      <c r="AG1493" s="21">
        <v>1.84</v>
      </c>
      <c r="AH1493" s="21">
        <v>2.08</v>
      </c>
      <c r="AI1493">
        <v>24</v>
      </c>
      <c r="AJ1493">
        <v>7</v>
      </c>
      <c r="AK1493">
        <f t="shared" si="629"/>
        <v>-120</v>
      </c>
      <c r="AL1493">
        <f t="shared" si="630"/>
        <v>24</v>
      </c>
      <c r="AM1493">
        <f t="shared" si="631"/>
        <v>7</v>
      </c>
    </row>
    <row r="1494" spans="2:39" x14ac:dyDescent="0.25">
      <c r="B1494" s="24">
        <v>43058</v>
      </c>
      <c r="C1494" s="20" t="s">
        <v>46</v>
      </c>
      <c r="D1494" s="20" t="s">
        <v>56</v>
      </c>
      <c r="E1494" s="2">
        <v>-380.22813688212943</v>
      </c>
      <c r="F1494" s="2">
        <v>330</v>
      </c>
      <c r="G1494" s="9">
        <f t="shared" si="632"/>
        <v>45091.08333332972</v>
      </c>
      <c r="H1494" s="2" t="str">
        <f t="shared" si="633"/>
        <v>New Orleans Saints</v>
      </c>
      <c r="I1494" s="2" t="str">
        <f t="shared" si="634"/>
        <v>Washington Redskins</v>
      </c>
      <c r="J1494" s="17">
        <f t="shared" si="635"/>
        <v>-380.22813688212943</v>
      </c>
      <c r="K1494" s="18">
        <f t="shared" si="636"/>
        <v>330</v>
      </c>
      <c r="L1494" s="4">
        <f t="shared" si="611"/>
        <v>1.2629999999999999</v>
      </c>
      <c r="M1494" s="4">
        <f t="shared" si="612"/>
        <v>4.3</v>
      </c>
      <c r="N1494" s="1">
        <f t="shared" si="613"/>
        <v>0.79176563737133809</v>
      </c>
      <c r="O1494" s="1">
        <f t="shared" si="614"/>
        <v>0.23255813953488372</v>
      </c>
      <c r="P1494" s="1">
        <f t="shared" si="615"/>
        <v>2.3746180118641047E-2</v>
      </c>
      <c r="Q1494" s="1">
        <f t="shared" si="616"/>
        <v>0.2796037489182272</v>
      </c>
      <c r="R1494" s="1">
        <f t="shared" si="617"/>
        <v>0.79060374891822716</v>
      </c>
      <c r="S1494" s="1"/>
      <c r="T1494" s="17">
        <f t="shared" si="618"/>
        <v>264.85613225119045</v>
      </c>
      <c r="U1494" s="18">
        <f t="shared" si="619"/>
        <v>3182.3042096495674</v>
      </c>
      <c r="V1494" s="2">
        <f t="shared" si="620"/>
        <v>251.6133256386309</v>
      </c>
      <c r="W1494" s="18">
        <f t="shared" si="621"/>
        <v>3023.1889991670887</v>
      </c>
      <c r="X1494" s="2">
        <f t="shared" si="622"/>
        <v>-397.43523021360488</v>
      </c>
      <c r="Y1494" s="2">
        <f t="shared" si="623"/>
        <v>302.31889991670886</v>
      </c>
      <c r="Z1494" s="2">
        <f t="shared" si="624"/>
        <v>251.6133256386309</v>
      </c>
      <c r="AA1494" s="2">
        <f t="shared" si="625"/>
        <v>-1000</v>
      </c>
      <c r="AB1494" s="5">
        <f t="shared" si="626"/>
        <v>0.2629999999999999</v>
      </c>
      <c r="AC1494" s="5">
        <f t="shared" si="627"/>
        <v>-1</v>
      </c>
      <c r="AD1494" s="3">
        <f t="shared" si="628"/>
        <v>201711</v>
      </c>
      <c r="AE1494" s="21">
        <v>1.2769999999999999</v>
      </c>
      <c r="AF1494" s="21">
        <v>4.1399999999999997</v>
      </c>
      <c r="AG1494" s="21">
        <v>1.2629999999999999</v>
      </c>
      <c r="AH1494" s="21">
        <v>4.3</v>
      </c>
      <c r="AI1494">
        <v>34</v>
      </c>
      <c r="AJ1494">
        <v>31</v>
      </c>
      <c r="AK1494">
        <f t="shared" si="629"/>
        <v>-400</v>
      </c>
      <c r="AL1494">
        <f t="shared" si="630"/>
        <v>34</v>
      </c>
      <c r="AM1494">
        <f t="shared" si="631"/>
        <v>31</v>
      </c>
    </row>
    <row r="1495" spans="2:39" x14ac:dyDescent="0.25">
      <c r="B1495" s="24">
        <v>43058</v>
      </c>
      <c r="C1495" s="20" t="s">
        <v>28</v>
      </c>
      <c r="D1495" s="20" t="s">
        <v>23</v>
      </c>
      <c r="E1495" s="2">
        <v>354</v>
      </c>
      <c r="F1495" s="2">
        <v>-411.5226337448558</v>
      </c>
      <c r="G1495" s="9">
        <f t="shared" si="632"/>
        <v>45091.124999996384</v>
      </c>
      <c r="H1495" s="2" t="str">
        <f t="shared" si="633"/>
        <v>Kansas City Chiefs</v>
      </c>
      <c r="I1495" s="2" t="str">
        <f t="shared" si="634"/>
        <v>New York Giants</v>
      </c>
      <c r="J1495" s="17">
        <f t="shared" si="635"/>
        <v>-411.5226337448558</v>
      </c>
      <c r="K1495" s="18">
        <f t="shared" si="636"/>
        <v>354</v>
      </c>
      <c r="L1495" s="4">
        <f t="shared" si="611"/>
        <v>1.2430000000000001</v>
      </c>
      <c r="M1495" s="4">
        <f t="shared" si="612"/>
        <v>4.54</v>
      </c>
      <c r="N1495" s="1">
        <f t="shared" si="613"/>
        <v>0.80450522928399026</v>
      </c>
      <c r="O1495" s="1">
        <f t="shared" si="614"/>
        <v>0.22026431718061673</v>
      </c>
      <c r="P1495" s="1">
        <f t="shared" si="615"/>
        <v>2.4170845581877876E-2</v>
      </c>
      <c r="Q1495" s="1">
        <f t="shared" si="616"/>
        <v>0.29212045605168679</v>
      </c>
      <c r="R1495" s="1">
        <f t="shared" si="617"/>
        <v>0.8031204560516868</v>
      </c>
      <c r="S1495" s="1"/>
      <c r="T1495" s="17">
        <f t="shared" si="618"/>
        <v>245.14323158473061</v>
      </c>
      <c r="U1495" s="18">
        <f t="shared" si="619"/>
        <v>3401.5735924222986</v>
      </c>
      <c r="V1495" s="2">
        <f t="shared" si="620"/>
        <v>232.88607000549408</v>
      </c>
      <c r="W1495" s="18">
        <f t="shared" si="621"/>
        <v>3231.4949128011835</v>
      </c>
      <c r="X1495" s="2">
        <f t="shared" si="622"/>
        <v>-429.39451036140065</v>
      </c>
      <c r="Y1495" s="2">
        <f t="shared" si="623"/>
        <v>323.14949128011835</v>
      </c>
      <c r="Z1495" s="2">
        <f t="shared" si="624"/>
        <v>-1000</v>
      </c>
      <c r="AA1495" s="2">
        <f t="shared" si="625"/>
        <v>3231.4949128011835</v>
      </c>
      <c r="AB1495" s="5">
        <f t="shared" si="626"/>
        <v>-1</v>
      </c>
      <c r="AC1495" s="5">
        <f t="shared" si="627"/>
        <v>3.54</v>
      </c>
      <c r="AD1495" s="3">
        <f t="shared" si="628"/>
        <v>201711</v>
      </c>
      <c r="AE1495" s="21">
        <v>4.54</v>
      </c>
      <c r="AF1495" s="21">
        <v>1.2430000000000001</v>
      </c>
      <c r="AG1495" s="21">
        <v>4.54</v>
      </c>
      <c r="AH1495" s="21">
        <v>1.2430000000000001</v>
      </c>
      <c r="AI1495">
        <v>12</v>
      </c>
      <c r="AJ1495">
        <v>9</v>
      </c>
      <c r="AK1495">
        <f t="shared" si="629"/>
        <v>-500</v>
      </c>
      <c r="AL1495">
        <f t="shared" si="630"/>
        <v>9</v>
      </c>
      <c r="AM1495">
        <f t="shared" si="631"/>
        <v>12</v>
      </c>
    </row>
    <row r="1496" spans="2:39" x14ac:dyDescent="0.25">
      <c r="B1496" s="24">
        <v>43055</v>
      </c>
      <c r="C1496" s="20" t="s">
        <v>48</v>
      </c>
      <c r="D1496" s="20" t="s">
        <v>44</v>
      </c>
      <c r="E1496" s="2">
        <v>-310.55900621118008</v>
      </c>
      <c r="F1496" s="2">
        <v>273</v>
      </c>
      <c r="G1496" s="9">
        <f t="shared" si="632"/>
        <v>45091.166666663048</v>
      </c>
      <c r="H1496" s="2" t="str">
        <f t="shared" si="633"/>
        <v>Pittsburgh Steelers</v>
      </c>
      <c r="I1496" s="2" t="str">
        <f t="shared" si="634"/>
        <v>Tennessee Titans</v>
      </c>
      <c r="J1496" s="17">
        <f t="shared" si="635"/>
        <v>-310.55900621118008</v>
      </c>
      <c r="K1496" s="18">
        <f t="shared" si="636"/>
        <v>273</v>
      </c>
      <c r="L1496" s="4">
        <f t="shared" si="611"/>
        <v>1.3220000000000001</v>
      </c>
      <c r="M1496" s="4">
        <f t="shared" si="612"/>
        <v>3.73</v>
      </c>
      <c r="N1496" s="1">
        <f t="shared" si="613"/>
        <v>0.75642965204236001</v>
      </c>
      <c r="O1496" s="1">
        <f t="shared" si="614"/>
        <v>0.26809651474530832</v>
      </c>
      <c r="P1496" s="1">
        <f t="shared" si="615"/>
        <v>2.3939034045922236E-2</v>
      </c>
      <c r="Q1496" s="1">
        <f t="shared" si="616"/>
        <v>0.24416656864852584</v>
      </c>
      <c r="R1496" s="1">
        <f t="shared" si="617"/>
        <v>0.75516656864852583</v>
      </c>
      <c r="S1496" s="1"/>
      <c r="T1496" s="17">
        <f t="shared" si="618"/>
        <v>324.21116282946303</v>
      </c>
      <c r="U1496" s="18">
        <f t="shared" si="619"/>
        <v>2663.4771552855118</v>
      </c>
      <c r="V1496" s="2">
        <f t="shared" si="620"/>
        <v>308.00060468798989</v>
      </c>
      <c r="W1496" s="18">
        <f t="shared" si="621"/>
        <v>2530.3032975212359</v>
      </c>
      <c r="X1496" s="2">
        <f t="shared" si="622"/>
        <v>-324.67468725037662</v>
      </c>
      <c r="Y1496" s="2">
        <f t="shared" si="623"/>
        <v>253.03032975212358</v>
      </c>
      <c r="Z1496" s="2">
        <f t="shared" si="624"/>
        <v>308.00060468798989</v>
      </c>
      <c r="AA1496" s="2">
        <f t="shared" si="625"/>
        <v>-1000</v>
      </c>
      <c r="AB1496" s="5">
        <f t="shared" si="626"/>
        <v>0.32200000000000006</v>
      </c>
      <c r="AC1496" s="5">
        <f t="shared" si="627"/>
        <v>-1</v>
      </c>
      <c r="AD1496" s="3">
        <f t="shared" si="628"/>
        <v>201711</v>
      </c>
      <c r="AE1496" s="21">
        <v>1.3440000000000001</v>
      </c>
      <c r="AF1496" s="21">
        <v>3.56</v>
      </c>
      <c r="AG1496" s="21">
        <v>1.3220000000000001</v>
      </c>
      <c r="AH1496" s="21">
        <v>3.73</v>
      </c>
      <c r="AI1496">
        <v>40</v>
      </c>
      <c r="AJ1496">
        <v>17</v>
      </c>
      <c r="AK1496">
        <f t="shared" si="629"/>
        <v>-400</v>
      </c>
      <c r="AL1496">
        <f t="shared" si="630"/>
        <v>40</v>
      </c>
      <c r="AM1496">
        <f t="shared" si="631"/>
        <v>17</v>
      </c>
    </row>
    <row r="1497" spans="2:39" x14ac:dyDescent="0.25">
      <c r="B1497" s="24">
        <v>43052</v>
      </c>
      <c r="C1497" s="20" t="s">
        <v>47</v>
      </c>
      <c r="D1497" s="20" t="s">
        <v>33</v>
      </c>
      <c r="E1497" s="2">
        <v>-375.93984962406012</v>
      </c>
      <c r="F1497" s="2">
        <v>326</v>
      </c>
      <c r="G1497" s="9">
        <f t="shared" si="632"/>
        <v>45091.208333329712</v>
      </c>
      <c r="H1497" s="2" t="str">
        <f t="shared" si="633"/>
        <v>Carolina Panthers</v>
      </c>
      <c r="I1497" s="2" t="str">
        <f t="shared" si="634"/>
        <v>Miami Dolphins</v>
      </c>
      <c r="J1497" s="17">
        <f t="shared" si="635"/>
        <v>-375.93984962406012</v>
      </c>
      <c r="K1497" s="18">
        <f t="shared" si="636"/>
        <v>326</v>
      </c>
      <c r="L1497" s="4">
        <f t="shared" si="611"/>
        <v>1.266</v>
      </c>
      <c r="M1497" s="4">
        <f t="shared" si="612"/>
        <v>4.26</v>
      </c>
      <c r="N1497" s="1">
        <f t="shared" si="613"/>
        <v>0.78988941548183256</v>
      </c>
      <c r="O1497" s="1">
        <f t="shared" si="614"/>
        <v>0.23474178403755869</v>
      </c>
      <c r="P1497" s="1">
        <f t="shared" si="615"/>
        <v>2.4039087947882676E-2</v>
      </c>
      <c r="Q1497" s="1">
        <f t="shared" si="616"/>
        <v>0.27757381572213691</v>
      </c>
      <c r="R1497" s="1">
        <f t="shared" si="617"/>
        <v>0.78857381572213692</v>
      </c>
      <c r="S1497" s="1"/>
      <c r="T1497" s="17">
        <f t="shared" si="618"/>
        <v>268.11210322048231</v>
      </c>
      <c r="U1497" s="18">
        <f t="shared" si="619"/>
        <v>3148.7443162196637</v>
      </c>
      <c r="V1497" s="2">
        <f t="shared" si="620"/>
        <v>254.70649805945817</v>
      </c>
      <c r="W1497" s="18">
        <f t="shared" si="621"/>
        <v>2991.3071004086805</v>
      </c>
      <c r="X1497" s="2">
        <f t="shared" si="622"/>
        <v>-392.60875070669067</v>
      </c>
      <c r="Y1497" s="2">
        <f t="shared" si="623"/>
        <v>299.13071004086805</v>
      </c>
      <c r="Z1497" s="2">
        <f t="shared" si="624"/>
        <v>254.70649805945817</v>
      </c>
      <c r="AA1497" s="2">
        <f t="shared" si="625"/>
        <v>-1000</v>
      </c>
      <c r="AB1497" s="5">
        <f t="shared" si="626"/>
        <v>0.26600000000000001</v>
      </c>
      <c r="AC1497" s="5">
        <f t="shared" si="627"/>
        <v>-1</v>
      </c>
      <c r="AD1497" s="3">
        <f t="shared" si="628"/>
        <v>201711</v>
      </c>
      <c r="AE1497" s="21">
        <v>1.25</v>
      </c>
      <c r="AF1497" s="21">
        <v>4.46</v>
      </c>
      <c r="AG1497" s="21">
        <v>1.266</v>
      </c>
      <c r="AH1497" s="21">
        <v>4.26</v>
      </c>
      <c r="AI1497">
        <v>45</v>
      </c>
      <c r="AJ1497">
        <v>21</v>
      </c>
      <c r="AK1497">
        <f t="shared" si="629"/>
        <v>-400</v>
      </c>
      <c r="AL1497">
        <f t="shared" si="630"/>
        <v>45</v>
      </c>
      <c r="AM1497">
        <f t="shared" si="631"/>
        <v>21</v>
      </c>
    </row>
    <row r="1498" spans="2:39" x14ac:dyDescent="0.25">
      <c r="B1498" s="24">
        <v>43051</v>
      </c>
      <c r="C1498" s="20" t="s">
        <v>41</v>
      </c>
      <c r="D1498" s="20" t="s">
        <v>39</v>
      </c>
      <c r="E1498" s="2">
        <v>248</v>
      </c>
      <c r="F1498" s="2">
        <v>-280.1120448179272</v>
      </c>
      <c r="G1498" s="9">
        <f t="shared" si="632"/>
        <v>45091.249999996377</v>
      </c>
      <c r="H1498" s="2" t="str">
        <f t="shared" si="633"/>
        <v>New England Patriots</v>
      </c>
      <c r="I1498" s="2" t="str">
        <f t="shared" si="634"/>
        <v>Denver Broncos</v>
      </c>
      <c r="J1498" s="17">
        <f t="shared" si="635"/>
        <v>-280.1120448179272</v>
      </c>
      <c r="K1498" s="18">
        <f t="shared" si="636"/>
        <v>248</v>
      </c>
      <c r="L1498" s="4">
        <f t="shared" si="611"/>
        <v>1.357</v>
      </c>
      <c r="M1498" s="4">
        <f t="shared" si="612"/>
        <v>3.48</v>
      </c>
      <c r="N1498" s="1">
        <f t="shared" si="613"/>
        <v>0.73691967575534267</v>
      </c>
      <c r="O1498" s="1">
        <f t="shared" si="614"/>
        <v>0.28735632183908044</v>
      </c>
      <c r="P1498" s="1">
        <f t="shared" si="615"/>
        <v>2.3700640893115521E-2</v>
      </c>
      <c r="Q1498" s="1">
        <f t="shared" si="616"/>
        <v>0.22478167695813112</v>
      </c>
      <c r="R1498" s="1">
        <f t="shared" si="617"/>
        <v>0.73578167695813113</v>
      </c>
      <c r="S1498" s="1"/>
      <c r="T1498" s="17">
        <f t="shared" si="618"/>
        <v>359.09880786132152</v>
      </c>
      <c r="U1498" s="18">
        <f t="shared" si="619"/>
        <v>2429.642291801018</v>
      </c>
      <c r="V1498" s="2">
        <f t="shared" si="620"/>
        <v>341.14386746825545</v>
      </c>
      <c r="W1498" s="18">
        <f t="shared" si="621"/>
        <v>2308.160177210967</v>
      </c>
      <c r="X1498" s="2">
        <f t="shared" si="622"/>
        <v>-293.13146017290001</v>
      </c>
      <c r="Y1498" s="2">
        <f t="shared" si="623"/>
        <v>230.8160177210967</v>
      </c>
      <c r="Z1498" s="2">
        <f t="shared" si="624"/>
        <v>341.14386746825545</v>
      </c>
      <c r="AA1498" s="2">
        <f t="shared" si="625"/>
        <v>-1000</v>
      </c>
      <c r="AB1498" s="5">
        <f t="shared" si="626"/>
        <v>0.35699999999999998</v>
      </c>
      <c r="AC1498" s="5">
        <f t="shared" si="627"/>
        <v>-1</v>
      </c>
      <c r="AD1498" s="3">
        <f t="shared" si="628"/>
        <v>201711</v>
      </c>
      <c r="AE1498" s="21">
        <v>3.73</v>
      </c>
      <c r="AF1498" s="21">
        <v>1.3220000000000001</v>
      </c>
      <c r="AG1498" s="21">
        <v>3.48</v>
      </c>
      <c r="AH1498" s="21">
        <v>1.357</v>
      </c>
      <c r="AI1498">
        <v>16</v>
      </c>
      <c r="AJ1498">
        <v>41</v>
      </c>
      <c r="AK1498">
        <f t="shared" si="629"/>
        <v>-300</v>
      </c>
      <c r="AL1498">
        <f t="shared" si="630"/>
        <v>41</v>
      </c>
      <c r="AM1498">
        <f t="shared" si="631"/>
        <v>16</v>
      </c>
    </row>
    <row r="1499" spans="2:39" x14ac:dyDescent="0.25">
      <c r="B1499" s="24">
        <v>43051</v>
      </c>
      <c r="C1499" s="20" t="s">
        <v>38</v>
      </c>
      <c r="D1499" s="20" t="s">
        <v>26</v>
      </c>
      <c r="E1499" s="2">
        <v>-185.18518518518516</v>
      </c>
      <c r="F1499" s="2">
        <v>166</v>
      </c>
      <c r="G1499" s="9">
        <f t="shared" si="632"/>
        <v>45091.291666663041</v>
      </c>
      <c r="H1499" s="2" t="str">
        <f t="shared" si="633"/>
        <v>Atlanta Falcons</v>
      </c>
      <c r="I1499" s="2" t="str">
        <f t="shared" si="634"/>
        <v>Dallas Cowboys</v>
      </c>
      <c r="J1499" s="17">
        <f t="shared" si="635"/>
        <v>-185.18518518518516</v>
      </c>
      <c r="K1499" s="18">
        <f t="shared" si="636"/>
        <v>166</v>
      </c>
      <c r="L1499" s="4">
        <f t="shared" si="611"/>
        <v>1.54</v>
      </c>
      <c r="M1499" s="4">
        <f t="shared" si="612"/>
        <v>2.66</v>
      </c>
      <c r="N1499" s="1">
        <f t="shared" si="613"/>
        <v>0.64935064935064934</v>
      </c>
      <c r="O1499" s="1">
        <f t="shared" si="614"/>
        <v>0.37593984962406013</v>
      </c>
      <c r="P1499" s="1">
        <f t="shared" si="615"/>
        <v>2.4666666666666726E-2</v>
      </c>
      <c r="Q1499" s="1">
        <f t="shared" si="616"/>
        <v>0.13670539986329461</v>
      </c>
      <c r="R1499" s="1">
        <f t="shared" si="617"/>
        <v>0.64770539986329467</v>
      </c>
      <c r="S1499" s="1"/>
      <c r="T1499" s="17">
        <f t="shared" si="618"/>
        <v>543.91178491187668</v>
      </c>
      <c r="U1499" s="18">
        <f t="shared" si="619"/>
        <v>1653.0471874062387</v>
      </c>
      <c r="V1499" s="2">
        <f t="shared" si="620"/>
        <v>516.71619566628283</v>
      </c>
      <c r="W1499" s="18">
        <f t="shared" si="621"/>
        <v>1570.3948280359266</v>
      </c>
      <c r="X1499" s="2">
        <f t="shared" si="622"/>
        <v>-193.52983482751958</v>
      </c>
      <c r="Y1499" s="2">
        <f t="shared" si="623"/>
        <v>157.03948280359265</v>
      </c>
      <c r="Z1499" s="2">
        <f t="shared" si="624"/>
        <v>516.71619566628283</v>
      </c>
      <c r="AA1499" s="2">
        <f t="shared" si="625"/>
        <v>-1000</v>
      </c>
      <c r="AB1499" s="5">
        <f t="shared" si="626"/>
        <v>0.54</v>
      </c>
      <c r="AC1499" s="5">
        <f t="shared" si="627"/>
        <v>-1</v>
      </c>
      <c r="AD1499" s="3">
        <f t="shared" si="628"/>
        <v>201711</v>
      </c>
      <c r="AE1499" s="21">
        <v>1.641</v>
      </c>
      <c r="AF1499" s="21">
        <v>2.41</v>
      </c>
      <c r="AG1499" s="21">
        <v>1.54</v>
      </c>
      <c r="AH1499" s="21">
        <v>2.66</v>
      </c>
      <c r="AI1499">
        <v>27</v>
      </c>
      <c r="AJ1499">
        <v>7</v>
      </c>
      <c r="AK1499">
        <f t="shared" si="629"/>
        <v>-190</v>
      </c>
      <c r="AL1499">
        <f t="shared" si="630"/>
        <v>27</v>
      </c>
      <c r="AM1499">
        <f t="shared" si="631"/>
        <v>7</v>
      </c>
    </row>
    <row r="1500" spans="2:39" x14ac:dyDescent="0.25">
      <c r="B1500" s="24">
        <v>43051</v>
      </c>
      <c r="C1500" s="20" t="s">
        <v>25</v>
      </c>
      <c r="D1500" s="20" t="s">
        <v>28</v>
      </c>
      <c r="E1500" s="2">
        <v>144</v>
      </c>
      <c r="F1500" s="2">
        <v>-160</v>
      </c>
      <c r="G1500" s="9">
        <f t="shared" si="632"/>
        <v>45091.333333329705</v>
      </c>
      <c r="H1500" s="2" t="str">
        <f t="shared" si="633"/>
        <v>New York Giants</v>
      </c>
      <c r="I1500" s="2" t="str">
        <f t="shared" si="634"/>
        <v>San Francisco 49ers</v>
      </c>
      <c r="J1500" s="17">
        <f t="shared" si="635"/>
        <v>-160</v>
      </c>
      <c r="K1500" s="18">
        <f t="shared" si="636"/>
        <v>144</v>
      </c>
      <c r="L1500" s="4">
        <f t="shared" si="611"/>
        <v>1.625</v>
      </c>
      <c r="M1500" s="4">
        <f t="shared" si="612"/>
        <v>2.44</v>
      </c>
      <c r="N1500" s="1">
        <f t="shared" si="613"/>
        <v>0.61538461538461542</v>
      </c>
      <c r="O1500" s="1">
        <f t="shared" si="614"/>
        <v>0.4098360655737705</v>
      </c>
      <c r="P1500" s="1">
        <f t="shared" si="615"/>
        <v>2.4600246002459913E-2</v>
      </c>
      <c r="Q1500" s="1">
        <f t="shared" si="616"/>
        <v>0.10277427490542246</v>
      </c>
      <c r="R1500" s="1">
        <f t="shared" si="617"/>
        <v>0.61377427490542247</v>
      </c>
      <c r="S1500" s="1"/>
      <c r="T1500" s="17">
        <f t="shared" si="618"/>
        <v>629.26346196912823</v>
      </c>
      <c r="U1500" s="18">
        <f t="shared" si="619"/>
        <v>1438.0997917039526</v>
      </c>
      <c r="V1500" s="2">
        <f t="shared" si="620"/>
        <v>597.80028887067181</v>
      </c>
      <c r="W1500" s="18">
        <f t="shared" si="621"/>
        <v>1366.194802118755</v>
      </c>
      <c r="X1500" s="2">
        <f t="shared" si="622"/>
        <v>-167.27994593129748</v>
      </c>
      <c r="Y1500" s="2">
        <f t="shared" si="623"/>
        <v>136.6194802118755</v>
      </c>
      <c r="Z1500" s="2">
        <f t="shared" si="624"/>
        <v>-1000</v>
      </c>
      <c r="AA1500" s="2">
        <f t="shared" si="625"/>
        <v>1366.194802118755</v>
      </c>
      <c r="AB1500" s="5">
        <f t="shared" si="626"/>
        <v>-1</v>
      </c>
      <c r="AC1500" s="5">
        <f t="shared" si="627"/>
        <v>1.44</v>
      </c>
      <c r="AD1500" s="3">
        <f t="shared" si="628"/>
        <v>201711</v>
      </c>
      <c r="AE1500" s="21">
        <v>1.8540000000000001</v>
      </c>
      <c r="AF1500" s="21">
        <v>2.06</v>
      </c>
      <c r="AG1500" s="21">
        <v>2.44</v>
      </c>
      <c r="AH1500" s="21">
        <v>1.625</v>
      </c>
      <c r="AI1500">
        <v>31</v>
      </c>
      <c r="AJ1500">
        <v>21</v>
      </c>
      <c r="AK1500">
        <f t="shared" si="629"/>
        <v>-160</v>
      </c>
      <c r="AL1500">
        <f t="shared" si="630"/>
        <v>21</v>
      </c>
      <c r="AM1500">
        <f t="shared" si="631"/>
        <v>31</v>
      </c>
    </row>
    <row r="1501" spans="2:39" x14ac:dyDescent="0.25">
      <c r="B1501" s="24">
        <v>43051</v>
      </c>
      <c r="C1501" s="20" t="s">
        <v>50</v>
      </c>
      <c r="D1501" s="20" t="s">
        <v>43</v>
      </c>
      <c r="E1501" s="2">
        <v>-653.5947712418299</v>
      </c>
      <c r="F1501" s="2">
        <v>534</v>
      </c>
      <c r="G1501" s="9">
        <f t="shared" si="632"/>
        <v>45091.374999996369</v>
      </c>
      <c r="H1501" s="2" t="str">
        <f t="shared" si="633"/>
        <v>Los Angeles Rams</v>
      </c>
      <c r="I1501" s="2" t="str">
        <f t="shared" si="634"/>
        <v>Houston Texans</v>
      </c>
      <c r="J1501" s="17">
        <f t="shared" si="635"/>
        <v>-653.5947712418299</v>
      </c>
      <c r="K1501" s="18">
        <f t="shared" si="636"/>
        <v>534</v>
      </c>
      <c r="L1501" s="4">
        <f t="shared" si="611"/>
        <v>1.153</v>
      </c>
      <c r="M1501" s="4">
        <f t="shared" si="612"/>
        <v>6.34</v>
      </c>
      <c r="N1501" s="1">
        <f t="shared" si="613"/>
        <v>0.86730268863833471</v>
      </c>
      <c r="O1501" s="1">
        <f t="shared" si="614"/>
        <v>0.15772870662460567</v>
      </c>
      <c r="P1501" s="1">
        <f t="shared" si="615"/>
        <v>2.4420125450420493E-2</v>
      </c>
      <c r="Q1501" s="1">
        <f t="shared" si="616"/>
        <v>0.3547869910068645</v>
      </c>
      <c r="R1501" s="1">
        <f t="shared" si="617"/>
        <v>0.86578699100686451</v>
      </c>
      <c r="S1501" s="1"/>
      <c r="T1501" s="17">
        <f t="shared" si="618"/>
        <v>155.01850961869135</v>
      </c>
      <c r="U1501" s="18">
        <f t="shared" si="619"/>
        <v>4954.5373023545008</v>
      </c>
      <c r="V1501" s="2">
        <f t="shared" si="620"/>
        <v>147.26758413775678</v>
      </c>
      <c r="W1501" s="18">
        <f t="shared" si="621"/>
        <v>4706.8104372367752</v>
      </c>
      <c r="X1501" s="2">
        <f t="shared" si="622"/>
        <v>-679.03605933032873</v>
      </c>
      <c r="Y1501" s="2">
        <f t="shared" si="623"/>
        <v>470.68104372367753</v>
      </c>
      <c r="Z1501" s="2">
        <f t="shared" si="624"/>
        <v>147.26758413775678</v>
      </c>
      <c r="AA1501" s="2">
        <f t="shared" si="625"/>
        <v>-1000</v>
      </c>
      <c r="AB1501" s="5">
        <f t="shared" si="626"/>
        <v>0.15300000000000002</v>
      </c>
      <c r="AC1501" s="5">
        <f t="shared" si="627"/>
        <v>-1</v>
      </c>
      <c r="AD1501" s="3">
        <f t="shared" si="628"/>
        <v>201711</v>
      </c>
      <c r="AE1501" s="21">
        <v>1.1759999999999999</v>
      </c>
      <c r="AF1501" s="21">
        <v>5.72</v>
      </c>
      <c r="AG1501" s="21">
        <v>1.153</v>
      </c>
      <c r="AH1501" s="21">
        <v>6.34</v>
      </c>
      <c r="AI1501">
        <v>33</v>
      </c>
      <c r="AJ1501">
        <v>7</v>
      </c>
      <c r="AK1501">
        <f t="shared" si="629"/>
        <v>-700</v>
      </c>
      <c r="AL1501">
        <f t="shared" si="630"/>
        <v>33</v>
      </c>
      <c r="AM1501">
        <f t="shared" si="631"/>
        <v>7</v>
      </c>
    </row>
    <row r="1502" spans="2:39" x14ac:dyDescent="0.25">
      <c r="B1502" s="24">
        <v>43051</v>
      </c>
      <c r="C1502" s="20" t="s">
        <v>27</v>
      </c>
      <c r="D1502" s="20" t="s">
        <v>46</v>
      </c>
      <c r="E1502" s="2">
        <v>114.99999999999999</v>
      </c>
      <c r="F1502" s="2">
        <v>-127.06480304955528</v>
      </c>
      <c r="G1502" s="9">
        <f t="shared" si="632"/>
        <v>45091.416666663034</v>
      </c>
      <c r="H1502" s="2" t="str">
        <f t="shared" si="633"/>
        <v>New Orleans Saints</v>
      </c>
      <c r="I1502" s="2" t="str">
        <f t="shared" si="634"/>
        <v>Buffalo Bills</v>
      </c>
      <c r="J1502" s="17">
        <f t="shared" si="635"/>
        <v>-127.06480304955528</v>
      </c>
      <c r="K1502" s="18">
        <f t="shared" si="636"/>
        <v>114.99999999999999</v>
      </c>
      <c r="L1502" s="4">
        <f t="shared" si="611"/>
        <v>1.7869999999999999</v>
      </c>
      <c r="M1502" s="4">
        <f t="shared" si="612"/>
        <v>2.15</v>
      </c>
      <c r="N1502" s="1">
        <f t="shared" si="613"/>
        <v>0.55959709009513148</v>
      </c>
      <c r="O1502" s="1">
        <f t="shared" si="614"/>
        <v>0.46511627906976744</v>
      </c>
      <c r="P1502" s="1">
        <f t="shared" si="615"/>
        <v>2.4117348234696578E-2</v>
      </c>
      <c r="Q1502" s="1">
        <f t="shared" si="616"/>
        <v>4.7240405512682021E-2</v>
      </c>
      <c r="R1502" s="1">
        <f t="shared" si="617"/>
        <v>0.55824040551268206</v>
      </c>
      <c r="S1502" s="1"/>
      <c r="T1502" s="17">
        <f t="shared" si="618"/>
        <v>791.34292345178881</v>
      </c>
      <c r="U1502" s="18">
        <f t="shared" si="619"/>
        <v>1150.681785496264</v>
      </c>
      <c r="V1502" s="2">
        <f t="shared" si="620"/>
        <v>751.77577727919936</v>
      </c>
      <c r="W1502" s="18">
        <f t="shared" si="621"/>
        <v>1093.1476962214508</v>
      </c>
      <c r="X1502" s="2">
        <f t="shared" si="622"/>
        <v>-133.01838529822882</v>
      </c>
      <c r="Y1502" s="2">
        <f t="shared" si="623"/>
        <v>109.31476962214508</v>
      </c>
      <c r="Z1502" s="2">
        <f t="shared" si="624"/>
        <v>751.77577727919936</v>
      </c>
      <c r="AA1502" s="2">
        <f t="shared" si="625"/>
        <v>-1000</v>
      </c>
      <c r="AB1502" s="5">
        <f t="shared" si="626"/>
        <v>0.78699999999999992</v>
      </c>
      <c r="AC1502" s="5">
        <f t="shared" si="627"/>
        <v>-1</v>
      </c>
      <c r="AD1502" s="3">
        <f t="shared" si="628"/>
        <v>201711</v>
      </c>
      <c r="AE1502" s="21">
        <v>2.15</v>
      </c>
      <c r="AF1502" s="21">
        <v>1.7869999999999999</v>
      </c>
      <c r="AG1502" s="21">
        <v>2.15</v>
      </c>
      <c r="AH1502" s="21">
        <v>1.7869999999999999</v>
      </c>
      <c r="AI1502">
        <v>10</v>
      </c>
      <c r="AJ1502">
        <v>47</v>
      </c>
      <c r="AK1502">
        <f t="shared" si="629"/>
        <v>-130</v>
      </c>
      <c r="AL1502">
        <f t="shared" si="630"/>
        <v>47</v>
      </c>
      <c r="AM1502">
        <f t="shared" si="631"/>
        <v>10</v>
      </c>
    </row>
    <row r="1503" spans="2:39" x14ac:dyDescent="0.25">
      <c r="B1503" s="24">
        <v>43051</v>
      </c>
      <c r="C1503" s="20" t="s">
        <v>40</v>
      </c>
      <c r="D1503" s="20" t="s">
        <v>36</v>
      </c>
      <c r="E1503" s="2">
        <v>-213.21961620469079</v>
      </c>
      <c r="F1503" s="2">
        <v>191</v>
      </c>
      <c r="G1503" s="9">
        <f t="shared" si="632"/>
        <v>45091.458333329698</v>
      </c>
      <c r="H1503" s="2" t="str">
        <f t="shared" si="633"/>
        <v>Chicago Bears</v>
      </c>
      <c r="I1503" s="2" t="str">
        <f t="shared" si="634"/>
        <v>Green Bay Packers</v>
      </c>
      <c r="J1503" s="17">
        <f t="shared" si="635"/>
        <v>-213.21961620469079</v>
      </c>
      <c r="K1503" s="18">
        <f t="shared" si="636"/>
        <v>191</v>
      </c>
      <c r="L1503" s="4">
        <f t="shared" si="611"/>
        <v>1.4690000000000001</v>
      </c>
      <c r="M1503" s="4">
        <f t="shared" si="612"/>
        <v>2.91</v>
      </c>
      <c r="N1503" s="1">
        <f t="shared" si="613"/>
        <v>0.68073519400953031</v>
      </c>
      <c r="O1503" s="1">
        <f t="shared" si="614"/>
        <v>0.3436426116838488</v>
      </c>
      <c r="P1503" s="1">
        <f t="shared" si="615"/>
        <v>2.3797670701073304E-2</v>
      </c>
      <c r="Q1503" s="1">
        <f t="shared" si="616"/>
        <v>0.16854629116284076</v>
      </c>
      <c r="R1503" s="1">
        <f t="shared" si="617"/>
        <v>0.67954629116284071</v>
      </c>
      <c r="S1503" s="1"/>
      <c r="T1503" s="17">
        <f t="shared" si="618"/>
        <v>471.57009464182107</v>
      </c>
      <c r="U1503" s="18">
        <f t="shared" si="619"/>
        <v>1890.8457068510311</v>
      </c>
      <c r="V1503" s="2">
        <f t="shared" si="620"/>
        <v>447.99158990973001</v>
      </c>
      <c r="W1503" s="18">
        <f t="shared" si="621"/>
        <v>1796.3034215084795</v>
      </c>
      <c r="X1503" s="2">
        <f t="shared" si="622"/>
        <v>-223.21847608824515</v>
      </c>
      <c r="Y1503" s="2">
        <f t="shared" si="623"/>
        <v>179.63034215084795</v>
      </c>
      <c r="Z1503" s="2">
        <f t="shared" si="624"/>
        <v>-1000</v>
      </c>
      <c r="AA1503" s="2">
        <f t="shared" si="625"/>
        <v>1796.3034215084795</v>
      </c>
      <c r="AB1503" s="5">
        <f t="shared" si="626"/>
        <v>-1</v>
      </c>
      <c r="AC1503" s="5">
        <f t="shared" si="627"/>
        <v>1.9100000000000001</v>
      </c>
      <c r="AD1503" s="3">
        <f t="shared" si="628"/>
        <v>201711</v>
      </c>
      <c r="AE1503" s="21">
        <v>1.4670000000000001</v>
      </c>
      <c r="AF1503" s="21">
        <v>2.92</v>
      </c>
      <c r="AG1503" s="21">
        <v>1.4690000000000001</v>
      </c>
      <c r="AH1503" s="21">
        <v>2.91</v>
      </c>
      <c r="AI1503">
        <v>16</v>
      </c>
      <c r="AJ1503">
        <v>23</v>
      </c>
      <c r="AK1503">
        <f t="shared" si="629"/>
        <v>-300</v>
      </c>
      <c r="AL1503">
        <f t="shared" si="630"/>
        <v>16</v>
      </c>
      <c r="AM1503">
        <f t="shared" si="631"/>
        <v>23</v>
      </c>
    </row>
    <row r="1504" spans="2:39" x14ac:dyDescent="0.25">
      <c r="B1504" s="24">
        <v>43051</v>
      </c>
      <c r="C1504" s="20" t="s">
        <v>37</v>
      </c>
      <c r="D1504" s="20" t="s">
        <v>49</v>
      </c>
      <c r="E1504" s="2">
        <v>-450.45045045045049</v>
      </c>
      <c r="F1504" s="2">
        <v>384.99999999999994</v>
      </c>
      <c r="G1504" s="9">
        <f t="shared" si="632"/>
        <v>45091.499999996362</v>
      </c>
      <c r="H1504" s="2" t="str">
        <f t="shared" si="633"/>
        <v>Detroit Lions</v>
      </c>
      <c r="I1504" s="2" t="str">
        <f t="shared" si="634"/>
        <v>Cleveland Browns</v>
      </c>
      <c r="J1504" s="17">
        <f t="shared" si="635"/>
        <v>-450.45045045045049</v>
      </c>
      <c r="K1504" s="18">
        <f t="shared" si="636"/>
        <v>384.99999999999994</v>
      </c>
      <c r="L1504" s="4">
        <f t="shared" si="611"/>
        <v>1.222</v>
      </c>
      <c r="M1504" s="4">
        <f t="shared" si="612"/>
        <v>4.8499999999999996</v>
      </c>
      <c r="N1504" s="1">
        <f t="shared" si="613"/>
        <v>0.81833060556464809</v>
      </c>
      <c r="O1504" s="1">
        <f t="shared" si="614"/>
        <v>0.2061855670103093</v>
      </c>
      <c r="P1504" s="1">
        <f t="shared" si="615"/>
        <v>2.392951251646902E-2</v>
      </c>
      <c r="Q1504" s="1">
        <f t="shared" si="616"/>
        <v>0.30607251927716939</v>
      </c>
      <c r="R1504" s="1">
        <f t="shared" si="617"/>
        <v>0.8170725192771694</v>
      </c>
      <c r="S1504" s="1"/>
      <c r="T1504" s="17">
        <f t="shared" si="618"/>
        <v>223.88157281884725</v>
      </c>
      <c r="U1504" s="18">
        <f t="shared" si="619"/>
        <v>3674.1094559452272</v>
      </c>
      <c r="V1504" s="2">
        <f t="shared" si="620"/>
        <v>212.68749417790488</v>
      </c>
      <c r="W1504" s="18">
        <f t="shared" si="621"/>
        <v>3490.4039831479658</v>
      </c>
      <c r="X1504" s="2">
        <f t="shared" si="622"/>
        <v>-470.17338930305823</v>
      </c>
      <c r="Y1504" s="2">
        <f t="shared" si="623"/>
        <v>349.04039831479656</v>
      </c>
      <c r="Z1504" s="2">
        <f t="shared" si="624"/>
        <v>212.68749417790488</v>
      </c>
      <c r="AA1504" s="2">
        <f t="shared" si="625"/>
        <v>-1000</v>
      </c>
      <c r="AB1504" s="5">
        <f t="shared" si="626"/>
        <v>0.22199999999999998</v>
      </c>
      <c r="AC1504" s="5">
        <f t="shared" si="627"/>
        <v>-1</v>
      </c>
      <c r="AD1504" s="3">
        <f t="shared" si="628"/>
        <v>201711</v>
      </c>
      <c r="AE1504" s="21">
        <v>1.1479999999999999</v>
      </c>
      <c r="AF1504" s="21">
        <v>6.52</v>
      </c>
      <c r="AG1504" s="21">
        <v>1.222</v>
      </c>
      <c r="AH1504" s="21">
        <v>4.8499999999999996</v>
      </c>
      <c r="AI1504">
        <v>38</v>
      </c>
      <c r="AJ1504">
        <v>24</v>
      </c>
      <c r="AK1504">
        <f t="shared" si="629"/>
        <v>-500</v>
      </c>
      <c r="AL1504">
        <f t="shared" si="630"/>
        <v>38</v>
      </c>
      <c r="AM1504">
        <f t="shared" si="631"/>
        <v>24</v>
      </c>
    </row>
    <row r="1505" spans="2:39" x14ac:dyDescent="0.25">
      <c r="B1505" s="24">
        <v>43051</v>
      </c>
      <c r="C1505" s="20" t="s">
        <v>42</v>
      </c>
      <c r="D1505" s="20" t="s">
        <v>48</v>
      </c>
      <c r="E1505" s="2">
        <v>416</v>
      </c>
      <c r="F1505" s="2">
        <v>-490.19607843137265</v>
      </c>
      <c r="G1505" s="9">
        <f t="shared" si="632"/>
        <v>45091.541666663026</v>
      </c>
      <c r="H1505" s="2" t="str">
        <f t="shared" si="633"/>
        <v>Pittsburgh Steelers</v>
      </c>
      <c r="I1505" s="2" t="str">
        <f t="shared" si="634"/>
        <v>Indianapolis Colts</v>
      </c>
      <c r="J1505" s="17">
        <f t="shared" si="635"/>
        <v>-490.19607843137265</v>
      </c>
      <c r="K1505" s="18">
        <f t="shared" si="636"/>
        <v>416</v>
      </c>
      <c r="L1505" s="4">
        <f t="shared" si="611"/>
        <v>1.2039999999999997</v>
      </c>
      <c r="M1505" s="4">
        <f t="shared" si="612"/>
        <v>5.16</v>
      </c>
      <c r="N1505" s="1">
        <f t="shared" si="613"/>
        <v>0.83056478405315637</v>
      </c>
      <c r="O1505" s="1">
        <f t="shared" si="614"/>
        <v>0.19379844961240308</v>
      </c>
      <c r="P1505" s="1">
        <f t="shared" si="615"/>
        <v>2.3783783783783985E-2</v>
      </c>
      <c r="Q1505" s="1">
        <f t="shared" si="616"/>
        <v>0.31838316722037663</v>
      </c>
      <c r="R1505" s="1">
        <f t="shared" si="617"/>
        <v>0.82938316722037664</v>
      </c>
      <c r="S1505" s="1"/>
      <c r="T1505" s="17">
        <f t="shared" si="618"/>
        <v>205.71533101091811</v>
      </c>
      <c r="U1505" s="18">
        <f t="shared" si="619"/>
        <v>3943.5873590891501</v>
      </c>
      <c r="V1505" s="2">
        <f t="shared" si="620"/>
        <v>195.42956446037221</v>
      </c>
      <c r="W1505" s="18">
        <f t="shared" si="621"/>
        <v>3746.4079911346926</v>
      </c>
      <c r="X1505" s="2">
        <f t="shared" si="622"/>
        <v>-511.69330636397791</v>
      </c>
      <c r="Y1505" s="2">
        <f t="shared" si="623"/>
        <v>374.64079911346926</v>
      </c>
      <c r="Z1505" s="2">
        <f t="shared" si="624"/>
        <v>195.42956446037221</v>
      </c>
      <c r="AA1505" s="2">
        <f t="shared" si="625"/>
        <v>-1000</v>
      </c>
      <c r="AB1505" s="5">
        <f t="shared" si="626"/>
        <v>0.20399999999999974</v>
      </c>
      <c r="AC1505" s="5">
        <f t="shared" si="627"/>
        <v>-1</v>
      </c>
      <c r="AD1505" s="3">
        <f t="shared" si="628"/>
        <v>201711</v>
      </c>
      <c r="AE1505" s="21">
        <v>4.8499999999999996</v>
      </c>
      <c r="AF1505" s="21">
        <v>1.222</v>
      </c>
      <c r="AG1505" s="21">
        <v>5.16</v>
      </c>
      <c r="AH1505" s="21">
        <v>1.204</v>
      </c>
      <c r="AI1505">
        <v>17</v>
      </c>
      <c r="AJ1505">
        <v>20</v>
      </c>
      <c r="AK1505">
        <f t="shared" si="629"/>
        <v>-500</v>
      </c>
      <c r="AL1505">
        <f t="shared" si="630"/>
        <v>20</v>
      </c>
      <c r="AM1505">
        <f t="shared" si="631"/>
        <v>17</v>
      </c>
    </row>
    <row r="1506" spans="2:39" x14ac:dyDescent="0.25">
      <c r="B1506" s="24">
        <v>43051</v>
      </c>
      <c r="C1506" s="20" t="s">
        <v>29</v>
      </c>
      <c r="D1506" s="20" t="s">
        <v>34</v>
      </c>
      <c r="E1506" s="2">
        <v>-215.05376344086017</v>
      </c>
      <c r="F1506" s="2">
        <v>193.00000000000003</v>
      </c>
      <c r="G1506" s="9">
        <f t="shared" si="632"/>
        <v>45091.583333329691</v>
      </c>
      <c r="H1506" s="2" t="str">
        <f t="shared" si="633"/>
        <v>Jacksonville Jaguars</v>
      </c>
      <c r="I1506" s="2" t="str">
        <f t="shared" si="634"/>
        <v>Los Angeles Chargers</v>
      </c>
      <c r="J1506" s="17">
        <f t="shared" si="635"/>
        <v>-215.05376344086017</v>
      </c>
      <c r="K1506" s="18">
        <f t="shared" si="636"/>
        <v>193.00000000000003</v>
      </c>
      <c r="L1506" s="4">
        <f t="shared" si="611"/>
        <v>1.4650000000000001</v>
      </c>
      <c r="M1506" s="4">
        <f t="shared" si="612"/>
        <v>2.9300000000000006</v>
      </c>
      <c r="N1506" s="1">
        <f t="shared" si="613"/>
        <v>0.68259385665529004</v>
      </c>
      <c r="O1506" s="1">
        <f t="shared" si="614"/>
        <v>0.34129692832764497</v>
      </c>
      <c r="P1506" s="1">
        <f t="shared" si="615"/>
        <v>2.3333333333333095E-2</v>
      </c>
      <c r="Q1506" s="1">
        <f t="shared" si="616"/>
        <v>0.17064846416382254</v>
      </c>
      <c r="R1506" s="1">
        <f t="shared" si="617"/>
        <v>0.68164846416382252</v>
      </c>
      <c r="S1506" s="1"/>
      <c r="T1506" s="17">
        <f t="shared" si="618"/>
        <v>467.03183909714949</v>
      </c>
      <c r="U1506" s="18">
        <f t="shared" si="619"/>
        <v>1908.0035510355572</v>
      </c>
      <c r="V1506" s="2">
        <f t="shared" si="620"/>
        <v>443.68024714229199</v>
      </c>
      <c r="W1506" s="18">
        <f t="shared" si="621"/>
        <v>1812.6033734837793</v>
      </c>
      <c r="X1506" s="2">
        <f t="shared" si="622"/>
        <v>-225.38754123964677</v>
      </c>
      <c r="Y1506" s="2">
        <f t="shared" si="623"/>
        <v>181.26033734837793</v>
      </c>
      <c r="Z1506" s="2">
        <f t="shared" si="624"/>
        <v>443.68024714229199</v>
      </c>
      <c r="AA1506" s="2">
        <f t="shared" si="625"/>
        <v>-1000</v>
      </c>
      <c r="AB1506" s="5">
        <f t="shared" si="626"/>
        <v>0.46500000000000008</v>
      </c>
      <c r="AC1506" s="5">
        <f t="shared" si="627"/>
        <v>-1</v>
      </c>
      <c r="AD1506" s="3">
        <f t="shared" si="628"/>
        <v>201711</v>
      </c>
      <c r="AE1506" s="21">
        <v>1.4950000000000001</v>
      </c>
      <c r="AF1506" s="21">
        <v>2.81</v>
      </c>
      <c r="AG1506" s="21">
        <v>1.4650000000000001</v>
      </c>
      <c r="AH1506" s="21">
        <v>2.93</v>
      </c>
      <c r="AI1506">
        <v>20</v>
      </c>
      <c r="AJ1506">
        <v>17</v>
      </c>
      <c r="AK1506">
        <f t="shared" si="629"/>
        <v>-300</v>
      </c>
      <c r="AL1506">
        <f t="shared" si="630"/>
        <v>20</v>
      </c>
      <c r="AM1506">
        <f t="shared" si="631"/>
        <v>17</v>
      </c>
    </row>
    <row r="1507" spans="2:39" x14ac:dyDescent="0.25">
      <c r="B1507" s="24">
        <v>43051</v>
      </c>
      <c r="C1507" s="20" t="s">
        <v>30</v>
      </c>
      <c r="D1507" s="20" t="s">
        <v>45</v>
      </c>
      <c r="E1507" s="2">
        <v>-118.06375442739079</v>
      </c>
      <c r="F1507" s="2">
        <v>106.99999999999999</v>
      </c>
      <c r="G1507" s="9">
        <f t="shared" si="632"/>
        <v>45091.624999996355</v>
      </c>
      <c r="H1507" s="2" t="str">
        <f t="shared" si="633"/>
        <v>Tampa Bay Buccaneers</v>
      </c>
      <c r="I1507" s="2" t="str">
        <f t="shared" si="634"/>
        <v>New York Jets</v>
      </c>
      <c r="J1507" s="17">
        <f t="shared" si="635"/>
        <v>-118.06375442739079</v>
      </c>
      <c r="K1507" s="18">
        <f t="shared" si="636"/>
        <v>106.99999999999999</v>
      </c>
      <c r="L1507" s="4">
        <f t="shared" si="611"/>
        <v>1.847</v>
      </c>
      <c r="M1507" s="4">
        <f t="shared" si="612"/>
        <v>2.0699999999999998</v>
      </c>
      <c r="N1507" s="1">
        <f t="shared" si="613"/>
        <v>0.54141851651326478</v>
      </c>
      <c r="O1507" s="1">
        <f t="shared" si="614"/>
        <v>0.48309178743961356</v>
      </c>
      <c r="P1507" s="1">
        <f t="shared" si="615"/>
        <v>2.3923921368394274E-2</v>
      </c>
      <c r="Q1507" s="1">
        <f t="shared" si="616"/>
        <v>2.9163364536825609E-2</v>
      </c>
      <c r="R1507" s="1">
        <f t="shared" si="617"/>
        <v>0.54016336453682556</v>
      </c>
      <c r="S1507" s="1"/>
      <c r="T1507" s="17">
        <f t="shared" si="618"/>
        <v>851.29178624964879</v>
      </c>
      <c r="U1507" s="18">
        <f t="shared" si="619"/>
        <v>1070.70809343718</v>
      </c>
      <c r="V1507" s="2">
        <f t="shared" si="620"/>
        <v>808.72719693716635</v>
      </c>
      <c r="W1507" s="18">
        <f t="shared" si="621"/>
        <v>1017.1726887653209</v>
      </c>
      <c r="X1507" s="2">
        <f t="shared" si="622"/>
        <v>-123.65109072468778</v>
      </c>
      <c r="Y1507" s="2">
        <f t="shared" si="623"/>
        <v>101.71726887653209</v>
      </c>
      <c r="Z1507" s="2">
        <f t="shared" si="624"/>
        <v>808.72719693716635</v>
      </c>
      <c r="AA1507" s="2">
        <f t="shared" si="625"/>
        <v>-1000</v>
      </c>
      <c r="AB1507" s="5">
        <f t="shared" si="626"/>
        <v>0.84699999999999998</v>
      </c>
      <c r="AC1507" s="5">
        <f t="shared" si="627"/>
        <v>-1</v>
      </c>
      <c r="AD1507" s="3">
        <f t="shared" si="628"/>
        <v>201711</v>
      </c>
      <c r="AE1507" s="21">
        <v>2.21</v>
      </c>
      <c r="AF1507" s="21">
        <v>1.746</v>
      </c>
      <c r="AG1507" s="21">
        <v>1.847</v>
      </c>
      <c r="AH1507" s="21">
        <v>2.0699999999999998</v>
      </c>
      <c r="AI1507">
        <v>15</v>
      </c>
      <c r="AJ1507">
        <v>10</v>
      </c>
      <c r="AK1507">
        <f t="shared" si="629"/>
        <v>-120</v>
      </c>
      <c r="AL1507">
        <f t="shared" si="630"/>
        <v>15</v>
      </c>
      <c r="AM1507">
        <f t="shared" si="631"/>
        <v>10</v>
      </c>
    </row>
    <row r="1508" spans="2:39" x14ac:dyDescent="0.25">
      <c r="B1508" s="24">
        <v>43051</v>
      </c>
      <c r="C1508" s="20" t="s">
        <v>44</v>
      </c>
      <c r="D1508" s="20" t="s">
        <v>24</v>
      </c>
      <c r="E1508" s="2">
        <v>-214.13276231263379</v>
      </c>
      <c r="F1508" s="2">
        <v>192</v>
      </c>
      <c r="G1508" s="9">
        <f t="shared" si="632"/>
        <v>45091.666666663019</v>
      </c>
      <c r="H1508" s="2" t="str">
        <f t="shared" si="633"/>
        <v>Tennessee Titans</v>
      </c>
      <c r="I1508" s="2" t="str">
        <f t="shared" si="634"/>
        <v>Cincinnati Bengals</v>
      </c>
      <c r="J1508" s="17">
        <f t="shared" si="635"/>
        <v>-214.13276231263379</v>
      </c>
      <c r="K1508" s="18">
        <f t="shared" si="636"/>
        <v>192</v>
      </c>
      <c r="L1508" s="4">
        <f t="shared" si="611"/>
        <v>1.4669999999999999</v>
      </c>
      <c r="M1508" s="4">
        <f t="shared" si="612"/>
        <v>2.92</v>
      </c>
      <c r="N1508" s="1">
        <f t="shared" si="613"/>
        <v>0.681663258350375</v>
      </c>
      <c r="O1508" s="1">
        <f t="shared" si="614"/>
        <v>0.34246575342465752</v>
      </c>
      <c r="P1508" s="1">
        <f t="shared" si="615"/>
        <v>2.356051971734674E-2</v>
      </c>
      <c r="Q1508" s="1">
        <f t="shared" si="616"/>
        <v>0.16959875246285874</v>
      </c>
      <c r="R1508" s="1">
        <f t="shared" si="617"/>
        <v>0.68059875246285872</v>
      </c>
      <c r="S1508" s="1"/>
      <c r="T1508" s="17">
        <f t="shared" si="618"/>
        <v>469.29449456281725</v>
      </c>
      <c r="U1508" s="18">
        <f t="shared" si="619"/>
        <v>1899.4112479758569</v>
      </c>
      <c r="V1508" s="2">
        <f t="shared" si="620"/>
        <v>445.82976983467637</v>
      </c>
      <c r="W1508" s="18">
        <f t="shared" si="621"/>
        <v>1804.440685577064</v>
      </c>
      <c r="X1508" s="2">
        <f t="shared" si="622"/>
        <v>-224.30085823358596</v>
      </c>
      <c r="Y1508" s="2">
        <f t="shared" si="623"/>
        <v>180.4440685577064</v>
      </c>
      <c r="Z1508" s="2">
        <f t="shared" si="624"/>
        <v>445.82976983467637</v>
      </c>
      <c r="AA1508" s="2">
        <f t="shared" si="625"/>
        <v>-1000</v>
      </c>
      <c r="AB1508" s="5">
        <f t="shared" si="626"/>
        <v>0.46699999999999986</v>
      </c>
      <c r="AC1508" s="5">
        <f t="shared" si="627"/>
        <v>-1</v>
      </c>
      <c r="AD1508" s="3">
        <f t="shared" si="628"/>
        <v>201711</v>
      </c>
      <c r="AE1508" s="21">
        <v>1.425</v>
      </c>
      <c r="AF1508" s="21">
        <v>3.1</v>
      </c>
      <c r="AG1508" s="21">
        <v>1.4670000000000001</v>
      </c>
      <c r="AH1508" s="21">
        <v>2.92</v>
      </c>
      <c r="AI1508">
        <v>24</v>
      </c>
      <c r="AJ1508">
        <v>20</v>
      </c>
      <c r="AK1508">
        <f t="shared" si="629"/>
        <v>-300</v>
      </c>
      <c r="AL1508">
        <f t="shared" si="630"/>
        <v>24</v>
      </c>
      <c r="AM1508">
        <f t="shared" si="631"/>
        <v>20</v>
      </c>
    </row>
    <row r="1509" spans="2:39" x14ac:dyDescent="0.25">
      <c r="B1509" s="24">
        <v>43051</v>
      </c>
      <c r="C1509" s="20" t="s">
        <v>56</v>
      </c>
      <c r="D1509" s="20" t="s">
        <v>32</v>
      </c>
      <c r="E1509" s="2">
        <v>-105.0420168067227</v>
      </c>
      <c r="F1509" s="2">
        <v>-105.0420168067227</v>
      </c>
      <c r="G1509" s="9">
        <f t="shared" si="632"/>
        <v>45091.708333329683</v>
      </c>
      <c r="H1509" s="2" t="str">
        <f t="shared" si="633"/>
        <v>Washington Redskins</v>
      </c>
      <c r="I1509" s="2" t="str">
        <f t="shared" si="634"/>
        <v>Minnesota Vikings</v>
      </c>
      <c r="J1509" s="17">
        <f t="shared" si="635"/>
        <v>-105.0420168067227</v>
      </c>
      <c r="K1509" s="18">
        <f t="shared" si="636"/>
        <v>-105.0420168067227</v>
      </c>
      <c r="L1509" s="4">
        <f t="shared" si="611"/>
        <v>1.952</v>
      </c>
      <c r="M1509" s="4">
        <f t="shared" si="612"/>
        <v>1.952</v>
      </c>
      <c r="N1509" s="1">
        <f t="shared" si="613"/>
        <v>0.51229508196721307</v>
      </c>
      <c r="O1509" s="1">
        <f t="shared" si="614"/>
        <v>0.51229508196721307</v>
      </c>
      <c r="P1509" s="1">
        <f t="shared" si="615"/>
        <v>2.4000000000000021E-2</v>
      </c>
      <c r="Q1509" s="1">
        <f t="shared" si="616"/>
        <v>0</v>
      </c>
      <c r="R1509" s="1">
        <f t="shared" si="617"/>
        <v>0.51100000000000001</v>
      </c>
      <c r="S1509" s="1"/>
      <c r="T1509" s="17">
        <f t="shared" si="618"/>
        <v>956.94716242661434</v>
      </c>
      <c r="U1509" s="18">
        <f t="shared" si="619"/>
        <v>953.05662164669593</v>
      </c>
      <c r="V1509" s="2">
        <f t="shared" si="620"/>
        <v>909.09980430528356</v>
      </c>
      <c r="W1509" s="18">
        <f t="shared" si="621"/>
        <v>905.40379056436109</v>
      </c>
      <c r="X1509" s="2">
        <f t="shared" si="622"/>
        <v>-109.9989236895921</v>
      </c>
      <c r="Y1509" s="2">
        <f t="shared" si="623"/>
        <v>-110.44795818412409</v>
      </c>
      <c r="Z1509" s="2">
        <f t="shared" si="624"/>
        <v>909.09980430528356</v>
      </c>
      <c r="AA1509" s="2">
        <f t="shared" si="625"/>
        <v>-1000</v>
      </c>
      <c r="AB1509" s="5">
        <f t="shared" si="626"/>
        <v>0.95199999999999996</v>
      </c>
      <c r="AC1509" s="5">
        <f t="shared" si="627"/>
        <v>-1</v>
      </c>
      <c r="AD1509" s="3">
        <f t="shared" si="628"/>
        <v>201711</v>
      </c>
      <c r="AE1509" s="21">
        <v>2.02</v>
      </c>
      <c r="AF1509" s="21">
        <v>1.8839999999999999</v>
      </c>
      <c r="AG1509" s="21">
        <v>1.952</v>
      </c>
      <c r="AH1509" s="21">
        <v>1.952</v>
      </c>
      <c r="AI1509">
        <v>30</v>
      </c>
      <c r="AJ1509">
        <v>38</v>
      </c>
      <c r="AK1509">
        <f t="shared" si="629"/>
        <v>-110</v>
      </c>
      <c r="AL1509">
        <f t="shared" si="630"/>
        <v>38</v>
      </c>
      <c r="AM1509">
        <f t="shared" si="631"/>
        <v>30</v>
      </c>
    </row>
    <row r="1510" spans="2:39" x14ac:dyDescent="0.25">
      <c r="B1510" s="24">
        <v>43048</v>
      </c>
      <c r="C1510" s="20" t="s">
        <v>51</v>
      </c>
      <c r="D1510" s="20" t="s">
        <v>35</v>
      </c>
      <c r="E1510" s="2">
        <v>222.00000000000003</v>
      </c>
      <c r="F1510" s="2">
        <v>-250.00000000000006</v>
      </c>
      <c r="G1510" s="9">
        <f t="shared" si="632"/>
        <v>45091.749999996347</v>
      </c>
      <c r="H1510" s="2" t="str">
        <f t="shared" si="633"/>
        <v>Seattle Seahawks</v>
      </c>
      <c r="I1510" s="2" t="str">
        <f t="shared" si="634"/>
        <v>Arizona Cardinals</v>
      </c>
      <c r="J1510" s="17">
        <f t="shared" si="635"/>
        <v>-250.00000000000006</v>
      </c>
      <c r="K1510" s="18">
        <f t="shared" si="636"/>
        <v>222.00000000000003</v>
      </c>
      <c r="L1510" s="4">
        <f t="shared" si="611"/>
        <v>1.4</v>
      </c>
      <c r="M1510" s="4">
        <f t="shared" si="612"/>
        <v>3.22</v>
      </c>
      <c r="N1510" s="1">
        <f t="shared" si="613"/>
        <v>0.7142857142857143</v>
      </c>
      <c r="O1510" s="1">
        <f t="shared" si="614"/>
        <v>0.3105590062111801</v>
      </c>
      <c r="P1510" s="1">
        <f t="shared" si="615"/>
        <v>2.4242424242424288E-2</v>
      </c>
      <c r="Q1510" s="1">
        <f t="shared" si="616"/>
        <v>0.2018633540372671</v>
      </c>
      <c r="R1510" s="1">
        <f t="shared" si="617"/>
        <v>0.71286335403726708</v>
      </c>
      <c r="S1510" s="1"/>
      <c r="T1510" s="17">
        <f t="shared" si="618"/>
        <v>402.79338857376865</v>
      </c>
      <c r="U1510" s="18">
        <f t="shared" si="619"/>
        <v>2188.1727656476151</v>
      </c>
      <c r="V1510" s="2">
        <f t="shared" si="620"/>
        <v>382.65371914508017</v>
      </c>
      <c r="W1510" s="18">
        <f t="shared" si="621"/>
        <v>2078.7641273652343</v>
      </c>
      <c r="X1510" s="2">
        <f t="shared" si="622"/>
        <v>-261.33288400650764</v>
      </c>
      <c r="Y1510" s="2">
        <f t="shared" si="623"/>
        <v>207.87641273652343</v>
      </c>
      <c r="Z1510" s="2">
        <f t="shared" si="624"/>
        <v>382.65371914508017</v>
      </c>
      <c r="AA1510" s="2">
        <f t="shared" si="625"/>
        <v>-1000</v>
      </c>
      <c r="AB1510" s="5">
        <f t="shared" si="626"/>
        <v>0.39999999999999991</v>
      </c>
      <c r="AC1510" s="5">
        <f t="shared" si="627"/>
        <v>-1</v>
      </c>
      <c r="AD1510" s="3">
        <f t="shared" si="628"/>
        <v>201711</v>
      </c>
      <c r="AE1510" s="21">
        <v>3.1</v>
      </c>
      <c r="AF1510" s="21">
        <v>1.425</v>
      </c>
      <c r="AG1510" s="21">
        <v>3.22</v>
      </c>
      <c r="AH1510" s="21">
        <v>1.4</v>
      </c>
      <c r="AI1510">
        <v>16</v>
      </c>
      <c r="AJ1510">
        <v>22</v>
      </c>
      <c r="AK1510">
        <f t="shared" si="629"/>
        <v>-300</v>
      </c>
      <c r="AL1510">
        <f t="shared" si="630"/>
        <v>22</v>
      </c>
      <c r="AM1510">
        <f t="shared" si="631"/>
        <v>16</v>
      </c>
    </row>
    <row r="1511" spans="2:39" x14ac:dyDescent="0.25">
      <c r="B1511" s="24">
        <v>43045</v>
      </c>
      <c r="C1511" s="20" t="s">
        <v>36</v>
      </c>
      <c r="D1511" s="20" t="s">
        <v>37</v>
      </c>
      <c r="E1511" s="2">
        <v>118.00000000000001</v>
      </c>
      <c r="F1511" s="2">
        <v>-130.03901170351108</v>
      </c>
      <c r="G1511" s="9">
        <f t="shared" si="632"/>
        <v>45091.791666663012</v>
      </c>
      <c r="H1511" s="2" t="str">
        <f t="shared" si="633"/>
        <v>Detroit Lions</v>
      </c>
      <c r="I1511" s="2" t="str">
        <f t="shared" si="634"/>
        <v>Green Bay Packers</v>
      </c>
      <c r="J1511" s="17">
        <f t="shared" si="635"/>
        <v>-130.03901170351108</v>
      </c>
      <c r="K1511" s="18">
        <f t="shared" si="636"/>
        <v>118.00000000000001</v>
      </c>
      <c r="L1511" s="4">
        <f t="shared" si="611"/>
        <v>1.7689999999999999</v>
      </c>
      <c r="M1511" s="4">
        <f t="shared" si="612"/>
        <v>2.1800000000000002</v>
      </c>
      <c r="N1511" s="1">
        <f t="shared" si="613"/>
        <v>0.56529112492933864</v>
      </c>
      <c r="O1511" s="1">
        <f t="shared" si="614"/>
        <v>0.4587155963302752</v>
      </c>
      <c r="P1511" s="1">
        <f t="shared" si="615"/>
        <v>2.3443909850595079E-2</v>
      </c>
      <c r="Q1511" s="1">
        <f t="shared" si="616"/>
        <v>5.328776429953172E-2</v>
      </c>
      <c r="R1511" s="1">
        <f t="shared" si="617"/>
        <v>0.56428776429953176</v>
      </c>
      <c r="S1511" s="1"/>
      <c r="T1511" s="17">
        <f t="shared" si="618"/>
        <v>772.14546064335025</v>
      </c>
      <c r="U1511" s="18">
        <f t="shared" si="619"/>
        <v>1178.7723247127699</v>
      </c>
      <c r="V1511" s="2">
        <f t="shared" si="620"/>
        <v>733.53818761118271</v>
      </c>
      <c r="W1511" s="18">
        <f t="shared" si="621"/>
        <v>1119.8337084771313</v>
      </c>
      <c r="X1511" s="2">
        <f t="shared" si="622"/>
        <v>-136.32555426413018</v>
      </c>
      <c r="Y1511" s="2">
        <f t="shared" si="623"/>
        <v>111.98337084771313</v>
      </c>
      <c r="Z1511" s="2">
        <f t="shared" si="624"/>
        <v>733.53818761118271</v>
      </c>
      <c r="AA1511" s="2">
        <f t="shared" si="625"/>
        <v>-1000</v>
      </c>
      <c r="AB1511" s="5">
        <f t="shared" si="626"/>
        <v>0.76899999999999991</v>
      </c>
      <c r="AC1511" s="5">
        <f t="shared" si="627"/>
        <v>-1</v>
      </c>
      <c r="AD1511" s="3">
        <f t="shared" si="628"/>
        <v>201711</v>
      </c>
      <c r="AE1511" s="21">
        <v>2.29</v>
      </c>
      <c r="AF1511" s="21">
        <v>1.6990000000000001</v>
      </c>
      <c r="AG1511" s="21">
        <v>2.1800000000000002</v>
      </c>
      <c r="AH1511" s="21">
        <v>1.7689999999999999</v>
      </c>
      <c r="AI1511">
        <v>17</v>
      </c>
      <c r="AJ1511">
        <v>30</v>
      </c>
      <c r="AK1511">
        <f t="shared" si="629"/>
        <v>-140</v>
      </c>
      <c r="AL1511">
        <f t="shared" si="630"/>
        <v>30</v>
      </c>
      <c r="AM1511">
        <f t="shared" si="631"/>
        <v>17</v>
      </c>
    </row>
    <row r="1512" spans="2:39" x14ac:dyDescent="0.25">
      <c r="B1512" s="24">
        <v>43044</v>
      </c>
      <c r="C1512" s="20" t="s">
        <v>33</v>
      </c>
      <c r="D1512" s="20" t="s">
        <v>55</v>
      </c>
      <c r="E1512" s="2">
        <v>144</v>
      </c>
      <c r="F1512" s="2">
        <v>-160</v>
      </c>
      <c r="G1512" s="9">
        <f t="shared" si="632"/>
        <v>45091.833333329676</v>
      </c>
      <c r="H1512" s="2" t="str">
        <f t="shared" si="633"/>
        <v>Oakland Raiders</v>
      </c>
      <c r="I1512" s="2" t="str">
        <f t="shared" si="634"/>
        <v>Miami Dolphins</v>
      </c>
      <c r="J1512" s="17">
        <f t="shared" si="635"/>
        <v>-160</v>
      </c>
      <c r="K1512" s="18">
        <f t="shared" si="636"/>
        <v>144</v>
      </c>
      <c r="L1512" s="4">
        <f t="shared" si="611"/>
        <v>1.625</v>
      </c>
      <c r="M1512" s="4">
        <f t="shared" si="612"/>
        <v>2.44</v>
      </c>
      <c r="N1512" s="1">
        <f t="shared" si="613"/>
        <v>0.61538461538461542</v>
      </c>
      <c r="O1512" s="1">
        <f t="shared" si="614"/>
        <v>0.4098360655737705</v>
      </c>
      <c r="P1512" s="1">
        <f t="shared" si="615"/>
        <v>2.4600246002459913E-2</v>
      </c>
      <c r="Q1512" s="1">
        <f t="shared" si="616"/>
        <v>0.10277427490542246</v>
      </c>
      <c r="R1512" s="1">
        <f t="shared" si="617"/>
        <v>0.61377427490542247</v>
      </c>
      <c r="S1512" s="1"/>
      <c r="T1512" s="17">
        <f t="shared" si="618"/>
        <v>629.26346196912823</v>
      </c>
      <c r="U1512" s="18">
        <f t="shared" si="619"/>
        <v>1438.0997917039526</v>
      </c>
      <c r="V1512" s="2">
        <f t="shared" si="620"/>
        <v>597.80028887067181</v>
      </c>
      <c r="W1512" s="18">
        <f t="shared" si="621"/>
        <v>1366.194802118755</v>
      </c>
      <c r="X1512" s="2">
        <f t="shared" si="622"/>
        <v>-167.27994593129748</v>
      </c>
      <c r="Y1512" s="2">
        <f t="shared" si="623"/>
        <v>136.6194802118755</v>
      </c>
      <c r="Z1512" s="2">
        <f t="shared" si="624"/>
        <v>597.80028887067181</v>
      </c>
      <c r="AA1512" s="2">
        <f t="shared" si="625"/>
        <v>-1000</v>
      </c>
      <c r="AB1512" s="5">
        <f t="shared" si="626"/>
        <v>0.625</v>
      </c>
      <c r="AC1512" s="5">
        <f t="shared" si="627"/>
        <v>-1</v>
      </c>
      <c r="AD1512" s="3">
        <f t="shared" si="628"/>
        <v>201711</v>
      </c>
      <c r="AE1512" s="21">
        <v>2.2200000000000002</v>
      </c>
      <c r="AF1512" s="21">
        <v>1.74</v>
      </c>
      <c r="AG1512" s="21">
        <v>2.44</v>
      </c>
      <c r="AH1512" s="21">
        <v>1.625</v>
      </c>
      <c r="AI1512">
        <v>24</v>
      </c>
      <c r="AJ1512">
        <v>27</v>
      </c>
      <c r="AK1512">
        <f t="shared" si="629"/>
        <v>-160</v>
      </c>
      <c r="AL1512">
        <f t="shared" si="630"/>
        <v>27</v>
      </c>
      <c r="AM1512">
        <f t="shared" si="631"/>
        <v>24</v>
      </c>
    </row>
    <row r="1513" spans="2:39" x14ac:dyDescent="0.25">
      <c r="B1513" s="24">
        <v>43044</v>
      </c>
      <c r="C1513" s="20" t="s">
        <v>26</v>
      </c>
      <c r="D1513" s="20" t="s">
        <v>23</v>
      </c>
      <c r="E1513" s="2">
        <v>-134.04825737265415</v>
      </c>
      <c r="F1513" s="2">
        <v>121</v>
      </c>
      <c r="G1513" s="9">
        <f t="shared" si="632"/>
        <v>45091.87499999634</v>
      </c>
      <c r="H1513" s="2" t="str">
        <f t="shared" si="633"/>
        <v>Dallas Cowboys</v>
      </c>
      <c r="I1513" s="2" t="str">
        <f t="shared" si="634"/>
        <v>Kansas City Chiefs</v>
      </c>
      <c r="J1513" s="17">
        <f t="shared" si="635"/>
        <v>-134.04825737265415</v>
      </c>
      <c r="K1513" s="18">
        <f t="shared" si="636"/>
        <v>121</v>
      </c>
      <c r="L1513" s="4">
        <f t="shared" si="611"/>
        <v>1.746</v>
      </c>
      <c r="M1513" s="4">
        <f t="shared" si="612"/>
        <v>2.21</v>
      </c>
      <c r="N1513" s="1">
        <f t="shared" si="613"/>
        <v>0.57273768613974796</v>
      </c>
      <c r="O1513" s="1">
        <f t="shared" si="614"/>
        <v>0.45248868778280543</v>
      </c>
      <c r="P1513" s="1">
        <f t="shared" si="615"/>
        <v>2.4605662285136498E-2</v>
      </c>
      <c r="Q1513" s="1">
        <f t="shared" si="616"/>
        <v>6.0124499178471263E-2</v>
      </c>
      <c r="R1513" s="1">
        <f t="shared" si="617"/>
        <v>0.5711244991784713</v>
      </c>
      <c r="S1513" s="1"/>
      <c r="T1513" s="17">
        <f t="shared" si="618"/>
        <v>750.93171705721034</v>
      </c>
      <c r="U1513" s="18">
        <f t="shared" si="619"/>
        <v>1211.3891833551868</v>
      </c>
      <c r="V1513" s="2">
        <f t="shared" si="620"/>
        <v>713.38513120434982</v>
      </c>
      <c r="W1513" s="18">
        <f t="shared" si="621"/>
        <v>1150.8197241874275</v>
      </c>
      <c r="X1513" s="2">
        <f t="shared" si="622"/>
        <v>-140.17673711698779</v>
      </c>
      <c r="Y1513" s="2">
        <f t="shared" si="623"/>
        <v>115.08197241874275</v>
      </c>
      <c r="Z1513" s="2">
        <f t="shared" si="624"/>
        <v>713.38513120434982</v>
      </c>
      <c r="AA1513" s="2">
        <f t="shared" si="625"/>
        <v>-1000</v>
      </c>
      <c r="AB1513" s="5">
        <f t="shared" si="626"/>
        <v>0.746</v>
      </c>
      <c r="AC1513" s="5">
        <f t="shared" si="627"/>
        <v>-1</v>
      </c>
      <c r="AD1513" s="3">
        <f t="shared" si="628"/>
        <v>201711</v>
      </c>
      <c r="AE1513" s="21">
        <v>2.02</v>
      </c>
      <c r="AF1513" s="21">
        <v>1.8839999999999999</v>
      </c>
      <c r="AG1513" s="21">
        <v>1.746</v>
      </c>
      <c r="AH1513" s="21">
        <v>2.21</v>
      </c>
      <c r="AI1513">
        <v>28</v>
      </c>
      <c r="AJ1513">
        <v>17</v>
      </c>
      <c r="AK1513">
        <f t="shared" si="629"/>
        <v>-140</v>
      </c>
      <c r="AL1513">
        <f t="shared" si="630"/>
        <v>28</v>
      </c>
      <c r="AM1513">
        <f t="shared" si="631"/>
        <v>17</v>
      </c>
    </row>
    <row r="1514" spans="2:39" x14ac:dyDescent="0.25">
      <c r="B1514" s="24">
        <v>43044</v>
      </c>
      <c r="C1514" s="20" t="s">
        <v>25</v>
      </c>
      <c r="D1514" s="20" t="s">
        <v>51</v>
      </c>
      <c r="E1514" s="2">
        <v>118.00000000000001</v>
      </c>
      <c r="F1514" s="2">
        <v>-130.03901170351108</v>
      </c>
      <c r="G1514" s="9">
        <f t="shared" si="632"/>
        <v>45091.916666663004</v>
      </c>
      <c r="H1514" s="2" t="str">
        <f t="shared" si="633"/>
        <v>Arizona Cardinals</v>
      </c>
      <c r="I1514" s="2" t="str">
        <f t="shared" si="634"/>
        <v>San Francisco 49ers</v>
      </c>
      <c r="J1514" s="17">
        <f t="shared" si="635"/>
        <v>-130.03901170351108</v>
      </c>
      <c r="K1514" s="18">
        <f t="shared" si="636"/>
        <v>118.00000000000001</v>
      </c>
      <c r="L1514" s="4">
        <f t="shared" si="611"/>
        <v>1.7689999999999999</v>
      </c>
      <c r="M1514" s="4">
        <f t="shared" si="612"/>
        <v>2.1800000000000002</v>
      </c>
      <c r="N1514" s="1">
        <f t="shared" si="613"/>
        <v>0.56529112492933864</v>
      </c>
      <c r="O1514" s="1">
        <f t="shared" si="614"/>
        <v>0.4587155963302752</v>
      </c>
      <c r="P1514" s="1">
        <f t="shared" si="615"/>
        <v>2.3443909850595079E-2</v>
      </c>
      <c r="Q1514" s="1">
        <f t="shared" si="616"/>
        <v>5.328776429953172E-2</v>
      </c>
      <c r="R1514" s="1">
        <f t="shared" si="617"/>
        <v>0.56428776429953176</v>
      </c>
      <c r="S1514" s="1"/>
      <c r="T1514" s="17">
        <f t="shared" si="618"/>
        <v>772.14546064335025</v>
      </c>
      <c r="U1514" s="18">
        <f t="shared" si="619"/>
        <v>1178.7723247127699</v>
      </c>
      <c r="V1514" s="2">
        <f t="shared" si="620"/>
        <v>733.53818761118271</v>
      </c>
      <c r="W1514" s="18">
        <f t="shared" si="621"/>
        <v>1119.8337084771313</v>
      </c>
      <c r="X1514" s="2">
        <f t="shared" si="622"/>
        <v>-136.32555426413018</v>
      </c>
      <c r="Y1514" s="2">
        <f t="shared" si="623"/>
        <v>111.98337084771313</v>
      </c>
      <c r="Z1514" s="2">
        <f t="shared" si="624"/>
        <v>733.53818761118271</v>
      </c>
      <c r="AA1514" s="2">
        <f t="shared" si="625"/>
        <v>-1000</v>
      </c>
      <c r="AB1514" s="5">
        <f t="shared" si="626"/>
        <v>0.76899999999999991</v>
      </c>
      <c r="AC1514" s="5">
        <f t="shared" si="627"/>
        <v>-1</v>
      </c>
      <c r="AD1514" s="3">
        <f t="shared" si="628"/>
        <v>201711</v>
      </c>
      <c r="AE1514" s="21">
        <v>2.21</v>
      </c>
      <c r="AF1514" s="21">
        <v>1.746</v>
      </c>
      <c r="AG1514" s="21">
        <v>2.1800000000000002</v>
      </c>
      <c r="AH1514" s="21">
        <v>1.7689999999999999</v>
      </c>
      <c r="AI1514">
        <v>10</v>
      </c>
      <c r="AJ1514">
        <v>20</v>
      </c>
      <c r="AK1514">
        <f t="shared" si="629"/>
        <v>-140</v>
      </c>
      <c r="AL1514">
        <f t="shared" si="630"/>
        <v>20</v>
      </c>
      <c r="AM1514">
        <f t="shared" si="631"/>
        <v>10</v>
      </c>
    </row>
    <row r="1515" spans="2:39" x14ac:dyDescent="0.25">
      <c r="B1515" s="24">
        <v>43044</v>
      </c>
      <c r="C1515" s="20" t="s">
        <v>35</v>
      </c>
      <c r="D1515" s="20" t="s">
        <v>56</v>
      </c>
      <c r="E1515" s="2">
        <v>-390.625</v>
      </c>
      <c r="F1515" s="2">
        <v>338</v>
      </c>
      <c r="G1515" s="9">
        <f t="shared" si="632"/>
        <v>45091.958333329669</v>
      </c>
      <c r="H1515" s="2" t="str">
        <f t="shared" si="633"/>
        <v>Seattle Seahawks</v>
      </c>
      <c r="I1515" s="2" t="str">
        <f t="shared" si="634"/>
        <v>Washington Redskins</v>
      </c>
      <c r="J1515" s="17">
        <f t="shared" si="635"/>
        <v>-390.625</v>
      </c>
      <c r="K1515" s="18">
        <f t="shared" si="636"/>
        <v>338</v>
      </c>
      <c r="L1515" s="4">
        <f t="shared" si="611"/>
        <v>1.256</v>
      </c>
      <c r="M1515" s="4">
        <f t="shared" si="612"/>
        <v>4.38</v>
      </c>
      <c r="N1515" s="1">
        <f t="shared" si="613"/>
        <v>0.79617834394904463</v>
      </c>
      <c r="O1515" s="1">
        <f t="shared" si="614"/>
        <v>0.22831050228310504</v>
      </c>
      <c r="P1515" s="1">
        <f t="shared" si="615"/>
        <v>2.3903477643719029E-2</v>
      </c>
      <c r="Q1515" s="1">
        <f t="shared" si="616"/>
        <v>0.28393392083296981</v>
      </c>
      <c r="R1515" s="1">
        <f t="shared" si="617"/>
        <v>0.79493392083296976</v>
      </c>
      <c r="S1515" s="1"/>
      <c r="T1515" s="17">
        <f t="shared" si="618"/>
        <v>257.96619541930244</v>
      </c>
      <c r="U1515" s="18">
        <f t="shared" si="619"/>
        <v>3255.6982796084203</v>
      </c>
      <c r="V1515" s="2">
        <f t="shared" si="620"/>
        <v>245.0678856483373</v>
      </c>
      <c r="W1515" s="18">
        <f t="shared" si="621"/>
        <v>3092.9133656279992</v>
      </c>
      <c r="X1515" s="2">
        <f t="shared" si="622"/>
        <v>-408.05020101040918</v>
      </c>
      <c r="Y1515" s="2">
        <f t="shared" si="623"/>
        <v>309.29133656279993</v>
      </c>
      <c r="Z1515" s="2">
        <f t="shared" si="624"/>
        <v>-1000</v>
      </c>
      <c r="AA1515" s="2">
        <f t="shared" si="625"/>
        <v>3092.9133656279992</v>
      </c>
      <c r="AB1515" s="5">
        <f t="shared" si="626"/>
        <v>-1</v>
      </c>
      <c r="AC1515" s="5">
        <f t="shared" si="627"/>
        <v>3.38</v>
      </c>
      <c r="AD1515" s="3">
        <f t="shared" si="628"/>
        <v>201711</v>
      </c>
      <c r="AE1515" s="21">
        <v>1.3169999999999999</v>
      </c>
      <c r="AF1515" s="21">
        <v>3.77</v>
      </c>
      <c r="AG1515" s="21">
        <v>1.256</v>
      </c>
      <c r="AH1515" s="21">
        <v>4.38</v>
      </c>
      <c r="AI1515">
        <v>14</v>
      </c>
      <c r="AJ1515">
        <v>17</v>
      </c>
      <c r="AK1515">
        <f t="shared" si="629"/>
        <v>-400</v>
      </c>
      <c r="AL1515">
        <f t="shared" si="630"/>
        <v>14</v>
      </c>
      <c r="AM1515">
        <f t="shared" si="631"/>
        <v>17</v>
      </c>
    </row>
    <row r="1516" spans="2:39" x14ac:dyDescent="0.25">
      <c r="B1516" s="24">
        <v>43044</v>
      </c>
      <c r="C1516" s="20" t="s">
        <v>47</v>
      </c>
      <c r="D1516" s="20" t="s">
        <v>38</v>
      </c>
      <c r="E1516" s="2">
        <v>136</v>
      </c>
      <c r="F1516" s="2">
        <v>-150.15015015015015</v>
      </c>
      <c r="G1516" s="9">
        <f t="shared" si="632"/>
        <v>45091.999999996333</v>
      </c>
      <c r="H1516" s="2" t="str">
        <f t="shared" si="633"/>
        <v>Atlanta Falcons</v>
      </c>
      <c r="I1516" s="2" t="str">
        <f t="shared" si="634"/>
        <v>Carolina Panthers</v>
      </c>
      <c r="J1516" s="17">
        <f t="shared" si="635"/>
        <v>-150.15015015015015</v>
      </c>
      <c r="K1516" s="18">
        <f t="shared" si="636"/>
        <v>136</v>
      </c>
      <c r="L1516" s="4">
        <f t="shared" si="611"/>
        <v>1.6659999999999999</v>
      </c>
      <c r="M1516" s="4">
        <f t="shared" si="612"/>
        <v>2.3600000000000003</v>
      </c>
      <c r="N1516" s="1">
        <f t="shared" si="613"/>
        <v>0.60024009603841544</v>
      </c>
      <c r="O1516" s="1">
        <f t="shared" si="614"/>
        <v>0.42372881355932196</v>
      </c>
      <c r="P1516" s="1">
        <f t="shared" si="615"/>
        <v>2.3407848981619406E-2</v>
      </c>
      <c r="Q1516" s="1">
        <f t="shared" si="616"/>
        <v>8.8255641239546739E-2</v>
      </c>
      <c r="R1516" s="1">
        <f t="shared" si="617"/>
        <v>0.59925564123954678</v>
      </c>
      <c r="S1516" s="1"/>
      <c r="T1516" s="17">
        <f t="shared" si="618"/>
        <v>668.73689821513005</v>
      </c>
      <c r="U1516" s="18">
        <f t="shared" si="619"/>
        <v>1356.0765066241347</v>
      </c>
      <c r="V1516" s="2">
        <f t="shared" si="620"/>
        <v>635.30005330437348</v>
      </c>
      <c r="W1516" s="18">
        <f t="shared" si="621"/>
        <v>1288.2726812929279</v>
      </c>
      <c r="X1516" s="2">
        <f t="shared" si="622"/>
        <v>-157.40593673787998</v>
      </c>
      <c r="Y1516" s="2">
        <f t="shared" si="623"/>
        <v>128.8272681292928</v>
      </c>
      <c r="Z1516" s="2">
        <f t="shared" si="624"/>
        <v>-1000</v>
      </c>
      <c r="AA1516" s="2">
        <f t="shared" si="625"/>
        <v>1288.2726812929279</v>
      </c>
      <c r="AB1516" s="5">
        <f t="shared" si="626"/>
        <v>-1</v>
      </c>
      <c r="AC1516" s="5">
        <f t="shared" si="627"/>
        <v>1.3600000000000003</v>
      </c>
      <c r="AD1516" s="3">
        <f t="shared" si="628"/>
        <v>201711</v>
      </c>
      <c r="AE1516" s="21">
        <v>1.7929999999999999</v>
      </c>
      <c r="AF1516" s="21">
        <v>2.14</v>
      </c>
      <c r="AG1516" s="21">
        <v>2.36</v>
      </c>
      <c r="AH1516" s="21">
        <v>1.6659999999999999</v>
      </c>
      <c r="AI1516">
        <v>20</v>
      </c>
      <c r="AJ1516">
        <v>17</v>
      </c>
      <c r="AK1516">
        <f t="shared" si="629"/>
        <v>-160</v>
      </c>
      <c r="AL1516">
        <f t="shared" si="630"/>
        <v>17</v>
      </c>
      <c r="AM1516">
        <f t="shared" si="631"/>
        <v>20</v>
      </c>
    </row>
    <row r="1517" spans="2:39" x14ac:dyDescent="0.25">
      <c r="B1517" s="24">
        <v>43044</v>
      </c>
      <c r="C1517" s="20" t="s">
        <v>43</v>
      </c>
      <c r="D1517" s="20" t="s">
        <v>42</v>
      </c>
      <c r="E1517" s="2">
        <v>-253.1645569620253</v>
      </c>
      <c r="F1517" s="2">
        <v>225</v>
      </c>
      <c r="G1517" s="9">
        <f t="shared" si="632"/>
        <v>45092.041666662997</v>
      </c>
      <c r="H1517" s="2" t="str">
        <f t="shared" si="633"/>
        <v>Houston Texans</v>
      </c>
      <c r="I1517" s="2" t="str">
        <f t="shared" si="634"/>
        <v>Indianapolis Colts</v>
      </c>
      <c r="J1517" s="17">
        <f t="shared" si="635"/>
        <v>-253.1645569620253</v>
      </c>
      <c r="K1517" s="18">
        <f t="shared" si="636"/>
        <v>225</v>
      </c>
      <c r="L1517" s="4">
        <f t="shared" si="611"/>
        <v>1.395</v>
      </c>
      <c r="M1517" s="4">
        <f t="shared" si="612"/>
        <v>3.25</v>
      </c>
      <c r="N1517" s="1">
        <f t="shared" si="613"/>
        <v>0.71684587813620071</v>
      </c>
      <c r="O1517" s="1">
        <f t="shared" si="614"/>
        <v>0.30769230769230771</v>
      </c>
      <c r="P1517" s="1">
        <f t="shared" si="615"/>
        <v>2.3950484391819016E-2</v>
      </c>
      <c r="Q1517" s="1">
        <f t="shared" si="616"/>
        <v>0.2045767852219465</v>
      </c>
      <c r="R1517" s="1">
        <f t="shared" si="617"/>
        <v>0.71557678522194657</v>
      </c>
      <c r="S1517" s="1"/>
      <c r="T1517" s="17">
        <f t="shared" si="618"/>
        <v>397.474066587886</v>
      </c>
      <c r="U1517" s="18">
        <f t="shared" si="619"/>
        <v>2215.0194576632343</v>
      </c>
      <c r="V1517" s="2">
        <f t="shared" si="620"/>
        <v>377.60036325849165</v>
      </c>
      <c r="W1517" s="18">
        <f t="shared" si="621"/>
        <v>2104.2684847800724</v>
      </c>
      <c r="X1517" s="2">
        <f t="shared" si="622"/>
        <v>-264.83025370275817</v>
      </c>
      <c r="Y1517" s="2">
        <f t="shared" si="623"/>
        <v>210.42684847800723</v>
      </c>
      <c r="Z1517" s="2">
        <f t="shared" si="624"/>
        <v>-1000</v>
      </c>
      <c r="AA1517" s="2">
        <f t="shared" si="625"/>
        <v>2104.2684847800724</v>
      </c>
      <c r="AB1517" s="5">
        <f t="shared" si="626"/>
        <v>-1</v>
      </c>
      <c r="AC1517" s="5">
        <f t="shared" si="627"/>
        <v>2.25</v>
      </c>
      <c r="AD1517" s="3">
        <f t="shared" si="628"/>
        <v>201711</v>
      </c>
      <c r="AE1517" s="21">
        <v>1.149</v>
      </c>
      <c r="AF1517" s="21">
        <v>6.48</v>
      </c>
      <c r="AG1517" s="21">
        <v>1.395</v>
      </c>
      <c r="AH1517" s="21">
        <v>3.25</v>
      </c>
      <c r="AI1517">
        <v>14</v>
      </c>
      <c r="AJ1517">
        <v>20</v>
      </c>
      <c r="AK1517">
        <f t="shared" si="629"/>
        <v>-300</v>
      </c>
      <c r="AL1517">
        <f t="shared" si="630"/>
        <v>14</v>
      </c>
      <c r="AM1517">
        <f t="shared" si="631"/>
        <v>20</v>
      </c>
    </row>
    <row r="1518" spans="2:39" x14ac:dyDescent="0.25">
      <c r="B1518" s="24">
        <v>43044</v>
      </c>
      <c r="C1518" s="20" t="s">
        <v>29</v>
      </c>
      <c r="D1518" s="20" t="s">
        <v>24</v>
      </c>
      <c r="E1518" s="2">
        <v>-236.40661938534276</v>
      </c>
      <c r="F1518" s="2">
        <v>211</v>
      </c>
      <c r="G1518" s="9">
        <f t="shared" si="632"/>
        <v>45092.083333329661</v>
      </c>
      <c r="H1518" s="2" t="str">
        <f t="shared" si="633"/>
        <v>Jacksonville Jaguars</v>
      </c>
      <c r="I1518" s="2" t="str">
        <f t="shared" si="634"/>
        <v>Cincinnati Bengals</v>
      </c>
      <c r="J1518" s="17">
        <f t="shared" si="635"/>
        <v>-236.40661938534276</v>
      </c>
      <c r="K1518" s="18">
        <f t="shared" si="636"/>
        <v>211</v>
      </c>
      <c r="L1518" s="4">
        <f t="shared" si="611"/>
        <v>1.423</v>
      </c>
      <c r="M1518" s="4">
        <f t="shared" si="612"/>
        <v>3.11</v>
      </c>
      <c r="N1518" s="1">
        <f t="shared" si="613"/>
        <v>0.70274068868587491</v>
      </c>
      <c r="O1518" s="1">
        <f t="shared" si="614"/>
        <v>0.32154340836012862</v>
      </c>
      <c r="P1518" s="1">
        <f t="shared" si="615"/>
        <v>2.3708360908890169E-2</v>
      </c>
      <c r="Q1518" s="1">
        <f t="shared" si="616"/>
        <v>0.19059864016287315</v>
      </c>
      <c r="R1518" s="1">
        <f t="shared" si="617"/>
        <v>0.7015986401628731</v>
      </c>
      <c r="S1518" s="1"/>
      <c r="T1518" s="17">
        <f t="shared" si="618"/>
        <v>425.31633152517844</v>
      </c>
      <c r="U1518" s="18">
        <f t="shared" si="619"/>
        <v>2081.2285252930133</v>
      </c>
      <c r="V1518" s="2">
        <f t="shared" si="620"/>
        <v>404.0505149489195</v>
      </c>
      <c r="W1518" s="18">
        <f t="shared" si="621"/>
        <v>1977.1670990283626</v>
      </c>
      <c r="X1518" s="2">
        <f t="shared" si="622"/>
        <v>-247.49380659158945</v>
      </c>
      <c r="Y1518" s="2">
        <f t="shared" si="623"/>
        <v>197.71670990283627</v>
      </c>
      <c r="Z1518" s="2">
        <f t="shared" si="624"/>
        <v>404.0505149489195</v>
      </c>
      <c r="AA1518" s="2">
        <f t="shared" si="625"/>
        <v>-1000</v>
      </c>
      <c r="AB1518" s="5">
        <f t="shared" si="626"/>
        <v>0.42300000000000004</v>
      </c>
      <c r="AC1518" s="5">
        <f t="shared" si="627"/>
        <v>-1</v>
      </c>
      <c r="AD1518" s="3">
        <f t="shared" si="628"/>
        <v>201711</v>
      </c>
      <c r="AE1518" s="21">
        <v>1.4870000000000001</v>
      </c>
      <c r="AF1518" s="21">
        <v>2.84</v>
      </c>
      <c r="AG1518" s="21">
        <v>1.423</v>
      </c>
      <c r="AH1518" s="21">
        <v>3.11</v>
      </c>
      <c r="AI1518">
        <v>23</v>
      </c>
      <c r="AJ1518">
        <v>7</v>
      </c>
      <c r="AK1518">
        <f t="shared" si="629"/>
        <v>-300</v>
      </c>
      <c r="AL1518">
        <f t="shared" si="630"/>
        <v>23</v>
      </c>
      <c r="AM1518">
        <f t="shared" si="631"/>
        <v>7</v>
      </c>
    </row>
    <row r="1519" spans="2:39" x14ac:dyDescent="0.25">
      <c r="B1519" s="24">
        <v>43044</v>
      </c>
      <c r="C1519" s="20" t="s">
        <v>46</v>
      </c>
      <c r="D1519" s="20" t="s">
        <v>30</v>
      </c>
      <c r="E1519" s="2">
        <v>-300.30030030030031</v>
      </c>
      <c r="F1519" s="2">
        <v>264</v>
      </c>
      <c r="G1519" s="9">
        <f t="shared" si="632"/>
        <v>45092.124999996326</v>
      </c>
      <c r="H1519" s="2" t="str">
        <f t="shared" si="633"/>
        <v>New Orleans Saints</v>
      </c>
      <c r="I1519" s="2" t="str">
        <f t="shared" si="634"/>
        <v>Tampa Bay Buccaneers</v>
      </c>
      <c r="J1519" s="17">
        <f t="shared" si="635"/>
        <v>-300.30030030030031</v>
      </c>
      <c r="K1519" s="18">
        <f t="shared" si="636"/>
        <v>264</v>
      </c>
      <c r="L1519" s="4">
        <f t="shared" si="611"/>
        <v>1.333</v>
      </c>
      <c r="M1519" s="4">
        <f t="shared" si="612"/>
        <v>3.64</v>
      </c>
      <c r="N1519" s="1">
        <f t="shared" si="613"/>
        <v>0.75018754688672173</v>
      </c>
      <c r="O1519" s="1">
        <f t="shared" si="614"/>
        <v>0.27472527472527469</v>
      </c>
      <c r="P1519" s="1">
        <f t="shared" si="615"/>
        <v>2.4307259199678244E-2</v>
      </c>
      <c r="Q1519" s="1">
        <f t="shared" si="616"/>
        <v>0.23773113608072352</v>
      </c>
      <c r="R1519" s="1">
        <f t="shared" si="617"/>
        <v>0.7487311360807235</v>
      </c>
      <c r="S1519" s="1"/>
      <c r="T1519" s="17">
        <f t="shared" si="618"/>
        <v>335.59291421291482</v>
      </c>
      <c r="U1519" s="18">
        <f t="shared" si="619"/>
        <v>2582.4792899601139</v>
      </c>
      <c r="V1519" s="2">
        <f t="shared" si="620"/>
        <v>318.81326850226907</v>
      </c>
      <c r="W1519" s="18">
        <f t="shared" si="621"/>
        <v>2453.3553254621079</v>
      </c>
      <c r="X1519" s="2">
        <f t="shared" si="622"/>
        <v>-313.66323136355999</v>
      </c>
      <c r="Y1519" s="2">
        <f t="shared" si="623"/>
        <v>245.3355325462108</v>
      </c>
      <c r="Z1519" s="2">
        <f t="shared" si="624"/>
        <v>318.81326850226907</v>
      </c>
      <c r="AA1519" s="2">
        <f t="shared" si="625"/>
        <v>-1000</v>
      </c>
      <c r="AB1519" s="5">
        <f t="shared" si="626"/>
        <v>0.33299999999999996</v>
      </c>
      <c r="AC1519" s="5">
        <f t="shared" si="627"/>
        <v>-1</v>
      </c>
      <c r="AD1519" s="3">
        <f t="shared" si="628"/>
        <v>201711</v>
      </c>
      <c r="AE1519" s="21">
        <v>1.333</v>
      </c>
      <c r="AF1519" s="21">
        <v>3.64</v>
      </c>
      <c r="AG1519" s="21">
        <v>1.333</v>
      </c>
      <c r="AH1519" s="21">
        <v>3.64</v>
      </c>
      <c r="AI1519">
        <v>30</v>
      </c>
      <c r="AJ1519">
        <v>10</v>
      </c>
      <c r="AK1519">
        <f t="shared" si="629"/>
        <v>-400</v>
      </c>
      <c r="AL1519">
        <f t="shared" si="630"/>
        <v>30</v>
      </c>
      <c r="AM1519">
        <f t="shared" si="631"/>
        <v>10</v>
      </c>
    </row>
    <row r="1520" spans="2:39" x14ac:dyDescent="0.25">
      <c r="B1520" s="24">
        <v>43044</v>
      </c>
      <c r="C1520" s="20" t="s">
        <v>28</v>
      </c>
      <c r="D1520" s="20" t="s">
        <v>50</v>
      </c>
      <c r="E1520" s="2">
        <v>216</v>
      </c>
      <c r="F1520" s="2">
        <v>-242.13075060532685</v>
      </c>
      <c r="G1520" s="9">
        <f t="shared" si="632"/>
        <v>45092.16666666299</v>
      </c>
      <c r="H1520" s="2" t="str">
        <f t="shared" si="633"/>
        <v>Los Angeles Rams</v>
      </c>
      <c r="I1520" s="2" t="str">
        <f t="shared" si="634"/>
        <v>New York Giants</v>
      </c>
      <c r="J1520" s="17">
        <f t="shared" si="635"/>
        <v>-242.13075060532685</v>
      </c>
      <c r="K1520" s="18">
        <f t="shared" si="636"/>
        <v>216</v>
      </c>
      <c r="L1520" s="4">
        <f t="shared" si="611"/>
        <v>1.413</v>
      </c>
      <c r="M1520" s="4">
        <f t="shared" si="612"/>
        <v>3.16</v>
      </c>
      <c r="N1520" s="1">
        <f t="shared" si="613"/>
        <v>0.70771408351026188</v>
      </c>
      <c r="O1520" s="1">
        <f t="shared" si="614"/>
        <v>0.31645569620253161</v>
      </c>
      <c r="P1520" s="1">
        <f t="shared" si="615"/>
        <v>2.359938771047454E-2</v>
      </c>
      <c r="Q1520" s="1">
        <f t="shared" si="616"/>
        <v>0.19562919365386514</v>
      </c>
      <c r="R1520" s="1">
        <f t="shared" si="617"/>
        <v>0.70662919365386512</v>
      </c>
      <c r="S1520" s="1"/>
      <c r="T1520" s="17">
        <f t="shared" si="618"/>
        <v>415.16938301000829</v>
      </c>
      <c r="U1520" s="18">
        <f t="shared" si="619"/>
        <v>2128.1128513133845</v>
      </c>
      <c r="V1520" s="2">
        <f t="shared" si="620"/>
        <v>394.41091385950784</v>
      </c>
      <c r="W1520" s="18">
        <f t="shared" si="621"/>
        <v>2021.7072087477152</v>
      </c>
      <c r="X1520" s="2">
        <f t="shared" si="622"/>
        <v>-253.54267969273477</v>
      </c>
      <c r="Y1520" s="2">
        <f t="shared" si="623"/>
        <v>202.17072087477152</v>
      </c>
      <c r="Z1520" s="2">
        <f t="shared" si="624"/>
        <v>394.41091385950784</v>
      </c>
      <c r="AA1520" s="2">
        <f t="shared" si="625"/>
        <v>-1000</v>
      </c>
      <c r="AB1520" s="5">
        <f t="shared" si="626"/>
        <v>0.41300000000000003</v>
      </c>
      <c r="AC1520" s="5">
        <f t="shared" si="627"/>
        <v>-1</v>
      </c>
      <c r="AD1520" s="3">
        <f t="shared" si="628"/>
        <v>201711</v>
      </c>
      <c r="AE1520" s="21">
        <v>2.62</v>
      </c>
      <c r="AF1520" s="21">
        <v>1.5549999999999999</v>
      </c>
      <c r="AG1520" s="21">
        <v>3.16</v>
      </c>
      <c r="AH1520" s="21">
        <v>1.413</v>
      </c>
      <c r="AI1520">
        <v>17</v>
      </c>
      <c r="AJ1520">
        <v>51</v>
      </c>
      <c r="AK1520">
        <f t="shared" si="629"/>
        <v>-300</v>
      </c>
      <c r="AL1520">
        <f t="shared" si="630"/>
        <v>51</v>
      </c>
      <c r="AM1520">
        <f t="shared" si="631"/>
        <v>17</v>
      </c>
    </row>
    <row r="1521" spans="2:39" x14ac:dyDescent="0.25">
      <c r="B1521" s="24">
        <v>43044</v>
      </c>
      <c r="C1521" s="20" t="s">
        <v>22</v>
      </c>
      <c r="D1521" s="20" t="s">
        <v>41</v>
      </c>
      <c r="E1521" s="2">
        <v>-290.69767441860461</v>
      </c>
      <c r="F1521" s="2">
        <v>256</v>
      </c>
      <c r="G1521" s="9">
        <f t="shared" si="632"/>
        <v>45092.208333329654</v>
      </c>
      <c r="H1521" s="2" t="str">
        <f t="shared" si="633"/>
        <v>Philadelphia Eagles</v>
      </c>
      <c r="I1521" s="2" t="str">
        <f t="shared" si="634"/>
        <v>Denver Broncos</v>
      </c>
      <c r="J1521" s="17">
        <f t="shared" si="635"/>
        <v>-290.69767441860461</v>
      </c>
      <c r="K1521" s="18">
        <f t="shared" si="636"/>
        <v>256</v>
      </c>
      <c r="L1521" s="4">
        <f t="shared" si="611"/>
        <v>1.3440000000000001</v>
      </c>
      <c r="M1521" s="4">
        <f t="shared" si="612"/>
        <v>3.56</v>
      </c>
      <c r="N1521" s="1">
        <f t="shared" si="613"/>
        <v>0.74404761904761896</v>
      </c>
      <c r="O1521" s="1">
        <f t="shared" si="614"/>
        <v>0.2808988764044944</v>
      </c>
      <c r="P1521" s="1">
        <f t="shared" si="615"/>
        <v>2.4339314845024385E-2</v>
      </c>
      <c r="Q1521" s="1">
        <f t="shared" si="616"/>
        <v>0.23157437132156228</v>
      </c>
      <c r="R1521" s="1">
        <f t="shared" si="617"/>
        <v>0.74257437132156223</v>
      </c>
      <c r="S1521" s="1"/>
      <c r="T1521" s="17">
        <f t="shared" si="618"/>
        <v>346.66646011536398</v>
      </c>
      <c r="U1521" s="18">
        <f t="shared" si="619"/>
        <v>2508.192835826314</v>
      </c>
      <c r="V1521" s="2">
        <f t="shared" si="620"/>
        <v>329.33313710959578</v>
      </c>
      <c r="W1521" s="18">
        <f t="shared" si="621"/>
        <v>2382.7831940349984</v>
      </c>
      <c r="X1521" s="2">
        <f t="shared" si="622"/>
        <v>-303.64390561379162</v>
      </c>
      <c r="Y1521" s="2">
        <f t="shared" si="623"/>
        <v>238.27831940349984</v>
      </c>
      <c r="Z1521" s="2">
        <f t="shared" si="624"/>
        <v>329.33313710959578</v>
      </c>
      <c r="AA1521" s="2">
        <f t="shared" si="625"/>
        <v>-1000</v>
      </c>
      <c r="AB1521" s="5">
        <f t="shared" si="626"/>
        <v>0.34400000000000008</v>
      </c>
      <c r="AC1521" s="5">
        <f t="shared" si="627"/>
        <v>-1</v>
      </c>
      <c r="AD1521" s="3">
        <f t="shared" si="628"/>
        <v>201711</v>
      </c>
      <c r="AE1521" s="21">
        <v>1.2729999999999999</v>
      </c>
      <c r="AF1521" s="21">
        <v>4.18</v>
      </c>
      <c r="AG1521" s="21">
        <v>1.3440000000000001</v>
      </c>
      <c r="AH1521" s="21">
        <v>3.56</v>
      </c>
      <c r="AI1521">
        <v>51</v>
      </c>
      <c r="AJ1521">
        <v>23</v>
      </c>
      <c r="AK1521">
        <f t="shared" si="629"/>
        <v>-300</v>
      </c>
      <c r="AL1521">
        <f t="shared" si="630"/>
        <v>51</v>
      </c>
      <c r="AM1521">
        <f t="shared" si="631"/>
        <v>23</v>
      </c>
    </row>
    <row r="1522" spans="2:39" x14ac:dyDescent="0.25">
      <c r="B1522" s="24">
        <v>43044</v>
      </c>
      <c r="C1522" s="20" t="s">
        <v>44</v>
      </c>
      <c r="D1522" s="20" t="s">
        <v>31</v>
      </c>
      <c r="E1522" s="2">
        <v>-167.22408026755849</v>
      </c>
      <c r="F1522" s="2">
        <v>150.99999999999997</v>
      </c>
      <c r="G1522" s="9">
        <f t="shared" si="632"/>
        <v>45092.249999996318</v>
      </c>
      <c r="H1522" s="2" t="str">
        <f t="shared" si="633"/>
        <v>Tennessee Titans</v>
      </c>
      <c r="I1522" s="2" t="str">
        <f t="shared" si="634"/>
        <v>Baltimore Ravens</v>
      </c>
      <c r="J1522" s="17">
        <f t="shared" si="635"/>
        <v>-167.22408026755849</v>
      </c>
      <c r="K1522" s="18">
        <f t="shared" si="636"/>
        <v>150.99999999999997</v>
      </c>
      <c r="L1522" s="4">
        <f t="shared" si="611"/>
        <v>1.5980000000000003</v>
      </c>
      <c r="M1522" s="4">
        <f t="shared" si="612"/>
        <v>2.5099999999999998</v>
      </c>
      <c r="N1522" s="1">
        <f t="shared" si="613"/>
        <v>0.6257822277847308</v>
      </c>
      <c r="O1522" s="1">
        <f t="shared" si="614"/>
        <v>0.39840637450199207</v>
      </c>
      <c r="P1522" s="1">
        <f t="shared" si="615"/>
        <v>2.3617332035053451E-2</v>
      </c>
      <c r="Q1522" s="1">
        <f t="shared" si="616"/>
        <v>0.11368792664136937</v>
      </c>
      <c r="R1522" s="1">
        <f t="shared" si="617"/>
        <v>0.62468792664136941</v>
      </c>
      <c r="S1522" s="1"/>
      <c r="T1522" s="17">
        <f t="shared" si="618"/>
        <v>600.79930690591948</v>
      </c>
      <c r="U1522" s="18">
        <f t="shared" si="619"/>
        <v>1503.4686795207117</v>
      </c>
      <c r="V1522" s="2">
        <f t="shared" si="620"/>
        <v>570.75934156062351</v>
      </c>
      <c r="W1522" s="18">
        <f t="shared" si="621"/>
        <v>1428.2952455446762</v>
      </c>
      <c r="X1522" s="2">
        <f t="shared" si="622"/>
        <v>-175.20519195808632</v>
      </c>
      <c r="Y1522" s="2">
        <f t="shared" si="623"/>
        <v>142.82952455446761</v>
      </c>
      <c r="Z1522" s="2">
        <f t="shared" si="624"/>
        <v>570.75934156062351</v>
      </c>
      <c r="AA1522" s="2">
        <f t="shared" si="625"/>
        <v>-1000</v>
      </c>
      <c r="AB1522" s="5">
        <f t="shared" si="626"/>
        <v>0.59800000000000031</v>
      </c>
      <c r="AC1522" s="5">
        <f t="shared" si="627"/>
        <v>-1</v>
      </c>
      <c r="AD1522" s="3">
        <f t="shared" si="628"/>
        <v>201711</v>
      </c>
      <c r="AE1522" s="21">
        <v>1.5880000000000001</v>
      </c>
      <c r="AF1522" s="21">
        <v>2.5299999999999998</v>
      </c>
      <c r="AG1522" s="21">
        <v>1.5980000000000001</v>
      </c>
      <c r="AH1522" s="21">
        <v>2.5099999999999998</v>
      </c>
      <c r="AI1522">
        <v>23</v>
      </c>
      <c r="AJ1522">
        <v>20</v>
      </c>
      <c r="AK1522">
        <f t="shared" si="629"/>
        <v>-170</v>
      </c>
      <c r="AL1522">
        <f t="shared" si="630"/>
        <v>23</v>
      </c>
      <c r="AM1522">
        <f t="shared" si="631"/>
        <v>20</v>
      </c>
    </row>
    <row r="1523" spans="2:39" x14ac:dyDescent="0.25">
      <c r="B1523" s="24">
        <v>43041</v>
      </c>
      <c r="C1523" s="20" t="s">
        <v>45</v>
      </c>
      <c r="D1523" s="20" t="s">
        <v>27</v>
      </c>
      <c r="E1523" s="2">
        <v>158</v>
      </c>
      <c r="F1523" s="2">
        <v>-175.13134851138355</v>
      </c>
      <c r="G1523" s="9">
        <f t="shared" si="632"/>
        <v>45092.291666662983</v>
      </c>
      <c r="H1523" s="2" t="str">
        <f t="shared" si="633"/>
        <v>Buffalo Bills</v>
      </c>
      <c r="I1523" s="2" t="str">
        <f t="shared" si="634"/>
        <v>New York Jets</v>
      </c>
      <c r="J1523" s="17">
        <f t="shared" si="635"/>
        <v>-175.13134851138355</v>
      </c>
      <c r="K1523" s="18">
        <f t="shared" si="636"/>
        <v>158</v>
      </c>
      <c r="L1523" s="4">
        <f t="shared" si="611"/>
        <v>1.5709999999999997</v>
      </c>
      <c r="M1523" s="4">
        <f t="shared" si="612"/>
        <v>2.58</v>
      </c>
      <c r="N1523" s="1">
        <f t="shared" si="613"/>
        <v>0.63653723742838964</v>
      </c>
      <c r="O1523" s="1">
        <f t="shared" si="614"/>
        <v>0.38759689922480617</v>
      </c>
      <c r="P1523" s="1">
        <f t="shared" si="615"/>
        <v>2.3565405926282978E-2</v>
      </c>
      <c r="Q1523" s="1">
        <f t="shared" si="616"/>
        <v>0.12447016910179173</v>
      </c>
      <c r="R1523" s="1">
        <f t="shared" si="617"/>
        <v>0.63547016910179177</v>
      </c>
      <c r="S1523" s="1"/>
      <c r="T1523" s="17">
        <f t="shared" si="618"/>
        <v>573.63799061324096</v>
      </c>
      <c r="U1523" s="18">
        <f t="shared" si="619"/>
        <v>1571.4542352284639</v>
      </c>
      <c r="V1523" s="2">
        <f t="shared" si="620"/>
        <v>544.95609108257884</v>
      </c>
      <c r="W1523" s="18">
        <f t="shared" si="621"/>
        <v>1492.8815234670406</v>
      </c>
      <c r="X1523" s="2">
        <f t="shared" si="622"/>
        <v>-183.5010226261453</v>
      </c>
      <c r="Y1523" s="2">
        <f t="shared" si="623"/>
        <v>149.28815234670407</v>
      </c>
      <c r="Z1523" s="2">
        <f t="shared" si="624"/>
        <v>-1000</v>
      </c>
      <c r="AA1523" s="2">
        <f t="shared" si="625"/>
        <v>1492.8815234670406</v>
      </c>
      <c r="AB1523" s="5">
        <f t="shared" si="626"/>
        <v>-1</v>
      </c>
      <c r="AC1523" s="5">
        <f t="shared" si="627"/>
        <v>1.58</v>
      </c>
      <c r="AD1523" s="3">
        <f t="shared" si="628"/>
        <v>201711</v>
      </c>
      <c r="AE1523" s="21">
        <v>2.44</v>
      </c>
      <c r="AF1523" s="21">
        <v>1.625</v>
      </c>
      <c r="AG1523" s="21">
        <v>2.58</v>
      </c>
      <c r="AH1523" s="21">
        <v>1.571</v>
      </c>
      <c r="AI1523">
        <v>34</v>
      </c>
      <c r="AJ1523">
        <v>21</v>
      </c>
      <c r="AK1523">
        <f t="shared" si="629"/>
        <v>-180</v>
      </c>
      <c r="AL1523">
        <f t="shared" si="630"/>
        <v>21</v>
      </c>
      <c r="AM1523">
        <f t="shared" si="631"/>
        <v>34</v>
      </c>
    </row>
    <row r="1524" spans="2:39" x14ac:dyDescent="0.25">
      <c r="B1524" s="24">
        <v>43038</v>
      </c>
      <c r="C1524" s="20" t="s">
        <v>23</v>
      </c>
      <c r="D1524" s="20" t="s">
        <v>41</v>
      </c>
      <c r="E1524" s="2">
        <v>-299.40119760479035</v>
      </c>
      <c r="F1524" s="2">
        <v>264</v>
      </c>
      <c r="G1524" s="9">
        <f t="shared" si="632"/>
        <v>45092.333333329647</v>
      </c>
      <c r="H1524" s="2" t="str">
        <f t="shared" si="633"/>
        <v>Kansas City Chiefs</v>
      </c>
      <c r="I1524" s="2" t="str">
        <f t="shared" si="634"/>
        <v>Denver Broncos</v>
      </c>
      <c r="J1524" s="17">
        <f t="shared" si="635"/>
        <v>-299.40119760479035</v>
      </c>
      <c r="K1524" s="18">
        <f t="shared" si="636"/>
        <v>264</v>
      </c>
      <c r="L1524" s="4">
        <f t="shared" si="611"/>
        <v>1.3340000000000001</v>
      </c>
      <c r="M1524" s="4">
        <f t="shared" si="612"/>
        <v>3.64</v>
      </c>
      <c r="N1524" s="1">
        <f t="shared" si="613"/>
        <v>0.7496251874062968</v>
      </c>
      <c r="O1524" s="1">
        <f t="shared" si="614"/>
        <v>0.27472527472527469</v>
      </c>
      <c r="P1524" s="1">
        <f t="shared" si="615"/>
        <v>2.3771612384398844E-2</v>
      </c>
      <c r="Q1524" s="1">
        <f t="shared" si="616"/>
        <v>0.23744995634051105</v>
      </c>
      <c r="R1524" s="1">
        <f t="shared" si="617"/>
        <v>0.74844995634051104</v>
      </c>
      <c r="S1524" s="1"/>
      <c r="T1524" s="17">
        <f t="shared" si="618"/>
        <v>336.09467343604859</v>
      </c>
      <c r="U1524" s="18">
        <f t="shared" si="619"/>
        <v>2579.0198819462371</v>
      </c>
      <c r="V1524" s="2">
        <f t="shared" si="620"/>
        <v>319.28993976424613</v>
      </c>
      <c r="W1524" s="18">
        <f t="shared" si="621"/>
        <v>2450.068887848925</v>
      </c>
      <c r="X1524" s="2">
        <f t="shared" si="622"/>
        <v>-313.19496027290091</v>
      </c>
      <c r="Y1524" s="2">
        <f t="shared" si="623"/>
        <v>245.00688878489251</v>
      </c>
      <c r="Z1524" s="2">
        <f t="shared" si="624"/>
        <v>319.28993976424613</v>
      </c>
      <c r="AA1524" s="2">
        <f t="shared" si="625"/>
        <v>-1000</v>
      </c>
      <c r="AB1524" s="5">
        <f t="shared" si="626"/>
        <v>0.33400000000000007</v>
      </c>
      <c r="AC1524" s="5">
        <f t="shared" si="627"/>
        <v>-1</v>
      </c>
      <c r="AD1524" s="3">
        <f t="shared" si="628"/>
        <v>201710</v>
      </c>
      <c r="AE1524" s="21">
        <v>1.34</v>
      </c>
      <c r="AF1524" s="21">
        <v>3.59</v>
      </c>
      <c r="AG1524" s="21">
        <v>1.3340000000000001</v>
      </c>
      <c r="AH1524" s="21">
        <v>3.64</v>
      </c>
      <c r="AI1524">
        <v>29</v>
      </c>
      <c r="AJ1524">
        <v>19</v>
      </c>
      <c r="AK1524">
        <f t="shared" si="629"/>
        <v>-300</v>
      </c>
      <c r="AL1524">
        <f t="shared" si="630"/>
        <v>29</v>
      </c>
      <c r="AM1524">
        <f t="shared" si="631"/>
        <v>19</v>
      </c>
    </row>
    <row r="1525" spans="2:39" x14ac:dyDescent="0.25">
      <c r="B1525" s="24">
        <v>43037</v>
      </c>
      <c r="C1525" s="20" t="s">
        <v>37</v>
      </c>
      <c r="D1525" s="20" t="s">
        <v>48</v>
      </c>
      <c r="E1525" s="2">
        <v>152.99999999999997</v>
      </c>
      <c r="F1525" s="2">
        <v>-170.06802721088434</v>
      </c>
      <c r="G1525" s="9">
        <f t="shared" si="632"/>
        <v>45092.374999996311</v>
      </c>
      <c r="H1525" s="2" t="str">
        <f t="shared" si="633"/>
        <v>Pittsburgh Steelers</v>
      </c>
      <c r="I1525" s="2" t="str">
        <f t="shared" si="634"/>
        <v>Detroit Lions</v>
      </c>
      <c r="J1525" s="17">
        <f t="shared" si="635"/>
        <v>-170.06802721088434</v>
      </c>
      <c r="K1525" s="18">
        <f t="shared" si="636"/>
        <v>152.99999999999997</v>
      </c>
      <c r="L1525" s="4">
        <f t="shared" si="611"/>
        <v>1.5880000000000001</v>
      </c>
      <c r="M1525" s="4">
        <f t="shared" si="612"/>
        <v>2.5299999999999998</v>
      </c>
      <c r="N1525" s="1">
        <f t="shared" si="613"/>
        <v>0.62972292191435764</v>
      </c>
      <c r="O1525" s="1">
        <f t="shared" si="614"/>
        <v>0.39525691699604748</v>
      </c>
      <c r="P1525" s="1">
        <f t="shared" si="615"/>
        <v>2.4371053909664986E-2</v>
      </c>
      <c r="Q1525" s="1">
        <f t="shared" si="616"/>
        <v>0.11723300245915508</v>
      </c>
      <c r="R1525" s="1">
        <f t="shared" si="617"/>
        <v>0.62823300245915514</v>
      </c>
      <c r="S1525" s="1"/>
      <c r="T1525" s="17">
        <f t="shared" si="618"/>
        <v>591.76610602372068</v>
      </c>
      <c r="U1525" s="18">
        <f t="shared" si="619"/>
        <v>1525.4353459459228</v>
      </c>
      <c r="V1525" s="2">
        <f t="shared" si="620"/>
        <v>562.17780072253458</v>
      </c>
      <c r="W1525" s="18">
        <f t="shared" si="621"/>
        <v>1449.1635786486265</v>
      </c>
      <c r="X1525" s="2">
        <f t="shared" si="622"/>
        <v>-177.87966702256082</v>
      </c>
      <c r="Y1525" s="2">
        <f t="shared" si="623"/>
        <v>144.91635786486265</v>
      </c>
      <c r="Z1525" s="2">
        <f t="shared" si="624"/>
        <v>562.17780072253458</v>
      </c>
      <c r="AA1525" s="2">
        <f t="shared" si="625"/>
        <v>-1000</v>
      </c>
      <c r="AB1525" s="5">
        <f t="shared" si="626"/>
        <v>0.58800000000000008</v>
      </c>
      <c r="AC1525" s="5">
        <f t="shared" si="627"/>
        <v>-1</v>
      </c>
      <c r="AD1525" s="3">
        <f t="shared" si="628"/>
        <v>201710</v>
      </c>
      <c r="AE1525" s="21">
        <v>2.38</v>
      </c>
      <c r="AF1525" s="21">
        <v>1.653</v>
      </c>
      <c r="AG1525" s="21">
        <v>2.5299999999999998</v>
      </c>
      <c r="AH1525" s="21">
        <v>1.5880000000000001</v>
      </c>
      <c r="AI1525">
        <v>15</v>
      </c>
      <c r="AJ1525">
        <v>20</v>
      </c>
      <c r="AK1525">
        <f t="shared" si="629"/>
        <v>-180</v>
      </c>
      <c r="AL1525">
        <f t="shared" si="630"/>
        <v>20</v>
      </c>
      <c r="AM1525">
        <f t="shared" si="631"/>
        <v>15</v>
      </c>
    </row>
    <row r="1526" spans="2:39" x14ac:dyDescent="0.25">
      <c r="B1526" s="24">
        <v>43037</v>
      </c>
      <c r="C1526" s="20" t="s">
        <v>56</v>
      </c>
      <c r="D1526" s="20" t="s">
        <v>26</v>
      </c>
      <c r="E1526" s="2">
        <v>144</v>
      </c>
      <c r="F1526" s="2">
        <v>-160</v>
      </c>
      <c r="G1526" s="9">
        <f t="shared" si="632"/>
        <v>45092.416666662975</v>
      </c>
      <c r="H1526" s="2" t="str">
        <f t="shared" si="633"/>
        <v>Dallas Cowboys</v>
      </c>
      <c r="I1526" s="2" t="str">
        <f t="shared" si="634"/>
        <v>Washington Redskins</v>
      </c>
      <c r="J1526" s="17">
        <f t="shared" si="635"/>
        <v>-160</v>
      </c>
      <c r="K1526" s="18">
        <f t="shared" si="636"/>
        <v>144</v>
      </c>
      <c r="L1526" s="4">
        <f t="shared" si="611"/>
        <v>1.625</v>
      </c>
      <c r="M1526" s="4">
        <f t="shared" si="612"/>
        <v>2.44</v>
      </c>
      <c r="N1526" s="1">
        <f t="shared" si="613"/>
        <v>0.61538461538461542</v>
      </c>
      <c r="O1526" s="1">
        <f t="shared" si="614"/>
        <v>0.4098360655737705</v>
      </c>
      <c r="P1526" s="1">
        <f t="shared" si="615"/>
        <v>2.4600246002459913E-2</v>
      </c>
      <c r="Q1526" s="1">
        <f t="shared" si="616"/>
        <v>0.10277427490542246</v>
      </c>
      <c r="R1526" s="1">
        <f t="shared" si="617"/>
        <v>0.61377427490542247</v>
      </c>
      <c r="S1526" s="1"/>
      <c r="T1526" s="17">
        <f t="shared" si="618"/>
        <v>629.26346196912823</v>
      </c>
      <c r="U1526" s="18">
        <f t="shared" si="619"/>
        <v>1438.0997917039526</v>
      </c>
      <c r="V1526" s="2">
        <f t="shared" si="620"/>
        <v>597.80028887067181</v>
      </c>
      <c r="W1526" s="18">
        <f t="shared" si="621"/>
        <v>1366.194802118755</v>
      </c>
      <c r="X1526" s="2">
        <f t="shared" si="622"/>
        <v>-167.27994593129748</v>
      </c>
      <c r="Y1526" s="2">
        <f t="shared" si="623"/>
        <v>136.6194802118755</v>
      </c>
      <c r="Z1526" s="2">
        <f t="shared" si="624"/>
        <v>597.80028887067181</v>
      </c>
      <c r="AA1526" s="2">
        <f t="shared" si="625"/>
        <v>-1000</v>
      </c>
      <c r="AB1526" s="5">
        <f t="shared" si="626"/>
        <v>0.625</v>
      </c>
      <c r="AC1526" s="5">
        <f t="shared" si="627"/>
        <v>-1</v>
      </c>
      <c r="AD1526" s="3">
        <f t="shared" si="628"/>
        <v>201710</v>
      </c>
      <c r="AE1526" s="21">
        <v>2.21</v>
      </c>
      <c r="AF1526" s="21">
        <v>1.746</v>
      </c>
      <c r="AG1526" s="21">
        <v>2.44</v>
      </c>
      <c r="AH1526" s="21">
        <v>1.625</v>
      </c>
      <c r="AI1526">
        <v>19</v>
      </c>
      <c r="AJ1526">
        <v>33</v>
      </c>
      <c r="AK1526">
        <f t="shared" si="629"/>
        <v>-160</v>
      </c>
      <c r="AL1526">
        <f t="shared" si="630"/>
        <v>33</v>
      </c>
      <c r="AM1526">
        <f t="shared" si="631"/>
        <v>19</v>
      </c>
    </row>
    <row r="1527" spans="2:39" x14ac:dyDescent="0.25">
      <c r="B1527" s="24">
        <v>43037</v>
      </c>
      <c r="C1527" s="20" t="s">
        <v>35</v>
      </c>
      <c r="D1527" s="20" t="s">
        <v>43</v>
      </c>
      <c r="E1527" s="2">
        <v>-250.00000000000006</v>
      </c>
      <c r="F1527" s="2">
        <v>222.00000000000003</v>
      </c>
      <c r="G1527" s="9">
        <f t="shared" si="632"/>
        <v>45092.45833332964</v>
      </c>
      <c r="H1527" s="2" t="str">
        <f t="shared" si="633"/>
        <v>Seattle Seahawks</v>
      </c>
      <c r="I1527" s="2" t="str">
        <f t="shared" si="634"/>
        <v>Houston Texans</v>
      </c>
      <c r="J1527" s="17">
        <f t="shared" si="635"/>
        <v>-250.00000000000006</v>
      </c>
      <c r="K1527" s="18">
        <f t="shared" si="636"/>
        <v>222.00000000000003</v>
      </c>
      <c r="L1527" s="4">
        <f t="shared" si="611"/>
        <v>1.4</v>
      </c>
      <c r="M1527" s="4">
        <f t="shared" si="612"/>
        <v>3.22</v>
      </c>
      <c r="N1527" s="1">
        <f t="shared" si="613"/>
        <v>0.7142857142857143</v>
      </c>
      <c r="O1527" s="1">
        <f t="shared" si="614"/>
        <v>0.3105590062111801</v>
      </c>
      <c r="P1527" s="1">
        <f t="shared" si="615"/>
        <v>2.4242424242424288E-2</v>
      </c>
      <c r="Q1527" s="1">
        <f t="shared" si="616"/>
        <v>0.2018633540372671</v>
      </c>
      <c r="R1527" s="1">
        <f t="shared" si="617"/>
        <v>0.71286335403726708</v>
      </c>
      <c r="S1527" s="1"/>
      <c r="T1527" s="17">
        <f t="shared" si="618"/>
        <v>402.79338857376865</v>
      </c>
      <c r="U1527" s="18">
        <f t="shared" si="619"/>
        <v>2188.1727656476151</v>
      </c>
      <c r="V1527" s="2">
        <f t="shared" si="620"/>
        <v>382.65371914508017</v>
      </c>
      <c r="W1527" s="18">
        <f t="shared" si="621"/>
        <v>2078.7641273652343</v>
      </c>
      <c r="X1527" s="2">
        <f t="shared" si="622"/>
        <v>-261.33288400650764</v>
      </c>
      <c r="Y1527" s="2">
        <f t="shared" si="623"/>
        <v>207.87641273652343</v>
      </c>
      <c r="Z1527" s="2">
        <f t="shared" si="624"/>
        <v>382.65371914508017</v>
      </c>
      <c r="AA1527" s="2">
        <f t="shared" si="625"/>
        <v>-1000</v>
      </c>
      <c r="AB1527" s="5">
        <f t="shared" si="626"/>
        <v>0.39999999999999991</v>
      </c>
      <c r="AC1527" s="5">
        <f t="shared" si="627"/>
        <v>-1</v>
      </c>
      <c r="AD1527" s="3">
        <f t="shared" si="628"/>
        <v>201710</v>
      </c>
      <c r="AE1527" s="21">
        <v>1.4</v>
      </c>
      <c r="AF1527" s="21">
        <v>3.22</v>
      </c>
      <c r="AG1527" s="21">
        <v>1.4</v>
      </c>
      <c r="AH1527" s="21">
        <v>3.22</v>
      </c>
      <c r="AI1527">
        <v>41</v>
      </c>
      <c r="AJ1527">
        <v>38</v>
      </c>
      <c r="AK1527">
        <f t="shared" si="629"/>
        <v>-300</v>
      </c>
      <c r="AL1527">
        <f t="shared" si="630"/>
        <v>41</v>
      </c>
      <c r="AM1527">
        <f t="shared" si="631"/>
        <v>38</v>
      </c>
    </row>
    <row r="1528" spans="2:39" x14ac:dyDescent="0.25">
      <c r="B1528" s="24">
        <v>43037</v>
      </c>
      <c r="C1528" s="20" t="s">
        <v>27</v>
      </c>
      <c r="D1528" s="20" t="s">
        <v>55</v>
      </c>
      <c r="E1528" s="2">
        <v>-127.06480304955528</v>
      </c>
      <c r="F1528" s="2">
        <v>114.99999999999999</v>
      </c>
      <c r="G1528" s="9">
        <f t="shared" si="632"/>
        <v>45092.499999996304</v>
      </c>
      <c r="H1528" s="2" t="str">
        <f t="shared" si="633"/>
        <v>Buffalo Bills</v>
      </c>
      <c r="I1528" s="2" t="str">
        <f t="shared" si="634"/>
        <v>Oakland Raiders</v>
      </c>
      <c r="J1528" s="17">
        <f t="shared" si="635"/>
        <v>-127.06480304955528</v>
      </c>
      <c r="K1528" s="18">
        <f t="shared" si="636"/>
        <v>114.99999999999999</v>
      </c>
      <c r="L1528" s="4">
        <f t="shared" si="611"/>
        <v>1.7869999999999999</v>
      </c>
      <c r="M1528" s="4">
        <f t="shared" si="612"/>
        <v>2.15</v>
      </c>
      <c r="N1528" s="1">
        <f t="shared" si="613"/>
        <v>0.55959709009513148</v>
      </c>
      <c r="O1528" s="1">
        <f t="shared" si="614"/>
        <v>0.46511627906976744</v>
      </c>
      <c r="P1528" s="1">
        <f t="shared" si="615"/>
        <v>2.4117348234696578E-2</v>
      </c>
      <c r="Q1528" s="1">
        <f t="shared" si="616"/>
        <v>4.7240405512682021E-2</v>
      </c>
      <c r="R1528" s="1">
        <f t="shared" si="617"/>
        <v>0.55824040551268206</v>
      </c>
      <c r="S1528" s="1"/>
      <c r="T1528" s="17">
        <f t="shared" si="618"/>
        <v>791.34292345178881</v>
      </c>
      <c r="U1528" s="18">
        <f t="shared" si="619"/>
        <v>1150.681785496264</v>
      </c>
      <c r="V1528" s="2">
        <f t="shared" si="620"/>
        <v>751.77577727919936</v>
      </c>
      <c r="W1528" s="18">
        <f t="shared" si="621"/>
        <v>1093.1476962214508</v>
      </c>
      <c r="X1528" s="2">
        <f t="shared" si="622"/>
        <v>-133.01838529822882</v>
      </c>
      <c r="Y1528" s="2">
        <f t="shared" si="623"/>
        <v>109.31476962214508</v>
      </c>
      <c r="Z1528" s="2">
        <f t="shared" si="624"/>
        <v>751.77577727919936</v>
      </c>
      <c r="AA1528" s="2">
        <f t="shared" si="625"/>
        <v>-1000</v>
      </c>
      <c r="AB1528" s="5">
        <f t="shared" si="626"/>
        <v>0.78699999999999992</v>
      </c>
      <c r="AC1528" s="5">
        <f t="shared" si="627"/>
        <v>-1</v>
      </c>
      <c r="AD1528" s="3">
        <f t="shared" si="628"/>
        <v>201710</v>
      </c>
      <c r="AE1528" s="21">
        <v>1.7350000000000001</v>
      </c>
      <c r="AF1528" s="21">
        <v>2.23</v>
      </c>
      <c r="AG1528" s="21">
        <v>1.7869999999999999</v>
      </c>
      <c r="AH1528" s="21">
        <v>2.15</v>
      </c>
      <c r="AI1528">
        <v>34</v>
      </c>
      <c r="AJ1528">
        <v>14</v>
      </c>
      <c r="AK1528">
        <f t="shared" si="629"/>
        <v>-130</v>
      </c>
      <c r="AL1528">
        <f t="shared" si="630"/>
        <v>34</v>
      </c>
      <c r="AM1528">
        <f t="shared" si="631"/>
        <v>14</v>
      </c>
    </row>
    <row r="1529" spans="2:39" x14ac:dyDescent="0.25">
      <c r="B1529" s="24">
        <v>43037</v>
      </c>
      <c r="C1529" s="20" t="s">
        <v>24</v>
      </c>
      <c r="D1529" s="20" t="s">
        <v>42</v>
      </c>
      <c r="E1529" s="2">
        <v>-476.19047619047626</v>
      </c>
      <c r="F1529" s="2">
        <v>404</v>
      </c>
      <c r="G1529" s="9">
        <f t="shared" si="632"/>
        <v>45092.541666662968</v>
      </c>
      <c r="H1529" s="2" t="str">
        <f t="shared" si="633"/>
        <v>Cincinnati Bengals</v>
      </c>
      <c r="I1529" s="2" t="str">
        <f t="shared" si="634"/>
        <v>Indianapolis Colts</v>
      </c>
      <c r="J1529" s="17">
        <f t="shared" si="635"/>
        <v>-476.19047619047626</v>
      </c>
      <c r="K1529" s="18">
        <f t="shared" si="636"/>
        <v>404</v>
      </c>
      <c r="L1529" s="4">
        <f t="shared" si="611"/>
        <v>1.21</v>
      </c>
      <c r="M1529" s="4">
        <f t="shared" si="612"/>
        <v>5.04</v>
      </c>
      <c r="N1529" s="1">
        <f t="shared" si="613"/>
        <v>0.82644628099173556</v>
      </c>
      <c r="O1529" s="1">
        <f t="shared" si="614"/>
        <v>0.1984126984126984</v>
      </c>
      <c r="P1529" s="1">
        <f t="shared" si="615"/>
        <v>2.4256000000000055E-2</v>
      </c>
      <c r="Q1529" s="1">
        <f t="shared" si="616"/>
        <v>0.31401679128951859</v>
      </c>
      <c r="R1529" s="1">
        <f t="shared" si="617"/>
        <v>0.82501679128951855</v>
      </c>
      <c r="S1529" s="1"/>
      <c r="T1529" s="17">
        <f t="shared" si="618"/>
        <v>212.09654222549702</v>
      </c>
      <c r="U1529" s="18">
        <f t="shared" si="619"/>
        <v>3844.5894567220944</v>
      </c>
      <c r="V1529" s="2">
        <f t="shared" si="620"/>
        <v>201.49171511422216</v>
      </c>
      <c r="W1529" s="18">
        <f t="shared" si="621"/>
        <v>3652.3599838859895</v>
      </c>
      <c r="X1529" s="2">
        <f t="shared" si="622"/>
        <v>-496.29832146354869</v>
      </c>
      <c r="Y1529" s="2">
        <f t="shared" si="623"/>
        <v>365.23599838859894</v>
      </c>
      <c r="Z1529" s="2">
        <f t="shared" si="624"/>
        <v>201.49171511422216</v>
      </c>
      <c r="AA1529" s="2">
        <f t="shared" si="625"/>
        <v>-1000</v>
      </c>
      <c r="AB1529" s="5">
        <f t="shared" si="626"/>
        <v>0.20999999999999996</v>
      </c>
      <c r="AC1529" s="5">
        <f t="shared" si="627"/>
        <v>-1</v>
      </c>
      <c r="AD1529" s="3">
        <f t="shared" si="628"/>
        <v>201710</v>
      </c>
      <c r="AE1529" s="21">
        <v>1.2</v>
      </c>
      <c r="AF1529" s="21">
        <v>5.23</v>
      </c>
      <c r="AG1529" s="21">
        <v>1.21</v>
      </c>
      <c r="AH1529" s="21">
        <v>5.04</v>
      </c>
      <c r="AI1529">
        <v>24</v>
      </c>
      <c r="AJ1529">
        <v>23</v>
      </c>
      <c r="AK1529">
        <f t="shared" si="629"/>
        <v>-500</v>
      </c>
      <c r="AL1529">
        <f t="shared" si="630"/>
        <v>24</v>
      </c>
      <c r="AM1529">
        <f t="shared" si="631"/>
        <v>23</v>
      </c>
    </row>
    <row r="1530" spans="2:39" x14ac:dyDescent="0.25">
      <c r="B1530" s="24">
        <v>43037</v>
      </c>
      <c r="C1530" s="20" t="s">
        <v>39</v>
      </c>
      <c r="D1530" s="20" t="s">
        <v>34</v>
      </c>
      <c r="E1530" s="2">
        <v>-270.2702702702702</v>
      </c>
      <c r="F1530" s="2">
        <v>239</v>
      </c>
      <c r="G1530" s="9">
        <f t="shared" si="632"/>
        <v>45092.583333329632</v>
      </c>
      <c r="H1530" s="2" t="str">
        <f t="shared" si="633"/>
        <v>New England Patriots</v>
      </c>
      <c r="I1530" s="2" t="str">
        <f t="shared" si="634"/>
        <v>Los Angeles Chargers</v>
      </c>
      <c r="J1530" s="17">
        <f t="shared" si="635"/>
        <v>-270.2702702702702</v>
      </c>
      <c r="K1530" s="18">
        <f t="shared" si="636"/>
        <v>239</v>
      </c>
      <c r="L1530" s="4">
        <f t="shared" si="611"/>
        <v>1.37</v>
      </c>
      <c r="M1530" s="4">
        <f t="shared" si="612"/>
        <v>3.39</v>
      </c>
      <c r="N1530" s="1">
        <f t="shared" si="613"/>
        <v>0.72992700729927007</v>
      </c>
      <c r="O1530" s="1">
        <f t="shared" si="614"/>
        <v>0.29498525073746312</v>
      </c>
      <c r="P1530" s="1">
        <f t="shared" si="615"/>
        <v>2.4306722689075522E-2</v>
      </c>
      <c r="Q1530" s="1">
        <f t="shared" si="616"/>
        <v>0.21747087828090347</v>
      </c>
      <c r="R1530" s="1">
        <f t="shared" si="617"/>
        <v>0.72847087828090351</v>
      </c>
      <c r="S1530" s="1"/>
      <c r="T1530" s="17">
        <f t="shared" si="618"/>
        <v>372.73847152252659</v>
      </c>
      <c r="U1530" s="18">
        <f t="shared" si="619"/>
        <v>2348.8422438213829</v>
      </c>
      <c r="V1530" s="2">
        <f t="shared" si="620"/>
        <v>354.10154794640027</v>
      </c>
      <c r="W1530" s="18">
        <f t="shared" si="621"/>
        <v>2231.4001316303138</v>
      </c>
      <c r="X1530" s="2">
        <f t="shared" si="622"/>
        <v>-282.40486544028556</v>
      </c>
      <c r="Y1530" s="2">
        <f t="shared" si="623"/>
        <v>223.14001316303137</v>
      </c>
      <c r="Z1530" s="2">
        <f t="shared" si="624"/>
        <v>354.10154794640027</v>
      </c>
      <c r="AA1530" s="2">
        <f t="shared" si="625"/>
        <v>-1000</v>
      </c>
      <c r="AB1530" s="5">
        <f t="shared" si="626"/>
        <v>0.37000000000000011</v>
      </c>
      <c r="AC1530" s="5">
        <f t="shared" si="627"/>
        <v>-1</v>
      </c>
      <c r="AD1530" s="3">
        <f t="shared" si="628"/>
        <v>201710</v>
      </c>
      <c r="AE1530" s="21">
        <v>1.3069999999999999</v>
      </c>
      <c r="AF1530" s="21">
        <v>3.85</v>
      </c>
      <c r="AG1530" s="21">
        <v>1.37</v>
      </c>
      <c r="AH1530" s="21">
        <v>3.39</v>
      </c>
      <c r="AI1530">
        <v>21</v>
      </c>
      <c r="AJ1530">
        <v>13</v>
      </c>
      <c r="AK1530">
        <f t="shared" si="629"/>
        <v>-300</v>
      </c>
      <c r="AL1530">
        <f t="shared" si="630"/>
        <v>21</v>
      </c>
      <c r="AM1530">
        <f t="shared" si="631"/>
        <v>13</v>
      </c>
    </row>
    <row r="1531" spans="2:39" x14ac:dyDescent="0.25">
      <c r="B1531" s="24">
        <v>43037</v>
      </c>
      <c r="C1531" s="20" t="s">
        <v>46</v>
      </c>
      <c r="D1531" s="20" t="s">
        <v>40</v>
      </c>
      <c r="E1531" s="2">
        <v>-350.87719298245622</v>
      </c>
      <c r="F1531" s="2">
        <v>305</v>
      </c>
      <c r="G1531" s="9">
        <f t="shared" si="632"/>
        <v>45092.624999996297</v>
      </c>
      <c r="H1531" s="2" t="str">
        <f t="shared" si="633"/>
        <v>New Orleans Saints</v>
      </c>
      <c r="I1531" s="2" t="str">
        <f t="shared" si="634"/>
        <v>Chicago Bears</v>
      </c>
      <c r="J1531" s="17">
        <f t="shared" si="635"/>
        <v>-350.87719298245622</v>
      </c>
      <c r="K1531" s="18">
        <f t="shared" si="636"/>
        <v>305</v>
      </c>
      <c r="L1531" s="4">
        <f t="shared" si="611"/>
        <v>1.2849999999999999</v>
      </c>
      <c r="M1531" s="4">
        <f t="shared" si="612"/>
        <v>4.05</v>
      </c>
      <c r="N1531" s="1">
        <f t="shared" si="613"/>
        <v>0.77821011673151752</v>
      </c>
      <c r="O1531" s="1">
        <f t="shared" si="614"/>
        <v>0.24691358024691359</v>
      </c>
      <c r="P1531" s="1">
        <f t="shared" si="615"/>
        <v>2.4507966260543745E-2</v>
      </c>
      <c r="Q1531" s="1">
        <f t="shared" si="616"/>
        <v>0.26564826824230198</v>
      </c>
      <c r="R1531" s="1">
        <f t="shared" si="617"/>
        <v>0.77664826824230193</v>
      </c>
      <c r="S1531" s="1"/>
      <c r="T1531" s="17">
        <f t="shared" si="618"/>
        <v>287.58414959603806</v>
      </c>
      <c r="U1531" s="18">
        <f t="shared" si="619"/>
        <v>2961.7578422321562</v>
      </c>
      <c r="V1531" s="2">
        <f t="shared" si="620"/>
        <v>273.20494211623617</v>
      </c>
      <c r="W1531" s="18">
        <f t="shared" si="621"/>
        <v>2813.6699501205485</v>
      </c>
      <c r="X1531" s="2">
        <f t="shared" si="622"/>
        <v>-366.025589527786</v>
      </c>
      <c r="Y1531" s="2">
        <f t="shared" si="623"/>
        <v>281.36699501205487</v>
      </c>
      <c r="Z1531" s="2">
        <f t="shared" si="624"/>
        <v>273.20494211623617</v>
      </c>
      <c r="AA1531" s="2">
        <f t="shared" si="625"/>
        <v>-1000</v>
      </c>
      <c r="AB1531" s="5">
        <f t="shared" si="626"/>
        <v>0.28499999999999992</v>
      </c>
      <c r="AC1531" s="5">
        <f t="shared" si="627"/>
        <v>-1</v>
      </c>
      <c r="AD1531" s="3">
        <f t="shared" si="628"/>
        <v>201710</v>
      </c>
      <c r="AE1531" s="21">
        <v>1.2809999999999999</v>
      </c>
      <c r="AF1531" s="21">
        <v>4.0999999999999996</v>
      </c>
      <c r="AG1531" s="21">
        <v>1.2849999999999999</v>
      </c>
      <c r="AH1531" s="21">
        <v>4.05</v>
      </c>
      <c r="AI1531">
        <v>20</v>
      </c>
      <c r="AJ1531">
        <v>12</v>
      </c>
      <c r="AK1531">
        <f t="shared" si="629"/>
        <v>-400</v>
      </c>
      <c r="AL1531">
        <f t="shared" si="630"/>
        <v>20</v>
      </c>
      <c r="AM1531">
        <f t="shared" si="631"/>
        <v>12</v>
      </c>
    </row>
    <row r="1532" spans="2:39" x14ac:dyDescent="0.25">
      <c r="B1532" s="24">
        <v>43037</v>
      </c>
      <c r="C1532" s="20" t="s">
        <v>45</v>
      </c>
      <c r="D1532" s="20" t="s">
        <v>38</v>
      </c>
      <c r="E1532" s="2">
        <v>250</v>
      </c>
      <c r="F1532" s="2">
        <v>-283.28611898016999</v>
      </c>
      <c r="G1532" s="9">
        <f t="shared" si="632"/>
        <v>45092.666666662961</v>
      </c>
      <c r="H1532" s="2" t="str">
        <f t="shared" si="633"/>
        <v>Atlanta Falcons</v>
      </c>
      <c r="I1532" s="2" t="str">
        <f t="shared" si="634"/>
        <v>New York Jets</v>
      </c>
      <c r="J1532" s="17">
        <f t="shared" si="635"/>
        <v>-283.28611898016999</v>
      </c>
      <c r="K1532" s="18">
        <f t="shared" si="636"/>
        <v>250</v>
      </c>
      <c r="L1532" s="4">
        <f t="shared" si="611"/>
        <v>1.353</v>
      </c>
      <c r="M1532" s="4">
        <f t="shared" si="612"/>
        <v>3.5</v>
      </c>
      <c r="N1532" s="1">
        <f t="shared" si="613"/>
        <v>0.73909830007390986</v>
      </c>
      <c r="O1532" s="1">
        <f t="shared" si="614"/>
        <v>0.2857142857142857</v>
      </c>
      <c r="P1532" s="1">
        <f t="shared" si="615"/>
        <v>2.4211827735421299E-2</v>
      </c>
      <c r="Q1532" s="1">
        <f t="shared" si="616"/>
        <v>0.22669200717981208</v>
      </c>
      <c r="R1532" s="1">
        <f t="shared" si="617"/>
        <v>0.73769200717981209</v>
      </c>
      <c r="S1532" s="1"/>
      <c r="T1532" s="17">
        <f t="shared" si="618"/>
        <v>355.57928006159136</v>
      </c>
      <c r="U1532" s="18">
        <f t="shared" si="619"/>
        <v>2451.384735242033</v>
      </c>
      <c r="V1532" s="2">
        <f t="shared" si="620"/>
        <v>337.80031605851178</v>
      </c>
      <c r="W1532" s="18">
        <f t="shared" si="621"/>
        <v>2328.8154984799312</v>
      </c>
      <c r="X1532" s="2">
        <f t="shared" si="622"/>
        <v>-296.03287873383334</v>
      </c>
      <c r="Y1532" s="2">
        <f t="shared" si="623"/>
        <v>232.88154984799311</v>
      </c>
      <c r="Z1532" s="2">
        <f t="shared" si="624"/>
        <v>337.80031605851178</v>
      </c>
      <c r="AA1532" s="2">
        <f t="shared" si="625"/>
        <v>-1000</v>
      </c>
      <c r="AB1532" s="5">
        <f t="shared" si="626"/>
        <v>0.35299999999999998</v>
      </c>
      <c r="AC1532" s="5">
        <f t="shared" si="627"/>
        <v>-1</v>
      </c>
      <c r="AD1532" s="3">
        <f t="shared" si="628"/>
        <v>201710</v>
      </c>
      <c r="AE1532" s="21">
        <v>2.75</v>
      </c>
      <c r="AF1532" s="21">
        <v>1.512</v>
      </c>
      <c r="AG1532" s="21">
        <v>3.5</v>
      </c>
      <c r="AH1532" s="21">
        <v>1.353</v>
      </c>
      <c r="AI1532">
        <v>20</v>
      </c>
      <c r="AJ1532">
        <v>25</v>
      </c>
      <c r="AK1532">
        <f t="shared" si="629"/>
        <v>-300</v>
      </c>
      <c r="AL1532">
        <f t="shared" si="630"/>
        <v>25</v>
      </c>
      <c r="AM1532">
        <f t="shared" si="631"/>
        <v>20</v>
      </c>
    </row>
    <row r="1533" spans="2:39" x14ac:dyDescent="0.25">
      <c r="B1533" s="24">
        <v>43037</v>
      </c>
      <c r="C1533" s="20" t="s">
        <v>22</v>
      </c>
      <c r="D1533" s="20" t="s">
        <v>25</v>
      </c>
      <c r="E1533" s="2">
        <v>-735.29411764705935</v>
      </c>
      <c r="F1533" s="2">
        <v>590</v>
      </c>
      <c r="G1533" s="9">
        <f t="shared" si="632"/>
        <v>45092.708333329625</v>
      </c>
      <c r="H1533" s="2" t="str">
        <f t="shared" si="633"/>
        <v>Philadelphia Eagles</v>
      </c>
      <c r="I1533" s="2" t="str">
        <f t="shared" si="634"/>
        <v>San Francisco 49ers</v>
      </c>
      <c r="J1533" s="17">
        <f t="shared" si="635"/>
        <v>-735.29411764705935</v>
      </c>
      <c r="K1533" s="18">
        <f t="shared" si="636"/>
        <v>590</v>
      </c>
      <c r="L1533" s="4">
        <f t="shared" si="611"/>
        <v>1.1359999999999999</v>
      </c>
      <c r="M1533" s="4">
        <f t="shared" si="612"/>
        <v>6.9</v>
      </c>
      <c r="N1533" s="1">
        <f t="shared" si="613"/>
        <v>0.88028169014084512</v>
      </c>
      <c r="O1533" s="1">
        <f t="shared" si="614"/>
        <v>0.14492753623188406</v>
      </c>
      <c r="P1533" s="1">
        <f t="shared" si="615"/>
        <v>2.4589347934295569E-2</v>
      </c>
      <c r="Q1533" s="1">
        <f t="shared" si="616"/>
        <v>0.36767707695448054</v>
      </c>
      <c r="R1533" s="1">
        <f t="shared" si="617"/>
        <v>0.8786770769544805</v>
      </c>
      <c r="S1533" s="1"/>
      <c r="T1533" s="17">
        <f t="shared" si="618"/>
        <v>138.07452843316236</v>
      </c>
      <c r="U1533" s="18">
        <f t="shared" si="619"/>
        <v>5417.256320190847</v>
      </c>
      <c r="V1533" s="2">
        <f t="shared" si="620"/>
        <v>131.17080201150424</v>
      </c>
      <c r="W1533" s="18">
        <f t="shared" si="621"/>
        <v>5146.3935041813047</v>
      </c>
      <c r="X1533" s="2">
        <f t="shared" si="622"/>
        <v>-762.36478291281298</v>
      </c>
      <c r="Y1533" s="2">
        <f t="shared" si="623"/>
        <v>514.63935041813045</v>
      </c>
      <c r="Z1533" s="2">
        <f t="shared" si="624"/>
        <v>131.17080201150424</v>
      </c>
      <c r="AA1533" s="2">
        <f t="shared" si="625"/>
        <v>-1000</v>
      </c>
      <c r="AB1533" s="5">
        <f t="shared" si="626"/>
        <v>0.1359999999999999</v>
      </c>
      <c r="AC1533" s="5">
        <f t="shared" si="627"/>
        <v>-1</v>
      </c>
      <c r="AD1533" s="3">
        <f t="shared" si="628"/>
        <v>201710</v>
      </c>
      <c r="AE1533" s="21">
        <v>1.1419999999999999</v>
      </c>
      <c r="AF1533" s="21">
        <v>6.69</v>
      </c>
      <c r="AG1533" s="21">
        <v>1.1359999999999999</v>
      </c>
      <c r="AH1533" s="21">
        <v>6.9</v>
      </c>
      <c r="AI1533">
        <v>33</v>
      </c>
      <c r="AJ1533">
        <v>10</v>
      </c>
      <c r="AK1533">
        <f t="shared" si="629"/>
        <v>-800</v>
      </c>
      <c r="AL1533">
        <f t="shared" si="630"/>
        <v>33</v>
      </c>
      <c r="AM1533">
        <f t="shared" si="631"/>
        <v>10</v>
      </c>
    </row>
    <row r="1534" spans="2:39" x14ac:dyDescent="0.25">
      <c r="B1534" s="24">
        <v>43037</v>
      </c>
      <c r="C1534" s="20" t="s">
        <v>30</v>
      </c>
      <c r="D1534" s="20" t="s">
        <v>47</v>
      </c>
      <c r="E1534" s="2">
        <v>-124.06947890818857</v>
      </c>
      <c r="F1534" s="2">
        <v>112.00000000000001</v>
      </c>
      <c r="G1534" s="9">
        <f t="shared" si="632"/>
        <v>45092.749999996289</v>
      </c>
      <c r="H1534" s="2" t="str">
        <f t="shared" si="633"/>
        <v>Tampa Bay Buccaneers</v>
      </c>
      <c r="I1534" s="2" t="str">
        <f t="shared" si="634"/>
        <v>Carolina Panthers</v>
      </c>
      <c r="J1534" s="17">
        <f t="shared" si="635"/>
        <v>-124.06947890818857</v>
      </c>
      <c r="K1534" s="18">
        <f t="shared" si="636"/>
        <v>112.00000000000001</v>
      </c>
      <c r="L1534" s="4">
        <f t="shared" si="611"/>
        <v>1.806</v>
      </c>
      <c r="M1534" s="4">
        <f t="shared" si="612"/>
        <v>2.12</v>
      </c>
      <c r="N1534" s="1">
        <f t="shared" si="613"/>
        <v>0.55370985603543743</v>
      </c>
      <c r="O1534" s="1">
        <f t="shared" si="614"/>
        <v>0.47169811320754712</v>
      </c>
      <c r="P1534" s="1">
        <f t="shared" si="615"/>
        <v>2.4778400407539536E-2</v>
      </c>
      <c r="Q1534" s="1">
        <f t="shared" si="616"/>
        <v>4.1005871413945155E-2</v>
      </c>
      <c r="R1534" s="1">
        <f t="shared" si="617"/>
        <v>0.55200587141394519</v>
      </c>
      <c r="S1534" s="1"/>
      <c r="T1534" s="17">
        <f t="shared" si="618"/>
        <v>811.57493386534532</v>
      </c>
      <c r="U1534" s="18">
        <f t="shared" si="619"/>
        <v>1122.4401858660988</v>
      </c>
      <c r="V1534" s="2">
        <f t="shared" si="620"/>
        <v>770.99618717207807</v>
      </c>
      <c r="W1534" s="18">
        <f t="shared" si="621"/>
        <v>1066.3181765727938</v>
      </c>
      <c r="X1534" s="2">
        <f t="shared" si="622"/>
        <v>-129.70232753911282</v>
      </c>
      <c r="Y1534" s="2">
        <f t="shared" si="623"/>
        <v>106.63181765727938</v>
      </c>
      <c r="Z1534" s="2">
        <f t="shared" si="624"/>
        <v>-1000</v>
      </c>
      <c r="AA1534" s="2">
        <f t="shared" si="625"/>
        <v>1066.3181765727938</v>
      </c>
      <c r="AB1534" s="5">
        <f t="shared" si="626"/>
        <v>-1</v>
      </c>
      <c r="AC1534" s="5">
        <f t="shared" si="627"/>
        <v>1.1200000000000001</v>
      </c>
      <c r="AD1534" s="3">
        <f t="shared" si="628"/>
        <v>201710</v>
      </c>
      <c r="AE1534" s="21">
        <v>1.7509999999999999</v>
      </c>
      <c r="AF1534" s="21">
        <v>2.2000000000000002</v>
      </c>
      <c r="AG1534" s="21">
        <v>1.806</v>
      </c>
      <c r="AH1534" s="21">
        <v>2.12</v>
      </c>
      <c r="AI1534">
        <v>3</v>
      </c>
      <c r="AJ1534">
        <v>17</v>
      </c>
      <c r="AK1534">
        <f t="shared" si="629"/>
        <v>-130</v>
      </c>
      <c r="AL1534">
        <f t="shared" si="630"/>
        <v>3</v>
      </c>
      <c r="AM1534">
        <f t="shared" si="631"/>
        <v>17</v>
      </c>
    </row>
    <row r="1535" spans="2:39" x14ac:dyDescent="0.25">
      <c r="B1535" s="24">
        <v>43037</v>
      </c>
      <c r="C1535" s="20" t="s">
        <v>49</v>
      </c>
      <c r="D1535" s="20" t="s">
        <v>32</v>
      </c>
      <c r="E1535" s="2">
        <v>438.99999999999994</v>
      </c>
      <c r="F1535" s="2">
        <v>-520.83333333333348</v>
      </c>
      <c r="G1535" s="9">
        <f t="shared" si="632"/>
        <v>45092.791666662954</v>
      </c>
      <c r="H1535" s="2" t="str">
        <f t="shared" si="633"/>
        <v>Minnesota Vikings</v>
      </c>
      <c r="I1535" s="2" t="str">
        <f t="shared" si="634"/>
        <v>Cleveland Browns</v>
      </c>
      <c r="J1535" s="17">
        <f t="shared" si="635"/>
        <v>-520.83333333333348</v>
      </c>
      <c r="K1535" s="18">
        <f t="shared" si="636"/>
        <v>438.99999999999994</v>
      </c>
      <c r="L1535" s="4">
        <f t="shared" si="611"/>
        <v>1.1919999999999999</v>
      </c>
      <c r="M1535" s="4">
        <f t="shared" si="612"/>
        <v>5.39</v>
      </c>
      <c r="N1535" s="1">
        <f t="shared" si="613"/>
        <v>0.83892617449664431</v>
      </c>
      <c r="O1535" s="1">
        <f t="shared" si="614"/>
        <v>0.1855287569573284</v>
      </c>
      <c r="P1535" s="1">
        <f t="shared" si="615"/>
        <v>2.3871163780006199E-2</v>
      </c>
      <c r="Q1535" s="1">
        <f t="shared" si="616"/>
        <v>0.32669870876965795</v>
      </c>
      <c r="R1535" s="1">
        <f t="shared" si="617"/>
        <v>0.83769870876965791</v>
      </c>
      <c r="S1535" s="1"/>
      <c r="T1535" s="17">
        <f t="shared" si="618"/>
        <v>193.74661740701106</v>
      </c>
      <c r="U1535" s="18">
        <f t="shared" si="619"/>
        <v>4143.5410183433823</v>
      </c>
      <c r="V1535" s="2">
        <f t="shared" si="620"/>
        <v>184.05928653666049</v>
      </c>
      <c r="W1535" s="18">
        <f t="shared" si="621"/>
        <v>3936.3639674262131</v>
      </c>
      <c r="X1535" s="2">
        <f t="shared" si="622"/>
        <v>-543.30320344951588</v>
      </c>
      <c r="Y1535" s="2">
        <f t="shared" si="623"/>
        <v>393.63639674262129</v>
      </c>
      <c r="Z1535" s="2">
        <f t="shared" si="624"/>
        <v>184.05928653666049</v>
      </c>
      <c r="AA1535" s="2">
        <f t="shared" si="625"/>
        <v>-1000</v>
      </c>
      <c r="AB1535" s="5">
        <f t="shared" si="626"/>
        <v>0.19199999999999995</v>
      </c>
      <c r="AC1535" s="5">
        <f t="shared" si="627"/>
        <v>-1</v>
      </c>
      <c r="AD1535" s="3">
        <f t="shared" si="628"/>
        <v>201710</v>
      </c>
      <c r="AE1535" s="21">
        <v>4.18</v>
      </c>
      <c r="AF1535" s="21">
        <v>1.2729999999999999</v>
      </c>
      <c r="AG1535" s="21">
        <v>5.39</v>
      </c>
      <c r="AH1535" s="21">
        <v>1.1919999999999999</v>
      </c>
      <c r="AI1535">
        <v>16</v>
      </c>
      <c r="AJ1535">
        <v>33</v>
      </c>
      <c r="AK1535">
        <f t="shared" si="629"/>
        <v>-600</v>
      </c>
      <c r="AL1535">
        <f t="shared" si="630"/>
        <v>33</v>
      </c>
      <c r="AM1535">
        <f t="shared" si="631"/>
        <v>16</v>
      </c>
    </row>
    <row r="1536" spans="2:39" x14ac:dyDescent="0.25">
      <c r="B1536" s="24">
        <v>43034</v>
      </c>
      <c r="C1536" s="20" t="s">
        <v>31</v>
      </c>
      <c r="D1536" s="20" t="s">
        <v>33</v>
      </c>
      <c r="E1536" s="2">
        <v>-153.13935681470139</v>
      </c>
      <c r="F1536" s="2">
        <v>138</v>
      </c>
      <c r="G1536" s="9">
        <f t="shared" si="632"/>
        <v>45092.833333329618</v>
      </c>
      <c r="H1536" s="2" t="str">
        <f t="shared" si="633"/>
        <v>Baltimore Ravens</v>
      </c>
      <c r="I1536" s="2" t="str">
        <f t="shared" si="634"/>
        <v>Miami Dolphins</v>
      </c>
      <c r="J1536" s="17">
        <f t="shared" si="635"/>
        <v>-153.13935681470139</v>
      </c>
      <c r="K1536" s="18">
        <f t="shared" si="636"/>
        <v>138</v>
      </c>
      <c r="L1536" s="4">
        <f t="shared" si="611"/>
        <v>1.653</v>
      </c>
      <c r="M1536" s="4">
        <f t="shared" si="612"/>
        <v>2.38</v>
      </c>
      <c r="N1536" s="1">
        <f t="shared" si="613"/>
        <v>0.60496067755595884</v>
      </c>
      <c r="O1536" s="1">
        <f t="shared" si="614"/>
        <v>0.42016806722689076</v>
      </c>
      <c r="P1536" s="1">
        <f t="shared" si="615"/>
        <v>2.4512769650384292E-2</v>
      </c>
      <c r="Q1536" s="1">
        <f t="shared" si="616"/>
        <v>9.2396305164534037E-2</v>
      </c>
      <c r="R1536" s="1">
        <f t="shared" si="617"/>
        <v>0.60339630516453402</v>
      </c>
      <c r="S1536" s="1"/>
      <c r="T1536" s="17">
        <f t="shared" si="618"/>
        <v>657.28558733438081</v>
      </c>
      <c r="U1536" s="18">
        <f t="shared" si="619"/>
        <v>1378.9221451142607</v>
      </c>
      <c r="V1536" s="2">
        <f t="shared" si="620"/>
        <v>624.42130796766173</v>
      </c>
      <c r="W1536" s="18">
        <f t="shared" si="621"/>
        <v>1309.9760378585477</v>
      </c>
      <c r="X1536" s="2">
        <f t="shared" si="622"/>
        <v>-160.14828245607998</v>
      </c>
      <c r="Y1536" s="2">
        <f t="shared" si="623"/>
        <v>130.99760378585478</v>
      </c>
      <c r="Z1536" s="2">
        <f t="shared" si="624"/>
        <v>624.42130796766173</v>
      </c>
      <c r="AA1536" s="2">
        <f t="shared" si="625"/>
        <v>-1000</v>
      </c>
      <c r="AB1536" s="5">
        <f t="shared" si="626"/>
        <v>0.65300000000000002</v>
      </c>
      <c r="AC1536" s="5">
        <f t="shared" si="627"/>
        <v>-1</v>
      </c>
      <c r="AD1536" s="3">
        <f t="shared" si="628"/>
        <v>201710</v>
      </c>
      <c r="AE1536" s="21">
        <v>1.5980000000000001</v>
      </c>
      <c r="AF1536" s="21">
        <v>2.5099999999999998</v>
      </c>
      <c r="AG1536" s="21">
        <v>1.653</v>
      </c>
      <c r="AH1536" s="21">
        <v>2.38</v>
      </c>
      <c r="AI1536">
        <v>40</v>
      </c>
      <c r="AJ1536">
        <v>0</v>
      </c>
      <c r="AK1536">
        <f t="shared" si="629"/>
        <v>-160</v>
      </c>
      <c r="AL1536">
        <f t="shared" si="630"/>
        <v>40</v>
      </c>
      <c r="AM1536">
        <f t="shared" si="631"/>
        <v>0</v>
      </c>
    </row>
    <row r="1537" spans="2:39" x14ac:dyDescent="0.25">
      <c r="B1537" s="24">
        <v>43031</v>
      </c>
      <c r="C1537" s="20" t="s">
        <v>22</v>
      </c>
      <c r="D1537" s="20" t="s">
        <v>56</v>
      </c>
      <c r="E1537" s="2">
        <v>-230.41474654377885</v>
      </c>
      <c r="F1537" s="2">
        <v>204.99999999999997</v>
      </c>
      <c r="G1537" s="9">
        <f t="shared" si="632"/>
        <v>45092.874999996282</v>
      </c>
      <c r="H1537" s="2" t="str">
        <f t="shared" si="633"/>
        <v>Philadelphia Eagles</v>
      </c>
      <c r="I1537" s="2" t="str">
        <f t="shared" si="634"/>
        <v>Washington Redskins</v>
      </c>
      <c r="J1537" s="17">
        <f t="shared" si="635"/>
        <v>-230.41474654377885</v>
      </c>
      <c r="K1537" s="18">
        <f t="shared" si="636"/>
        <v>204.99999999999997</v>
      </c>
      <c r="L1537" s="4">
        <f t="shared" si="611"/>
        <v>1.4339999999999999</v>
      </c>
      <c r="M1537" s="4">
        <f t="shared" si="612"/>
        <v>3.05</v>
      </c>
      <c r="N1537" s="1">
        <f t="shared" si="613"/>
        <v>0.69735006973500702</v>
      </c>
      <c r="O1537" s="1">
        <f t="shared" si="614"/>
        <v>0.32786885245901642</v>
      </c>
      <c r="P1537" s="1">
        <f t="shared" si="615"/>
        <v>2.4598572702943966E-2</v>
      </c>
      <c r="Q1537" s="1">
        <f t="shared" si="616"/>
        <v>0.1847406086379953</v>
      </c>
      <c r="R1537" s="1">
        <f t="shared" si="617"/>
        <v>0.69574060863799536</v>
      </c>
      <c r="S1537" s="1"/>
      <c r="T1537" s="17">
        <f t="shared" si="618"/>
        <v>437.31728115975989</v>
      </c>
      <c r="U1537" s="18">
        <f t="shared" si="619"/>
        <v>2028.3240111062205</v>
      </c>
      <c r="V1537" s="2">
        <f t="shared" si="620"/>
        <v>415.45141710177188</v>
      </c>
      <c r="W1537" s="18">
        <f t="shared" si="621"/>
        <v>1926.9078105509093</v>
      </c>
      <c r="X1537" s="2">
        <f t="shared" si="622"/>
        <v>-240.70203129311579</v>
      </c>
      <c r="Y1537" s="2">
        <f t="shared" si="623"/>
        <v>192.69078105509092</v>
      </c>
      <c r="Z1537" s="2">
        <f t="shared" si="624"/>
        <v>415.45141710177188</v>
      </c>
      <c r="AA1537" s="2">
        <f t="shared" si="625"/>
        <v>-1000</v>
      </c>
      <c r="AB1537" s="5">
        <f t="shared" si="626"/>
        <v>0.43399999999999994</v>
      </c>
      <c r="AC1537" s="5">
        <f t="shared" si="627"/>
        <v>-1</v>
      </c>
      <c r="AD1537" s="3">
        <f t="shared" si="628"/>
        <v>201710</v>
      </c>
      <c r="AE1537" s="21">
        <v>1.458</v>
      </c>
      <c r="AF1537" s="21">
        <v>2.95</v>
      </c>
      <c r="AG1537" s="21">
        <v>1.4339999999999999</v>
      </c>
      <c r="AH1537" s="21">
        <v>3.05</v>
      </c>
      <c r="AI1537">
        <v>34</v>
      </c>
      <c r="AJ1537">
        <v>24</v>
      </c>
      <c r="AK1537">
        <f t="shared" si="629"/>
        <v>-300</v>
      </c>
      <c r="AL1537">
        <f t="shared" si="630"/>
        <v>34</v>
      </c>
      <c r="AM1537">
        <f t="shared" si="631"/>
        <v>24</v>
      </c>
    </row>
    <row r="1538" spans="2:39" x14ac:dyDescent="0.25">
      <c r="B1538" s="24">
        <v>43030</v>
      </c>
      <c r="C1538" s="20" t="s">
        <v>39</v>
      </c>
      <c r="D1538" s="20" t="s">
        <v>38</v>
      </c>
      <c r="E1538" s="2">
        <v>-144.09221902017293</v>
      </c>
      <c r="F1538" s="2">
        <v>129.99999999999997</v>
      </c>
      <c r="G1538" s="9">
        <f t="shared" si="632"/>
        <v>45092.916666662946</v>
      </c>
      <c r="H1538" s="2" t="str">
        <f t="shared" si="633"/>
        <v>New England Patriots</v>
      </c>
      <c r="I1538" s="2" t="str">
        <f t="shared" si="634"/>
        <v>Atlanta Falcons</v>
      </c>
      <c r="J1538" s="17">
        <f t="shared" si="635"/>
        <v>-144.09221902017293</v>
      </c>
      <c r="K1538" s="18">
        <f t="shared" si="636"/>
        <v>129.99999999999997</v>
      </c>
      <c r="L1538" s="4">
        <f t="shared" si="611"/>
        <v>1.694</v>
      </c>
      <c r="M1538" s="4">
        <f t="shared" si="612"/>
        <v>2.2999999999999998</v>
      </c>
      <c r="N1538" s="1">
        <f t="shared" si="613"/>
        <v>0.59031877213695394</v>
      </c>
      <c r="O1538" s="1">
        <f t="shared" si="614"/>
        <v>0.43478260869565222</v>
      </c>
      <c r="P1538" s="1">
        <f t="shared" si="615"/>
        <v>2.4486730095142795E-2</v>
      </c>
      <c r="Q1538" s="1">
        <f t="shared" si="616"/>
        <v>7.7768081720650861E-2</v>
      </c>
      <c r="R1538" s="1">
        <f t="shared" si="617"/>
        <v>0.58876808172065087</v>
      </c>
      <c r="S1538" s="1"/>
      <c r="T1538" s="17">
        <f t="shared" si="618"/>
        <v>698.46163718240371</v>
      </c>
      <c r="U1538" s="18">
        <f t="shared" si="619"/>
        <v>1300.0593144117483</v>
      </c>
      <c r="V1538" s="2">
        <f t="shared" si="620"/>
        <v>663.5385553232835</v>
      </c>
      <c r="W1538" s="18">
        <f t="shared" si="621"/>
        <v>1235.0563486911608</v>
      </c>
      <c r="X1538" s="2">
        <f t="shared" si="622"/>
        <v>-150.70714308572298</v>
      </c>
      <c r="Y1538" s="2">
        <f t="shared" si="623"/>
        <v>123.50563486911608</v>
      </c>
      <c r="Z1538" s="2">
        <f t="shared" si="624"/>
        <v>663.5385553232835</v>
      </c>
      <c r="AA1538" s="2">
        <f t="shared" si="625"/>
        <v>-1000</v>
      </c>
      <c r="AB1538" s="5">
        <f t="shared" si="626"/>
        <v>0.69399999999999995</v>
      </c>
      <c r="AC1538" s="5">
        <f t="shared" si="627"/>
        <v>-1</v>
      </c>
      <c r="AD1538" s="3">
        <f t="shared" si="628"/>
        <v>201710</v>
      </c>
      <c r="AE1538" s="21">
        <v>1.526</v>
      </c>
      <c r="AF1538" s="21">
        <v>2.71</v>
      </c>
      <c r="AG1538" s="21">
        <v>1.694</v>
      </c>
      <c r="AH1538" s="21">
        <v>2.2999999999999998</v>
      </c>
      <c r="AI1538">
        <v>23</v>
      </c>
      <c r="AJ1538">
        <v>7</v>
      </c>
      <c r="AK1538">
        <f t="shared" si="629"/>
        <v>-150</v>
      </c>
      <c r="AL1538">
        <f t="shared" si="630"/>
        <v>23</v>
      </c>
      <c r="AM1538">
        <f t="shared" si="631"/>
        <v>7</v>
      </c>
    </row>
    <row r="1539" spans="2:39" x14ac:dyDescent="0.25">
      <c r="B1539" s="24">
        <v>43030</v>
      </c>
      <c r="C1539" s="20" t="s">
        <v>34</v>
      </c>
      <c r="D1539" s="20" t="s">
        <v>41</v>
      </c>
      <c r="E1539" s="2">
        <v>-101.01010101010101</v>
      </c>
      <c r="F1539" s="2">
        <v>-109.05125408942203</v>
      </c>
      <c r="G1539" s="9">
        <f t="shared" si="632"/>
        <v>45092.95833332961</v>
      </c>
      <c r="H1539" s="2" t="str">
        <f t="shared" si="633"/>
        <v>Denver Broncos</v>
      </c>
      <c r="I1539" s="2" t="str">
        <f t="shared" si="634"/>
        <v>Los Angeles Chargers</v>
      </c>
      <c r="J1539" s="17">
        <f t="shared" si="635"/>
        <v>-109.05125408942203</v>
      </c>
      <c r="K1539" s="18">
        <f t="shared" si="636"/>
        <v>-101.01010101010101</v>
      </c>
      <c r="L1539" s="4">
        <f t="shared" si="611"/>
        <v>1.917</v>
      </c>
      <c r="M1539" s="4">
        <f t="shared" si="612"/>
        <v>1.99</v>
      </c>
      <c r="N1539" s="1">
        <f t="shared" si="613"/>
        <v>0.52164840897235265</v>
      </c>
      <c r="O1539" s="1">
        <f t="shared" si="614"/>
        <v>0.50251256281407031</v>
      </c>
      <c r="P1539" s="1">
        <f t="shared" si="615"/>
        <v>2.3590990529818279E-2</v>
      </c>
      <c r="Q1539" s="1">
        <f t="shared" si="616"/>
        <v>9.5679230791411718E-3</v>
      </c>
      <c r="R1539" s="1">
        <f t="shared" si="617"/>
        <v>0.52056792307914113</v>
      </c>
      <c r="S1539" s="1"/>
      <c r="T1539" s="17">
        <f t="shared" si="618"/>
        <v>920.97890720011105</v>
      </c>
      <c r="U1539" s="18">
        <f t="shared" si="619"/>
        <v>990.21929158732769</v>
      </c>
      <c r="V1539" s="2">
        <f t="shared" si="620"/>
        <v>874.92996184010542</v>
      </c>
      <c r="W1539" s="18">
        <f t="shared" si="621"/>
        <v>940.70832700796132</v>
      </c>
      <c r="X1539" s="2">
        <f t="shared" si="622"/>
        <v>-114.29486285929151</v>
      </c>
      <c r="Y1539" s="2">
        <f t="shared" si="623"/>
        <v>-106.30287532168693</v>
      </c>
      <c r="Z1539" s="2">
        <f t="shared" si="624"/>
        <v>-1000</v>
      </c>
      <c r="AA1539" s="2">
        <f t="shared" si="625"/>
        <v>940.70832700796132</v>
      </c>
      <c r="AB1539" s="5">
        <f t="shared" si="626"/>
        <v>-1</v>
      </c>
      <c r="AC1539" s="5">
        <f t="shared" si="627"/>
        <v>0.99</v>
      </c>
      <c r="AD1539" s="3">
        <f t="shared" si="628"/>
        <v>201710</v>
      </c>
      <c r="AE1539" s="21">
        <v>2.02</v>
      </c>
      <c r="AF1539" s="21">
        <v>1.8839999999999999</v>
      </c>
      <c r="AG1539" s="21">
        <v>1.99</v>
      </c>
      <c r="AH1539" s="21">
        <v>1.917</v>
      </c>
      <c r="AI1539">
        <v>21</v>
      </c>
      <c r="AJ1539">
        <v>0</v>
      </c>
      <c r="AK1539">
        <f t="shared" si="629"/>
        <v>-110</v>
      </c>
      <c r="AL1539">
        <f t="shared" si="630"/>
        <v>0</v>
      </c>
      <c r="AM1539">
        <f t="shared" si="631"/>
        <v>21</v>
      </c>
    </row>
    <row r="1540" spans="2:39" x14ac:dyDescent="0.25">
      <c r="B1540" s="24">
        <v>43030</v>
      </c>
      <c r="C1540" s="20" t="s">
        <v>28</v>
      </c>
      <c r="D1540" s="20" t="s">
        <v>35</v>
      </c>
      <c r="E1540" s="2">
        <v>175</v>
      </c>
      <c r="F1540" s="2">
        <v>-195.3125</v>
      </c>
      <c r="G1540" s="9">
        <f t="shared" si="632"/>
        <v>45092.999999996275</v>
      </c>
      <c r="H1540" s="2" t="str">
        <f t="shared" si="633"/>
        <v>Seattle Seahawks</v>
      </c>
      <c r="I1540" s="2" t="str">
        <f t="shared" si="634"/>
        <v>New York Giants</v>
      </c>
      <c r="J1540" s="17">
        <f t="shared" si="635"/>
        <v>-195.3125</v>
      </c>
      <c r="K1540" s="18">
        <f t="shared" si="636"/>
        <v>175</v>
      </c>
      <c r="L1540" s="4">
        <f t="shared" ref="L1540:L1603" si="637">IF(J1540&lt;0,-(100-J1540)/J1540,J1540/100+1)</f>
        <v>1.512</v>
      </c>
      <c r="M1540" s="4">
        <f t="shared" ref="M1540:M1603" si="638">IF(K1540&lt;0,-(100-K1540)/K1540,K1540/100+1)</f>
        <v>2.75</v>
      </c>
      <c r="N1540" s="1">
        <f t="shared" si="613"/>
        <v>0.66137566137566139</v>
      </c>
      <c r="O1540" s="1">
        <f t="shared" si="614"/>
        <v>0.36363636363636365</v>
      </c>
      <c r="P1540" s="1">
        <f t="shared" si="615"/>
        <v>2.4401689347724131E-2</v>
      </c>
      <c r="Q1540" s="1">
        <f t="shared" si="616"/>
        <v>0.14886964886964887</v>
      </c>
      <c r="R1540" s="1">
        <f t="shared" si="617"/>
        <v>0.65986964886964894</v>
      </c>
      <c r="S1540" s="1"/>
      <c r="T1540" s="17">
        <f t="shared" si="618"/>
        <v>515.45081928376521</v>
      </c>
      <c r="U1540" s="18">
        <f t="shared" si="619"/>
        <v>1739.277880578285</v>
      </c>
      <c r="V1540" s="2">
        <f t="shared" si="620"/>
        <v>489.67827831957692</v>
      </c>
      <c r="W1540" s="18">
        <f t="shared" si="621"/>
        <v>1652.3139865493706</v>
      </c>
      <c r="X1540" s="2">
        <f t="shared" si="622"/>
        <v>-204.21571555750606</v>
      </c>
      <c r="Y1540" s="2">
        <f t="shared" si="623"/>
        <v>165.23139865493707</v>
      </c>
      <c r="Z1540" s="2">
        <f t="shared" si="624"/>
        <v>489.67827831957692</v>
      </c>
      <c r="AA1540" s="2">
        <f t="shared" si="625"/>
        <v>-1000</v>
      </c>
      <c r="AB1540" s="5">
        <f t="shared" si="626"/>
        <v>0.51200000000000001</v>
      </c>
      <c r="AC1540" s="5">
        <f t="shared" si="627"/>
        <v>-1</v>
      </c>
      <c r="AD1540" s="3">
        <f t="shared" si="628"/>
        <v>201710</v>
      </c>
      <c r="AE1540" s="21">
        <v>3.22</v>
      </c>
      <c r="AF1540" s="21">
        <v>1.4</v>
      </c>
      <c r="AG1540" s="21">
        <v>2.75</v>
      </c>
      <c r="AH1540" s="21">
        <v>1.512</v>
      </c>
      <c r="AI1540">
        <v>7</v>
      </c>
      <c r="AJ1540">
        <v>24</v>
      </c>
      <c r="AK1540">
        <f t="shared" si="629"/>
        <v>-200</v>
      </c>
      <c r="AL1540">
        <f t="shared" si="630"/>
        <v>24</v>
      </c>
      <c r="AM1540">
        <f t="shared" si="631"/>
        <v>7</v>
      </c>
    </row>
    <row r="1541" spans="2:39" x14ac:dyDescent="0.25">
      <c r="B1541" s="24">
        <v>43030</v>
      </c>
      <c r="C1541" s="20" t="s">
        <v>25</v>
      </c>
      <c r="D1541" s="20" t="s">
        <v>26</v>
      </c>
      <c r="E1541" s="2">
        <v>239</v>
      </c>
      <c r="F1541" s="2">
        <v>-270.2702702702702</v>
      </c>
      <c r="G1541" s="9">
        <f t="shared" si="632"/>
        <v>45093.041666662939</v>
      </c>
      <c r="H1541" s="2" t="str">
        <f t="shared" si="633"/>
        <v>Dallas Cowboys</v>
      </c>
      <c r="I1541" s="2" t="str">
        <f t="shared" si="634"/>
        <v>San Francisco 49ers</v>
      </c>
      <c r="J1541" s="17">
        <f t="shared" si="635"/>
        <v>-270.2702702702702</v>
      </c>
      <c r="K1541" s="18">
        <f t="shared" si="636"/>
        <v>239</v>
      </c>
      <c r="L1541" s="4">
        <f t="shared" si="637"/>
        <v>1.37</v>
      </c>
      <c r="M1541" s="4">
        <f t="shared" si="638"/>
        <v>3.39</v>
      </c>
      <c r="N1541" s="1">
        <f t="shared" ref="N1541:N1604" si="639">1/L1541</f>
        <v>0.72992700729927007</v>
      </c>
      <c r="O1541" s="1">
        <f t="shared" ref="O1541:O1604" si="640">1/M1541</f>
        <v>0.29498525073746312</v>
      </c>
      <c r="P1541" s="1">
        <f t="shared" ref="P1541:P1604" si="641">1-L1541*M1541/(L1541+M1541)</f>
        <v>2.4306722689075522E-2</v>
      </c>
      <c r="Q1541" s="1">
        <f t="shared" ref="Q1541:Q1604" si="642">ABS(N1541-O1541)/2</f>
        <v>0.21747087828090347</v>
      </c>
      <c r="R1541" s="1">
        <f t="shared" ref="R1541:R1604" si="643">R$1+IF(L1541&lt;=M1541,Q1541,-Q1541)</f>
        <v>0.72847087828090351</v>
      </c>
      <c r="S1541" s="1"/>
      <c r="T1541" s="17">
        <f t="shared" ref="T1541:T1604" si="644">(1/R1541-1)*1000</f>
        <v>372.73847152252659</v>
      </c>
      <c r="U1541" s="18">
        <f t="shared" ref="U1541:U1604" si="645">1000000/(T1541+S$1)-T$1</f>
        <v>2348.8422438213829</v>
      </c>
      <c r="V1541" s="2">
        <f t="shared" ref="V1541:V1604" si="646">T1541*0.95</f>
        <v>354.10154794640027</v>
      </c>
      <c r="W1541" s="18">
        <f t="shared" ref="W1541:W1604" si="647">U1541*0.95</f>
        <v>2231.4001316303138</v>
      </c>
      <c r="X1541" s="2">
        <f t="shared" ref="X1541:X1604" si="648">IF(V1541&lt;1000,-100000/V1541,V1541/10)</f>
        <v>-282.40486544028556</v>
      </c>
      <c r="Y1541" s="2">
        <f t="shared" ref="Y1541:Y1604" si="649">IF(W1541&lt;1000,-100000/W1541,W1541/10)</f>
        <v>223.14001316303137</v>
      </c>
      <c r="Z1541" s="2">
        <f t="shared" ref="Z1541:Z1604" si="650">IF(AL1541&gt;AM1541,V1541,-1000)</f>
        <v>354.10154794640027</v>
      </c>
      <c r="AA1541" s="2">
        <f t="shared" ref="AA1541:AA1604" si="651">IF(AM1541&gt;AL1541,W1541,-1000)</f>
        <v>-1000</v>
      </c>
      <c r="AB1541" s="5">
        <f t="shared" ref="AB1541:AB1604" si="652">IF(AL1541&gt;AM1541,L1541-1,-1)</f>
        <v>0.37000000000000011</v>
      </c>
      <c r="AC1541" s="5">
        <f t="shared" ref="AC1541:AC1604" si="653">IF(AM1541&gt;AL1541,M1541-1,-1)</f>
        <v>-1</v>
      </c>
      <c r="AD1541" s="3">
        <f t="shared" ref="AD1541:AD1604" si="654">YEAR(B1541)*100+MONTH(B1541)</f>
        <v>201710</v>
      </c>
      <c r="AE1541" s="21">
        <v>3.14</v>
      </c>
      <c r="AF1541" s="21">
        <v>1.4159999999999999</v>
      </c>
      <c r="AG1541" s="21">
        <v>3.39</v>
      </c>
      <c r="AH1541" s="21">
        <v>1.37</v>
      </c>
      <c r="AI1541">
        <v>10</v>
      </c>
      <c r="AJ1541">
        <v>40</v>
      </c>
      <c r="AK1541">
        <f t="shared" ref="AK1541:AK1604" si="655">IF(J1541&lt;-200,INT(J1541/100)*100,INT(J1541/10)*10)</f>
        <v>-300</v>
      </c>
      <c r="AL1541">
        <f t="shared" ref="AL1541:AL1604" si="656">IF(E1541&lt;F1541,AI1541,AJ1541)</f>
        <v>40</v>
      </c>
      <c r="AM1541">
        <f t="shared" ref="AM1541:AM1604" si="657">IF(E1541&lt;F1541,AJ1541,AI1541)</f>
        <v>10</v>
      </c>
    </row>
    <row r="1542" spans="2:39" x14ac:dyDescent="0.25">
      <c r="B1542" s="24">
        <v>43030</v>
      </c>
      <c r="C1542" s="20" t="s">
        <v>27</v>
      </c>
      <c r="D1542" s="20" t="s">
        <v>30</v>
      </c>
      <c r="E1542" s="2">
        <v>-166.1129568106312</v>
      </c>
      <c r="F1542" s="2">
        <v>150</v>
      </c>
      <c r="G1542" s="9">
        <f t="shared" ref="G1542:G1605" si="658">G1541+1/24</f>
        <v>45093.083333329603</v>
      </c>
      <c r="H1542" s="2" t="str">
        <f t="shared" si="633"/>
        <v>Buffalo Bills</v>
      </c>
      <c r="I1542" s="2" t="str">
        <f t="shared" si="634"/>
        <v>Tampa Bay Buccaneers</v>
      </c>
      <c r="J1542" s="17">
        <f t="shared" si="635"/>
        <v>-166.1129568106312</v>
      </c>
      <c r="K1542" s="18">
        <f t="shared" si="636"/>
        <v>150</v>
      </c>
      <c r="L1542" s="4">
        <f t="shared" si="637"/>
        <v>1.6020000000000001</v>
      </c>
      <c r="M1542" s="4">
        <f t="shared" si="638"/>
        <v>2.5</v>
      </c>
      <c r="N1542" s="1">
        <f t="shared" si="639"/>
        <v>0.62421972534332082</v>
      </c>
      <c r="O1542" s="1">
        <f t="shared" si="640"/>
        <v>0.4</v>
      </c>
      <c r="P1542" s="1">
        <f t="shared" si="641"/>
        <v>2.3647001462701267E-2</v>
      </c>
      <c r="Q1542" s="1">
        <f t="shared" si="642"/>
        <v>0.1121098626716604</v>
      </c>
      <c r="R1542" s="1">
        <f t="shared" si="643"/>
        <v>0.62310986267166046</v>
      </c>
      <c r="S1542" s="1"/>
      <c r="T1542" s="17">
        <f t="shared" si="644"/>
        <v>604.85342939746852</v>
      </c>
      <c r="U1542" s="18">
        <f t="shared" si="645"/>
        <v>1493.8085293743554</v>
      </c>
      <c r="V1542" s="2">
        <f t="shared" si="646"/>
        <v>574.61075792759505</v>
      </c>
      <c r="W1542" s="18">
        <f t="shared" si="647"/>
        <v>1419.1181029056377</v>
      </c>
      <c r="X1542" s="2">
        <f t="shared" si="648"/>
        <v>-174.0308523993919</v>
      </c>
      <c r="Y1542" s="2">
        <f t="shared" si="649"/>
        <v>141.91181029056378</v>
      </c>
      <c r="Z1542" s="2">
        <f t="shared" si="650"/>
        <v>574.61075792759505</v>
      </c>
      <c r="AA1542" s="2">
        <f t="shared" si="651"/>
        <v>-1000</v>
      </c>
      <c r="AB1542" s="5">
        <f t="shared" si="652"/>
        <v>0.60200000000000009</v>
      </c>
      <c r="AC1542" s="5">
        <f t="shared" si="653"/>
        <v>-1</v>
      </c>
      <c r="AD1542" s="3">
        <f t="shared" si="654"/>
        <v>201710</v>
      </c>
      <c r="AE1542" s="21">
        <v>1.6659999999999999</v>
      </c>
      <c r="AF1542" s="21">
        <v>2.36</v>
      </c>
      <c r="AG1542" s="21">
        <v>1.6020000000000001</v>
      </c>
      <c r="AH1542" s="21">
        <v>2.5</v>
      </c>
      <c r="AI1542">
        <v>30</v>
      </c>
      <c r="AJ1542">
        <v>27</v>
      </c>
      <c r="AK1542">
        <f t="shared" si="655"/>
        <v>-170</v>
      </c>
      <c r="AL1542">
        <f t="shared" si="656"/>
        <v>30</v>
      </c>
      <c r="AM1542">
        <f t="shared" si="657"/>
        <v>27</v>
      </c>
    </row>
    <row r="1543" spans="2:39" x14ac:dyDescent="0.25">
      <c r="B1543" s="24">
        <v>43030</v>
      </c>
      <c r="C1543" s="20" t="s">
        <v>40</v>
      </c>
      <c r="D1543" s="20" t="s">
        <v>47</v>
      </c>
      <c r="E1543" s="2">
        <v>136</v>
      </c>
      <c r="F1543" s="2">
        <v>-150.15015015015015</v>
      </c>
      <c r="G1543" s="9">
        <f t="shared" si="658"/>
        <v>45093.124999996267</v>
      </c>
      <c r="H1543" s="2" t="str">
        <f t="shared" ref="H1543:H1606" si="659">IF(E1543&lt;=F1543,C1543,D1543)</f>
        <v>Carolina Panthers</v>
      </c>
      <c r="I1543" s="2" t="str">
        <f t="shared" ref="I1543:I1606" si="660">IF(E1543&gt;F1543,C1543,D1543)</f>
        <v>Chicago Bears</v>
      </c>
      <c r="J1543" s="17">
        <f t="shared" ref="J1543:J1606" si="661">IF(E1543&lt;=F1543,E1543,F1543)</f>
        <v>-150.15015015015015</v>
      </c>
      <c r="K1543" s="18">
        <f t="shared" ref="K1543:K1606" si="662">IF(E1543&gt;F1543,E1543,F1543)</f>
        <v>136</v>
      </c>
      <c r="L1543" s="4">
        <f t="shared" si="637"/>
        <v>1.6659999999999999</v>
      </c>
      <c r="M1543" s="4">
        <f t="shared" si="638"/>
        <v>2.3600000000000003</v>
      </c>
      <c r="N1543" s="1">
        <f t="shared" si="639"/>
        <v>0.60024009603841544</v>
      </c>
      <c r="O1543" s="1">
        <f t="shared" si="640"/>
        <v>0.42372881355932196</v>
      </c>
      <c r="P1543" s="1">
        <f t="shared" si="641"/>
        <v>2.3407848981619406E-2</v>
      </c>
      <c r="Q1543" s="1">
        <f t="shared" si="642"/>
        <v>8.8255641239546739E-2</v>
      </c>
      <c r="R1543" s="1">
        <f t="shared" si="643"/>
        <v>0.59925564123954678</v>
      </c>
      <c r="S1543" s="1"/>
      <c r="T1543" s="17">
        <f t="shared" si="644"/>
        <v>668.73689821513005</v>
      </c>
      <c r="U1543" s="18">
        <f t="shared" si="645"/>
        <v>1356.0765066241347</v>
      </c>
      <c r="V1543" s="2">
        <f t="shared" si="646"/>
        <v>635.30005330437348</v>
      </c>
      <c r="W1543" s="18">
        <f t="shared" si="647"/>
        <v>1288.2726812929279</v>
      </c>
      <c r="X1543" s="2">
        <f t="shared" si="648"/>
        <v>-157.40593673787998</v>
      </c>
      <c r="Y1543" s="2">
        <f t="shared" si="649"/>
        <v>128.8272681292928</v>
      </c>
      <c r="Z1543" s="2">
        <f t="shared" si="650"/>
        <v>-1000</v>
      </c>
      <c r="AA1543" s="2">
        <f t="shared" si="651"/>
        <v>1288.2726812929279</v>
      </c>
      <c r="AB1543" s="5">
        <f t="shared" si="652"/>
        <v>-1</v>
      </c>
      <c r="AC1543" s="5">
        <f t="shared" si="653"/>
        <v>1.3600000000000003</v>
      </c>
      <c r="AD1543" s="3">
        <f t="shared" si="654"/>
        <v>201710</v>
      </c>
      <c r="AE1543" s="21">
        <v>2.48</v>
      </c>
      <c r="AF1543" s="21">
        <v>1.609</v>
      </c>
      <c r="AG1543" s="21">
        <v>2.36</v>
      </c>
      <c r="AH1543" s="21">
        <v>1.6659999999999999</v>
      </c>
      <c r="AI1543">
        <v>17</v>
      </c>
      <c r="AJ1543">
        <v>3</v>
      </c>
      <c r="AK1543">
        <f t="shared" si="655"/>
        <v>-160</v>
      </c>
      <c r="AL1543">
        <f t="shared" si="656"/>
        <v>3</v>
      </c>
      <c r="AM1543">
        <f t="shared" si="657"/>
        <v>17</v>
      </c>
    </row>
    <row r="1544" spans="2:39" x14ac:dyDescent="0.25">
      <c r="B1544" s="24">
        <v>43030</v>
      </c>
      <c r="C1544" s="20" t="s">
        <v>49</v>
      </c>
      <c r="D1544" s="20" t="s">
        <v>44</v>
      </c>
      <c r="E1544" s="2">
        <v>204.99999999999997</v>
      </c>
      <c r="F1544" s="2">
        <v>-230.41474654377885</v>
      </c>
      <c r="G1544" s="9">
        <f t="shared" si="658"/>
        <v>45093.166666662932</v>
      </c>
      <c r="H1544" s="2" t="str">
        <f t="shared" si="659"/>
        <v>Tennessee Titans</v>
      </c>
      <c r="I1544" s="2" t="str">
        <f t="shared" si="660"/>
        <v>Cleveland Browns</v>
      </c>
      <c r="J1544" s="17">
        <f t="shared" si="661"/>
        <v>-230.41474654377885</v>
      </c>
      <c r="K1544" s="18">
        <f t="shared" si="662"/>
        <v>204.99999999999997</v>
      </c>
      <c r="L1544" s="4">
        <f t="shared" si="637"/>
        <v>1.4339999999999999</v>
      </c>
      <c r="M1544" s="4">
        <f t="shared" si="638"/>
        <v>3.05</v>
      </c>
      <c r="N1544" s="1">
        <f t="shared" si="639"/>
        <v>0.69735006973500702</v>
      </c>
      <c r="O1544" s="1">
        <f t="shared" si="640"/>
        <v>0.32786885245901642</v>
      </c>
      <c r="P1544" s="1">
        <f t="shared" si="641"/>
        <v>2.4598572702943966E-2</v>
      </c>
      <c r="Q1544" s="1">
        <f t="shared" si="642"/>
        <v>0.1847406086379953</v>
      </c>
      <c r="R1544" s="1">
        <f t="shared" si="643"/>
        <v>0.69574060863799536</v>
      </c>
      <c r="S1544" s="1"/>
      <c r="T1544" s="17">
        <f t="shared" si="644"/>
        <v>437.31728115975989</v>
      </c>
      <c r="U1544" s="18">
        <f t="shared" si="645"/>
        <v>2028.3240111062205</v>
      </c>
      <c r="V1544" s="2">
        <f t="shared" si="646"/>
        <v>415.45141710177188</v>
      </c>
      <c r="W1544" s="18">
        <f t="shared" si="647"/>
        <v>1926.9078105509093</v>
      </c>
      <c r="X1544" s="2">
        <f t="shared" si="648"/>
        <v>-240.70203129311579</v>
      </c>
      <c r="Y1544" s="2">
        <f t="shared" si="649"/>
        <v>192.69078105509092</v>
      </c>
      <c r="Z1544" s="2">
        <f t="shared" si="650"/>
        <v>415.45141710177188</v>
      </c>
      <c r="AA1544" s="2">
        <f t="shared" si="651"/>
        <v>-1000</v>
      </c>
      <c r="AB1544" s="5">
        <f t="shared" si="652"/>
        <v>0.43399999999999994</v>
      </c>
      <c r="AC1544" s="5">
        <f t="shared" si="653"/>
        <v>-1</v>
      </c>
      <c r="AD1544" s="3">
        <f t="shared" si="654"/>
        <v>201710</v>
      </c>
      <c r="AE1544" s="21">
        <v>3.05</v>
      </c>
      <c r="AF1544" s="21">
        <v>1.4339999999999999</v>
      </c>
      <c r="AG1544" s="21">
        <v>3.05</v>
      </c>
      <c r="AH1544" s="21">
        <v>1.4339999999999999</v>
      </c>
      <c r="AI1544">
        <v>9</v>
      </c>
      <c r="AJ1544">
        <v>12</v>
      </c>
      <c r="AK1544">
        <f t="shared" si="655"/>
        <v>-300</v>
      </c>
      <c r="AL1544">
        <f t="shared" si="656"/>
        <v>12</v>
      </c>
      <c r="AM1544">
        <f t="shared" si="657"/>
        <v>9</v>
      </c>
    </row>
    <row r="1545" spans="2:39" x14ac:dyDescent="0.25">
      <c r="B1545" s="24">
        <v>43030</v>
      </c>
      <c r="C1545" s="20" t="s">
        <v>36</v>
      </c>
      <c r="D1545" s="20" t="s">
        <v>46</v>
      </c>
      <c r="E1545" s="2">
        <v>166</v>
      </c>
      <c r="F1545" s="2">
        <v>-185.18518518518516</v>
      </c>
      <c r="G1545" s="9">
        <f t="shared" si="658"/>
        <v>45093.208333329596</v>
      </c>
      <c r="H1545" s="2" t="str">
        <f t="shared" si="659"/>
        <v>New Orleans Saints</v>
      </c>
      <c r="I1545" s="2" t="str">
        <f t="shared" si="660"/>
        <v>Green Bay Packers</v>
      </c>
      <c r="J1545" s="17">
        <f t="shared" si="661"/>
        <v>-185.18518518518516</v>
      </c>
      <c r="K1545" s="18">
        <f t="shared" si="662"/>
        <v>166</v>
      </c>
      <c r="L1545" s="4">
        <f t="shared" si="637"/>
        <v>1.54</v>
      </c>
      <c r="M1545" s="4">
        <f t="shared" si="638"/>
        <v>2.66</v>
      </c>
      <c r="N1545" s="1">
        <f t="shared" si="639"/>
        <v>0.64935064935064934</v>
      </c>
      <c r="O1545" s="1">
        <f t="shared" si="640"/>
        <v>0.37593984962406013</v>
      </c>
      <c r="P1545" s="1">
        <f t="shared" si="641"/>
        <v>2.4666666666666726E-2</v>
      </c>
      <c r="Q1545" s="1">
        <f t="shared" si="642"/>
        <v>0.13670539986329461</v>
      </c>
      <c r="R1545" s="1">
        <f t="shared" si="643"/>
        <v>0.64770539986329467</v>
      </c>
      <c r="S1545" s="1"/>
      <c r="T1545" s="17">
        <f t="shared" si="644"/>
        <v>543.91178491187668</v>
      </c>
      <c r="U1545" s="18">
        <f t="shared" si="645"/>
        <v>1653.0471874062387</v>
      </c>
      <c r="V1545" s="2">
        <f t="shared" si="646"/>
        <v>516.71619566628283</v>
      </c>
      <c r="W1545" s="18">
        <f t="shared" si="647"/>
        <v>1570.3948280359266</v>
      </c>
      <c r="X1545" s="2">
        <f t="shared" si="648"/>
        <v>-193.52983482751958</v>
      </c>
      <c r="Y1545" s="2">
        <f t="shared" si="649"/>
        <v>157.03948280359265</v>
      </c>
      <c r="Z1545" s="2">
        <f t="shared" si="650"/>
        <v>516.71619566628283</v>
      </c>
      <c r="AA1545" s="2">
        <f t="shared" si="651"/>
        <v>-1000</v>
      </c>
      <c r="AB1545" s="5">
        <f t="shared" si="652"/>
        <v>0.54</v>
      </c>
      <c r="AC1545" s="5">
        <f t="shared" si="653"/>
        <v>-1</v>
      </c>
      <c r="AD1545" s="3">
        <f t="shared" si="654"/>
        <v>201710</v>
      </c>
      <c r="AE1545" s="21">
        <v>2.82</v>
      </c>
      <c r="AF1545" s="21">
        <v>1.492</v>
      </c>
      <c r="AG1545" s="21">
        <v>2.66</v>
      </c>
      <c r="AH1545" s="21">
        <v>1.54</v>
      </c>
      <c r="AI1545">
        <v>17</v>
      </c>
      <c r="AJ1545">
        <v>26</v>
      </c>
      <c r="AK1545">
        <f t="shared" si="655"/>
        <v>-190</v>
      </c>
      <c r="AL1545">
        <f t="shared" si="656"/>
        <v>26</v>
      </c>
      <c r="AM1545">
        <f t="shared" si="657"/>
        <v>17</v>
      </c>
    </row>
    <row r="1546" spans="2:39" x14ac:dyDescent="0.25">
      <c r="B1546" s="24">
        <v>43030</v>
      </c>
      <c r="C1546" s="20" t="s">
        <v>42</v>
      </c>
      <c r="D1546" s="20" t="s">
        <v>29</v>
      </c>
      <c r="E1546" s="2">
        <v>141</v>
      </c>
      <c r="F1546" s="2">
        <v>-156.00624024960999</v>
      </c>
      <c r="G1546" s="9">
        <f t="shared" si="658"/>
        <v>45093.24999999626</v>
      </c>
      <c r="H1546" s="2" t="str">
        <f t="shared" si="659"/>
        <v>Jacksonville Jaguars</v>
      </c>
      <c r="I1546" s="2" t="str">
        <f t="shared" si="660"/>
        <v>Indianapolis Colts</v>
      </c>
      <c r="J1546" s="17">
        <f t="shared" si="661"/>
        <v>-156.00624024960999</v>
      </c>
      <c r="K1546" s="18">
        <f t="shared" si="662"/>
        <v>141</v>
      </c>
      <c r="L1546" s="4">
        <f t="shared" si="637"/>
        <v>1.6409999999999998</v>
      </c>
      <c r="M1546" s="4">
        <f t="shared" si="638"/>
        <v>2.41</v>
      </c>
      <c r="N1546" s="1">
        <f t="shared" si="639"/>
        <v>0.6093845216331506</v>
      </c>
      <c r="O1546" s="1">
        <f t="shared" si="640"/>
        <v>0.41493775933609955</v>
      </c>
      <c r="P1546" s="1">
        <f t="shared" si="641"/>
        <v>2.3744754381634259E-2</v>
      </c>
      <c r="Q1546" s="1">
        <f t="shared" si="642"/>
        <v>9.7223381148525523E-2</v>
      </c>
      <c r="R1546" s="1">
        <f t="shared" si="643"/>
        <v>0.60822338114852559</v>
      </c>
      <c r="S1546" s="1"/>
      <c r="T1546" s="17">
        <f t="shared" si="644"/>
        <v>644.13278245185415</v>
      </c>
      <c r="U1546" s="18">
        <f t="shared" si="645"/>
        <v>1406.0991574687775</v>
      </c>
      <c r="V1546" s="2">
        <f t="shared" si="646"/>
        <v>611.92614332926144</v>
      </c>
      <c r="W1546" s="18">
        <f t="shared" si="647"/>
        <v>1335.7941995953386</v>
      </c>
      <c r="X1546" s="2">
        <f t="shared" si="648"/>
        <v>-163.41841428107219</v>
      </c>
      <c r="Y1546" s="2">
        <f t="shared" si="649"/>
        <v>133.57941995953385</v>
      </c>
      <c r="Z1546" s="2">
        <f t="shared" si="650"/>
        <v>611.92614332926144</v>
      </c>
      <c r="AA1546" s="2">
        <f t="shared" si="651"/>
        <v>-1000</v>
      </c>
      <c r="AB1546" s="5">
        <f t="shared" si="652"/>
        <v>0.64099999999999979</v>
      </c>
      <c r="AC1546" s="5">
        <f t="shared" si="653"/>
        <v>-1</v>
      </c>
      <c r="AD1546" s="3">
        <f t="shared" si="654"/>
        <v>201710</v>
      </c>
      <c r="AE1546" s="21">
        <v>2.44</v>
      </c>
      <c r="AF1546" s="21">
        <v>1.625</v>
      </c>
      <c r="AG1546" s="21">
        <v>2.41</v>
      </c>
      <c r="AH1546" s="21">
        <v>1.641</v>
      </c>
      <c r="AI1546">
        <v>0</v>
      </c>
      <c r="AJ1546">
        <v>27</v>
      </c>
      <c r="AK1546">
        <f t="shared" si="655"/>
        <v>-160</v>
      </c>
      <c r="AL1546">
        <f t="shared" si="656"/>
        <v>27</v>
      </c>
      <c r="AM1546">
        <f t="shared" si="657"/>
        <v>0</v>
      </c>
    </row>
    <row r="1547" spans="2:39" x14ac:dyDescent="0.25">
      <c r="B1547" s="24">
        <v>43030</v>
      </c>
      <c r="C1547" s="20" t="s">
        <v>50</v>
      </c>
      <c r="D1547" s="20" t="s">
        <v>51</v>
      </c>
      <c r="E1547" s="2">
        <v>-164.20361247947454</v>
      </c>
      <c r="F1547" s="2">
        <v>148</v>
      </c>
      <c r="G1547" s="9">
        <f t="shared" si="658"/>
        <v>45093.291666662924</v>
      </c>
      <c r="H1547" s="2" t="str">
        <f t="shared" si="659"/>
        <v>Los Angeles Rams</v>
      </c>
      <c r="I1547" s="2" t="str">
        <f t="shared" si="660"/>
        <v>Arizona Cardinals</v>
      </c>
      <c r="J1547" s="17">
        <f t="shared" si="661"/>
        <v>-164.20361247947454</v>
      </c>
      <c r="K1547" s="18">
        <f t="shared" si="662"/>
        <v>148</v>
      </c>
      <c r="L1547" s="4">
        <f t="shared" si="637"/>
        <v>1.609</v>
      </c>
      <c r="M1547" s="4">
        <f t="shared" si="638"/>
        <v>2.48</v>
      </c>
      <c r="N1547" s="1">
        <f t="shared" si="639"/>
        <v>0.62150403977625857</v>
      </c>
      <c r="O1547" s="1">
        <f t="shared" si="640"/>
        <v>0.40322580645161293</v>
      </c>
      <c r="P1547" s="1">
        <f t="shared" si="641"/>
        <v>2.4133039863047268E-2</v>
      </c>
      <c r="Q1547" s="1">
        <f t="shared" si="642"/>
        <v>0.10913911666232282</v>
      </c>
      <c r="R1547" s="1">
        <f t="shared" si="643"/>
        <v>0.6201391166623228</v>
      </c>
      <c r="S1547" s="1"/>
      <c r="T1547" s="17">
        <f t="shared" si="644"/>
        <v>612.54140100392738</v>
      </c>
      <c r="U1547" s="18">
        <f t="shared" si="645"/>
        <v>1475.8167857920587</v>
      </c>
      <c r="V1547" s="2">
        <f t="shared" si="646"/>
        <v>581.914330953731</v>
      </c>
      <c r="W1547" s="18">
        <f t="shared" si="647"/>
        <v>1402.0259465024558</v>
      </c>
      <c r="X1547" s="2">
        <f t="shared" si="648"/>
        <v>-171.84660126191525</v>
      </c>
      <c r="Y1547" s="2">
        <f t="shared" si="649"/>
        <v>140.20259465024557</v>
      </c>
      <c r="Z1547" s="2">
        <f t="shared" si="650"/>
        <v>581.914330953731</v>
      </c>
      <c r="AA1547" s="2">
        <f t="shared" si="651"/>
        <v>-1000</v>
      </c>
      <c r="AB1547" s="5">
        <f t="shared" si="652"/>
        <v>0.60899999999999999</v>
      </c>
      <c r="AC1547" s="5">
        <f t="shared" si="653"/>
        <v>-1</v>
      </c>
      <c r="AD1547" s="3">
        <f t="shared" si="654"/>
        <v>201710</v>
      </c>
      <c r="AE1547" s="21">
        <v>1.546</v>
      </c>
      <c r="AF1547" s="21">
        <v>2.65</v>
      </c>
      <c r="AG1547" s="21">
        <v>1.609</v>
      </c>
      <c r="AH1547" s="21">
        <v>2.48</v>
      </c>
      <c r="AI1547">
        <v>33</v>
      </c>
      <c r="AJ1547">
        <v>0</v>
      </c>
      <c r="AK1547">
        <f t="shared" si="655"/>
        <v>-170</v>
      </c>
      <c r="AL1547">
        <f t="shared" si="656"/>
        <v>33</v>
      </c>
      <c r="AM1547">
        <f t="shared" si="657"/>
        <v>0</v>
      </c>
    </row>
    <row r="1548" spans="2:39" x14ac:dyDescent="0.25">
      <c r="B1548" s="24">
        <v>43030</v>
      </c>
      <c r="C1548" s="20" t="s">
        <v>33</v>
      </c>
      <c r="D1548" s="20" t="s">
        <v>45</v>
      </c>
      <c r="E1548" s="2">
        <v>-156.00624024960999</v>
      </c>
      <c r="F1548" s="2">
        <v>141</v>
      </c>
      <c r="G1548" s="9">
        <f t="shared" si="658"/>
        <v>45093.333333329589</v>
      </c>
      <c r="H1548" s="2" t="str">
        <f t="shared" si="659"/>
        <v>Miami Dolphins</v>
      </c>
      <c r="I1548" s="2" t="str">
        <f t="shared" si="660"/>
        <v>New York Jets</v>
      </c>
      <c r="J1548" s="17">
        <f t="shared" si="661"/>
        <v>-156.00624024960999</v>
      </c>
      <c r="K1548" s="18">
        <f t="shared" si="662"/>
        <v>141</v>
      </c>
      <c r="L1548" s="4">
        <f t="shared" si="637"/>
        <v>1.6409999999999998</v>
      </c>
      <c r="M1548" s="4">
        <f t="shared" si="638"/>
        <v>2.41</v>
      </c>
      <c r="N1548" s="1">
        <f t="shared" si="639"/>
        <v>0.6093845216331506</v>
      </c>
      <c r="O1548" s="1">
        <f t="shared" si="640"/>
        <v>0.41493775933609955</v>
      </c>
      <c r="P1548" s="1">
        <f t="shared" si="641"/>
        <v>2.3744754381634259E-2</v>
      </c>
      <c r="Q1548" s="1">
        <f t="shared" si="642"/>
        <v>9.7223381148525523E-2</v>
      </c>
      <c r="R1548" s="1">
        <f t="shared" si="643"/>
        <v>0.60822338114852559</v>
      </c>
      <c r="S1548" s="1"/>
      <c r="T1548" s="17">
        <f t="shared" si="644"/>
        <v>644.13278245185415</v>
      </c>
      <c r="U1548" s="18">
        <f t="shared" si="645"/>
        <v>1406.0991574687775</v>
      </c>
      <c r="V1548" s="2">
        <f t="shared" si="646"/>
        <v>611.92614332926144</v>
      </c>
      <c r="W1548" s="18">
        <f t="shared" si="647"/>
        <v>1335.7941995953386</v>
      </c>
      <c r="X1548" s="2">
        <f t="shared" si="648"/>
        <v>-163.41841428107219</v>
      </c>
      <c r="Y1548" s="2">
        <f t="shared" si="649"/>
        <v>133.57941995953385</v>
      </c>
      <c r="Z1548" s="2">
        <f t="shared" si="650"/>
        <v>611.92614332926144</v>
      </c>
      <c r="AA1548" s="2">
        <f t="shared" si="651"/>
        <v>-1000</v>
      </c>
      <c r="AB1548" s="5">
        <f t="shared" si="652"/>
        <v>0.64099999999999979</v>
      </c>
      <c r="AC1548" s="5">
        <f t="shared" si="653"/>
        <v>-1</v>
      </c>
      <c r="AD1548" s="3">
        <f t="shared" si="654"/>
        <v>201710</v>
      </c>
      <c r="AE1548" s="21">
        <v>1.621</v>
      </c>
      <c r="AF1548" s="21">
        <v>2.4500000000000002</v>
      </c>
      <c r="AG1548" s="21">
        <v>1.641</v>
      </c>
      <c r="AH1548" s="21">
        <v>2.41</v>
      </c>
      <c r="AI1548">
        <v>31</v>
      </c>
      <c r="AJ1548">
        <v>28</v>
      </c>
      <c r="AK1548">
        <f t="shared" si="655"/>
        <v>-160</v>
      </c>
      <c r="AL1548">
        <f t="shared" si="656"/>
        <v>31</v>
      </c>
      <c r="AM1548">
        <f t="shared" si="657"/>
        <v>28</v>
      </c>
    </row>
    <row r="1549" spans="2:39" x14ac:dyDescent="0.25">
      <c r="B1549" s="24">
        <v>43030</v>
      </c>
      <c r="C1549" s="20" t="s">
        <v>32</v>
      </c>
      <c r="D1549" s="20" t="s">
        <v>31</v>
      </c>
      <c r="E1549" s="2">
        <v>-230.41474654377885</v>
      </c>
      <c r="F1549" s="2">
        <v>204.99999999999997</v>
      </c>
      <c r="G1549" s="9">
        <f t="shared" si="658"/>
        <v>45093.374999996253</v>
      </c>
      <c r="H1549" s="2" t="str">
        <f t="shared" si="659"/>
        <v>Minnesota Vikings</v>
      </c>
      <c r="I1549" s="2" t="str">
        <f t="shared" si="660"/>
        <v>Baltimore Ravens</v>
      </c>
      <c r="J1549" s="17">
        <f t="shared" si="661"/>
        <v>-230.41474654377885</v>
      </c>
      <c r="K1549" s="18">
        <f t="shared" si="662"/>
        <v>204.99999999999997</v>
      </c>
      <c r="L1549" s="4">
        <f t="shared" si="637"/>
        <v>1.4339999999999999</v>
      </c>
      <c r="M1549" s="4">
        <f t="shared" si="638"/>
        <v>3.05</v>
      </c>
      <c r="N1549" s="1">
        <f t="shared" si="639"/>
        <v>0.69735006973500702</v>
      </c>
      <c r="O1549" s="1">
        <f t="shared" si="640"/>
        <v>0.32786885245901642</v>
      </c>
      <c r="P1549" s="1">
        <f t="shared" si="641"/>
        <v>2.4598572702943966E-2</v>
      </c>
      <c r="Q1549" s="1">
        <f t="shared" si="642"/>
        <v>0.1847406086379953</v>
      </c>
      <c r="R1549" s="1">
        <f t="shared" si="643"/>
        <v>0.69574060863799536</v>
      </c>
      <c r="S1549" s="1"/>
      <c r="T1549" s="17">
        <f t="shared" si="644"/>
        <v>437.31728115975989</v>
      </c>
      <c r="U1549" s="18">
        <f t="shared" si="645"/>
        <v>2028.3240111062205</v>
      </c>
      <c r="V1549" s="2">
        <f t="shared" si="646"/>
        <v>415.45141710177188</v>
      </c>
      <c r="W1549" s="18">
        <f t="shared" si="647"/>
        <v>1926.9078105509093</v>
      </c>
      <c r="X1549" s="2">
        <f t="shared" si="648"/>
        <v>-240.70203129311579</v>
      </c>
      <c r="Y1549" s="2">
        <f t="shared" si="649"/>
        <v>192.69078105509092</v>
      </c>
      <c r="Z1549" s="2">
        <f t="shared" si="650"/>
        <v>415.45141710177188</v>
      </c>
      <c r="AA1549" s="2">
        <f t="shared" si="651"/>
        <v>-1000</v>
      </c>
      <c r="AB1549" s="5">
        <f t="shared" si="652"/>
        <v>0.43399999999999994</v>
      </c>
      <c r="AC1549" s="5">
        <f t="shared" si="653"/>
        <v>-1</v>
      </c>
      <c r="AD1549" s="3">
        <f t="shared" si="654"/>
        <v>201710</v>
      </c>
      <c r="AE1549" s="21">
        <v>1.425</v>
      </c>
      <c r="AF1549" s="21">
        <v>3.1</v>
      </c>
      <c r="AG1549" s="21">
        <v>1.4339999999999999</v>
      </c>
      <c r="AH1549" s="21">
        <v>3.05</v>
      </c>
      <c r="AI1549">
        <v>24</v>
      </c>
      <c r="AJ1549">
        <v>16</v>
      </c>
      <c r="AK1549">
        <f t="shared" si="655"/>
        <v>-300</v>
      </c>
      <c r="AL1549">
        <f t="shared" si="656"/>
        <v>24</v>
      </c>
      <c r="AM1549">
        <f t="shared" si="657"/>
        <v>16</v>
      </c>
    </row>
    <row r="1550" spans="2:39" x14ac:dyDescent="0.25">
      <c r="B1550" s="24">
        <v>43030</v>
      </c>
      <c r="C1550" s="20" t="s">
        <v>48</v>
      </c>
      <c r="D1550" s="20" t="s">
        <v>24</v>
      </c>
      <c r="E1550" s="2">
        <v>-208.33333333333334</v>
      </c>
      <c r="F1550" s="2">
        <v>186</v>
      </c>
      <c r="G1550" s="9">
        <f t="shared" si="658"/>
        <v>45093.416666662917</v>
      </c>
      <c r="H1550" s="2" t="str">
        <f t="shared" si="659"/>
        <v>Pittsburgh Steelers</v>
      </c>
      <c r="I1550" s="2" t="str">
        <f t="shared" si="660"/>
        <v>Cincinnati Bengals</v>
      </c>
      <c r="J1550" s="17">
        <f t="shared" si="661"/>
        <v>-208.33333333333334</v>
      </c>
      <c r="K1550" s="18">
        <f t="shared" si="662"/>
        <v>186</v>
      </c>
      <c r="L1550" s="4">
        <f t="shared" si="637"/>
        <v>1.4800000000000002</v>
      </c>
      <c r="M1550" s="4">
        <f t="shared" si="638"/>
        <v>2.8600000000000003</v>
      </c>
      <c r="N1550" s="1">
        <f t="shared" si="639"/>
        <v>0.67567567567567555</v>
      </c>
      <c r="O1550" s="1">
        <f t="shared" si="640"/>
        <v>0.34965034965034963</v>
      </c>
      <c r="P1550" s="1">
        <f t="shared" si="641"/>
        <v>2.4700460829493065E-2</v>
      </c>
      <c r="Q1550" s="1">
        <f t="shared" si="642"/>
        <v>0.16301266301266296</v>
      </c>
      <c r="R1550" s="1">
        <f t="shared" si="643"/>
        <v>0.67401266301266294</v>
      </c>
      <c r="S1550" s="1"/>
      <c r="T1550" s="17">
        <f t="shared" si="644"/>
        <v>483.65165059400761</v>
      </c>
      <c r="U1550" s="18">
        <f t="shared" si="645"/>
        <v>1846.6048003943094</v>
      </c>
      <c r="V1550" s="2">
        <f t="shared" si="646"/>
        <v>459.46906806430718</v>
      </c>
      <c r="W1550" s="18">
        <f t="shared" si="647"/>
        <v>1754.2745603745939</v>
      </c>
      <c r="X1550" s="2">
        <f t="shared" si="648"/>
        <v>-217.64250729932493</v>
      </c>
      <c r="Y1550" s="2">
        <f t="shared" si="649"/>
        <v>175.42745603745939</v>
      </c>
      <c r="Z1550" s="2">
        <f t="shared" si="650"/>
        <v>459.46906806430718</v>
      </c>
      <c r="AA1550" s="2">
        <f t="shared" si="651"/>
        <v>-1000</v>
      </c>
      <c r="AB1550" s="5">
        <f t="shared" si="652"/>
        <v>0.4800000000000002</v>
      </c>
      <c r="AC1550" s="5">
        <f t="shared" si="653"/>
        <v>-1</v>
      </c>
      <c r="AD1550" s="3">
        <f t="shared" si="654"/>
        <v>201710</v>
      </c>
      <c r="AE1550" s="21">
        <v>1.427</v>
      </c>
      <c r="AF1550" s="21">
        <v>3.09</v>
      </c>
      <c r="AG1550" s="21">
        <v>1.48</v>
      </c>
      <c r="AH1550" s="21">
        <v>2.86</v>
      </c>
      <c r="AI1550">
        <v>29</v>
      </c>
      <c r="AJ1550">
        <v>14</v>
      </c>
      <c r="AK1550">
        <f t="shared" si="655"/>
        <v>-300</v>
      </c>
      <c r="AL1550">
        <f t="shared" si="656"/>
        <v>29</v>
      </c>
      <c r="AM1550">
        <f t="shared" si="657"/>
        <v>14</v>
      </c>
    </row>
    <row r="1551" spans="2:39" x14ac:dyDescent="0.25">
      <c r="B1551" s="24">
        <v>43027</v>
      </c>
      <c r="C1551" s="20" t="s">
        <v>55</v>
      </c>
      <c r="D1551" s="20" t="s">
        <v>23</v>
      </c>
      <c r="E1551" s="2">
        <v>138</v>
      </c>
      <c r="F1551" s="2">
        <v>-153.13935681470139</v>
      </c>
      <c r="G1551" s="9">
        <f t="shared" si="658"/>
        <v>45093.458333329581</v>
      </c>
      <c r="H1551" s="2" t="str">
        <f t="shared" si="659"/>
        <v>Kansas City Chiefs</v>
      </c>
      <c r="I1551" s="2" t="str">
        <f t="shared" si="660"/>
        <v>Oakland Raiders</v>
      </c>
      <c r="J1551" s="17">
        <f t="shared" si="661"/>
        <v>-153.13935681470139</v>
      </c>
      <c r="K1551" s="18">
        <f t="shared" si="662"/>
        <v>138</v>
      </c>
      <c r="L1551" s="4">
        <f t="shared" si="637"/>
        <v>1.653</v>
      </c>
      <c r="M1551" s="4">
        <f t="shared" si="638"/>
        <v>2.38</v>
      </c>
      <c r="N1551" s="1">
        <f t="shared" si="639"/>
        <v>0.60496067755595884</v>
      </c>
      <c r="O1551" s="1">
        <f t="shared" si="640"/>
        <v>0.42016806722689076</v>
      </c>
      <c r="P1551" s="1">
        <f t="shared" si="641"/>
        <v>2.4512769650384292E-2</v>
      </c>
      <c r="Q1551" s="1">
        <f t="shared" si="642"/>
        <v>9.2396305164534037E-2</v>
      </c>
      <c r="R1551" s="1">
        <f t="shared" si="643"/>
        <v>0.60339630516453402</v>
      </c>
      <c r="S1551" s="1"/>
      <c r="T1551" s="17">
        <f t="shared" si="644"/>
        <v>657.28558733438081</v>
      </c>
      <c r="U1551" s="18">
        <f t="shared" si="645"/>
        <v>1378.9221451142607</v>
      </c>
      <c r="V1551" s="2">
        <f t="shared" si="646"/>
        <v>624.42130796766173</v>
      </c>
      <c r="W1551" s="18">
        <f t="shared" si="647"/>
        <v>1309.9760378585477</v>
      </c>
      <c r="X1551" s="2">
        <f t="shared" si="648"/>
        <v>-160.14828245607998</v>
      </c>
      <c r="Y1551" s="2">
        <f t="shared" si="649"/>
        <v>130.99760378585478</v>
      </c>
      <c r="Z1551" s="2">
        <f t="shared" si="650"/>
        <v>-1000</v>
      </c>
      <c r="AA1551" s="2">
        <f t="shared" si="651"/>
        <v>1309.9760378585477</v>
      </c>
      <c r="AB1551" s="5">
        <f t="shared" si="652"/>
        <v>-1</v>
      </c>
      <c r="AC1551" s="5">
        <f t="shared" si="653"/>
        <v>1.38</v>
      </c>
      <c r="AD1551" s="3">
        <f t="shared" si="654"/>
        <v>201710</v>
      </c>
      <c r="AE1551" s="21">
        <v>2.29</v>
      </c>
      <c r="AF1551" s="21">
        <v>1.704</v>
      </c>
      <c r="AG1551" s="21">
        <v>2.38</v>
      </c>
      <c r="AH1551" s="21">
        <v>1.653</v>
      </c>
      <c r="AI1551">
        <v>31</v>
      </c>
      <c r="AJ1551">
        <v>30</v>
      </c>
      <c r="AK1551">
        <f t="shared" si="655"/>
        <v>-160</v>
      </c>
      <c r="AL1551">
        <f t="shared" si="656"/>
        <v>30</v>
      </c>
      <c r="AM1551">
        <f t="shared" si="657"/>
        <v>31</v>
      </c>
    </row>
    <row r="1552" spans="2:39" x14ac:dyDescent="0.25">
      <c r="B1552" s="24">
        <v>43024</v>
      </c>
      <c r="C1552" s="20" t="s">
        <v>44</v>
      </c>
      <c r="D1552" s="20" t="s">
        <v>42</v>
      </c>
      <c r="E1552" s="2">
        <v>-277.0083102493075</v>
      </c>
      <c r="F1552" s="2">
        <v>245.00000000000003</v>
      </c>
      <c r="G1552" s="9">
        <f t="shared" si="658"/>
        <v>45093.499999996246</v>
      </c>
      <c r="H1552" s="2" t="str">
        <f t="shared" si="659"/>
        <v>Tennessee Titans</v>
      </c>
      <c r="I1552" s="2" t="str">
        <f t="shared" si="660"/>
        <v>Indianapolis Colts</v>
      </c>
      <c r="J1552" s="17">
        <f t="shared" si="661"/>
        <v>-277.0083102493075</v>
      </c>
      <c r="K1552" s="18">
        <f t="shared" si="662"/>
        <v>245.00000000000003</v>
      </c>
      <c r="L1552" s="4">
        <f t="shared" si="637"/>
        <v>1.361</v>
      </c>
      <c r="M1552" s="4">
        <f t="shared" si="638"/>
        <v>3.45</v>
      </c>
      <c r="N1552" s="1">
        <f t="shared" si="639"/>
        <v>0.73475385745775168</v>
      </c>
      <c r="O1552" s="1">
        <f t="shared" si="640"/>
        <v>0.28985507246376813</v>
      </c>
      <c r="P1552" s="1">
        <f t="shared" si="641"/>
        <v>2.4017875701517366E-2</v>
      </c>
      <c r="Q1552" s="1">
        <f t="shared" si="642"/>
        <v>0.22244939249699178</v>
      </c>
      <c r="R1552" s="1">
        <f t="shared" si="643"/>
        <v>0.73344939249699181</v>
      </c>
      <c r="S1552" s="1"/>
      <c r="T1552" s="17">
        <f t="shared" si="644"/>
        <v>363.42058529157686</v>
      </c>
      <c r="U1552" s="18">
        <f t="shared" si="645"/>
        <v>2403.4564099189242</v>
      </c>
      <c r="V1552" s="2">
        <f t="shared" si="646"/>
        <v>345.24955602699799</v>
      </c>
      <c r="W1552" s="18">
        <f t="shared" si="647"/>
        <v>2283.2835894229779</v>
      </c>
      <c r="X1552" s="2">
        <f t="shared" si="648"/>
        <v>-289.64555711747289</v>
      </c>
      <c r="Y1552" s="2">
        <f t="shared" si="649"/>
        <v>228.3283589422978</v>
      </c>
      <c r="Z1552" s="2">
        <f t="shared" si="650"/>
        <v>345.24955602699799</v>
      </c>
      <c r="AA1552" s="2">
        <f t="shared" si="651"/>
        <v>-1000</v>
      </c>
      <c r="AB1552" s="5">
        <f t="shared" si="652"/>
        <v>0.36099999999999999</v>
      </c>
      <c r="AC1552" s="5">
        <f t="shared" si="653"/>
        <v>-1</v>
      </c>
      <c r="AD1552" s="3">
        <f t="shared" si="654"/>
        <v>201710</v>
      </c>
      <c r="AE1552" s="21">
        <v>1.2629999999999999</v>
      </c>
      <c r="AF1552" s="21">
        <v>4.3</v>
      </c>
      <c r="AG1552" s="21">
        <v>1.361</v>
      </c>
      <c r="AH1552" s="21">
        <v>3.45</v>
      </c>
      <c r="AI1552">
        <v>36</v>
      </c>
      <c r="AJ1552">
        <v>22</v>
      </c>
      <c r="AK1552">
        <f t="shared" si="655"/>
        <v>-300</v>
      </c>
      <c r="AL1552">
        <f t="shared" si="656"/>
        <v>36</v>
      </c>
      <c r="AM1552">
        <f t="shared" si="657"/>
        <v>22</v>
      </c>
    </row>
    <row r="1553" spans="2:39" x14ac:dyDescent="0.25">
      <c r="B1553" s="24">
        <v>43023</v>
      </c>
      <c r="C1553" s="20" t="s">
        <v>41</v>
      </c>
      <c r="D1553" s="20" t="s">
        <v>28</v>
      </c>
      <c r="E1553" s="2">
        <v>-719.42446043165467</v>
      </c>
      <c r="F1553" s="2">
        <v>581</v>
      </c>
      <c r="G1553" s="9">
        <f t="shared" si="658"/>
        <v>45093.54166666291</v>
      </c>
      <c r="H1553" s="2" t="str">
        <f t="shared" si="659"/>
        <v>Denver Broncos</v>
      </c>
      <c r="I1553" s="2" t="str">
        <f t="shared" si="660"/>
        <v>New York Giants</v>
      </c>
      <c r="J1553" s="17">
        <f t="shared" si="661"/>
        <v>-719.42446043165467</v>
      </c>
      <c r="K1553" s="18">
        <f t="shared" si="662"/>
        <v>581</v>
      </c>
      <c r="L1553" s="4">
        <f t="shared" si="637"/>
        <v>1.139</v>
      </c>
      <c r="M1553" s="4">
        <f t="shared" si="638"/>
        <v>6.81</v>
      </c>
      <c r="N1553" s="1">
        <f t="shared" si="639"/>
        <v>0.87796312554872691</v>
      </c>
      <c r="O1553" s="1">
        <f t="shared" si="640"/>
        <v>0.14684287812041116</v>
      </c>
      <c r="P1553" s="1">
        <f t="shared" si="641"/>
        <v>2.4205560447855157E-2</v>
      </c>
      <c r="Q1553" s="1">
        <f t="shared" si="642"/>
        <v>0.36556012371415786</v>
      </c>
      <c r="R1553" s="1">
        <f t="shared" si="643"/>
        <v>0.87656012371415781</v>
      </c>
      <c r="S1553" s="1"/>
      <c r="T1553" s="17">
        <f t="shared" si="644"/>
        <v>140.82305702294917</v>
      </c>
      <c r="U1553" s="18">
        <f t="shared" si="645"/>
        <v>5336.4635063101987</v>
      </c>
      <c r="V1553" s="2">
        <f t="shared" si="646"/>
        <v>133.7819041718017</v>
      </c>
      <c r="W1553" s="18">
        <f t="shared" si="647"/>
        <v>5069.6403309946882</v>
      </c>
      <c r="X1553" s="2">
        <f t="shared" si="648"/>
        <v>-747.48524936213175</v>
      </c>
      <c r="Y1553" s="2">
        <f t="shared" si="649"/>
        <v>506.96403309946879</v>
      </c>
      <c r="Z1553" s="2">
        <f t="shared" si="650"/>
        <v>-1000</v>
      </c>
      <c r="AA1553" s="2">
        <f t="shared" si="651"/>
        <v>5069.6403309946882</v>
      </c>
      <c r="AB1553" s="5">
        <f t="shared" si="652"/>
        <v>-1</v>
      </c>
      <c r="AC1553" s="5">
        <f t="shared" si="653"/>
        <v>5.81</v>
      </c>
      <c r="AD1553" s="3">
        <f t="shared" si="654"/>
        <v>201710</v>
      </c>
      <c r="AE1553" s="21">
        <v>1.1659999999999999</v>
      </c>
      <c r="AF1553" s="21">
        <v>5.98</v>
      </c>
      <c r="AG1553" s="21">
        <v>1.139</v>
      </c>
      <c r="AH1553" s="21">
        <v>6.81</v>
      </c>
      <c r="AI1553">
        <v>10</v>
      </c>
      <c r="AJ1553">
        <v>23</v>
      </c>
      <c r="AK1553">
        <f t="shared" si="655"/>
        <v>-800</v>
      </c>
      <c r="AL1553">
        <f t="shared" si="656"/>
        <v>10</v>
      </c>
      <c r="AM1553">
        <f t="shared" si="657"/>
        <v>23</v>
      </c>
    </row>
    <row r="1554" spans="2:39" x14ac:dyDescent="0.25">
      <c r="B1554" s="24">
        <v>43023</v>
      </c>
      <c r="C1554" s="20" t="s">
        <v>23</v>
      </c>
      <c r="D1554" s="20" t="s">
        <v>48</v>
      </c>
      <c r="E1554" s="2">
        <v>-185.18518518518516</v>
      </c>
      <c r="F1554" s="2">
        <v>166</v>
      </c>
      <c r="G1554" s="9">
        <f t="shared" si="658"/>
        <v>45093.583333329574</v>
      </c>
      <c r="H1554" s="2" t="str">
        <f t="shared" si="659"/>
        <v>Kansas City Chiefs</v>
      </c>
      <c r="I1554" s="2" t="str">
        <f t="shared" si="660"/>
        <v>Pittsburgh Steelers</v>
      </c>
      <c r="J1554" s="17">
        <f t="shared" si="661"/>
        <v>-185.18518518518516</v>
      </c>
      <c r="K1554" s="18">
        <f t="shared" si="662"/>
        <v>166</v>
      </c>
      <c r="L1554" s="4">
        <f t="shared" si="637"/>
        <v>1.54</v>
      </c>
      <c r="M1554" s="4">
        <f t="shared" si="638"/>
        <v>2.66</v>
      </c>
      <c r="N1554" s="1">
        <f t="shared" si="639"/>
        <v>0.64935064935064934</v>
      </c>
      <c r="O1554" s="1">
        <f t="shared" si="640"/>
        <v>0.37593984962406013</v>
      </c>
      <c r="P1554" s="1">
        <f t="shared" si="641"/>
        <v>2.4666666666666726E-2</v>
      </c>
      <c r="Q1554" s="1">
        <f t="shared" si="642"/>
        <v>0.13670539986329461</v>
      </c>
      <c r="R1554" s="1">
        <f t="shared" si="643"/>
        <v>0.64770539986329467</v>
      </c>
      <c r="S1554" s="1"/>
      <c r="T1554" s="17">
        <f t="shared" si="644"/>
        <v>543.91178491187668</v>
      </c>
      <c r="U1554" s="18">
        <f t="shared" si="645"/>
        <v>1653.0471874062387</v>
      </c>
      <c r="V1554" s="2">
        <f t="shared" si="646"/>
        <v>516.71619566628283</v>
      </c>
      <c r="W1554" s="18">
        <f t="shared" si="647"/>
        <v>1570.3948280359266</v>
      </c>
      <c r="X1554" s="2">
        <f t="shared" si="648"/>
        <v>-193.52983482751958</v>
      </c>
      <c r="Y1554" s="2">
        <f t="shared" si="649"/>
        <v>157.03948280359265</v>
      </c>
      <c r="Z1554" s="2">
        <f t="shared" si="650"/>
        <v>-1000</v>
      </c>
      <c r="AA1554" s="2">
        <f t="shared" si="651"/>
        <v>1570.3948280359266</v>
      </c>
      <c r="AB1554" s="5">
        <f t="shared" si="652"/>
        <v>-1</v>
      </c>
      <c r="AC1554" s="5">
        <f t="shared" si="653"/>
        <v>1.6600000000000001</v>
      </c>
      <c r="AD1554" s="3">
        <f t="shared" si="654"/>
        <v>201710</v>
      </c>
      <c r="AE1554" s="21">
        <v>1.526</v>
      </c>
      <c r="AF1554" s="21">
        <v>2.71</v>
      </c>
      <c r="AG1554" s="21">
        <v>1.54</v>
      </c>
      <c r="AH1554" s="21">
        <v>2.66</v>
      </c>
      <c r="AI1554">
        <v>13</v>
      </c>
      <c r="AJ1554">
        <v>19</v>
      </c>
      <c r="AK1554">
        <f t="shared" si="655"/>
        <v>-190</v>
      </c>
      <c r="AL1554">
        <f t="shared" si="656"/>
        <v>13</v>
      </c>
      <c r="AM1554">
        <f t="shared" si="657"/>
        <v>19</v>
      </c>
    </row>
    <row r="1555" spans="2:39" x14ac:dyDescent="0.25">
      <c r="B1555" s="24">
        <v>43023</v>
      </c>
      <c r="C1555" s="20" t="s">
        <v>55</v>
      </c>
      <c r="D1555" s="20" t="s">
        <v>34</v>
      </c>
      <c r="E1555" s="2">
        <v>-154.08320493066256</v>
      </c>
      <c r="F1555" s="2">
        <v>139</v>
      </c>
      <c r="G1555" s="9">
        <f t="shared" si="658"/>
        <v>45093.624999996238</v>
      </c>
      <c r="H1555" s="2" t="str">
        <f t="shared" si="659"/>
        <v>Oakland Raiders</v>
      </c>
      <c r="I1555" s="2" t="str">
        <f t="shared" si="660"/>
        <v>Los Angeles Chargers</v>
      </c>
      <c r="J1555" s="17">
        <f t="shared" si="661"/>
        <v>-154.08320493066256</v>
      </c>
      <c r="K1555" s="18">
        <f t="shared" si="662"/>
        <v>139</v>
      </c>
      <c r="L1555" s="4">
        <f t="shared" si="637"/>
        <v>1.649</v>
      </c>
      <c r="M1555" s="4">
        <f t="shared" si="638"/>
        <v>2.3899999999999997</v>
      </c>
      <c r="N1555" s="1">
        <f t="shared" si="639"/>
        <v>0.60642813826561548</v>
      </c>
      <c r="O1555" s="1">
        <f t="shared" si="640"/>
        <v>0.41841004184100422</v>
      </c>
      <c r="P1555" s="1">
        <f t="shared" si="641"/>
        <v>2.4236197078484789E-2</v>
      </c>
      <c r="Q1555" s="1">
        <f t="shared" si="642"/>
        <v>9.4009048212305629E-2</v>
      </c>
      <c r="R1555" s="1">
        <f t="shared" si="643"/>
        <v>0.60500904821230561</v>
      </c>
      <c r="S1555" s="1"/>
      <c r="T1555" s="17">
        <f t="shared" si="644"/>
        <v>652.86784215016701</v>
      </c>
      <c r="U1555" s="18">
        <f t="shared" si="645"/>
        <v>1387.9360655435105</v>
      </c>
      <c r="V1555" s="2">
        <f t="shared" si="646"/>
        <v>620.22445004265865</v>
      </c>
      <c r="W1555" s="18">
        <f t="shared" si="647"/>
        <v>1318.5392622663348</v>
      </c>
      <c r="X1555" s="2">
        <f t="shared" si="648"/>
        <v>-161.23195400168771</v>
      </c>
      <c r="Y1555" s="2">
        <f t="shared" si="649"/>
        <v>131.85392622663349</v>
      </c>
      <c r="Z1555" s="2">
        <f t="shared" si="650"/>
        <v>-1000</v>
      </c>
      <c r="AA1555" s="2">
        <f t="shared" si="651"/>
        <v>1318.5392622663348</v>
      </c>
      <c r="AB1555" s="5">
        <f t="shared" si="652"/>
        <v>-1</v>
      </c>
      <c r="AC1555" s="5">
        <f t="shared" si="653"/>
        <v>1.3899999999999997</v>
      </c>
      <c r="AD1555" s="3">
        <f t="shared" si="654"/>
        <v>201710</v>
      </c>
      <c r="AE1555" s="21">
        <v>1.54</v>
      </c>
      <c r="AF1555" s="21">
        <v>2.66</v>
      </c>
      <c r="AG1555" s="21">
        <v>1.649</v>
      </c>
      <c r="AH1555" s="21">
        <v>2.39</v>
      </c>
      <c r="AI1555">
        <v>16</v>
      </c>
      <c r="AJ1555">
        <v>17</v>
      </c>
      <c r="AK1555">
        <f t="shared" si="655"/>
        <v>-160</v>
      </c>
      <c r="AL1555">
        <f t="shared" si="656"/>
        <v>16</v>
      </c>
      <c r="AM1555">
        <f t="shared" si="657"/>
        <v>17</v>
      </c>
    </row>
    <row r="1556" spans="2:39" x14ac:dyDescent="0.25">
      <c r="B1556" s="24">
        <v>43023</v>
      </c>
      <c r="C1556" s="20" t="s">
        <v>51</v>
      </c>
      <c r="D1556" s="20" t="s">
        <v>30</v>
      </c>
      <c r="E1556" s="2">
        <v>121</v>
      </c>
      <c r="F1556" s="2">
        <v>-134.04825737265415</v>
      </c>
      <c r="G1556" s="9">
        <f t="shared" si="658"/>
        <v>45093.666666662903</v>
      </c>
      <c r="H1556" s="2" t="str">
        <f t="shared" si="659"/>
        <v>Tampa Bay Buccaneers</v>
      </c>
      <c r="I1556" s="2" t="str">
        <f t="shared" si="660"/>
        <v>Arizona Cardinals</v>
      </c>
      <c r="J1556" s="17">
        <f t="shared" si="661"/>
        <v>-134.04825737265415</v>
      </c>
      <c r="K1556" s="18">
        <f t="shared" si="662"/>
        <v>121</v>
      </c>
      <c r="L1556" s="4">
        <f t="shared" si="637"/>
        <v>1.746</v>
      </c>
      <c r="M1556" s="4">
        <f t="shared" si="638"/>
        <v>2.21</v>
      </c>
      <c r="N1556" s="1">
        <f t="shared" si="639"/>
        <v>0.57273768613974796</v>
      </c>
      <c r="O1556" s="1">
        <f t="shared" si="640"/>
        <v>0.45248868778280543</v>
      </c>
      <c r="P1556" s="1">
        <f t="shared" si="641"/>
        <v>2.4605662285136498E-2</v>
      </c>
      <c r="Q1556" s="1">
        <f t="shared" si="642"/>
        <v>6.0124499178471263E-2</v>
      </c>
      <c r="R1556" s="1">
        <f t="shared" si="643"/>
        <v>0.5711244991784713</v>
      </c>
      <c r="S1556" s="1"/>
      <c r="T1556" s="17">
        <f t="shared" si="644"/>
        <v>750.93171705721034</v>
      </c>
      <c r="U1556" s="18">
        <f t="shared" si="645"/>
        <v>1211.3891833551868</v>
      </c>
      <c r="V1556" s="2">
        <f t="shared" si="646"/>
        <v>713.38513120434982</v>
      </c>
      <c r="W1556" s="18">
        <f t="shared" si="647"/>
        <v>1150.8197241874275</v>
      </c>
      <c r="X1556" s="2">
        <f t="shared" si="648"/>
        <v>-140.17673711698779</v>
      </c>
      <c r="Y1556" s="2">
        <f t="shared" si="649"/>
        <v>115.08197241874275</v>
      </c>
      <c r="Z1556" s="2">
        <f t="shared" si="650"/>
        <v>-1000</v>
      </c>
      <c r="AA1556" s="2">
        <f t="shared" si="651"/>
        <v>1150.8197241874275</v>
      </c>
      <c r="AB1556" s="5">
        <f t="shared" si="652"/>
        <v>-1</v>
      </c>
      <c r="AC1556" s="5">
        <f t="shared" si="653"/>
        <v>1.21</v>
      </c>
      <c r="AD1556" s="3">
        <f t="shared" si="654"/>
        <v>201710</v>
      </c>
      <c r="AE1556" s="21">
        <v>2.14</v>
      </c>
      <c r="AF1556" s="21">
        <v>1.7929999999999999</v>
      </c>
      <c r="AG1556" s="21">
        <v>2.21</v>
      </c>
      <c r="AH1556" s="21">
        <v>1.746</v>
      </c>
      <c r="AI1556">
        <v>38</v>
      </c>
      <c r="AJ1556">
        <v>33</v>
      </c>
      <c r="AK1556">
        <f t="shared" si="655"/>
        <v>-140</v>
      </c>
      <c r="AL1556">
        <f t="shared" si="656"/>
        <v>33</v>
      </c>
      <c r="AM1556">
        <f t="shared" si="657"/>
        <v>38</v>
      </c>
    </row>
    <row r="1557" spans="2:39" x14ac:dyDescent="0.25">
      <c r="B1557" s="24">
        <v>43023</v>
      </c>
      <c r="C1557" s="20" t="s">
        <v>29</v>
      </c>
      <c r="D1557" s="20" t="s">
        <v>50</v>
      </c>
      <c r="E1557" s="2">
        <v>-115.07479861910242</v>
      </c>
      <c r="F1557" s="2">
        <v>104</v>
      </c>
      <c r="G1557" s="9">
        <f t="shared" si="658"/>
        <v>45093.708333329567</v>
      </c>
      <c r="H1557" s="2" t="str">
        <f t="shared" si="659"/>
        <v>Jacksonville Jaguars</v>
      </c>
      <c r="I1557" s="2" t="str">
        <f t="shared" si="660"/>
        <v>Los Angeles Rams</v>
      </c>
      <c r="J1557" s="17">
        <f t="shared" si="661"/>
        <v>-115.07479861910242</v>
      </c>
      <c r="K1557" s="18">
        <f t="shared" si="662"/>
        <v>104</v>
      </c>
      <c r="L1557" s="4">
        <f t="shared" si="637"/>
        <v>1.8689999999999998</v>
      </c>
      <c r="M1557" s="4">
        <f t="shared" si="638"/>
        <v>2.04</v>
      </c>
      <c r="N1557" s="1">
        <f t="shared" si="639"/>
        <v>0.53504547886570364</v>
      </c>
      <c r="O1557" s="1">
        <f t="shared" si="640"/>
        <v>0.49019607843137253</v>
      </c>
      <c r="P1557" s="1">
        <f t="shared" si="641"/>
        <v>2.4620107444359274E-2</v>
      </c>
      <c r="Q1557" s="1">
        <f t="shared" si="642"/>
        <v>2.2424700217165555E-2</v>
      </c>
      <c r="R1557" s="1">
        <f t="shared" si="643"/>
        <v>0.53342470021716559</v>
      </c>
      <c r="S1557" s="1"/>
      <c r="T1557" s="17">
        <f t="shared" si="644"/>
        <v>874.67884331731227</v>
      </c>
      <c r="U1557" s="18">
        <f t="shared" si="645"/>
        <v>1042.3360926657469</v>
      </c>
      <c r="V1557" s="2">
        <f t="shared" si="646"/>
        <v>830.94490115144663</v>
      </c>
      <c r="W1557" s="18">
        <f t="shared" si="647"/>
        <v>990.21928803245953</v>
      </c>
      <c r="X1557" s="2">
        <f t="shared" si="648"/>
        <v>-120.34492282391919</v>
      </c>
      <c r="Y1557" s="2">
        <f t="shared" si="649"/>
        <v>-100.98773191814658</v>
      </c>
      <c r="Z1557" s="2">
        <f t="shared" si="650"/>
        <v>-1000</v>
      </c>
      <c r="AA1557" s="2">
        <f t="shared" si="651"/>
        <v>990.21928803245953</v>
      </c>
      <c r="AB1557" s="5">
        <f t="shared" si="652"/>
        <v>-1</v>
      </c>
      <c r="AC1557" s="5">
        <f t="shared" si="653"/>
        <v>1.04</v>
      </c>
      <c r="AD1557" s="3">
        <f t="shared" si="654"/>
        <v>201710</v>
      </c>
      <c r="AE1557" s="21">
        <v>1.6990000000000001</v>
      </c>
      <c r="AF1557" s="21">
        <v>2.29</v>
      </c>
      <c r="AG1557" s="21">
        <v>1.869</v>
      </c>
      <c r="AH1557" s="21">
        <v>2.04</v>
      </c>
      <c r="AI1557">
        <v>17</v>
      </c>
      <c r="AJ1557">
        <v>27</v>
      </c>
      <c r="AK1557">
        <f t="shared" si="655"/>
        <v>-120</v>
      </c>
      <c r="AL1557">
        <f t="shared" si="656"/>
        <v>17</v>
      </c>
      <c r="AM1557">
        <f t="shared" si="657"/>
        <v>27</v>
      </c>
    </row>
    <row r="1558" spans="2:39" x14ac:dyDescent="0.25">
      <c r="B1558" s="24">
        <v>43023</v>
      </c>
      <c r="C1558" s="20" t="s">
        <v>38</v>
      </c>
      <c r="D1558" s="20" t="s">
        <v>33</v>
      </c>
      <c r="E1558" s="2">
        <v>-800</v>
      </c>
      <c r="F1558" s="2">
        <v>638</v>
      </c>
      <c r="G1558" s="9">
        <f t="shared" si="658"/>
        <v>45093.749999996231</v>
      </c>
      <c r="H1558" s="2" t="str">
        <f t="shared" si="659"/>
        <v>Atlanta Falcons</v>
      </c>
      <c r="I1558" s="2" t="str">
        <f t="shared" si="660"/>
        <v>Miami Dolphins</v>
      </c>
      <c r="J1558" s="17">
        <f t="shared" si="661"/>
        <v>-800</v>
      </c>
      <c r="K1558" s="18">
        <f t="shared" si="662"/>
        <v>638</v>
      </c>
      <c r="L1558" s="4">
        <f t="shared" si="637"/>
        <v>1.125</v>
      </c>
      <c r="M1558" s="4">
        <f t="shared" si="638"/>
        <v>7.38</v>
      </c>
      <c r="N1558" s="1">
        <f t="shared" si="639"/>
        <v>0.88888888888888884</v>
      </c>
      <c r="O1558" s="1">
        <f t="shared" si="640"/>
        <v>0.13550135501355015</v>
      </c>
      <c r="P1558" s="1">
        <f t="shared" si="641"/>
        <v>2.3809523809523725E-2</v>
      </c>
      <c r="Q1558" s="1">
        <f t="shared" si="642"/>
        <v>0.37669376693766932</v>
      </c>
      <c r="R1558" s="1">
        <f t="shared" si="643"/>
        <v>0.88769376693766933</v>
      </c>
      <c r="S1558" s="1"/>
      <c r="T1558" s="17">
        <f t="shared" si="644"/>
        <v>126.51461263467057</v>
      </c>
      <c r="U1558" s="18">
        <f t="shared" si="645"/>
        <v>5785.40701103421</v>
      </c>
      <c r="V1558" s="2">
        <f t="shared" si="646"/>
        <v>120.18888200293704</v>
      </c>
      <c r="W1558" s="18">
        <f t="shared" si="647"/>
        <v>5496.1366604824989</v>
      </c>
      <c r="X1558" s="2">
        <f t="shared" si="648"/>
        <v>-832.0237141198827</v>
      </c>
      <c r="Y1558" s="2">
        <f t="shared" si="649"/>
        <v>549.61366604824991</v>
      </c>
      <c r="Z1558" s="2">
        <f t="shared" si="650"/>
        <v>-1000</v>
      </c>
      <c r="AA1558" s="2">
        <f t="shared" si="651"/>
        <v>5496.1366604824989</v>
      </c>
      <c r="AB1558" s="5">
        <f t="shared" si="652"/>
        <v>-1</v>
      </c>
      <c r="AC1558" s="5">
        <f t="shared" si="653"/>
        <v>6.38</v>
      </c>
      <c r="AD1558" s="3">
        <f t="shared" si="654"/>
        <v>201710</v>
      </c>
      <c r="AE1558" s="21">
        <v>1.181</v>
      </c>
      <c r="AF1558" s="21">
        <v>5.61</v>
      </c>
      <c r="AG1558" s="21">
        <v>1.125</v>
      </c>
      <c r="AH1558" s="21">
        <v>7.38</v>
      </c>
      <c r="AI1558">
        <v>17</v>
      </c>
      <c r="AJ1558">
        <v>20</v>
      </c>
      <c r="AK1558">
        <f t="shared" si="655"/>
        <v>-800</v>
      </c>
      <c r="AL1558">
        <f t="shared" si="656"/>
        <v>17</v>
      </c>
      <c r="AM1558">
        <f t="shared" si="657"/>
        <v>20</v>
      </c>
    </row>
    <row r="1559" spans="2:39" x14ac:dyDescent="0.25">
      <c r="B1559" s="24">
        <v>43023</v>
      </c>
      <c r="C1559" s="20" t="s">
        <v>31</v>
      </c>
      <c r="D1559" s="20" t="s">
        <v>40</v>
      </c>
      <c r="E1559" s="2">
        <v>-220.26431718061676</v>
      </c>
      <c r="F1559" s="2">
        <v>197.00000000000003</v>
      </c>
      <c r="G1559" s="9">
        <f t="shared" si="658"/>
        <v>45093.791666662895</v>
      </c>
      <c r="H1559" s="2" t="str">
        <f t="shared" si="659"/>
        <v>Baltimore Ravens</v>
      </c>
      <c r="I1559" s="2" t="str">
        <f t="shared" si="660"/>
        <v>Chicago Bears</v>
      </c>
      <c r="J1559" s="17">
        <f t="shared" si="661"/>
        <v>-220.26431718061676</v>
      </c>
      <c r="K1559" s="18">
        <f t="shared" si="662"/>
        <v>197.00000000000003</v>
      </c>
      <c r="L1559" s="4">
        <f t="shared" si="637"/>
        <v>1.4540000000000002</v>
      </c>
      <c r="M1559" s="4">
        <f t="shared" si="638"/>
        <v>2.97</v>
      </c>
      <c r="N1559" s="1">
        <f t="shared" si="639"/>
        <v>0.68775790921595592</v>
      </c>
      <c r="O1559" s="1">
        <f t="shared" si="640"/>
        <v>0.33670033670033667</v>
      </c>
      <c r="P1559" s="1">
        <f t="shared" si="641"/>
        <v>2.3874321880650751E-2</v>
      </c>
      <c r="Q1559" s="1">
        <f t="shared" si="642"/>
        <v>0.17552878625780963</v>
      </c>
      <c r="R1559" s="1">
        <f t="shared" si="643"/>
        <v>0.68652878625780966</v>
      </c>
      <c r="S1559" s="1"/>
      <c r="T1559" s="17">
        <f t="shared" si="644"/>
        <v>456.6031607369099</v>
      </c>
      <c r="U1559" s="18">
        <f t="shared" si="645"/>
        <v>1948.6078523326898</v>
      </c>
      <c r="V1559" s="2">
        <f t="shared" si="646"/>
        <v>433.77300270006441</v>
      </c>
      <c r="W1559" s="18">
        <f t="shared" si="647"/>
        <v>1851.1774597160552</v>
      </c>
      <c r="X1559" s="2">
        <f t="shared" si="648"/>
        <v>-230.53532464570125</v>
      </c>
      <c r="Y1559" s="2">
        <f t="shared" si="649"/>
        <v>185.11774597160553</v>
      </c>
      <c r="Z1559" s="2">
        <f t="shared" si="650"/>
        <v>-1000</v>
      </c>
      <c r="AA1559" s="2">
        <f t="shared" si="651"/>
        <v>1851.1774597160552</v>
      </c>
      <c r="AB1559" s="5">
        <f t="shared" si="652"/>
        <v>-1</v>
      </c>
      <c r="AC1559" s="5">
        <f t="shared" si="653"/>
        <v>1.9700000000000002</v>
      </c>
      <c r="AD1559" s="3">
        <f t="shared" si="654"/>
        <v>201710</v>
      </c>
      <c r="AE1559" s="21">
        <v>1.37</v>
      </c>
      <c r="AF1559" s="21">
        <v>3.39</v>
      </c>
      <c r="AG1559" s="21">
        <v>1.454</v>
      </c>
      <c r="AH1559" s="21">
        <v>2.97</v>
      </c>
      <c r="AI1559">
        <v>24</v>
      </c>
      <c r="AJ1559">
        <v>27</v>
      </c>
      <c r="AK1559">
        <f t="shared" si="655"/>
        <v>-300</v>
      </c>
      <c r="AL1559">
        <f t="shared" si="656"/>
        <v>24</v>
      </c>
      <c r="AM1559">
        <f t="shared" si="657"/>
        <v>27</v>
      </c>
    </row>
    <row r="1560" spans="2:39" x14ac:dyDescent="0.25">
      <c r="B1560" s="24">
        <v>43023</v>
      </c>
      <c r="C1560" s="20" t="s">
        <v>43</v>
      </c>
      <c r="D1560" s="20" t="s">
        <v>49</v>
      </c>
      <c r="E1560" s="2">
        <v>-330.03300330033011</v>
      </c>
      <c r="F1560" s="2">
        <v>289</v>
      </c>
      <c r="G1560" s="9">
        <f t="shared" si="658"/>
        <v>45093.83333332956</v>
      </c>
      <c r="H1560" s="2" t="str">
        <f t="shared" si="659"/>
        <v>Houston Texans</v>
      </c>
      <c r="I1560" s="2" t="str">
        <f t="shared" si="660"/>
        <v>Cleveland Browns</v>
      </c>
      <c r="J1560" s="17">
        <f t="shared" si="661"/>
        <v>-330.03300330033011</v>
      </c>
      <c r="K1560" s="18">
        <f t="shared" si="662"/>
        <v>289</v>
      </c>
      <c r="L1560" s="4">
        <f t="shared" si="637"/>
        <v>1.3029999999999999</v>
      </c>
      <c r="M1560" s="4">
        <f t="shared" si="638"/>
        <v>3.89</v>
      </c>
      <c r="N1560" s="1">
        <f t="shared" si="639"/>
        <v>0.76745970836531086</v>
      </c>
      <c r="O1560" s="1">
        <f t="shared" si="640"/>
        <v>0.25706940874035988</v>
      </c>
      <c r="P1560" s="1">
        <f t="shared" si="641"/>
        <v>2.394184479106487E-2</v>
      </c>
      <c r="Q1560" s="1">
        <f t="shared" si="642"/>
        <v>0.25519514981247549</v>
      </c>
      <c r="R1560" s="1">
        <f t="shared" si="643"/>
        <v>0.7661951498124755</v>
      </c>
      <c r="S1560" s="1"/>
      <c r="T1560" s="17">
        <f t="shared" si="644"/>
        <v>305.15052235027554</v>
      </c>
      <c r="U1560" s="18">
        <f t="shared" si="645"/>
        <v>2810.9146314785244</v>
      </c>
      <c r="V1560" s="2">
        <f t="shared" si="646"/>
        <v>289.89299623276173</v>
      </c>
      <c r="W1560" s="18">
        <f t="shared" si="647"/>
        <v>2670.368899904598</v>
      </c>
      <c r="X1560" s="2">
        <f t="shared" si="648"/>
        <v>-344.95486713900362</v>
      </c>
      <c r="Y1560" s="2">
        <f t="shared" si="649"/>
        <v>267.03688999045983</v>
      </c>
      <c r="Z1560" s="2">
        <f t="shared" si="650"/>
        <v>289.89299623276173</v>
      </c>
      <c r="AA1560" s="2">
        <f t="shared" si="651"/>
        <v>-1000</v>
      </c>
      <c r="AB1560" s="5">
        <f t="shared" si="652"/>
        <v>0.30299999999999994</v>
      </c>
      <c r="AC1560" s="5">
        <f t="shared" si="653"/>
        <v>-1</v>
      </c>
      <c r="AD1560" s="3">
        <f t="shared" si="654"/>
        <v>201710</v>
      </c>
      <c r="AE1560" s="21">
        <v>1.222</v>
      </c>
      <c r="AF1560" s="21">
        <v>4.8499999999999996</v>
      </c>
      <c r="AG1560" s="21">
        <v>1.3029999999999999</v>
      </c>
      <c r="AH1560" s="21">
        <v>3.89</v>
      </c>
      <c r="AI1560">
        <v>33</v>
      </c>
      <c r="AJ1560">
        <v>17</v>
      </c>
      <c r="AK1560">
        <f t="shared" si="655"/>
        <v>-400</v>
      </c>
      <c r="AL1560">
        <f t="shared" si="656"/>
        <v>33</v>
      </c>
      <c r="AM1560">
        <f t="shared" si="657"/>
        <v>17</v>
      </c>
    </row>
    <row r="1561" spans="2:39" x14ac:dyDescent="0.25">
      <c r="B1561" s="24">
        <v>43023</v>
      </c>
      <c r="C1561" s="20" t="s">
        <v>32</v>
      </c>
      <c r="D1561" s="20" t="s">
        <v>36</v>
      </c>
      <c r="E1561" s="2">
        <v>136</v>
      </c>
      <c r="F1561" s="2">
        <v>-150.15015015015015</v>
      </c>
      <c r="G1561" s="9">
        <f t="shared" si="658"/>
        <v>45093.874999996224</v>
      </c>
      <c r="H1561" s="2" t="str">
        <f t="shared" si="659"/>
        <v>Green Bay Packers</v>
      </c>
      <c r="I1561" s="2" t="str">
        <f t="shared" si="660"/>
        <v>Minnesota Vikings</v>
      </c>
      <c r="J1561" s="17">
        <f t="shared" si="661"/>
        <v>-150.15015015015015</v>
      </c>
      <c r="K1561" s="18">
        <f t="shared" si="662"/>
        <v>136</v>
      </c>
      <c r="L1561" s="4">
        <f t="shared" si="637"/>
        <v>1.6659999999999999</v>
      </c>
      <c r="M1561" s="4">
        <f t="shared" si="638"/>
        <v>2.3600000000000003</v>
      </c>
      <c r="N1561" s="1">
        <f t="shared" si="639"/>
        <v>0.60024009603841544</v>
      </c>
      <c r="O1561" s="1">
        <f t="shared" si="640"/>
        <v>0.42372881355932196</v>
      </c>
      <c r="P1561" s="1">
        <f t="shared" si="641"/>
        <v>2.3407848981619406E-2</v>
      </c>
      <c r="Q1561" s="1">
        <f t="shared" si="642"/>
        <v>8.8255641239546739E-2</v>
      </c>
      <c r="R1561" s="1">
        <f t="shared" si="643"/>
        <v>0.59925564123954678</v>
      </c>
      <c r="S1561" s="1"/>
      <c r="T1561" s="17">
        <f t="shared" si="644"/>
        <v>668.73689821513005</v>
      </c>
      <c r="U1561" s="18">
        <f t="shared" si="645"/>
        <v>1356.0765066241347</v>
      </c>
      <c r="V1561" s="2">
        <f t="shared" si="646"/>
        <v>635.30005330437348</v>
      </c>
      <c r="W1561" s="18">
        <f t="shared" si="647"/>
        <v>1288.2726812929279</v>
      </c>
      <c r="X1561" s="2">
        <f t="shared" si="648"/>
        <v>-157.40593673787998</v>
      </c>
      <c r="Y1561" s="2">
        <f t="shared" si="649"/>
        <v>128.8272681292928</v>
      </c>
      <c r="Z1561" s="2">
        <f t="shared" si="650"/>
        <v>-1000</v>
      </c>
      <c r="AA1561" s="2">
        <f t="shared" si="651"/>
        <v>1288.2726812929279</v>
      </c>
      <c r="AB1561" s="5">
        <f t="shared" si="652"/>
        <v>-1</v>
      </c>
      <c r="AC1561" s="5">
        <f t="shared" si="653"/>
        <v>1.3600000000000003</v>
      </c>
      <c r="AD1561" s="3">
        <f t="shared" si="654"/>
        <v>201710</v>
      </c>
      <c r="AE1561" s="21">
        <v>2.5099999999999998</v>
      </c>
      <c r="AF1561" s="21">
        <v>1.5980000000000001</v>
      </c>
      <c r="AG1561" s="21">
        <v>2.36</v>
      </c>
      <c r="AH1561" s="21">
        <v>1.6659999999999999</v>
      </c>
      <c r="AI1561">
        <v>23</v>
      </c>
      <c r="AJ1561">
        <v>10</v>
      </c>
      <c r="AK1561">
        <f t="shared" si="655"/>
        <v>-160</v>
      </c>
      <c r="AL1561">
        <f t="shared" si="656"/>
        <v>10</v>
      </c>
      <c r="AM1561">
        <f t="shared" si="657"/>
        <v>23</v>
      </c>
    </row>
    <row r="1562" spans="2:39" x14ac:dyDescent="0.25">
      <c r="B1562" s="24">
        <v>43023</v>
      </c>
      <c r="C1562" s="20" t="s">
        <v>46</v>
      </c>
      <c r="D1562" s="20" t="s">
        <v>37</v>
      </c>
      <c r="E1562" s="2">
        <v>-230.41474654377885</v>
      </c>
      <c r="F1562" s="2">
        <v>204.99999999999997</v>
      </c>
      <c r="G1562" s="9">
        <f t="shared" si="658"/>
        <v>45093.916666662888</v>
      </c>
      <c r="H1562" s="2" t="str">
        <f t="shared" si="659"/>
        <v>New Orleans Saints</v>
      </c>
      <c r="I1562" s="2" t="str">
        <f t="shared" si="660"/>
        <v>Detroit Lions</v>
      </c>
      <c r="J1562" s="17">
        <f t="shared" si="661"/>
        <v>-230.41474654377885</v>
      </c>
      <c r="K1562" s="18">
        <f t="shared" si="662"/>
        <v>204.99999999999997</v>
      </c>
      <c r="L1562" s="4">
        <f t="shared" si="637"/>
        <v>1.4339999999999999</v>
      </c>
      <c r="M1562" s="4">
        <f t="shared" si="638"/>
        <v>3.05</v>
      </c>
      <c r="N1562" s="1">
        <f t="shared" si="639"/>
        <v>0.69735006973500702</v>
      </c>
      <c r="O1562" s="1">
        <f t="shared" si="640"/>
        <v>0.32786885245901642</v>
      </c>
      <c r="P1562" s="1">
        <f t="shared" si="641"/>
        <v>2.4598572702943966E-2</v>
      </c>
      <c r="Q1562" s="1">
        <f t="shared" si="642"/>
        <v>0.1847406086379953</v>
      </c>
      <c r="R1562" s="1">
        <f t="shared" si="643"/>
        <v>0.69574060863799536</v>
      </c>
      <c r="S1562" s="1"/>
      <c r="T1562" s="17">
        <f t="shared" si="644"/>
        <v>437.31728115975989</v>
      </c>
      <c r="U1562" s="18">
        <f t="shared" si="645"/>
        <v>2028.3240111062205</v>
      </c>
      <c r="V1562" s="2">
        <f t="shared" si="646"/>
        <v>415.45141710177188</v>
      </c>
      <c r="W1562" s="18">
        <f t="shared" si="647"/>
        <v>1926.9078105509093</v>
      </c>
      <c r="X1562" s="2">
        <f t="shared" si="648"/>
        <v>-240.70203129311579</v>
      </c>
      <c r="Y1562" s="2">
        <f t="shared" si="649"/>
        <v>192.69078105509092</v>
      </c>
      <c r="Z1562" s="2">
        <f t="shared" si="650"/>
        <v>415.45141710177188</v>
      </c>
      <c r="AA1562" s="2">
        <f t="shared" si="651"/>
        <v>-1000</v>
      </c>
      <c r="AB1562" s="5">
        <f t="shared" si="652"/>
        <v>0.43399999999999994</v>
      </c>
      <c r="AC1562" s="5">
        <f t="shared" si="653"/>
        <v>-1</v>
      </c>
      <c r="AD1562" s="3">
        <f t="shared" si="654"/>
        <v>201710</v>
      </c>
      <c r="AE1562" s="21">
        <v>1.5</v>
      </c>
      <c r="AF1562" s="21">
        <v>2.8</v>
      </c>
      <c r="AG1562" s="21">
        <v>1.4339999999999999</v>
      </c>
      <c r="AH1562" s="21">
        <v>3.05</v>
      </c>
      <c r="AI1562">
        <v>52</v>
      </c>
      <c r="AJ1562">
        <v>38</v>
      </c>
      <c r="AK1562">
        <f t="shared" si="655"/>
        <v>-300</v>
      </c>
      <c r="AL1562">
        <f t="shared" si="656"/>
        <v>52</v>
      </c>
      <c r="AM1562">
        <f t="shared" si="657"/>
        <v>38</v>
      </c>
    </row>
    <row r="1563" spans="2:39" x14ac:dyDescent="0.25">
      <c r="B1563" s="24">
        <v>43023</v>
      </c>
      <c r="C1563" s="20" t="s">
        <v>45</v>
      </c>
      <c r="D1563" s="20" t="s">
        <v>39</v>
      </c>
      <c r="E1563" s="2">
        <v>361.00000000000006</v>
      </c>
      <c r="F1563" s="2">
        <v>-420.1680672268908</v>
      </c>
      <c r="G1563" s="9">
        <f t="shared" si="658"/>
        <v>45093.958333329552</v>
      </c>
      <c r="H1563" s="2" t="str">
        <f t="shared" si="659"/>
        <v>New England Patriots</v>
      </c>
      <c r="I1563" s="2" t="str">
        <f t="shared" si="660"/>
        <v>New York Jets</v>
      </c>
      <c r="J1563" s="17">
        <f t="shared" si="661"/>
        <v>-420.1680672268908</v>
      </c>
      <c r="K1563" s="18">
        <f t="shared" si="662"/>
        <v>361.00000000000006</v>
      </c>
      <c r="L1563" s="4">
        <f t="shared" si="637"/>
        <v>1.238</v>
      </c>
      <c r="M1563" s="4">
        <f t="shared" si="638"/>
        <v>4.6100000000000012</v>
      </c>
      <c r="N1563" s="1">
        <f t="shared" si="639"/>
        <v>0.80775444264943463</v>
      </c>
      <c r="O1563" s="1">
        <f t="shared" si="640"/>
        <v>0.21691973969631231</v>
      </c>
      <c r="P1563" s="1">
        <f t="shared" si="641"/>
        <v>2.4080027359781098E-2</v>
      </c>
      <c r="Q1563" s="1">
        <f t="shared" si="642"/>
        <v>0.29541735147656117</v>
      </c>
      <c r="R1563" s="1">
        <f t="shared" si="643"/>
        <v>0.80641735147656113</v>
      </c>
      <c r="S1563" s="1"/>
      <c r="T1563" s="17">
        <f t="shared" si="644"/>
        <v>240.05268260781642</v>
      </c>
      <c r="U1563" s="18">
        <f t="shared" si="645"/>
        <v>3463.1234488006144</v>
      </c>
      <c r="V1563" s="2">
        <f t="shared" si="646"/>
        <v>228.05004847742558</v>
      </c>
      <c r="W1563" s="18">
        <f t="shared" si="647"/>
        <v>3289.9672763605836</v>
      </c>
      <c r="X1563" s="2">
        <f t="shared" si="648"/>
        <v>-438.50023566164202</v>
      </c>
      <c r="Y1563" s="2">
        <f t="shared" si="649"/>
        <v>328.99672763605838</v>
      </c>
      <c r="Z1563" s="2">
        <f t="shared" si="650"/>
        <v>228.05004847742558</v>
      </c>
      <c r="AA1563" s="2">
        <f t="shared" si="651"/>
        <v>-1000</v>
      </c>
      <c r="AB1563" s="5">
        <f t="shared" si="652"/>
        <v>0.23799999999999999</v>
      </c>
      <c r="AC1563" s="5">
        <f t="shared" si="653"/>
        <v>-1</v>
      </c>
      <c r="AD1563" s="3">
        <f t="shared" si="654"/>
        <v>201710</v>
      </c>
      <c r="AE1563" s="21">
        <v>4.8499999999999996</v>
      </c>
      <c r="AF1563" s="21">
        <v>1.222</v>
      </c>
      <c r="AG1563" s="21">
        <v>4.6100000000000003</v>
      </c>
      <c r="AH1563" s="21">
        <v>1.238</v>
      </c>
      <c r="AI1563">
        <v>17</v>
      </c>
      <c r="AJ1563">
        <v>24</v>
      </c>
      <c r="AK1563">
        <f t="shared" si="655"/>
        <v>-500</v>
      </c>
      <c r="AL1563">
        <f t="shared" si="656"/>
        <v>24</v>
      </c>
      <c r="AM1563">
        <f t="shared" si="657"/>
        <v>17</v>
      </c>
    </row>
    <row r="1564" spans="2:39" x14ac:dyDescent="0.25">
      <c r="B1564" s="24">
        <v>43023</v>
      </c>
      <c r="C1564" s="20" t="s">
        <v>56</v>
      </c>
      <c r="D1564" s="20" t="s">
        <v>25</v>
      </c>
      <c r="E1564" s="2">
        <v>-552.48618784530368</v>
      </c>
      <c r="F1564" s="2">
        <v>461.00000000000006</v>
      </c>
      <c r="G1564" s="9">
        <f t="shared" si="658"/>
        <v>45093.999999996217</v>
      </c>
      <c r="H1564" s="2" t="str">
        <f t="shared" si="659"/>
        <v>Washington Redskins</v>
      </c>
      <c r="I1564" s="2" t="str">
        <f t="shared" si="660"/>
        <v>San Francisco 49ers</v>
      </c>
      <c r="J1564" s="17">
        <f t="shared" si="661"/>
        <v>-552.48618784530368</v>
      </c>
      <c r="K1564" s="18">
        <f t="shared" si="662"/>
        <v>461.00000000000006</v>
      </c>
      <c r="L1564" s="4">
        <f t="shared" si="637"/>
        <v>1.181</v>
      </c>
      <c r="M1564" s="4">
        <f t="shared" si="638"/>
        <v>5.61</v>
      </c>
      <c r="N1564" s="1">
        <f t="shared" si="639"/>
        <v>0.84674005080440307</v>
      </c>
      <c r="O1564" s="1">
        <f t="shared" si="640"/>
        <v>0.17825311942959002</v>
      </c>
      <c r="P1564" s="1">
        <f t="shared" si="641"/>
        <v>2.4383743189515528E-2</v>
      </c>
      <c r="Q1564" s="1">
        <f t="shared" si="642"/>
        <v>0.33424346568740654</v>
      </c>
      <c r="R1564" s="1">
        <f t="shared" si="643"/>
        <v>0.8452434656874066</v>
      </c>
      <c r="S1564" s="1"/>
      <c r="T1564" s="17">
        <f t="shared" si="644"/>
        <v>183.09107445951733</v>
      </c>
      <c r="U1564" s="18">
        <f t="shared" si="645"/>
        <v>4339.2136408432089</v>
      </c>
      <c r="V1564" s="2">
        <f t="shared" si="646"/>
        <v>173.93652073654147</v>
      </c>
      <c r="W1564" s="18">
        <f t="shared" si="647"/>
        <v>4122.2529588010484</v>
      </c>
      <c r="X1564" s="2">
        <f t="shared" si="648"/>
        <v>-574.92238879187551</v>
      </c>
      <c r="Y1564" s="2">
        <f t="shared" si="649"/>
        <v>412.22529588010485</v>
      </c>
      <c r="Z1564" s="2">
        <f t="shared" si="650"/>
        <v>173.93652073654147</v>
      </c>
      <c r="AA1564" s="2">
        <f t="shared" si="651"/>
        <v>-1000</v>
      </c>
      <c r="AB1564" s="5">
        <f t="shared" si="652"/>
        <v>0.18100000000000005</v>
      </c>
      <c r="AC1564" s="5">
        <f t="shared" si="653"/>
        <v>-1</v>
      </c>
      <c r="AD1564" s="3">
        <f t="shared" si="654"/>
        <v>201710</v>
      </c>
      <c r="AE1564" s="21">
        <v>1.2270000000000001</v>
      </c>
      <c r="AF1564" s="21">
        <v>4.7699999999999996</v>
      </c>
      <c r="AG1564" s="21">
        <v>1.181</v>
      </c>
      <c r="AH1564" s="21">
        <v>5.61</v>
      </c>
      <c r="AI1564">
        <v>26</v>
      </c>
      <c r="AJ1564">
        <v>24</v>
      </c>
      <c r="AK1564">
        <f t="shared" si="655"/>
        <v>-600</v>
      </c>
      <c r="AL1564">
        <f t="shared" si="656"/>
        <v>26</v>
      </c>
      <c r="AM1564">
        <f t="shared" si="657"/>
        <v>24</v>
      </c>
    </row>
    <row r="1565" spans="2:39" x14ac:dyDescent="0.25">
      <c r="B1565" s="24">
        <v>43020</v>
      </c>
      <c r="C1565" s="20" t="s">
        <v>47</v>
      </c>
      <c r="D1565" s="20" t="s">
        <v>22</v>
      </c>
      <c r="E1565" s="2">
        <v>-143.06151645207439</v>
      </c>
      <c r="F1565" s="2">
        <v>129</v>
      </c>
      <c r="G1565" s="9">
        <f t="shared" si="658"/>
        <v>45094.041666662881</v>
      </c>
      <c r="H1565" s="2" t="str">
        <f t="shared" si="659"/>
        <v>Carolina Panthers</v>
      </c>
      <c r="I1565" s="2" t="str">
        <f t="shared" si="660"/>
        <v>Philadelphia Eagles</v>
      </c>
      <c r="J1565" s="17">
        <f t="shared" si="661"/>
        <v>-143.06151645207439</v>
      </c>
      <c r="K1565" s="18">
        <f t="shared" si="662"/>
        <v>129</v>
      </c>
      <c r="L1565" s="4">
        <f t="shared" si="637"/>
        <v>1.6990000000000001</v>
      </c>
      <c r="M1565" s="4">
        <f t="shared" si="638"/>
        <v>2.29</v>
      </c>
      <c r="N1565" s="1">
        <f t="shared" si="639"/>
        <v>0.58858151854031782</v>
      </c>
      <c r="O1565" s="1">
        <f t="shared" si="640"/>
        <v>0.4366812227074236</v>
      </c>
      <c r="P1565" s="1">
        <f t="shared" si="641"/>
        <v>2.4640260716971563E-2</v>
      </c>
      <c r="Q1565" s="1">
        <f t="shared" si="642"/>
        <v>7.5950147916447108E-2</v>
      </c>
      <c r="R1565" s="1">
        <f t="shared" si="643"/>
        <v>0.58695014791644717</v>
      </c>
      <c r="S1565" s="1"/>
      <c r="T1565" s="17">
        <f t="shared" si="644"/>
        <v>703.72220460254619</v>
      </c>
      <c r="U1565" s="18">
        <f t="shared" si="645"/>
        <v>1290.6088464490549</v>
      </c>
      <c r="V1565" s="2">
        <f t="shared" si="646"/>
        <v>668.5360943724188</v>
      </c>
      <c r="W1565" s="18">
        <f t="shared" si="647"/>
        <v>1226.0784041266022</v>
      </c>
      <c r="X1565" s="2">
        <f t="shared" si="648"/>
        <v>-149.58055494950344</v>
      </c>
      <c r="Y1565" s="2">
        <f t="shared" si="649"/>
        <v>122.60784041266022</v>
      </c>
      <c r="Z1565" s="2">
        <f t="shared" si="650"/>
        <v>-1000</v>
      </c>
      <c r="AA1565" s="2">
        <f t="shared" si="651"/>
        <v>1226.0784041266022</v>
      </c>
      <c r="AB1565" s="5">
        <f t="shared" si="652"/>
        <v>-1</v>
      </c>
      <c r="AC1565" s="5">
        <f t="shared" si="653"/>
        <v>1.29</v>
      </c>
      <c r="AD1565" s="3">
        <f t="shared" si="654"/>
        <v>201710</v>
      </c>
      <c r="AE1565" s="21">
        <v>1.5840000000000001</v>
      </c>
      <c r="AF1565" s="21">
        <v>2.54</v>
      </c>
      <c r="AG1565" s="21">
        <v>1.6990000000000001</v>
      </c>
      <c r="AH1565" s="21">
        <v>2.29</v>
      </c>
      <c r="AI1565">
        <v>23</v>
      </c>
      <c r="AJ1565">
        <v>28</v>
      </c>
      <c r="AK1565">
        <f t="shared" si="655"/>
        <v>-150</v>
      </c>
      <c r="AL1565">
        <f t="shared" si="656"/>
        <v>23</v>
      </c>
      <c r="AM1565">
        <f t="shared" si="657"/>
        <v>28</v>
      </c>
    </row>
    <row r="1566" spans="2:39" x14ac:dyDescent="0.25">
      <c r="B1566" s="24">
        <v>43017</v>
      </c>
      <c r="C1566" s="20" t="s">
        <v>40</v>
      </c>
      <c r="D1566" s="20" t="s">
        <v>32</v>
      </c>
      <c r="E1566" s="2">
        <v>159</v>
      </c>
      <c r="F1566" s="2">
        <v>-177.30496453900707</v>
      </c>
      <c r="G1566" s="9">
        <f t="shared" si="658"/>
        <v>45094.083333329545</v>
      </c>
      <c r="H1566" s="2" t="str">
        <f t="shared" si="659"/>
        <v>Minnesota Vikings</v>
      </c>
      <c r="I1566" s="2" t="str">
        <f t="shared" si="660"/>
        <v>Chicago Bears</v>
      </c>
      <c r="J1566" s="17">
        <f t="shared" si="661"/>
        <v>-177.30496453900707</v>
      </c>
      <c r="K1566" s="18">
        <f t="shared" si="662"/>
        <v>159</v>
      </c>
      <c r="L1566" s="4">
        <f t="shared" si="637"/>
        <v>1.5640000000000001</v>
      </c>
      <c r="M1566" s="4">
        <f t="shared" si="638"/>
        <v>2.59</v>
      </c>
      <c r="N1566" s="1">
        <f t="shared" si="639"/>
        <v>0.63938618925831203</v>
      </c>
      <c r="O1566" s="1">
        <f t="shared" si="640"/>
        <v>0.38610038610038611</v>
      </c>
      <c r="P1566" s="1">
        <f t="shared" si="641"/>
        <v>2.4853153586904098E-2</v>
      </c>
      <c r="Q1566" s="1">
        <f t="shared" si="642"/>
        <v>0.12664290157896296</v>
      </c>
      <c r="R1566" s="1">
        <f t="shared" si="643"/>
        <v>0.63764290157896297</v>
      </c>
      <c r="S1566" s="1"/>
      <c r="T1566" s="17">
        <f t="shared" si="644"/>
        <v>568.27590728878238</v>
      </c>
      <c r="U1566" s="18">
        <f t="shared" si="645"/>
        <v>1585.5874535669882</v>
      </c>
      <c r="V1566" s="2">
        <f t="shared" si="646"/>
        <v>539.86211192434325</v>
      </c>
      <c r="W1566" s="18">
        <f t="shared" si="647"/>
        <v>1506.3080808886386</v>
      </c>
      <c r="X1566" s="2">
        <f t="shared" si="648"/>
        <v>-185.23248398289911</v>
      </c>
      <c r="Y1566" s="2">
        <f t="shared" si="649"/>
        <v>150.63080808886386</v>
      </c>
      <c r="Z1566" s="2">
        <f t="shared" si="650"/>
        <v>539.86211192434325</v>
      </c>
      <c r="AA1566" s="2">
        <f t="shared" si="651"/>
        <v>-1000</v>
      </c>
      <c r="AB1566" s="5">
        <f t="shared" si="652"/>
        <v>0.56400000000000006</v>
      </c>
      <c r="AC1566" s="5">
        <f t="shared" si="653"/>
        <v>-1</v>
      </c>
      <c r="AD1566" s="3">
        <f t="shared" si="654"/>
        <v>201710</v>
      </c>
      <c r="AE1566" s="21">
        <v>2.25</v>
      </c>
      <c r="AF1566" s="21">
        <v>1.724</v>
      </c>
      <c r="AG1566" s="21">
        <v>2.59</v>
      </c>
      <c r="AH1566" s="21">
        <v>1.5640000000000001</v>
      </c>
      <c r="AI1566">
        <v>17</v>
      </c>
      <c r="AJ1566">
        <v>20</v>
      </c>
      <c r="AK1566">
        <f t="shared" si="655"/>
        <v>-180</v>
      </c>
      <c r="AL1566">
        <f t="shared" si="656"/>
        <v>20</v>
      </c>
      <c r="AM1566">
        <f t="shared" si="657"/>
        <v>17</v>
      </c>
    </row>
    <row r="1567" spans="2:39" x14ac:dyDescent="0.25">
      <c r="B1567" s="24">
        <v>43016</v>
      </c>
      <c r="C1567" s="20" t="s">
        <v>43</v>
      </c>
      <c r="D1567" s="20" t="s">
        <v>23</v>
      </c>
      <c r="E1567" s="2">
        <v>116.00000000000001</v>
      </c>
      <c r="F1567" s="2">
        <v>-128.04097311139566</v>
      </c>
      <c r="G1567" s="9">
        <f t="shared" si="658"/>
        <v>45094.124999996209</v>
      </c>
      <c r="H1567" s="2" t="str">
        <f t="shared" si="659"/>
        <v>Kansas City Chiefs</v>
      </c>
      <c r="I1567" s="2" t="str">
        <f t="shared" si="660"/>
        <v>Houston Texans</v>
      </c>
      <c r="J1567" s="17">
        <f t="shared" si="661"/>
        <v>-128.04097311139566</v>
      </c>
      <c r="K1567" s="18">
        <f t="shared" si="662"/>
        <v>116.00000000000001</v>
      </c>
      <c r="L1567" s="4">
        <f t="shared" si="637"/>
        <v>1.7809999999999999</v>
      </c>
      <c r="M1567" s="4">
        <f t="shared" si="638"/>
        <v>2.16</v>
      </c>
      <c r="N1567" s="1">
        <f t="shared" si="639"/>
        <v>0.56148231330713083</v>
      </c>
      <c r="O1567" s="1">
        <f t="shared" si="640"/>
        <v>0.46296296296296291</v>
      </c>
      <c r="P1567" s="1">
        <f t="shared" si="641"/>
        <v>2.3861963968535793E-2</v>
      </c>
      <c r="Q1567" s="1">
        <f t="shared" si="642"/>
        <v>4.9259675172083961E-2</v>
      </c>
      <c r="R1567" s="1">
        <f t="shared" si="643"/>
        <v>0.56025967517208397</v>
      </c>
      <c r="S1567" s="1"/>
      <c r="T1567" s="17">
        <f t="shared" si="644"/>
        <v>784.88662367651148</v>
      </c>
      <c r="U1567" s="18">
        <f t="shared" si="645"/>
        <v>1159.9838754718842</v>
      </c>
      <c r="V1567" s="2">
        <f t="shared" si="646"/>
        <v>745.6422924926859</v>
      </c>
      <c r="W1567" s="18">
        <f t="shared" si="647"/>
        <v>1101.9846816982899</v>
      </c>
      <c r="X1567" s="2">
        <f t="shared" si="648"/>
        <v>-134.1125644385051</v>
      </c>
      <c r="Y1567" s="2">
        <f t="shared" si="649"/>
        <v>110.198468169829</v>
      </c>
      <c r="Z1567" s="2">
        <f t="shared" si="650"/>
        <v>745.6422924926859</v>
      </c>
      <c r="AA1567" s="2">
        <f t="shared" si="651"/>
        <v>-1000</v>
      </c>
      <c r="AB1567" s="5">
        <f t="shared" si="652"/>
        <v>0.78099999999999992</v>
      </c>
      <c r="AC1567" s="5">
        <f t="shared" si="653"/>
        <v>-1</v>
      </c>
      <c r="AD1567" s="3">
        <f t="shared" si="654"/>
        <v>201710</v>
      </c>
      <c r="AE1567" s="21">
        <v>2.02</v>
      </c>
      <c r="AF1567" s="21">
        <v>1.8839999999999999</v>
      </c>
      <c r="AG1567" s="21">
        <v>2.16</v>
      </c>
      <c r="AH1567" s="21">
        <v>1.7809999999999999</v>
      </c>
      <c r="AI1567">
        <v>34</v>
      </c>
      <c r="AJ1567">
        <v>42</v>
      </c>
      <c r="AK1567">
        <f t="shared" si="655"/>
        <v>-130</v>
      </c>
      <c r="AL1567">
        <f t="shared" si="656"/>
        <v>42</v>
      </c>
      <c r="AM1567">
        <f t="shared" si="657"/>
        <v>34</v>
      </c>
    </row>
    <row r="1568" spans="2:39" x14ac:dyDescent="0.25">
      <c r="B1568" s="24">
        <v>43016</v>
      </c>
      <c r="C1568" s="20" t="s">
        <v>26</v>
      </c>
      <c r="D1568" s="20" t="s">
        <v>36</v>
      </c>
      <c r="E1568" s="2">
        <v>-130.03901170351108</v>
      </c>
      <c r="F1568" s="2">
        <v>118.00000000000001</v>
      </c>
      <c r="G1568" s="9">
        <f t="shared" si="658"/>
        <v>45094.166666662873</v>
      </c>
      <c r="H1568" s="2" t="str">
        <f t="shared" si="659"/>
        <v>Dallas Cowboys</v>
      </c>
      <c r="I1568" s="2" t="str">
        <f t="shared" si="660"/>
        <v>Green Bay Packers</v>
      </c>
      <c r="J1568" s="17">
        <f t="shared" si="661"/>
        <v>-130.03901170351108</v>
      </c>
      <c r="K1568" s="18">
        <f t="shared" si="662"/>
        <v>118.00000000000001</v>
      </c>
      <c r="L1568" s="4">
        <f t="shared" si="637"/>
        <v>1.7689999999999999</v>
      </c>
      <c r="M1568" s="4">
        <f t="shared" si="638"/>
        <v>2.1800000000000002</v>
      </c>
      <c r="N1568" s="1">
        <f t="shared" si="639"/>
        <v>0.56529112492933864</v>
      </c>
      <c r="O1568" s="1">
        <f t="shared" si="640"/>
        <v>0.4587155963302752</v>
      </c>
      <c r="P1568" s="1">
        <f t="shared" si="641"/>
        <v>2.3443909850595079E-2</v>
      </c>
      <c r="Q1568" s="1">
        <f t="shared" si="642"/>
        <v>5.328776429953172E-2</v>
      </c>
      <c r="R1568" s="1">
        <f t="shared" si="643"/>
        <v>0.56428776429953176</v>
      </c>
      <c r="S1568" s="1"/>
      <c r="T1568" s="17">
        <f t="shared" si="644"/>
        <v>772.14546064335025</v>
      </c>
      <c r="U1568" s="18">
        <f t="shared" si="645"/>
        <v>1178.7723247127699</v>
      </c>
      <c r="V1568" s="2">
        <f t="shared" si="646"/>
        <v>733.53818761118271</v>
      </c>
      <c r="W1568" s="18">
        <f t="shared" si="647"/>
        <v>1119.8337084771313</v>
      </c>
      <c r="X1568" s="2">
        <f t="shared" si="648"/>
        <v>-136.32555426413018</v>
      </c>
      <c r="Y1568" s="2">
        <f t="shared" si="649"/>
        <v>111.98337084771313</v>
      </c>
      <c r="Z1568" s="2">
        <f t="shared" si="650"/>
        <v>-1000</v>
      </c>
      <c r="AA1568" s="2">
        <f t="shared" si="651"/>
        <v>1119.8337084771313</v>
      </c>
      <c r="AB1568" s="5">
        <f t="shared" si="652"/>
        <v>-1</v>
      </c>
      <c r="AC1568" s="5">
        <f t="shared" si="653"/>
        <v>1.1800000000000002</v>
      </c>
      <c r="AD1568" s="3">
        <f t="shared" si="654"/>
        <v>201710</v>
      </c>
      <c r="AE1568" s="21">
        <v>1.7689999999999999</v>
      </c>
      <c r="AF1568" s="21">
        <v>2.1800000000000002</v>
      </c>
      <c r="AG1568" s="21">
        <v>1.7689999999999999</v>
      </c>
      <c r="AH1568" s="21">
        <v>2.1800000000000002</v>
      </c>
      <c r="AI1568">
        <v>31</v>
      </c>
      <c r="AJ1568">
        <v>35</v>
      </c>
      <c r="AK1568">
        <f t="shared" si="655"/>
        <v>-140</v>
      </c>
      <c r="AL1568">
        <f t="shared" si="656"/>
        <v>31</v>
      </c>
      <c r="AM1568">
        <f t="shared" si="657"/>
        <v>35</v>
      </c>
    </row>
    <row r="1569" spans="2:39" x14ac:dyDescent="0.25">
      <c r="B1569" s="24">
        <v>43016</v>
      </c>
      <c r="C1569" s="20" t="s">
        <v>50</v>
      </c>
      <c r="D1569" s="20" t="s">
        <v>35</v>
      </c>
      <c r="E1569" s="2">
        <v>-133.15579227696406</v>
      </c>
      <c r="F1569" s="2">
        <v>120.00000000000001</v>
      </c>
      <c r="G1569" s="9">
        <f t="shared" si="658"/>
        <v>45094.208333329538</v>
      </c>
      <c r="H1569" s="2" t="str">
        <f t="shared" si="659"/>
        <v>Los Angeles Rams</v>
      </c>
      <c r="I1569" s="2" t="str">
        <f t="shared" si="660"/>
        <v>Seattle Seahawks</v>
      </c>
      <c r="J1569" s="17">
        <f t="shared" si="661"/>
        <v>-133.15579227696406</v>
      </c>
      <c r="K1569" s="18">
        <f t="shared" si="662"/>
        <v>120.00000000000001</v>
      </c>
      <c r="L1569" s="4">
        <f t="shared" si="637"/>
        <v>1.7509999999999999</v>
      </c>
      <c r="M1569" s="4">
        <f t="shared" si="638"/>
        <v>2.2000000000000002</v>
      </c>
      <c r="N1569" s="1">
        <f t="shared" si="639"/>
        <v>0.57110222729868654</v>
      </c>
      <c r="O1569" s="1">
        <f t="shared" si="640"/>
        <v>0.45454545454545453</v>
      </c>
      <c r="P1569" s="1">
        <f t="shared" si="641"/>
        <v>2.5006327512022253E-2</v>
      </c>
      <c r="Q1569" s="1">
        <f t="shared" si="642"/>
        <v>5.8278386376616004E-2</v>
      </c>
      <c r="R1569" s="1">
        <f t="shared" si="643"/>
        <v>0.56927838637661599</v>
      </c>
      <c r="S1569" s="1"/>
      <c r="T1569" s="17">
        <f t="shared" si="644"/>
        <v>756.60981328462503</v>
      </c>
      <c r="U1569" s="18">
        <f t="shared" si="645"/>
        <v>1202.4897180992134</v>
      </c>
      <c r="V1569" s="2">
        <f t="shared" si="646"/>
        <v>718.77932262039371</v>
      </c>
      <c r="W1569" s="18">
        <f t="shared" si="647"/>
        <v>1142.3652321942527</v>
      </c>
      <c r="X1569" s="2">
        <f t="shared" si="648"/>
        <v>-139.12475895305161</v>
      </c>
      <c r="Y1569" s="2">
        <f t="shared" si="649"/>
        <v>114.23652321942527</v>
      </c>
      <c r="Z1569" s="2">
        <f t="shared" si="650"/>
        <v>-1000</v>
      </c>
      <c r="AA1569" s="2">
        <f t="shared" si="651"/>
        <v>1142.3652321942527</v>
      </c>
      <c r="AB1569" s="5">
        <f t="shared" si="652"/>
        <v>-1</v>
      </c>
      <c r="AC1569" s="5">
        <f t="shared" si="653"/>
        <v>1.2000000000000002</v>
      </c>
      <c r="AD1569" s="3">
        <f t="shared" si="654"/>
        <v>201710</v>
      </c>
      <c r="AE1569" s="21">
        <v>1.8129999999999999</v>
      </c>
      <c r="AF1569" s="21">
        <v>2.11</v>
      </c>
      <c r="AG1569" s="21">
        <v>1.7509999999999999</v>
      </c>
      <c r="AH1569" s="21">
        <v>2.2000000000000002</v>
      </c>
      <c r="AI1569">
        <v>10</v>
      </c>
      <c r="AJ1569">
        <v>16</v>
      </c>
      <c r="AK1569">
        <f t="shared" si="655"/>
        <v>-140</v>
      </c>
      <c r="AL1569">
        <f t="shared" si="656"/>
        <v>10</v>
      </c>
      <c r="AM1569">
        <f t="shared" si="657"/>
        <v>16</v>
      </c>
    </row>
    <row r="1570" spans="2:39" x14ac:dyDescent="0.25">
      <c r="B1570" s="24">
        <v>43016</v>
      </c>
      <c r="C1570" s="20" t="s">
        <v>55</v>
      </c>
      <c r="D1570" s="20" t="s">
        <v>31</v>
      </c>
      <c r="E1570" s="2">
        <v>-155.03875968992247</v>
      </c>
      <c r="F1570" s="2">
        <v>140</v>
      </c>
      <c r="G1570" s="9">
        <f t="shared" si="658"/>
        <v>45094.249999996202</v>
      </c>
      <c r="H1570" s="2" t="str">
        <f t="shared" si="659"/>
        <v>Oakland Raiders</v>
      </c>
      <c r="I1570" s="2" t="str">
        <f t="shared" si="660"/>
        <v>Baltimore Ravens</v>
      </c>
      <c r="J1570" s="17">
        <f t="shared" si="661"/>
        <v>-155.03875968992247</v>
      </c>
      <c r="K1570" s="18">
        <f t="shared" si="662"/>
        <v>140</v>
      </c>
      <c r="L1570" s="4">
        <f t="shared" si="637"/>
        <v>1.645</v>
      </c>
      <c r="M1570" s="4">
        <f t="shared" si="638"/>
        <v>2.4</v>
      </c>
      <c r="N1570" s="1">
        <f t="shared" si="639"/>
        <v>0.60790273556231</v>
      </c>
      <c r="O1570" s="1">
        <f t="shared" si="640"/>
        <v>0.41666666666666669</v>
      </c>
      <c r="P1570" s="1">
        <f t="shared" si="641"/>
        <v>2.3980222496909787E-2</v>
      </c>
      <c r="Q1570" s="1">
        <f t="shared" si="642"/>
        <v>9.5618034447821659E-2</v>
      </c>
      <c r="R1570" s="1">
        <f t="shared" si="643"/>
        <v>0.6066180344478217</v>
      </c>
      <c r="S1570" s="1"/>
      <c r="T1570" s="17">
        <f t="shared" si="644"/>
        <v>648.48379575502895</v>
      </c>
      <c r="U1570" s="18">
        <f t="shared" si="645"/>
        <v>1396.9947605426773</v>
      </c>
      <c r="V1570" s="2">
        <f t="shared" si="646"/>
        <v>616.05960596727743</v>
      </c>
      <c r="W1570" s="18">
        <f t="shared" si="647"/>
        <v>1327.1450225155434</v>
      </c>
      <c r="X1570" s="2">
        <f t="shared" si="648"/>
        <v>-162.32195558900446</v>
      </c>
      <c r="Y1570" s="2">
        <f t="shared" si="649"/>
        <v>132.71450225155434</v>
      </c>
      <c r="Z1570" s="2">
        <f t="shared" si="650"/>
        <v>-1000</v>
      </c>
      <c r="AA1570" s="2">
        <f t="shared" si="651"/>
        <v>1327.1450225155434</v>
      </c>
      <c r="AB1570" s="5">
        <f t="shared" si="652"/>
        <v>-1</v>
      </c>
      <c r="AC1570" s="5">
        <f t="shared" si="653"/>
        <v>1.4</v>
      </c>
      <c r="AD1570" s="3">
        <f t="shared" si="654"/>
        <v>201710</v>
      </c>
      <c r="AE1570" s="21">
        <v>1.7190000000000001</v>
      </c>
      <c r="AF1570" s="21">
        <v>2.2599999999999998</v>
      </c>
      <c r="AG1570" s="21">
        <v>1.645</v>
      </c>
      <c r="AH1570" s="21">
        <v>2.4</v>
      </c>
      <c r="AI1570">
        <v>17</v>
      </c>
      <c r="AJ1570">
        <v>30</v>
      </c>
      <c r="AK1570">
        <f t="shared" si="655"/>
        <v>-160</v>
      </c>
      <c r="AL1570">
        <f t="shared" si="656"/>
        <v>17</v>
      </c>
      <c r="AM1570">
        <f t="shared" si="657"/>
        <v>30</v>
      </c>
    </row>
    <row r="1571" spans="2:39" x14ac:dyDescent="0.25">
      <c r="B1571" s="24">
        <v>43016</v>
      </c>
      <c r="C1571" s="20" t="s">
        <v>24</v>
      </c>
      <c r="D1571" s="20" t="s">
        <v>27</v>
      </c>
      <c r="E1571" s="2">
        <v>-155.03875968992247</v>
      </c>
      <c r="F1571" s="2">
        <v>140</v>
      </c>
      <c r="G1571" s="9">
        <f t="shared" si="658"/>
        <v>45094.291666662866</v>
      </c>
      <c r="H1571" s="2" t="str">
        <f t="shared" si="659"/>
        <v>Cincinnati Bengals</v>
      </c>
      <c r="I1571" s="2" t="str">
        <f t="shared" si="660"/>
        <v>Buffalo Bills</v>
      </c>
      <c r="J1571" s="17">
        <f t="shared" si="661"/>
        <v>-155.03875968992247</v>
      </c>
      <c r="K1571" s="18">
        <f t="shared" si="662"/>
        <v>140</v>
      </c>
      <c r="L1571" s="4">
        <f t="shared" si="637"/>
        <v>1.645</v>
      </c>
      <c r="M1571" s="4">
        <f t="shared" si="638"/>
        <v>2.4</v>
      </c>
      <c r="N1571" s="1">
        <f t="shared" si="639"/>
        <v>0.60790273556231</v>
      </c>
      <c r="O1571" s="1">
        <f t="shared" si="640"/>
        <v>0.41666666666666669</v>
      </c>
      <c r="P1571" s="1">
        <f t="shared" si="641"/>
        <v>2.3980222496909787E-2</v>
      </c>
      <c r="Q1571" s="1">
        <f t="shared" si="642"/>
        <v>9.5618034447821659E-2</v>
      </c>
      <c r="R1571" s="1">
        <f t="shared" si="643"/>
        <v>0.6066180344478217</v>
      </c>
      <c r="S1571" s="1"/>
      <c r="T1571" s="17">
        <f t="shared" si="644"/>
        <v>648.48379575502895</v>
      </c>
      <c r="U1571" s="18">
        <f t="shared" si="645"/>
        <v>1396.9947605426773</v>
      </c>
      <c r="V1571" s="2">
        <f t="shared" si="646"/>
        <v>616.05960596727743</v>
      </c>
      <c r="W1571" s="18">
        <f t="shared" si="647"/>
        <v>1327.1450225155434</v>
      </c>
      <c r="X1571" s="2">
        <f t="shared" si="648"/>
        <v>-162.32195558900446</v>
      </c>
      <c r="Y1571" s="2">
        <f t="shared" si="649"/>
        <v>132.71450225155434</v>
      </c>
      <c r="Z1571" s="2">
        <f t="shared" si="650"/>
        <v>616.05960596727743</v>
      </c>
      <c r="AA1571" s="2">
        <f t="shared" si="651"/>
        <v>-1000</v>
      </c>
      <c r="AB1571" s="5">
        <f t="shared" si="652"/>
        <v>0.64500000000000002</v>
      </c>
      <c r="AC1571" s="5">
        <f t="shared" si="653"/>
        <v>-1</v>
      </c>
      <c r="AD1571" s="3">
        <f t="shared" si="654"/>
        <v>201710</v>
      </c>
      <c r="AE1571" s="21">
        <v>1.671</v>
      </c>
      <c r="AF1571" s="21">
        <v>2.35</v>
      </c>
      <c r="AG1571" s="21">
        <v>1.645</v>
      </c>
      <c r="AH1571" s="21">
        <v>2.4</v>
      </c>
      <c r="AI1571">
        <v>20</v>
      </c>
      <c r="AJ1571">
        <v>16</v>
      </c>
      <c r="AK1571">
        <f t="shared" si="655"/>
        <v>-160</v>
      </c>
      <c r="AL1571">
        <f t="shared" si="656"/>
        <v>20</v>
      </c>
      <c r="AM1571">
        <f t="shared" si="657"/>
        <v>16</v>
      </c>
    </row>
    <row r="1572" spans="2:39" x14ac:dyDescent="0.25">
      <c r="B1572" s="24">
        <v>43016</v>
      </c>
      <c r="C1572" s="20" t="s">
        <v>49</v>
      </c>
      <c r="D1572" s="20" t="s">
        <v>45</v>
      </c>
      <c r="E1572" s="2">
        <v>106.99999999999999</v>
      </c>
      <c r="F1572" s="2">
        <v>-118.06375442739079</v>
      </c>
      <c r="G1572" s="9">
        <f t="shared" si="658"/>
        <v>45094.33333332953</v>
      </c>
      <c r="H1572" s="2" t="str">
        <f t="shared" si="659"/>
        <v>New York Jets</v>
      </c>
      <c r="I1572" s="2" t="str">
        <f t="shared" si="660"/>
        <v>Cleveland Browns</v>
      </c>
      <c r="J1572" s="17">
        <f t="shared" si="661"/>
        <v>-118.06375442739079</v>
      </c>
      <c r="K1572" s="18">
        <f t="shared" si="662"/>
        <v>106.99999999999999</v>
      </c>
      <c r="L1572" s="4">
        <f t="shared" si="637"/>
        <v>1.847</v>
      </c>
      <c r="M1572" s="4">
        <f t="shared" si="638"/>
        <v>2.0699999999999998</v>
      </c>
      <c r="N1572" s="1">
        <f t="shared" si="639"/>
        <v>0.54141851651326478</v>
      </c>
      <c r="O1572" s="1">
        <f t="shared" si="640"/>
        <v>0.48309178743961356</v>
      </c>
      <c r="P1572" s="1">
        <f t="shared" si="641"/>
        <v>2.3923921368394274E-2</v>
      </c>
      <c r="Q1572" s="1">
        <f t="shared" si="642"/>
        <v>2.9163364536825609E-2</v>
      </c>
      <c r="R1572" s="1">
        <f t="shared" si="643"/>
        <v>0.54016336453682556</v>
      </c>
      <c r="S1572" s="1"/>
      <c r="T1572" s="17">
        <f t="shared" si="644"/>
        <v>851.29178624964879</v>
      </c>
      <c r="U1572" s="18">
        <f t="shared" si="645"/>
        <v>1070.70809343718</v>
      </c>
      <c r="V1572" s="2">
        <f t="shared" si="646"/>
        <v>808.72719693716635</v>
      </c>
      <c r="W1572" s="18">
        <f t="shared" si="647"/>
        <v>1017.1726887653209</v>
      </c>
      <c r="X1572" s="2">
        <f t="shared" si="648"/>
        <v>-123.65109072468778</v>
      </c>
      <c r="Y1572" s="2">
        <f t="shared" si="649"/>
        <v>101.71726887653209</v>
      </c>
      <c r="Z1572" s="2">
        <f t="shared" si="650"/>
        <v>808.72719693716635</v>
      </c>
      <c r="AA1572" s="2">
        <f t="shared" si="651"/>
        <v>-1000</v>
      </c>
      <c r="AB1572" s="5">
        <f t="shared" si="652"/>
        <v>0.84699999999999998</v>
      </c>
      <c r="AC1572" s="5">
        <f t="shared" si="653"/>
        <v>-1</v>
      </c>
      <c r="AD1572" s="3">
        <f t="shared" si="654"/>
        <v>201710</v>
      </c>
      <c r="AE1572" s="21">
        <v>1.806</v>
      </c>
      <c r="AF1572" s="21">
        <v>2.12</v>
      </c>
      <c r="AG1572" s="21">
        <v>2.0699999999999998</v>
      </c>
      <c r="AH1572" s="21">
        <v>1.847</v>
      </c>
      <c r="AI1572">
        <v>14</v>
      </c>
      <c r="AJ1572">
        <v>17</v>
      </c>
      <c r="AK1572">
        <f t="shared" si="655"/>
        <v>-120</v>
      </c>
      <c r="AL1572">
        <f t="shared" si="656"/>
        <v>17</v>
      </c>
      <c r="AM1572">
        <f t="shared" si="657"/>
        <v>14</v>
      </c>
    </row>
    <row r="1573" spans="2:39" x14ac:dyDescent="0.25">
      <c r="B1573" s="24">
        <v>43016</v>
      </c>
      <c r="C1573" s="20" t="s">
        <v>37</v>
      </c>
      <c r="D1573" s="20" t="s">
        <v>47</v>
      </c>
      <c r="E1573" s="2">
        <v>-130.03901170351108</v>
      </c>
      <c r="F1573" s="2">
        <v>118.00000000000001</v>
      </c>
      <c r="G1573" s="9">
        <f t="shared" si="658"/>
        <v>45094.374999996195</v>
      </c>
      <c r="H1573" s="2" t="str">
        <f t="shared" si="659"/>
        <v>Detroit Lions</v>
      </c>
      <c r="I1573" s="2" t="str">
        <f t="shared" si="660"/>
        <v>Carolina Panthers</v>
      </c>
      <c r="J1573" s="17">
        <f t="shared" si="661"/>
        <v>-130.03901170351108</v>
      </c>
      <c r="K1573" s="18">
        <f t="shared" si="662"/>
        <v>118.00000000000001</v>
      </c>
      <c r="L1573" s="4">
        <f t="shared" si="637"/>
        <v>1.7689999999999999</v>
      </c>
      <c r="M1573" s="4">
        <f t="shared" si="638"/>
        <v>2.1800000000000002</v>
      </c>
      <c r="N1573" s="1">
        <f t="shared" si="639"/>
        <v>0.56529112492933864</v>
      </c>
      <c r="O1573" s="1">
        <f t="shared" si="640"/>
        <v>0.4587155963302752</v>
      </c>
      <c r="P1573" s="1">
        <f t="shared" si="641"/>
        <v>2.3443909850595079E-2</v>
      </c>
      <c r="Q1573" s="1">
        <f t="shared" si="642"/>
        <v>5.328776429953172E-2</v>
      </c>
      <c r="R1573" s="1">
        <f t="shared" si="643"/>
        <v>0.56428776429953176</v>
      </c>
      <c r="S1573" s="1"/>
      <c r="T1573" s="17">
        <f t="shared" si="644"/>
        <v>772.14546064335025</v>
      </c>
      <c r="U1573" s="18">
        <f t="shared" si="645"/>
        <v>1178.7723247127699</v>
      </c>
      <c r="V1573" s="2">
        <f t="shared" si="646"/>
        <v>733.53818761118271</v>
      </c>
      <c r="W1573" s="18">
        <f t="shared" si="647"/>
        <v>1119.8337084771313</v>
      </c>
      <c r="X1573" s="2">
        <f t="shared" si="648"/>
        <v>-136.32555426413018</v>
      </c>
      <c r="Y1573" s="2">
        <f t="shared" si="649"/>
        <v>111.98337084771313</v>
      </c>
      <c r="Z1573" s="2">
        <f t="shared" si="650"/>
        <v>-1000</v>
      </c>
      <c r="AA1573" s="2">
        <f t="shared" si="651"/>
        <v>1119.8337084771313</v>
      </c>
      <c r="AB1573" s="5">
        <f t="shared" si="652"/>
        <v>-1</v>
      </c>
      <c r="AC1573" s="5">
        <f t="shared" si="653"/>
        <v>1.1800000000000002</v>
      </c>
      <c r="AD1573" s="3">
        <f t="shared" si="654"/>
        <v>201710</v>
      </c>
      <c r="AE1573" s="21">
        <v>1.649</v>
      </c>
      <c r="AF1573" s="21">
        <v>2.39</v>
      </c>
      <c r="AG1573" s="21">
        <v>1.7689999999999999</v>
      </c>
      <c r="AH1573" s="21">
        <v>2.1800000000000002</v>
      </c>
      <c r="AI1573">
        <v>24</v>
      </c>
      <c r="AJ1573">
        <v>27</v>
      </c>
      <c r="AK1573">
        <f t="shared" si="655"/>
        <v>-140</v>
      </c>
      <c r="AL1573">
        <f t="shared" si="656"/>
        <v>24</v>
      </c>
      <c r="AM1573">
        <f t="shared" si="657"/>
        <v>27</v>
      </c>
    </row>
    <row r="1574" spans="2:39" x14ac:dyDescent="0.25">
      <c r="B1574" s="24">
        <v>43016</v>
      </c>
      <c r="C1574" s="20" t="s">
        <v>42</v>
      </c>
      <c r="D1574" s="20" t="s">
        <v>25</v>
      </c>
      <c r="E1574" s="2">
        <v>-106.04453870625662</v>
      </c>
      <c r="F1574" s="2">
        <v>-104.05827263267429</v>
      </c>
      <c r="G1574" s="9">
        <f t="shared" si="658"/>
        <v>45094.416666662859</v>
      </c>
      <c r="H1574" s="2" t="str">
        <f t="shared" si="659"/>
        <v>Indianapolis Colts</v>
      </c>
      <c r="I1574" s="2" t="str">
        <f t="shared" si="660"/>
        <v>San Francisco 49ers</v>
      </c>
      <c r="J1574" s="17">
        <f t="shared" si="661"/>
        <v>-106.04453870625662</v>
      </c>
      <c r="K1574" s="18">
        <f t="shared" si="662"/>
        <v>-104.05827263267429</v>
      </c>
      <c r="L1574" s="4">
        <f t="shared" si="637"/>
        <v>1.9430000000000001</v>
      </c>
      <c r="M1574" s="4">
        <f t="shared" si="638"/>
        <v>1.9610000000000001</v>
      </c>
      <c r="N1574" s="1">
        <f t="shared" si="639"/>
        <v>0.51466803911477099</v>
      </c>
      <c r="O1574" s="1">
        <f t="shared" si="640"/>
        <v>0.50994390617032126</v>
      </c>
      <c r="P1574" s="1">
        <f t="shared" si="641"/>
        <v>2.4020747950819654E-2</v>
      </c>
      <c r="Q1574" s="1">
        <f t="shared" si="642"/>
        <v>2.3620664722248663E-3</v>
      </c>
      <c r="R1574" s="1">
        <f t="shared" si="643"/>
        <v>0.51336206647222493</v>
      </c>
      <c r="S1574" s="1"/>
      <c r="T1574" s="17">
        <f t="shared" si="644"/>
        <v>947.94291458249825</v>
      </c>
      <c r="U1574" s="18">
        <f t="shared" si="645"/>
        <v>962.10724183018021</v>
      </c>
      <c r="V1574" s="2">
        <f t="shared" si="646"/>
        <v>900.54576885337326</v>
      </c>
      <c r="W1574" s="18">
        <f t="shared" si="647"/>
        <v>914.00187973867116</v>
      </c>
      <c r="X1574" s="2">
        <f t="shared" si="648"/>
        <v>-111.04377307477193</v>
      </c>
      <c r="Y1574" s="2">
        <f t="shared" si="649"/>
        <v>-109.40896536076241</v>
      </c>
      <c r="Z1574" s="2">
        <f t="shared" si="650"/>
        <v>900.54576885337326</v>
      </c>
      <c r="AA1574" s="2">
        <f t="shared" si="651"/>
        <v>-1000</v>
      </c>
      <c r="AB1574" s="5">
        <f t="shared" si="652"/>
        <v>0.94300000000000006</v>
      </c>
      <c r="AC1574" s="5">
        <f t="shared" si="653"/>
        <v>-1</v>
      </c>
      <c r="AD1574" s="3">
        <f t="shared" si="654"/>
        <v>201710</v>
      </c>
      <c r="AE1574" s="21">
        <v>1.8540000000000001</v>
      </c>
      <c r="AF1574" s="21">
        <v>2.06</v>
      </c>
      <c r="AG1574" s="21">
        <v>1.9430000000000001</v>
      </c>
      <c r="AH1574" s="21">
        <v>1.9610000000000001</v>
      </c>
      <c r="AI1574">
        <v>26</v>
      </c>
      <c r="AJ1574">
        <v>23</v>
      </c>
      <c r="AK1574">
        <f t="shared" si="655"/>
        <v>-110</v>
      </c>
      <c r="AL1574">
        <f t="shared" si="656"/>
        <v>26</v>
      </c>
      <c r="AM1574">
        <f t="shared" si="657"/>
        <v>23</v>
      </c>
    </row>
    <row r="1575" spans="2:39" x14ac:dyDescent="0.25">
      <c r="B1575" s="24">
        <v>43016</v>
      </c>
      <c r="C1575" s="20" t="s">
        <v>33</v>
      </c>
      <c r="D1575" s="20" t="s">
        <v>44</v>
      </c>
      <c r="E1575" s="2">
        <v>-115.07479861910242</v>
      </c>
      <c r="F1575" s="2">
        <v>104</v>
      </c>
      <c r="G1575" s="9">
        <f t="shared" si="658"/>
        <v>45094.458333329523</v>
      </c>
      <c r="H1575" s="2" t="str">
        <f t="shared" si="659"/>
        <v>Miami Dolphins</v>
      </c>
      <c r="I1575" s="2" t="str">
        <f t="shared" si="660"/>
        <v>Tennessee Titans</v>
      </c>
      <c r="J1575" s="17">
        <f t="shared" si="661"/>
        <v>-115.07479861910242</v>
      </c>
      <c r="K1575" s="18">
        <f t="shared" si="662"/>
        <v>104</v>
      </c>
      <c r="L1575" s="4">
        <f t="shared" si="637"/>
        <v>1.8689999999999998</v>
      </c>
      <c r="M1575" s="4">
        <f t="shared" si="638"/>
        <v>2.04</v>
      </c>
      <c r="N1575" s="1">
        <f t="shared" si="639"/>
        <v>0.53504547886570364</v>
      </c>
      <c r="O1575" s="1">
        <f t="shared" si="640"/>
        <v>0.49019607843137253</v>
      </c>
      <c r="P1575" s="1">
        <f t="shared" si="641"/>
        <v>2.4620107444359274E-2</v>
      </c>
      <c r="Q1575" s="1">
        <f t="shared" si="642"/>
        <v>2.2424700217165555E-2</v>
      </c>
      <c r="R1575" s="1">
        <f t="shared" si="643"/>
        <v>0.53342470021716559</v>
      </c>
      <c r="S1575" s="1"/>
      <c r="T1575" s="17">
        <f t="shared" si="644"/>
        <v>874.67884331731227</v>
      </c>
      <c r="U1575" s="18">
        <f t="shared" si="645"/>
        <v>1042.3360926657469</v>
      </c>
      <c r="V1575" s="2">
        <f t="shared" si="646"/>
        <v>830.94490115144663</v>
      </c>
      <c r="W1575" s="18">
        <f t="shared" si="647"/>
        <v>990.21928803245953</v>
      </c>
      <c r="X1575" s="2">
        <f t="shared" si="648"/>
        <v>-120.34492282391919</v>
      </c>
      <c r="Y1575" s="2">
        <f t="shared" si="649"/>
        <v>-100.98773191814658</v>
      </c>
      <c r="Z1575" s="2">
        <f t="shared" si="650"/>
        <v>830.94490115144663</v>
      </c>
      <c r="AA1575" s="2">
        <f t="shared" si="651"/>
        <v>-1000</v>
      </c>
      <c r="AB1575" s="5">
        <f t="shared" si="652"/>
        <v>0.86899999999999977</v>
      </c>
      <c r="AC1575" s="5">
        <f t="shared" si="653"/>
        <v>-1</v>
      </c>
      <c r="AD1575" s="3">
        <f t="shared" si="654"/>
        <v>201710</v>
      </c>
      <c r="AE1575" s="21">
        <v>2.2599999999999998</v>
      </c>
      <c r="AF1575" s="21">
        <v>1.7190000000000001</v>
      </c>
      <c r="AG1575" s="21">
        <v>1.869</v>
      </c>
      <c r="AH1575" s="21">
        <v>2.04</v>
      </c>
      <c r="AI1575">
        <v>16</v>
      </c>
      <c r="AJ1575">
        <v>10</v>
      </c>
      <c r="AK1575">
        <f t="shared" si="655"/>
        <v>-120</v>
      </c>
      <c r="AL1575">
        <f t="shared" si="656"/>
        <v>16</v>
      </c>
      <c r="AM1575">
        <f t="shared" si="657"/>
        <v>10</v>
      </c>
    </row>
    <row r="1576" spans="2:39" x14ac:dyDescent="0.25">
      <c r="B1576" s="24">
        <v>43016</v>
      </c>
      <c r="C1576" s="20" t="s">
        <v>28</v>
      </c>
      <c r="D1576" s="20" t="s">
        <v>34</v>
      </c>
      <c r="E1576" s="2">
        <v>-160</v>
      </c>
      <c r="F1576" s="2">
        <v>144</v>
      </c>
      <c r="G1576" s="9">
        <f t="shared" si="658"/>
        <v>45094.499999996187</v>
      </c>
      <c r="H1576" s="2" t="str">
        <f t="shared" si="659"/>
        <v>New York Giants</v>
      </c>
      <c r="I1576" s="2" t="str">
        <f t="shared" si="660"/>
        <v>Los Angeles Chargers</v>
      </c>
      <c r="J1576" s="17">
        <f t="shared" si="661"/>
        <v>-160</v>
      </c>
      <c r="K1576" s="18">
        <f t="shared" si="662"/>
        <v>144</v>
      </c>
      <c r="L1576" s="4">
        <f t="shared" si="637"/>
        <v>1.625</v>
      </c>
      <c r="M1576" s="4">
        <f t="shared" si="638"/>
        <v>2.44</v>
      </c>
      <c r="N1576" s="1">
        <f t="shared" si="639"/>
        <v>0.61538461538461542</v>
      </c>
      <c r="O1576" s="1">
        <f t="shared" si="640"/>
        <v>0.4098360655737705</v>
      </c>
      <c r="P1576" s="1">
        <f t="shared" si="641"/>
        <v>2.4600246002459913E-2</v>
      </c>
      <c r="Q1576" s="1">
        <f t="shared" si="642"/>
        <v>0.10277427490542246</v>
      </c>
      <c r="R1576" s="1">
        <f t="shared" si="643"/>
        <v>0.61377427490542247</v>
      </c>
      <c r="S1576" s="1"/>
      <c r="T1576" s="17">
        <f t="shared" si="644"/>
        <v>629.26346196912823</v>
      </c>
      <c r="U1576" s="18">
        <f t="shared" si="645"/>
        <v>1438.0997917039526</v>
      </c>
      <c r="V1576" s="2">
        <f t="shared" si="646"/>
        <v>597.80028887067181</v>
      </c>
      <c r="W1576" s="18">
        <f t="shared" si="647"/>
        <v>1366.194802118755</v>
      </c>
      <c r="X1576" s="2">
        <f t="shared" si="648"/>
        <v>-167.27994593129748</v>
      </c>
      <c r="Y1576" s="2">
        <f t="shared" si="649"/>
        <v>136.6194802118755</v>
      </c>
      <c r="Z1576" s="2">
        <f t="shared" si="650"/>
        <v>-1000</v>
      </c>
      <c r="AA1576" s="2">
        <f t="shared" si="651"/>
        <v>1366.194802118755</v>
      </c>
      <c r="AB1576" s="5">
        <f t="shared" si="652"/>
        <v>-1</v>
      </c>
      <c r="AC1576" s="5">
        <f t="shared" si="653"/>
        <v>1.44</v>
      </c>
      <c r="AD1576" s="3">
        <f t="shared" si="654"/>
        <v>201710</v>
      </c>
      <c r="AE1576" s="21">
        <v>1.512</v>
      </c>
      <c r="AF1576" s="21">
        <v>2.75</v>
      </c>
      <c r="AG1576" s="21">
        <v>1.625</v>
      </c>
      <c r="AH1576" s="21">
        <v>2.44</v>
      </c>
      <c r="AI1576">
        <v>22</v>
      </c>
      <c r="AJ1576">
        <v>27</v>
      </c>
      <c r="AK1576">
        <f t="shared" si="655"/>
        <v>-160</v>
      </c>
      <c r="AL1576">
        <f t="shared" si="656"/>
        <v>22</v>
      </c>
      <c r="AM1576">
        <f t="shared" si="657"/>
        <v>27</v>
      </c>
    </row>
    <row r="1577" spans="2:39" x14ac:dyDescent="0.25">
      <c r="B1577" s="24">
        <v>43016</v>
      </c>
      <c r="C1577" s="20" t="s">
        <v>22</v>
      </c>
      <c r="D1577" s="20" t="s">
        <v>51</v>
      </c>
      <c r="E1577" s="2">
        <v>-254.45292620865138</v>
      </c>
      <c r="F1577" s="2">
        <v>225.99999999999997</v>
      </c>
      <c r="G1577" s="9">
        <f t="shared" si="658"/>
        <v>45094.541666662852</v>
      </c>
      <c r="H1577" s="2" t="str">
        <f t="shared" si="659"/>
        <v>Philadelphia Eagles</v>
      </c>
      <c r="I1577" s="2" t="str">
        <f t="shared" si="660"/>
        <v>Arizona Cardinals</v>
      </c>
      <c r="J1577" s="17">
        <f t="shared" si="661"/>
        <v>-254.45292620865138</v>
      </c>
      <c r="K1577" s="18">
        <f t="shared" si="662"/>
        <v>225.99999999999997</v>
      </c>
      <c r="L1577" s="4">
        <f t="shared" si="637"/>
        <v>1.393</v>
      </c>
      <c r="M1577" s="4">
        <f t="shared" si="638"/>
        <v>3.26</v>
      </c>
      <c r="N1577" s="1">
        <f t="shared" si="639"/>
        <v>0.71787508973438618</v>
      </c>
      <c r="O1577" s="1">
        <f t="shared" si="640"/>
        <v>0.30674846625766872</v>
      </c>
      <c r="P1577" s="1">
        <f t="shared" si="641"/>
        <v>2.4031807436062702E-2</v>
      </c>
      <c r="Q1577" s="1">
        <f t="shared" si="642"/>
        <v>0.20556331173835873</v>
      </c>
      <c r="R1577" s="1">
        <f t="shared" si="643"/>
        <v>0.71656331173835874</v>
      </c>
      <c r="S1577" s="1"/>
      <c r="T1577" s="17">
        <f t="shared" si="644"/>
        <v>395.55009811210294</v>
      </c>
      <c r="U1577" s="18">
        <f t="shared" si="645"/>
        <v>2224.8894048266416</v>
      </c>
      <c r="V1577" s="2">
        <f t="shared" si="646"/>
        <v>375.77259320649779</v>
      </c>
      <c r="W1577" s="18">
        <f t="shared" si="647"/>
        <v>2113.6449345853093</v>
      </c>
      <c r="X1577" s="2">
        <f t="shared" si="648"/>
        <v>-266.11839662571435</v>
      </c>
      <c r="Y1577" s="2">
        <f t="shared" si="649"/>
        <v>211.36449345853094</v>
      </c>
      <c r="Z1577" s="2">
        <f t="shared" si="650"/>
        <v>375.77259320649779</v>
      </c>
      <c r="AA1577" s="2">
        <f t="shared" si="651"/>
        <v>-1000</v>
      </c>
      <c r="AB1577" s="5">
        <f t="shared" si="652"/>
        <v>0.39300000000000002</v>
      </c>
      <c r="AC1577" s="5">
        <f t="shared" si="653"/>
        <v>-1</v>
      </c>
      <c r="AD1577" s="3">
        <f t="shared" si="654"/>
        <v>201710</v>
      </c>
      <c r="AE1577" s="21">
        <v>1.37</v>
      </c>
      <c r="AF1577" s="21">
        <v>3.39</v>
      </c>
      <c r="AG1577" s="21">
        <v>1.393</v>
      </c>
      <c r="AH1577" s="21">
        <v>3.26</v>
      </c>
      <c r="AI1577">
        <v>34</v>
      </c>
      <c r="AJ1577">
        <v>7</v>
      </c>
      <c r="AK1577">
        <f t="shared" si="655"/>
        <v>-300</v>
      </c>
      <c r="AL1577">
        <f t="shared" si="656"/>
        <v>34</v>
      </c>
      <c r="AM1577">
        <f t="shared" si="657"/>
        <v>7</v>
      </c>
    </row>
    <row r="1578" spans="2:39" x14ac:dyDescent="0.25">
      <c r="B1578" s="24">
        <v>43016</v>
      </c>
      <c r="C1578" s="20" t="s">
        <v>48</v>
      </c>
      <c r="D1578" s="20" t="s">
        <v>29</v>
      </c>
      <c r="E1578" s="2">
        <v>-330.03300330033011</v>
      </c>
      <c r="F1578" s="2">
        <v>289</v>
      </c>
      <c r="G1578" s="9">
        <f t="shared" si="658"/>
        <v>45094.583333329516</v>
      </c>
      <c r="H1578" s="2" t="str">
        <f t="shared" si="659"/>
        <v>Pittsburgh Steelers</v>
      </c>
      <c r="I1578" s="2" t="str">
        <f t="shared" si="660"/>
        <v>Jacksonville Jaguars</v>
      </c>
      <c r="J1578" s="17">
        <f t="shared" si="661"/>
        <v>-330.03300330033011</v>
      </c>
      <c r="K1578" s="18">
        <f t="shared" si="662"/>
        <v>289</v>
      </c>
      <c r="L1578" s="4">
        <f t="shared" si="637"/>
        <v>1.3029999999999999</v>
      </c>
      <c r="M1578" s="4">
        <f t="shared" si="638"/>
        <v>3.89</v>
      </c>
      <c r="N1578" s="1">
        <f t="shared" si="639"/>
        <v>0.76745970836531086</v>
      </c>
      <c r="O1578" s="1">
        <f t="shared" si="640"/>
        <v>0.25706940874035988</v>
      </c>
      <c r="P1578" s="1">
        <f t="shared" si="641"/>
        <v>2.394184479106487E-2</v>
      </c>
      <c r="Q1578" s="1">
        <f t="shared" si="642"/>
        <v>0.25519514981247549</v>
      </c>
      <c r="R1578" s="1">
        <f t="shared" si="643"/>
        <v>0.7661951498124755</v>
      </c>
      <c r="S1578" s="1"/>
      <c r="T1578" s="17">
        <f t="shared" si="644"/>
        <v>305.15052235027554</v>
      </c>
      <c r="U1578" s="18">
        <f t="shared" si="645"/>
        <v>2810.9146314785244</v>
      </c>
      <c r="V1578" s="2">
        <f t="shared" si="646"/>
        <v>289.89299623276173</v>
      </c>
      <c r="W1578" s="18">
        <f t="shared" si="647"/>
        <v>2670.368899904598</v>
      </c>
      <c r="X1578" s="2">
        <f t="shared" si="648"/>
        <v>-344.95486713900362</v>
      </c>
      <c r="Y1578" s="2">
        <f t="shared" si="649"/>
        <v>267.03688999045983</v>
      </c>
      <c r="Z1578" s="2">
        <f t="shared" si="650"/>
        <v>-1000</v>
      </c>
      <c r="AA1578" s="2">
        <f t="shared" si="651"/>
        <v>2670.368899904598</v>
      </c>
      <c r="AB1578" s="5">
        <f t="shared" si="652"/>
        <v>-1</v>
      </c>
      <c r="AC1578" s="5">
        <f t="shared" si="653"/>
        <v>2.89</v>
      </c>
      <c r="AD1578" s="3">
        <f t="shared" si="654"/>
        <v>201710</v>
      </c>
      <c r="AE1578" s="21">
        <v>1.256</v>
      </c>
      <c r="AF1578" s="21">
        <v>4.38</v>
      </c>
      <c r="AG1578" s="21">
        <v>1.3029999999999999</v>
      </c>
      <c r="AH1578" s="21">
        <v>3.89</v>
      </c>
      <c r="AI1578">
        <v>9</v>
      </c>
      <c r="AJ1578">
        <v>30</v>
      </c>
      <c r="AK1578">
        <f t="shared" si="655"/>
        <v>-400</v>
      </c>
      <c r="AL1578">
        <f t="shared" si="656"/>
        <v>9</v>
      </c>
      <c r="AM1578">
        <f t="shared" si="657"/>
        <v>30</v>
      </c>
    </row>
    <row r="1579" spans="2:39" x14ac:dyDescent="0.25">
      <c r="B1579" s="24">
        <v>43013</v>
      </c>
      <c r="C1579" s="20" t="s">
        <v>30</v>
      </c>
      <c r="D1579" s="20" t="s">
        <v>39</v>
      </c>
      <c r="E1579" s="2">
        <v>166</v>
      </c>
      <c r="F1579" s="2">
        <v>-185.18518518518516</v>
      </c>
      <c r="G1579" s="9">
        <f t="shared" si="658"/>
        <v>45094.62499999618</v>
      </c>
      <c r="H1579" s="2" t="str">
        <f t="shared" si="659"/>
        <v>New England Patriots</v>
      </c>
      <c r="I1579" s="2" t="str">
        <f t="shared" si="660"/>
        <v>Tampa Bay Buccaneers</v>
      </c>
      <c r="J1579" s="17">
        <f t="shared" si="661"/>
        <v>-185.18518518518516</v>
      </c>
      <c r="K1579" s="18">
        <f t="shared" si="662"/>
        <v>166</v>
      </c>
      <c r="L1579" s="4">
        <f t="shared" si="637"/>
        <v>1.54</v>
      </c>
      <c r="M1579" s="4">
        <f t="shared" si="638"/>
        <v>2.66</v>
      </c>
      <c r="N1579" s="1">
        <f t="shared" si="639"/>
        <v>0.64935064935064934</v>
      </c>
      <c r="O1579" s="1">
        <f t="shared" si="640"/>
        <v>0.37593984962406013</v>
      </c>
      <c r="P1579" s="1">
        <f t="shared" si="641"/>
        <v>2.4666666666666726E-2</v>
      </c>
      <c r="Q1579" s="1">
        <f t="shared" si="642"/>
        <v>0.13670539986329461</v>
      </c>
      <c r="R1579" s="1">
        <f t="shared" si="643"/>
        <v>0.64770539986329467</v>
      </c>
      <c r="S1579" s="1"/>
      <c r="T1579" s="17">
        <f t="shared" si="644"/>
        <v>543.91178491187668</v>
      </c>
      <c r="U1579" s="18">
        <f t="shared" si="645"/>
        <v>1653.0471874062387</v>
      </c>
      <c r="V1579" s="2">
        <f t="shared" si="646"/>
        <v>516.71619566628283</v>
      </c>
      <c r="W1579" s="18">
        <f t="shared" si="647"/>
        <v>1570.3948280359266</v>
      </c>
      <c r="X1579" s="2">
        <f t="shared" si="648"/>
        <v>-193.52983482751958</v>
      </c>
      <c r="Y1579" s="2">
        <f t="shared" si="649"/>
        <v>157.03948280359265</v>
      </c>
      <c r="Z1579" s="2">
        <f t="shared" si="650"/>
        <v>516.71619566628283</v>
      </c>
      <c r="AA1579" s="2">
        <f t="shared" si="651"/>
        <v>-1000</v>
      </c>
      <c r="AB1579" s="5">
        <f t="shared" si="652"/>
        <v>0.54</v>
      </c>
      <c r="AC1579" s="5">
        <f t="shared" si="653"/>
        <v>-1</v>
      </c>
      <c r="AD1579" s="3">
        <f t="shared" si="654"/>
        <v>201710</v>
      </c>
      <c r="AE1579" s="21">
        <v>3.11</v>
      </c>
      <c r="AF1579" s="21">
        <v>1.421</v>
      </c>
      <c r="AG1579" s="21">
        <v>2.66</v>
      </c>
      <c r="AH1579" s="21">
        <v>1.54</v>
      </c>
      <c r="AI1579">
        <v>14</v>
      </c>
      <c r="AJ1579">
        <v>19</v>
      </c>
      <c r="AK1579">
        <f t="shared" si="655"/>
        <v>-190</v>
      </c>
      <c r="AL1579">
        <f t="shared" si="656"/>
        <v>19</v>
      </c>
      <c r="AM1579">
        <f t="shared" si="657"/>
        <v>14</v>
      </c>
    </row>
    <row r="1580" spans="2:39" x14ac:dyDescent="0.25">
      <c r="B1580" s="24">
        <v>43010</v>
      </c>
      <c r="C1580" s="20" t="s">
        <v>23</v>
      </c>
      <c r="D1580" s="20" t="s">
        <v>56</v>
      </c>
      <c r="E1580" s="2">
        <v>-269.54177897574124</v>
      </c>
      <c r="F1580" s="2">
        <v>239</v>
      </c>
      <c r="G1580" s="9">
        <f t="shared" si="658"/>
        <v>45094.666666662844</v>
      </c>
      <c r="H1580" s="2" t="str">
        <f t="shared" si="659"/>
        <v>Kansas City Chiefs</v>
      </c>
      <c r="I1580" s="2" t="str">
        <f t="shared" si="660"/>
        <v>Washington Redskins</v>
      </c>
      <c r="J1580" s="17">
        <f t="shared" si="661"/>
        <v>-269.54177897574124</v>
      </c>
      <c r="K1580" s="18">
        <f t="shared" si="662"/>
        <v>239</v>
      </c>
      <c r="L1580" s="4">
        <f t="shared" si="637"/>
        <v>1.371</v>
      </c>
      <c r="M1580" s="4">
        <f t="shared" si="638"/>
        <v>3.39</v>
      </c>
      <c r="N1580" s="1">
        <f t="shared" si="639"/>
        <v>0.7293946024799417</v>
      </c>
      <c r="O1580" s="1">
        <f t="shared" si="640"/>
        <v>0.29498525073746312</v>
      </c>
      <c r="P1580" s="1">
        <f t="shared" si="641"/>
        <v>2.3799621928166426E-2</v>
      </c>
      <c r="Q1580" s="1">
        <f t="shared" si="642"/>
        <v>0.21720467587123929</v>
      </c>
      <c r="R1580" s="1">
        <f t="shared" si="643"/>
        <v>0.72820467587123927</v>
      </c>
      <c r="S1580" s="1"/>
      <c r="T1580" s="17">
        <f t="shared" si="644"/>
        <v>373.24028962541212</v>
      </c>
      <c r="U1580" s="18">
        <f t="shared" si="645"/>
        <v>2345.9700351815181</v>
      </c>
      <c r="V1580" s="2">
        <f t="shared" si="646"/>
        <v>354.57827514414151</v>
      </c>
      <c r="W1580" s="18">
        <f t="shared" si="647"/>
        <v>2228.6715334224423</v>
      </c>
      <c r="X1580" s="2">
        <f t="shared" si="648"/>
        <v>-282.0251747215716</v>
      </c>
      <c r="Y1580" s="2">
        <f t="shared" si="649"/>
        <v>222.86715334224422</v>
      </c>
      <c r="Z1580" s="2">
        <f t="shared" si="650"/>
        <v>354.57827514414151</v>
      </c>
      <c r="AA1580" s="2">
        <f t="shared" si="651"/>
        <v>-1000</v>
      </c>
      <c r="AB1580" s="5">
        <f t="shared" si="652"/>
        <v>0.371</v>
      </c>
      <c r="AC1580" s="5">
        <f t="shared" si="653"/>
        <v>-1</v>
      </c>
      <c r="AD1580" s="3">
        <f t="shared" si="654"/>
        <v>201710</v>
      </c>
      <c r="AE1580" s="21">
        <v>1.37</v>
      </c>
      <c r="AF1580" s="21">
        <v>3.39</v>
      </c>
      <c r="AG1580" s="21">
        <v>1.371</v>
      </c>
      <c r="AH1580" s="21">
        <v>3.39</v>
      </c>
      <c r="AI1580">
        <v>29</v>
      </c>
      <c r="AJ1580">
        <v>20</v>
      </c>
      <c r="AK1580">
        <f t="shared" si="655"/>
        <v>-300</v>
      </c>
      <c r="AL1580">
        <f t="shared" si="656"/>
        <v>29</v>
      </c>
      <c r="AM1580">
        <f t="shared" si="657"/>
        <v>20</v>
      </c>
    </row>
    <row r="1581" spans="2:39" x14ac:dyDescent="0.25">
      <c r="B1581" s="24">
        <v>43009</v>
      </c>
      <c r="C1581" s="20" t="s">
        <v>35</v>
      </c>
      <c r="D1581" s="20" t="s">
        <v>42</v>
      </c>
      <c r="E1581" s="2">
        <v>-800</v>
      </c>
      <c r="F1581" s="2">
        <v>638</v>
      </c>
      <c r="G1581" s="9">
        <f t="shared" si="658"/>
        <v>45094.708333329509</v>
      </c>
      <c r="H1581" s="2" t="str">
        <f t="shared" si="659"/>
        <v>Seattle Seahawks</v>
      </c>
      <c r="I1581" s="2" t="str">
        <f t="shared" si="660"/>
        <v>Indianapolis Colts</v>
      </c>
      <c r="J1581" s="17">
        <f t="shared" si="661"/>
        <v>-800</v>
      </c>
      <c r="K1581" s="18">
        <f t="shared" si="662"/>
        <v>638</v>
      </c>
      <c r="L1581" s="4">
        <f t="shared" si="637"/>
        <v>1.125</v>
      </c>
      <c r="M1581" s="4">
        <f t="shared" si="638"/>
        <v>7.38</v>
      </c>
      <c r="N1581" s="1">
        <f t="shared" si="639"/>
        <v>0.88888888888888884</v>
      </c>
      <c r="O1581" s="1">
        <f t="shared" si="640"/>
        <v>0.13550135501355015</v>
      </c>
      <c r="P1581" s="1">
        <f t="shared" si="641"/>
        <v>2.3809523809523725E-2</v>
      </c>
      <c r="Q1581" s="1">
        <f t="shared" si="642"/>
        <v>0.37669376693766932</v>
      </c>
      <c r="R1581" s="1">
        <f t="shared" si="643"/>
        <v>0.88769376693766933</v>
      </c>
      <c r="S1581" s="1"/>
      <c r="T1581" s="17">
        <f t="shared" si="644"/>
        <v>126.51461263467057</v>
      </c>
      <c r="U1581" s="18">
        <f t="shared" si="645"/>
        <v>5785.40701103421</v>
      </c>
      <c r="V1581" s="2">
        <f t="shared" si="646"/>
        <v>120.18888200293704</v>
      </c>
      <c r="W1581" s="18">
        <f t="shared" si="647"/>
        <v>5496.1366604824989</v>
      </c>
      <c r="X1581" s="2">
        <f t="shared" si="648"/>
        <v>-832.0237141198827</v>
      </c>
      <c r="Y1581" s="2">
        <f t="shared" si="649"/>
        <v>549.61366604824991</v>
      </c>
      <c r="Z1581" s="2">
        <f t="shared" si="650"/>
        <v>120.18888200293704</v>
      </c>
      <c r="AA1581" s="2">
        <f t="shared" si="651"/>
        <v>-1000</v>
      </c>
      <c r="AB1581" s="5">
        <f t="shared" si="652"/>
        <v>0.125</v>
      </c>
      <c r="AC1581" s="5">
        <f t="shared" si="653"/>
        <v>-1</v>
      </c>
      <c r="AD1581" s="3">
        <f t="shared" si="654"/>
        <v>201710</v>
      </c>
      <c r="AE1581" s="21">
        <v>1.111</v>
      </c>
      <c r="AF1581" s="21">
        <v>8.0399999999999991</v>
      </c>
      <c r="AG1581" s="21">
        <v>1.125</v>
      </c>
      <c r="AH1581" s="21">
        <v>7.38</v>
      </c>
      <c r="AI1581">
        <v>46</v>
      </c>
      <c r="AJ1581">
        <v>18</v>
      </c>
      <c r="AK1581">
        <f t="shared" si="655"/>
        <v>-800</v>
      </c>
      <c r="AL1581">
        <f t="shared" si="656"/>
        <v>46</v>
      </c>
      <c r="AM1581">
        <f t="shared" si="657"/>
        <v>18</v>
      </c>
    </row>
    <row r="1582" spans="2:39" x14ac:dyDescent="0.25">
      <c r="B1582" s="24">
        <v>43009</v>
      </c>
      <c r="C1582" s="20" t="s">
        <v>41</v>
      </c>
      <c r="D1582" s="20" t="s">
        <v>55</v>
      </c>
      <c r="E1582" s="2">
        <v>-185.18518518518516</v>
      </c>
      <c r="F1582" s="2">
        <v>166</v>
      </c>
      <c r="G1582" s="9">
        <f t="shared" si="658"/>
        <v>45094.749999996173</v>
      </c>
      <c r="H1582" s="2" t="str">
        <f t="shared" si="659"/>
        <v>Denver Broncos</v>
      </c>
      <c r="I1582" s="2" t="str">
        <f t="shared" si="660"/>
        <v>Oakland Raiders</v>
      </c>
      <c r="J1582" s="17">
        <f t="shared" si="661"/>
        <v>-185.18518518518516</v>
      </c>
      <c r="K1582" s="18">
        <f t="shared" si="662"/>
        <v>166</v>
      </c>
      <c r="L1582" s="4">
        <f t="shared" si="637"/>
        <v>1.54</v>
      </c>
      <c r="M1582" s="4">
        <f t="shared" si="638"/>
        <v>2.66</v>
      </c>
      <c r="N1582" s="1">
        <f t="shared" si="639"/>
        <v>0.64935064935064934</v>
      </c>
      <c r="O1582" s="1">
        <f t="shared" si="640"/>
        <v>0.37593984962406013</v>
      </c>
      <c r="P1582" s="1">
        <f t="shared" si="641"/>
        <v>2.4666666666666726E-2</v>
      </c>
      <c r="Q1582" s="1">
        <f t="shared" si="642"/>
        <v>0.13670539986329461</v>
      </c>
      <c r="R1582" s="1">
        <f t="shared" si="643"/>
        <v>0.64770539986329467</v>
      </c>
      <c r="S1582" s="1"/>
      <c r="T1582" s="17">
        <f t="shared" si="644"/>
        <v>543.91178491187668</v>
      </c>
      <c r="U1582" s="18">
        <f t="shared" si="645"/>
        <v>1653.0471874062387</v>
      </c>
      <c r="V1582" s="2">
        <f t="shared" si="646"/>
        <v>516.71619566628283</v>
      </c>
      <c r="W1582" s="18">
        <f t="shared" si="647"/>
        <v>1570.3948280359266</v>
      </c>
      <c r="X1582" s="2">
        <f t="shared" si="648"/>
        <v>-193.52983482751958</v>
      </c>
      <c r="Y1582" s="2">
        <f t="shared" si="649"/>
        <v>157.03948280359265</v>
      </c>
      <c r="Z1582" s="2">
        <f t="shared" si="650"/>
        <v>516.71619566628283</v>
      </c>
      <c r="AA1582" s="2">
        <f t="shared" si="651"/>
        <v>-1000</v>
      </c>
      <c r="AB1582" s="5">
        <f t="shared" si="652"/>
        <v>0.54</v>
      </c>
      <c r="AC1582" s="5">
        <f t="shared" si="653"/>
        <v>-1</v>
      </c>
      <c r="AD1582" s="3">
        <f t="shared" si="654"/>
        <v>201710</v>
      </c>
      <c r="AE1582" s="21">
        <v>1.675</v>
      </c>
      <c r="AF1582" s="21">
        <v>2.34</v>
      </c>
      <c r="AG1582" s="21">
        <v>1.54</v>
      </c>
      <c r="AH1582" s="21">
        <v>2.66</v>
      </c>
      <c r="AI1582">
        <v>16</v>
      </c>
      <c r="AJ1582">
        <v>10</v>
      </c>
      <c r="AK1582">
        <f t="shared" si="655"/>
        <v>-190</v>
      </c>
      <c r="AL1582">
        <f t="shared" si="656"/>
        <v>16</v>
      </c>
      <c r="AM1582">
        <f t="shared" si="657"/>
        <v>10</v>
      </c>
    </row>
    <row r="1583" spans="2:39" x14ac:dyDescent="0.25">
      <c r="B1583" s="24">
        <v>43009</v>
      </c>
      <c r="C1583" s="20" t="s">
        <v>51</v>
      </c>
      <c r="D1583" s="20" t="s">
        <v>25</v>
      </c>
      <c r="E1583" s="2">
        <v>-254.45292620865138</v>
      </c>
      <c r="F1583" s="2">
        <v>225.99999999999997</v>
      </c>
      <c r="G1583" s="9">
        <f t="shared" si="658"/>
        <v>45094.791666662837</v>
      </c>
      <c r="H1583" s="2" t="str">
        <f t="shared" si="659"/>
        <v>Arizona Cardinals</v>
      </c>
      <c r="I1583" s="2" t="str">
        <f t="shared" si="660"/>
        <v>San Francisco 49ers</v>
      </c>
      <c r="J1583" s="17">
        <f t="shared" si="661"/>
        <v>-254.45292620865138</v>
      </c>
      <c r="K1583" s="18">
        <f t="shared" si="662"/>
        <v>225.99999999999997</v>
      </c>
      <c r="L1583" s="4">
        <f t="shared" si="637"/>
        <v>1.393</v>
      </c>
      <c r="M1583" s="4">
        <f t="shared" si="638"/>
        <v>3.26</v>
      </c>
      <c r="N1583" s="1">
        <f t="shared" si="639"/>
        <v>0.71787508973438618</v>
      </c>
      <c r="O1583" s="1">
        <f t="shared" si="640"/>
        <v>0.30674846625766872</v>
      </c>
      <c r="P1583" s="1">
        <f t="shared" si="641"/>
        <v>2.4031807436062702E-2</v>
      </c>
      <c r="Q1583" s="1">
        <f t="shared" si="642"/>
        <v>0.20556331173835873</v>
      </c>
      <c r="R1583" s="1">
        <f t="shared" si="643"/>
        <v>0.71656331173835874</v>
      </c>
      <c r="S1583" s="1"/>
      <c r="T1583" s="17">
        <f t="shared" si="644"/>
        <v>395.55009811210294</v>
      </c>
      <c r="U1583" s="18">
        <f t="shared" si="645"/>
        <v>2224.8894048266416</v>
      </c>
      <c r="V1583" s="2">
        <f t="shared" si="646"/>
        <v>375.77259320649779</v>
      </c>
      <c r="W1583" s="18">
        <f t="shared" si="647"/>
        <v>2113.6449345853093</v>
      </c>
      <c r="X1583" s="2">
        <f t="shared" si="648"/>
        <v>-266.11839662571435</v>
      </c>
      <c r="Y1583" s="2">
        <f t="shared" si="649"/>
        <v>211.36449345853094</v>
      </c>
      <c r="Z1583" s="2">
        <f t="shared" si="650"/>
        <v>375.77259320649779</v>
      </c>
      <c r="AA1583" s="2">
        <f t="shared" si="651"/>
        <v>-1000</v>
      </c>
      <c r="AB1583" s="5">
        <f t="shared" si="652"/>
        <v>0.39300000000000002</v>
      </c>
      <c r="AC1583" s="5">
        <f t="shared" si="653"/>
        <v>-1</v>
      </c>
      <c r="AD1583" s="3">
        <f t="shared" si="654"/>
        <v>201710</v>
      </c>
      <c r="AE1583" s="21">
        <v>1.333</v>
      </c>
      <c r="AF1583" s="21">
        <v>3.64</v>
      </c>
      <c r="AG1583" s="21">
        <v>1.393</v>
      </c>
      <c r="AH1583" s="21">
        <v>3.26</v>
      </c>
      <c r="AI1583">
        <v>18</v>
      </c>
      <c r="AJ1583">
        <v>15</v>
      </c>
      <c r="AK1583">
        <f t="shared" si="655"/>
        <v>-300</v>
      </c>
      <c r="AL1583">
        <f t="shared" si="656"/>
        <v>18</v>
      </c>
      <c r="AM1583">
        <f t="shared" si="657"/>
        <v>15</v>
      </c>
    </row>
    <row r="1584" spans="2:39" x14ac:dyDescent="0.25">
      <c r="B1584" s="24">
        <v>43009</v>
      </c>
      <c r="C1584" s="20" t="s">
        <v>34</v>
      </c>
      <c r="D1584" s="20" t="s">
        <v>22</v>
      </c>
      <c r="E1584" s="2">
        <v>-120.04801920768308</v>
      </c>
      <c r="F1584" s="2">
        <v>108.99999999999999</v>
      </c>
      <c r="G1584" s="9">
        <f t="shared" si="658"/>
        <v>45094.833333329501</v>
      </c>
      <c r="H1584" s="2" t="str">
        <f t="shared" si="659"/>
        <v>Los Angeles Chargers</v>
      </c>
      <c r="I1584" s="2" t="str">
        <f t="shared" si="660"/>
        <v>Philadelphia Eagles</v>
      </c>
      <c r="J1584" s="17">
        <f t="shared" si="661"/>
        <v>-120.04801920768308</v>
      </c>
      <c r="K1584" s="18">
        <f t="shared" si="662"/>
        <v>108.99999999999999</v>
      </c>
      <c r="L1584" s="4">
        <f t="shared" si="637"/>
        <v>1.8329999999999997</v>
      </c>
      <c r="M1584" s="4">
        <f t="shared" si="638"/>
        <v>2.09</v>
      </c>
      <c r="N1584" s="1">
        <f t="shared" si="639"/>
        <v>0.54555373704309884</v>
      </c>
      <c r="O1584" s="1">
        <f t="shared" si="640"/>
        <v>0.47846889952153115</v>
      </c>
      <c r="P1584" s="1">
        <f t="shared" si="641"/>
        <v>2.3459087433087E-2</v>
      </c>
      <c r="Q1584" s="1">
        <f t="shared" si="642"/>
        <v>3.3542418760783843E-2</v>
      </c>
      <c r="R1584" s="1">
        <f t="shared" si="643"/>
        <v>0.54454241876078391</v>
      </c>
      <c r="S1584" s="1"/>
      <c r="T1584" s="17">
        <f t="shared" si="644"/>
        <v>836.40422774721878</v>
      </c>
      <c r="U1584" s="18">
        <f t="shared" si="645"/>
        <v>1089.5532146537353</v>
      </c>
      <c r="V1584" s="2">
        <f t="shared" si="646"/>
        <v>794.58401635985786</v>
      </c>
      <c r="W1584" s="18">
        <f t="shared" si="647"/>
        <v>1035.0755539210484</v>
      </c>
      <c r="X1584" s="2">
        <f t="shared" si="648"/>
        <v>-125.85201557176953</v>
      </c>
      <c r="Y1584" s="2">
        <f t="shared" si="649"/>
        <v>103.50755539210483</v>
      </c>
      <c r="Z1584" s="2">
        <f t="shared" si="650"/>
        <v>-1000</v>
      </c>
      <c r="AA1584" s="2">
        <f t="shared" si="651"/>
        <v>1035.0755539210484</v>
      </c>
      <c r="AB1584" s="5">
        <f t="shared" si="652"/>
        <v>-1</v>
      </c>
      <c r="AC1584" s="5">
        <f t="shared" si="653"/>
        <v>1.0899999999999999</v>
      </c>
      <c r="AD1584" s="3">
        <f t="shared" si="654"/>
        <v>201710</v>
      </c>
      <c r="AE1584" s="21">
        <v>1.9</v>
      </c>
      <c r="AF1584" s="21">
        <v>2.0099999999999998</v>
      </c>
      <c r="AG1584" s="21">
        <v>1.833</v>
      </c>
      <c r="AH1584" s="21">
        <v>2.09</v>
      </c>
      <c r="AI1584">
        <v>24</v>
      </c>
      <c r="AJ1584">
        <v>26</v>
      </c>
      <c r="AK1584">
        <f t="shared" si="655"/>
        <v>-130</v>
      </c>
      <c r="AL1584">
        <f t="shared" si="656"/>
        <v>24</v>
      </c>
      <c r="AM1584">
        <f t="shared" si="657"/>
        <v>26</v>
      </c>
    </row>
    <row r="1585" spans="2:39" x14ac:dyDescent="0.25">
      <c r="B1585" s="24">
        <v>43009</v>
      </c>
      <c r="C1585" s="20" t="s">
        <v>30</v>
      </c>
      <c r="D1585" s="20" t="s">
        <v>28</v>
      </c>
      <c r="E1585" s="2">
        <v>-139.08205841446451</v>
      </c>
      <c r="F1585" s="2">
        <v>125.99999999999997</v>
      </c>
      <c r="G1585" s="9">
        <f t="shared" si="658"/>
        <v>45094.874999996166</v>
      </c>
      <c r="H1585" s="2" t="str">
        <f t="shared" si="659"/>
        <v>Tampa Bay Buccaneers</v>
      </c>
      <c r="I1585" s="2" t="str">
        <f t="shared" si="660"/>
        <v>New York Giants</v>
      </c>
      <c r="J1585" s="17">
        <f t="shared" si="661"/>
        <v>-139.08205841446451</v>
      </c>
      <c r="K1585" s="18">
        <f t="shared" si="662"/>
        <v>125.99999999999997</v>
      </c>
      <c r="L1585" s="4">
        <f t="shared" si="637"/>
        <v>1.7190000000000001</v>
      </c>
      <c r="M1585" s="4">
        <f t="shared" si="638"/>
        <v>2.2599999999999998</v>
      </c>
      <c r="N1585" s="1">
        <f t="shared" si="639"/>
        <v>0.58173356602675974</v>
      </c>
      <c r="O1585" s="1">
        <f t="shared" si="640"/>
        <v>0.44247787610619471</v>
      </c>
      <c r="P1585" s="1">
        <f t="shared" si="641"/>
        <v>2.3639105302839969E-2</v>
      </c>
      <c r="Q1585" s="1">
        <f t="shared" si="642"/>
        <v>6.9627844960282514E-2</v>
      </c>
      <c r="R1585" s="1">
        <f t="shared" si="643"/>
        <v>0.58062784496028252</v>
      </c>
      <c r="S1585" s="1"/>
      <c r="T1585" s="17">
        <f t="shared" si="644"/>
        <v>722.27358484401384</v>
      </c>
      <c r="U1585" s="18">
        <f t="shared" si="645"/>
        <v>1258.3160788446787</v>
      </c>
      <c r="V1585" s="2">
        <f t="shared" si="646"/>
        <v>686.15990560181308</v>
      </c>
      <c r="W1585" s="18">
        <f t="shared" si="647"/>
        <v>1195.4002749024448</v>
      </c>
      <c r="X1585" s="2">
        <f t="shared" si="648"/>
        <v>-145.7386232911592</v>
      </c>
      <c r="Y1585" s="2">
        <f t="shared" si="649"/>
        <v>119.54002749024448</v>
      </c>
      <c r="Z1585" s="2">
        <f t="shared" si="650"/>
        <v>686.15990560181308</v>
      </c>
      <c r="AA1585" s="2">
        <f t="shared" si="651"/>
        <v>-1000</v>
      </c>
      <c r="AB1585" s="5">
        <f t="shared" si="652"/>
        <v>0.71900000000000008</v>
      </c>
      <c r="AC1585" s="5">
        <f t="shared" si="653"/>
        <v>-1</v>
      </c>
      <c r="AD1585" s="3">
        <f t="shared" si="654"/>
        <v>201710</v>
      </c>
      <c r="AE1585" s="21">
        <v>1.5980000000000001</v>
      </c>
      <c r="AF1585" s="21">
        <v>2.5099999999999998</v>
      </c>
      <c r="AG1585" s="21">
        <v>1.7190000000000001</v>
      </c>
      <c r="AH1585" s="21">
        <v>2.2599999999999998</v>
      </c>
      <c r="AI1585">
        <v>25</v>
      </c>
      <c r="AJ1585">
        <v>23</v>
      </c>
      <c r="AK1585">
        <f t="shared" si="655"/>
        <v>-140</v>
      </c>
      <c r="AL1585">
        <f t="shared" si="656"/>
        <v>25</v>
      </c>
      <c r="AM1585">
        <f t="shared" si="657"/>
        <v>23</v>
      </c>
    </row>
    <row r="1586" spans="2:39" x14ac:dyDescent="0.25">
      <c r="B1586" s="24">
        <v>43009</v>
      </c>
      <c r="C1586" s="20" t="s">
        <v>38</v>
      </c>
      <c r="D1586" s="20" t="s">
        <v>27</v>
      </c>
      <c r="E1586" s="2">
        <v>-370.37037037037032</v>
      </c>
      <c r="F1586" s="2">
        <v>322</v>
      </c>
      <c r="G1586" s="9">
        <f t="shared" si="658"/>
        <v>45094.91666666283</v>
      </c>
      <c r="H1586" s="2" t="str">
        <f t="shared" si="659"/>
        <v>Atlanta Falcons</v>
      </c>
      <c r="I1586" s="2" t="str">
        <f t="shared" si="660"/>
        <v>Buffalo Bills</v>
      </c>
      <c r="J1586" s="17">
        <f t="shared" si="661"/>
        <v>-370.37037037037032</v>
      </c>
      <c r="K1586" s="18">
        <f t="shared" si="662"/>
        <v>322</v>
      </c>
      <c r="L1586" s="4">
        <f t="shared" si="637"/>
        <v>1.27</v>
      </c>
      <c r="M1586" s="4">
        <f t="shared" si="638"/>
        <v>4.2200000000000006</v>
      </c>
      <c r="N1586" s="1">
        <f t="shared" si="639"/>
        <v>0.78740157480314954</v>
      </c>
      <c r="O1586" s="1">
        <f t="shared" si="640"/>
        <v>0.23696682464454974</v>
      </c>
      <c r="P1586" s="1">
        <f t="shared" si="641"/>
        <v>2.3788706739526266E-2</v>
      </c>
      <c r="Q1586" s="1">
        <f t="shared" si="642"/>
        <v>0.27521737507929989</v>
      </c>
      <c r="R1586" s="1">
        <f t="shared" si="643"/>
        <v>0.7862173750792999</v>
      </c>
      <c r="S1586" s="1"/>
      <c r="T1586" s="17">
        <f t="shared" si="644"/>
        <v>271.91287256801911</v>
      </c>
      <c r="U1586" s="18">
        <f t="shared" si="645"/>
        <v>3110.4414053830196</v>
      </c>
      <c r="V1586" s="2">
        <f t="shared" si="646"/>
        <v>258.31722893961813</v>
      </c>
      <c r="W1586" s="18">
        <f t="shared" si="647"/>
        <v>2954.9193351138683</v>
      </c>
      <c r="X1586" s="2">
        <f t="shared" si="648"/>
        <v>-387.12090715162901</v>
      </c>
      <c r="Y1586" s="2">
        <f t="shared" si="649"/>
        <v>295.49193351138683</v>
      </c>
      <c r="Z1586" s="2">
        <f t="shared" si="650"/>
        <v>-1000</v>
      </c>
      <c r="AA1586" s="2">
        <f t="shared" si="651"/>
        <v>2954.9193351138683</v>
      </c>
      <c r="AB1586" s="5">
        <f t="shared" si="652"/>
        <v>-1</v>
      </c>
      <c r="AC1586" s="5">
        <f t="shared" si="653"/>
        <v>3.2200000000000006</v>
      </c>
      <c r="AD1586" s="3">
        <f t="shared" si="654"/>
        <v>201710</v>
      </c>
      <c r="AE1586" s="21">
        <v>1.2629999999999999</v>
      </c>
      <c r="AF1586" s="21">
        <v>4.3</v>
      </c>
      <c r="AG1586" s="21">
        <v>1.27</v>
      </c>
      <c r="AH1586" s="21">
        <v>4.22</v>
      </c>
      <c r="AI1586">
        <v>17</v>
      </c>
      <c r="AJ1586">
        <v>23</v>
      </c>
      <c r="AK1586">
        <f t="shared" si="655"/>
        <v>-400</v>
      </c>
      <c r="AL1586">
        <f t="shared" si="656"/>
        <v>17</v>
      </c>
      <c r="AM1586">
        <f t="shared" si="657"/>
        <v>23</v>
      </c>
    </row>
    <row r="1587" spans="2:39" x14ac:dyDescent="0.25">
      <c r="B1587" s="24">
        <v>43009</v>
      </c>
      <c r="C1587" s="20" t="s">
        <v>31</v>
      </c>
      <c r="D1587" s="20" t="s">
        <v>48</v>
      </c>
      <c r="E1587" s="2">
        <v>166</v>
      </c>
      <c r="F1587" s="2">
        <v>-185.18518518518516</v>
      </c>
      <c r="G1587" s="9">
        <f t="shared" si="658"/>
        <v>45094.958333329494</v>
      </c>
      <c r="H1587" s="2" t="str">
        <f t="shared" si="659"/>
        <v>Pittsburgh Steelers</v>
      </c>
      <c r="I1587" s="2" t="str">
        <f t="shared" si="660"/>
        <v>Baltimore Ravens</v>
      </c>
      <c r="J1587" s="17">
        <f t="shared" si="661"/>
        <v>-185.18518518518516</v>
      </c>
      <c r="K1587" s="18">
        <f t="shared" si="662"/>
        <v>166</v>
      </c>
      <c r="L1587" s="4">
        <f t="shared" si="637"/>
        <v>1.54</v>
      </c>
      <c r="M1587" s="4">
        <f t="shared" si="638"/>
        <v>2.66</v>
      </c>
      <c r="N1587" s="1">
        <f t="shared" si="639"/>
        <v>0.64935064935064934</v>
      </c>
      <c r="O1587" s="1">
        <f t="shared" si="640"/>
        <v>0.37593984962406013</v>
      </c>
      <c r="P1587" s="1">
        <f t="shared" si="641"/>
        <v>2.4666666666666726E-2</v>
      </c>
      <c r="Q1587" s="1">
        <f t="shared" si="642"/>
        <v>0.13670539986329461</v>
      </c>
      <c r="R1587" s="1">
        <f t="shared" si="643"/>
        <v>0.64770539986329467</v>
      </c>
      <c r="S1587" s="1"/>
      <c r="T1587" s="17">
        <f t="shared" si="644"/>
        <v>543.91178491187668</v>
      </c>
      <c r="U1587" s="18">
        <f t="shared" si="645"/>
        <v>1653.0471874062387</v>
      </c>
      <c r="V1587" s="2">
        <f t="shared" si="646"/>
        <v>516.71619566628283</v>
      </c>
      <c r="W1587" s="18">
        <f t="shared" si="647"/>
        <v>1570.3948280359266</v>
      </c>
      <c r="X1587" s="2">
        <f t="shared" si="648"/>
        <v>-193.52983482751958</v>
      </c>
      <c r="Y1587" s="2">
        <f t="shared" si="649"/>
        <v>157.03948280359265</v>
      </c>
      <c r="Z1587" s="2">
        <f t="shared" si="650"/>
        <v>516.71619566628283</v>
      </c>
      <c r="AA1587" s="2">
        <f t="shared" si="651"/>
        <v>-1000</v>
      </c>
      <c r="AB1587" s="5">
        <f t="shared" si="652"/>
        <v>0.54</v>
      </c>
      <c r="AC1587" s="5">
        <f t="shared" si="653"/>
        <v>-1</v>
      </c>
      <c r="AD1587" s="3">
        <f t="shared" si="654"/>
        <v>201710</v>
      </c>
      <c r="AE1587" s="21">
        <v>2.37</v>
      </c>
      <c r="AF1587" s="21">
        <v>1.657</v>
      </c>
      <c r="AG1587" s="21">
        <v>2.66</v>
      </c>
      <c r="AH1587" s="21">
        <v>1.54</v>
      </c>
      <c r="AI1587">
        <v>9</v>
      </c>
      <c r="AJ1587">
        <v>26</v>
      </c>
      <c r="AK1587">
        <f t="shared" si="655"/>
        <v>-190</v>
      </c>
      <c r="AL1587">
        <f t="shared" si="656"/>
        <v>26</v>
      </c>
      <c r="AM1587">
        <f t="shared" si="657"/>
        <v>9</v>
      </c>
    </row>
    <row r="1588" spans="2:39" x14ac:dyDescent="0.25">
      <c r="B1588" s="24">
        <v>43009</v>
      </c>
      <c r="C1588" s="20" t="s">
        <v>49</v>
      </c>
      <c r="D1588" s="20" t="s">
        <v>24</v>
      </c>
      <c r="E1588" s="2">
        <v>150</v>
      </c>
      <c r="F1588" s="2">
        <v>-166.1129568106312</v>
      </c>
      <c r="G1588" s="9">
        <f t="shared" si="658"/>
        <v>45094.999999996158</v>
      </c>
      <c r="H1588" s="2" t="str">
        <f t="shared" si="659"/>
        <v>Cincinnati Bengals</v>
      </c>
      <c r="I1588" s="2" t="str">
        <f t="shared" si="660"/>
        <v>Cleveland Browns</v>
      </c>
      <c r="J1588" s="17">
        <f t="shared" si="661"/>
        <v>-166.1129568106312</v>
      </c>
      <c r="K1588" s="18">
        <f t="shared" si="662"/>
        <v>150</v>
      </c>
      <c r="L1588" s="4">
        <f t="shared" si="637"/>
        <v>1.6020000000000001</v>
      </c>
      <c r="M1588" s="4">
        <f t="shared" si="638"/>
        <v>2.5</v>
      </c>
      <c r="N1588" s="1">
        <f t="shared" si="639"/>
        <v>0.62421972534332082</v>
      </c>
      <c r="O1588" s="1">
        <f t="shared" si="640"/>
        <v>0.4</v>
      </c>
      <c r="P1588" s="1">
        <f t="shared" si="641"/>
        <v>2.3647001462701267E-2</v>
      </c>
      <c r="Q1588" s="1">
        <f t="shared" si="642"/>
        <v>0.1121098626716604</v>
      </c>
      <c r="R1588" s="1">
        <f t="shared" si="643"/>
        <v>0.62310986267166046</v>
      </c>
      <c r="S1588" s="1"/>
      <c r="T1588" s="17">
        <f t="shared" si="644"/>
        <v>604.85342939746852</v>
      </c>
      <c r="U1588" s="18">
        <f t="shared" si="645"/>
        <v>1493.8085293743554</v>
      </c>
      <c r="V1588" s="2">
        <f t="shared" si="646"/>
        <v>574.61075792759505</v>
      </c>
      <c r="W1588" s="18">
        <f t="shared" si="647"/>
        <v>1419.1181029056377</v>
      </c>
      <c r="X1588" s="2">
        <f t="shared" si="648"/>
        <v>-174.0308523993919</v>
      </c>
      <c r="Y1588" s="2">
        <f t="shared" si="649"/>
        <v>141.91181029056378</v>
      </c>
      <c r="Z1588" s="2">
        <f t="shared" si="650"/>
        <v>574.61075792759505</v>
      </c>
      <c r="AA1588" s="2">
        <f t="shared" si="651"/>
        <v>-1000</v>
      </c>
      <c r="AB1588" s="5">
        <f t="shared" si="652"/>
        <v>0.60200000000000009</v>
      </c>
      <c r="AC1588" s="5">
        <f t="shared" si="653"/>
        <v>-1</v>
      </c>
      <c r="AD1588" s="3">
        <f t="shared" si="654"/>
        <v>201710</v>
      </c>
      <c r="AE1588" s="21">
        <v>2.62</v>
      </c>
      <c r="AF1588" s="21">
        <v>1.5549999999999999</v>
      </c>
      <c r="AG1588" s="21">
        <v>2.5</v>
      </c>
      <c r="AH1588" s="21">
        <v>1.6020000000000001</v>
      </c>
      <c r="AI1588">
        <v>7</v>
      </c>
      <c r="AJ1588">
        <v>31</v>
      </c>
      <c r="AK1588">
        <f t="shared" si="655"/>
        <v>-170</v>
      </c>
      <c r="AL1588">
        <f t="shared" si="656"/>
        <v>31</v>
      </c>
      <c r="AM1588">
        <f t="shared" si="657"/>
        <v>7</v>
      </c>
    </row>
    <row r="1589" spans="2:39" x14ac:dyDescent="0.25">
      <c r="B1589" s="24">
        <v>43009</v>
      </c>
      <c r="C1589" s="20" t="s">
        <v>26</v>
      </c>
      <c r="D1589" s="20" t="s">
        <v>50</v>
      </c>
      <c r="E1589" s="2">
        <v>-237.5296912114014</v>
      </c>
      <c r="F1589" s="2">
        <v>211</v>
      </c>
      <c r="G1589" s="9">
        <f t="shared" si="658"/>
        <v>45095.041666662823</v>
      </c>
      <c r="H1589" s="2" t="str">
        <f t="shared" si="659"/>
        <v>Dallas Cowboys</v>
      </c>
      <c r="I1589" s="2" t="str">
        <f t="shared" si="660"/>
        <v>Los Angeles Rams</v>
      </c>
      <c r="J1589" s="17">
        <f t="shared" si="661"/>
        <v>-237.5296912114014</v>
      </c>
      <c r="K1589" s="18">
        <f t="shared" si="662"/>
        <v>211</v>
      </c>
      <c r="L1589" s="4">
        <f t="shared" si="637"/>
        <v>1.4210000000000003</v>
      </c>
      <c r="M1589" s="4">
        <f t="shared" si="638"/>
        <v>3.11</v>
      </c>
      <c r="N1589" s="1">
        <f t="shared" si="639"/>
        <v>0.70372976776917651</v>
      </c>
      <c r="O1589" s="1">
        <f t="shared" si="640"/>
        <v>0.32154340836012862</v>
      </c>
      <c r="P1589" s="1">
        <f t="shared" si="641"/>
        <v>2.4650187596557127E-2</v>
      </c>
      <c r="Q1589" s="1">
        <f t="shared" si="642"/>
        <v>0.19109317970452394</v>
      </c>
      <c r="R1589" s="1">
        <f t="shared" si="643"/>
        <v>0.70209317970452401</v>
      </c>
      <c r="S1589" s="1"/>
      <c r="T1589" s="17">
        <f t="shared" si="644"/>
        <v>424.31236893776702</v>
      </c>
      <c r="U1589" s="18">
        <f t="shared" si="645"/>
        <v>2085.7769967013264</v>
      </c>
      <c r="V1589" s="2">
        <f t="shared" si="646"/>
        <v>403.09675049087866</v>
      </c>
      <c r="W1589" s="18">
        <f t="shared" si="647"/>
        <v>1981.48814686626</v>
      </c>
      <c r="X1589" s="2">
        <f t="shared" si="648"/>
        <v>-248.07939999075438</v>
      </c>
      <c r="Y1589" s="2">
        <f t="shared" si="649"/>
        <v>198.148814686626</v>
      </c>
      <c r="Z1589" s="2">
        <f t="shared" si="650"/>
        <v>-1000</v>
      </c>
      <c r="AA1589" s="2">
        <f t="shared" si="651"/>
        <v>1981.48814686626</v>
      </c>
      <c r="AB1589" s="5">
        <f t="shared" si="652"/>
        <v>-1</v>
      </c>
      <c r="AC1589" s="5">
        <f t="shared" si="653"/>
        <v>2.11</v>
      </c>
      <c r="AD1589" s="3">
        <f t="shared" si="654"/>
        <v>201710</v>
      </c>
      <c r="AE1589" s="21">
        <v>1.35</v>
      </c>
      <c r="AF1589" s="21">
        <v>3.52</v>
      </c>
      <c r="AG1589" s="21">
        <v>1.421</v>
      </c>
      <c r="AH1589" s="21">
        <v>3.11</v>
      </c>
      <c r="AI1589">
        <v>30</v>
      </c>
      <c r="AJ1589">
        <v>35</v>
      </c>
      <c r="AK1589">
        <f t="shared" si="655"/>
        <v>-300</v>
      </c>
      <c r="AL1589">
        <f t="shared" si="656"/>
        <v>30</v>
      </c>
      <c r="AM1589">
        <f t="shared" si="657"/>
        <v>35</v>
      </c>
    </row>
    <row r="1590" spans="2:39" x14ac:dyDescent="0.25">
      <c r="B1590" s="24">
        <v>43009</v>
      </c>
      <c r="C1590" s="20" t="s">
        <v>43</v>
      </c>
      <c r="D1590" s="20" t="s">
        <v>44</v>
      </c>
      <c r="E1590" s="2">
        <v>127</v>
      </c>
      <c r="F1590" s="2">
        <v>-140.0560224089636</v>
      </c>
      <c r="G1590" s="9">
        <f t="shared" si="658"/>
        <v>45095.083333329487</v>
      </c>
      <c r="H1590" s="2" t="str">
        <f t="shared" si="659"/>
        <v>Tennessee Titans</v>
      </c>
      <c r="I1590" s="2" t="str">
        <f t="shared" si="660"/>
        <v>Houston Texans</v>
      </c>
      <c r="J1590" s="17">
        <f t="shared" si="661"/>
        <v>-140.0560224089636</v>
      </c>
      <c r="K1590" s="18">
        <f t="shared" si="662"/>
        <v>127</v>
      </c>
      <c r="L1590" s="4">
        <f t="shared" si="637"/>
        <v>1.714</v>
      </c>
      <c r="M1590" s="4">
        <f t="shared" si="638"/>
        <v>2.27</v>
      </c>
      <c r="N1590" s="1">
        <f t="shared" si="639"/>
        <v>0.58343057176196034</v>
      </c>
      <c r="O1590" s="1">
        <f t="shared" si="640"/>
        <v>0.44052863436123346</v>
      </c>
      <c r="P1590" s="1">
        <f t="shared" si="641"/>
        <v>2.3398594377510018E-2</v>
      </c>
      <c r="Q1590" s="1">
        <f t="shared" si="642"/>
        <v>7.1450968700363438E-2</v>
      </c>
      <c r="R1590" s="1">
        <f t="shared" si="643"/>
        <v>0.58245096870036339</v>
      </c>
      <c r="S1590" s="1"/>
      <c r="T1590" s="17">
        <f t="shared" si="644"/>
        <v>716.88271414729309</v>
      </c>
      <c r="U1590" s="18">
        <f t="shared" si="645"/>
        <v>1267.5379818063075</v>
      </c>
      <c r="V1590" s="2">
        <f t="shared" si="646"/>
        <v>681.03857843992841</v>
      </c>
      <c r="W1590" s="18">
        <f t="shared" si="647"/>
        <v>1204.1610827159921</v>
      </c>
      <c r="X1590" s="2">
        <f t="shared" si="648"/>
        <v>-146.83455998788267</v>
      </c>
      <c r="Y1590" s="2">
        <f t="shared" si="649"/>
        <v>120.4161082715992</v>
      </c>
      <c r="Z1590" s="2">
        <f t="shared" si="650"/>
        <v>-1000</v>
      </c>
      <c r="AA1590" s="2">
        <f t="shared" si="651"/>
        <v>1204.1610827159921</v>
      </c>
      <c r="AB1590" s="5">
        <f t="shared" si="652"/>
        <v>-1</v>
      </c>
      <c r="AC1590" s="5">
        <f t="shared" si="653"/>
        <v>1.27</v>
      </c>
      <c r="AD1590" s="3">
        <f t="shared" si="654"/>
        <v>201710</v>
      </c>
      <c r="AE1590" s="21">
        <v>2.02</v>
      </c>
      <c r="AF1590" s="21">
        <v>1.8839999999999999</v>
      </c>
      <c r="AG1590" s="21">
        <v>2.27</v>
      </c>
      <c r="AH1590" s="21">
        <v>1.714</v>
      </c>
      <c r="AI1590">
        <v>57</v>
      </c>
      <c r="AJ1590">
        <v>14</v>
      </c>
      <c r="AK1590">
        <f t="shared" si="655"/>
        <v>-150</v>
      </c>
      <c r="AL1590">
        <f t="shared" si="656"/>
        <v>14</v>
      </c>
      <c r="AM1590">
        <f t="shared" si="657"/>
        <v>57</v>
      </c>
    </row>
    <row r="1591" spans="2:39" x14ac:dyDescent="0.25">
      <c r="B1591" s="24">
        <v>43009</v>
      </c>
      <c r="C1591" s="20" t="s">
        <v>32</v>
      </c>
      <c r="D1591" s="20" t="s">
        <v>37</v>
      </c>
      <c r="E1591" s="2">
        <v>-145.13788098693757</v>
      </c>
      <c r="F1591" s="2">
        <v>131</v>
      </c>
      <c r="G1591" s="9">
        <f t="shared" si="658"/>
        <v>45095.124999996151</v>
      </c>
      <c r="H1591" s="2" t="str">
        <f t="shared" si="659"/>
        <v>Minnesota Vikings</v>
      </c>
      <c r="I1591" s="2" t="str">
        <f t="shared" si="660"/>
        <v>Detroit Lions</v>
      </c>
      <c r="J1591" s="17">
        <f t="shared" si="661"/>
        <v>-145.13788098693757</v>
      </c>
      <c r="K1591" s="18">
        <f t="shared" si="662"/>
        <v>131</v>
      </c>
      <c r="L1591" s="4">
        <f t="shared" si="637"/>
        <v>1.6890000000000001</v>
      </c>
      <c r="M1591" s="4">
        <f t="shared" si="638"/>
        <v>2.31</v>
      </c>
      <c r="N1591" s="1">
        <f t="shared" si="639"/>
        <v>0.59206631142687982</v>
      </c>
      <c r="O1591" s="1">
        <f t="shared" si="640"/>
        <v>0.4329004329004329</v>
      </c>
      <c r="P1591" s="1">
        <f t="shared" si="641"/>
        <v>2.4358589647411888E-2</v>
      </c>
      <c r="Q1591" s="1">
        <f t="shared" si="642"/>
        <v>7.9582939263223462E-2</v>
      </c>
      <c r="R1591" s="1">
        <f t="shared" si="643"/>
        <v>0.59058293926322347</v>
      </c>
      <c r="S1591" s="1"/>
      <c r="T1591" s="17">
        <f t="shared" si="644"/>
        <v>693.24227558544305</v>
      </c>
      <c r="U1591" s="18">
        <f t="shared" si="645"/>
        <v>1309.568863191934</v>
      </c>
      <c r="V1591" s="2">
        <f t="shared" si="646"/>
        <v>658.58016180617085</v>
      </c>
      <c r="W1591" s="18">
        <f t="shared" si="647"/>
        <v>1244.0904200323373</v>
      </c>
      <c r="X1591" s="2">
        <f t="shared" si="648"/>
        <v>-151.84180423192183</v>
      </c>
      <c r="Y1591" s="2">
        <f t="shared" si="649"/>
        <v>124.40904200323374</v>
      </c>
      <c r="Z1591" s="2">
        <f t="shared" si="650"/>
        <v>-1000</v>
      </c>
      <c r="AA1591" s="2">
        <f t="shared" si="651"/>
        <v>1244.0904200323373</v>
      </c>
      <c r="AB1591" s="5">
        <f t="shared" si="652"/>
        <v>-1</v>
      </c>
      <c r="AC1591" s="5">
        <f t="shared" si="653"/>
        <v>1.31</v>
      </c>
      <c r="AD1591" s="3">
        <f t="shared" si="654"/>
        <v>201710</v>
      </c>
      <c r="AE1591" s="21">
        <v>1.833</v>
      </c>
      <c r="AF1591" s="21">
        <v>2.09</v>
      </c>
      <c r="AG1591" s="21">
        <v>1.6890000000000001</v>
      </c>
      <c r="AH1591" s="21">
        <v>2.31</v>
      </c>
      <c r="AI1591">
        <v>7</v>
      </c>
      <c r="AJ1591">
        <v>14</v>
      </c>
      <c r="AK1591">
        <f t="shared" si="655"/>
        <v>-150</v>
      </c>
      <c r="AL1591">
        <f t="shared" si="656"/>
        <v>7</v>
      </c>
      <c r="AM1591">
        <f t="shared" si="657"/>
        <v>14</v>
      </c>
    </row>
    <row r="1592" spans="2:39" x14ac:dyDescent="0.25">
      <c r="B1592" s="24">
        <v>43009</v>
      </c>
      <c r="C1592" s="20" t="s">
        <v>39</v>
      </c>
      <c r="D1592" s="20" t="s">
        <v>47</v>
      </c>
      <c r="E1592" s="2">
        <v>-450.45045045045049</v>
      </c>
      <c r="F1592" s="2">
        <v>384.99999999999994</v>
      </c>
      <c r="G1592" s="9">
        <f t="shared" si="658"/>
        <v>45095.166666662815</v>
      </c>
      <c r="H1592" s="2" t="str">
        <f t="shared" si="659"/>
        <v>New England Patriots</v>
      </c>
      <c r="I1592" s="2" t="str">
        <f t="shared" si="660"/>
        <v>Carolina Panthers</v>
      </c>
      <c r="J1592" s="17">
        <f t="shared" si="661"/>
        <v>-450.45045045045049</v>
      </c>
      <c r="K1592" s="18">
        <f t="shared" si="662"/>
        <v>384.99999999999994</v>
      </c>
      <c r="L1592" s="4">
        <f t="shared" si="637"/>
        <v>1.222</v>
      </c>
      <c r="M1592" s="4">
        <f t="shared" si="638"/>
        <v>4.8499999999999996</v>
      </c>
      <c r="N1592" s="1">
        <f t="shared" si="639"/>
        <v>0.81833060556464809</v>
      </c>
      <c r="O1592" s="1">
        <f t="shared" si="640"/>
        <v>0.2061855670103093</v>
      </c>
      <c r="P1592" s="1">
        <f t="shared" si="641"/>
        <v>2.392951251646902E-2</v>
      </c>
      <c r="Q1592" s="1">
        <f t="shared" si="642"/>
        <v>0.30607251927716939</v>
      </c>
      <c r="R1592" s="1">
        <f t="shared" si="643"/>
        <v>0.8170725192771694</v>
      </c>
      <c r="S1592" s="1"/>
      <c r="T1592" s="17">
        <f t="shared" si="644"/>
        <v>223.88157281884725</v>
      </c>
      <c r="U1592" s="18">
        <f t="shared" si="645"/>
        <v>3674.1094559452272</v>
      </c>
      <c r="V1592" s="2">
        <f t="shared" si="646"/>
        <v>212.68749417790488</v>
      </c>
      <c r="W1592" s="18">
        <f t="shared" si="647"/>
        <v>3490.4039831479658</v>
      </c>
      <c r="X1592" s="2">
        <f t="shared" si="648"/>
        <v>-470.17338930305823</v>
      </c>
      <c r="Y1592" s="2">
        <f t="shared" si="649"/>
        <v>349.04039831479656</v>
      </c>
      <c r="Z1592" s="2">
        <f t="shared" si="650"/>
        <v>-1000</v>
      </c>
      <c r="AA1592" s="2">
        <f t="shared" si="651"/>
        <v>3490.4039831479658</v>
      </c>
      <c r="AB1592" s="5">
        <f t="shared" si="652"/>
        <v>-1</v>
      </c>
      <c r="AC1592" s="5">
        <f t="shared" si="653"/>
        <v>3.8499999999999996</v>
      </c>
      <c r="AD1592" s="3">
        <f t="shared" si="654"/>
        <v>201710</v>
      </c>
      <c r="AE1592" s="21">
        <v>1.24</v>
      </c>
      <c r="AF1592" s="21">
        <v>4.58</v>
      </c>
      <c r="AG1592" s="21">
        <v>1.222</v>
      </c>
      <c r="AH1592" s="21">
        <v>4.8499999999999996</v>
      </c>
      <c r="AI1592">
        <v>30</v>
      </c>
      <c r="AJ1592">
        <v>33</v>
      </c>
      <c r="AK1592">
        <f t="shared" si="655"/>
        <v>-500</v>
      </c>
      <c r="AL1592">
        <f t="shared" si="656"/>
        <v>30</v>
      </c>
      <c r="AM1592">
        <f t="shared" si="657"/>
        <v>33</v>
      </c>
    </row>
    <row r="1593" spans="2:39" x14ac:dyDescent="0.25">
      <c r="B1593" s="24">
        <v>43009</v>
      </c>
      <c r="C1593" s="20" t="s">
        <v>45</v>
      </c>
      <c r="D1593" s="20" t="s">
        <v>29</v>
      </c>
      <c r="E1593" s="2">
        <v>175.99999999999997</v>
      </c>
      <c r="F1593" s="2">
        <v>-196.07843137254901</v>
      </c>
      <c r="G1593" s="9">
        <f t="shared" si="658"/>
        <v>45095.20833332948</v>
      </c>
      <c r="H1593" s="2" t="str">
        <f t="shared" si="659"/>
        <v>Jacksonville Jaguars</v>
      </c>
      <c r="I1593" s="2" t="str">
        <f t="shared" si="660"/>
        <v>New York Jets</v>
      </c>
      <c r="J1593" s="17">
        <f t="shared" si="661"/>
        <v>-196.07843137254901</v>
      </c>
      <c r="K1593" s="18">
        <f t="shared" si="662"/>
        <v>175.99999999999997</v>
      </c>
      <c r="L1593" s="4">
        <f t="shared" si="637"/>
        <v>1.51</v>
      </c>
      <c r="M1593" s="4">
        <f t="shared" si="638"/>
        <v>2.76</v>
      </c>
      <c r="N1593" s="1">
        <f t="shared" si="639"/>
        <v>0.66225165562913912</v>
      </c>
      <c r="O1593" s="1">
        <f t="shared" si="640"/>
        <v>0.3623188405797102</v>
      </c>
      <c r="P1593" s="1">
        <f t="shared" si="641"/>
        <v>2.3981264637002453E-2</v>
      </c>
      <c r="Q1593" s="1">
        <f t="shared" si="642"/>
        <v>0.14996640752471446</v>
      </c>
      <c r="R1593" s="1">
        <f t="shared" si="643"/>
        <v>0.66096640752471447</v>
      </c>
      <c r="S1593" s="1"/>
      <c r="T1593" s="17">
        <f t="shared" si="644"/>
        <v>512.93619254410987</v>
      </c>
      <c r="U1593" s="18">
        <f t="shared" si="645"/>
        <v>1747.3196475929296</v>
      </c>
      <c r="V1593" s="2">
        <f t="shared" si="646"/>
        <v>487.28938291690434</v>
      </c>
      <c r="W1593" s="18">
        <f t="shared" si="647"/>
        <v>1659.9536652132831</v>
      </c>
      <c r="X1593" s="2">
        <f t="shared" si="648"/>
        <v>-205.21686600557976</v>
      </c>
      <c r="Y1593" s="2">
        <f t="shared" si="649"/>
        <v>165.99536652132832</v>
      </c>
      <c r="Z1593" s="2">
        <f t="shared" si="650"/>
        <v>-1000</v>
      </c>
      <c r="AA1593" s="2">
        <f t="shared" si="651"/>
        <v>1659.9536652132831</v>
      </c>
      <c r="AB1593" s="5">
        <f t="shared" si="652"/>
        <v>-1</v>
      </c>
      <c r="AC1593" s="5">
        <f t="shared" si="653"/>
        <v>1.7599999999999998</v>
      </c>
      <c r="AD1593" s="3">
        <f t="shared" si="654"/>
        <v>201710</v>
      </c>
      <c r="AE1593" s="21">
        <v>2.62</v>
      </c>
      <c r="AF1593" s="21">
        <v>1.5549999999999999</v>
      </c>
      <c r="AG1593" s="21">
        <v>2.76</v>
      </c>
      <c r="AH1593" s="21">
        <v>1.51</v>
      </c>
      <c r="AI1593">
        <v>23</v>
      </c>
      <c r="AJ1593">
        <v>20</v>
      </c>
      <c r="AK1593">
        <f t="shared" si="655"/>
        <v>-200</v>
      </c>
      <c r="AL1593">
        <f t="shared" si="656"/>
        <v>20</v>
      </c>
      <c r="AM1593">
        <f t="shared" si="657"/>
        <v>23</v>
      </c>
    </row>
    <row r="1594" spans="2:39" x14ac:dyDescent="0.25">
      <c r="B1594" s="24">
        <v>43009</v>
      </c>
      <c r="C1594" s="20" t="s">
        <v>33</v>
      </c>
      <c r="D1594" s="20" t="s">
        <v>46</v>
      </c>
      <c r="E1594" s="2">
        <v>171</v>
      </c>
      <c r="F1594" s="2">
        <v>-190.11406844106463</v>
      </c>
      <c r="G1594" s="9">
        <f t="shared" si="658"/>
        <v>45095.249999996144</v>
      </c>
      <c r="H1594" s="2" t="str">
        <f t="shared" si="659"/>
        <v>New Orleans Saints</v>
      </c>
      <c r="I1594" s="2" t="str">
        <f t="shared" si="660"/>
        <v>Miami Dolphins</v>
      </c>
      <c r="J1594" s="17">
        <f t="shared" si="661"/>
        <v>-190.11406844106463</v>
      </c>
      <c r="K1594" s="18">
        <f t="shared" si="662"/>
        <v>171</v>
      </c>
      <c r="L1594" s="4">
        <f t="shared" si="637"/>
        <v>1.5260000000000002</v>
      </c>
      <c r="M1594" s="4">
        <f t="shared" si="638"/>
        <v>2.71</v>
      </c>
      <c r="N1594" s="1">
        <f t="shared" si="639"/>
        <v>0.65530799475753598</v>
      </c>
      <c r="O1594" s="1">
        <f t="shared" si="640"/>
        <v>0.36900369003690037</v>
      </c>
      <c r="P1594" s="1">
        <f t="shared" si="641"/>
        <v>2.3734655335221788E-2</v>
      </c>
      <c r="Q1594" s="1">
        <f t="shared" si="642"/>
        <v>0.14315215236031781</v>
      </c>
      <c r="R1594" s="1">
        <f t="shared" si="643"/>
        <v>0.65415215236031776</v>
      </c>
      <c r="S1594" s="1"/>
      <c r="T1594" s="17">
        <f t="shared" si="644"/>
        <v>528.69633829345491</v>
      </c>
      <c r="U1594" s="18">
        <f t="shared" si="645"/>
        <v>1698.0824170407793</v>
      </c>
      <c r="V1594" s="2">
        <f t="shared" si="646"/>
        <v>502.26152137878216</v>
      </c>
      <c r="W1594" s="18">
        <f t="shared" si="647"/>
        <v>1613.1782961887402</v>
      </c>
      <c r="X1594" s="2">
        <f t="shared" si="648"/>
        <v>-199.09946460856727</v>
      </c>
      <c r="Y1594" s="2">
        <f t="shared" si="649"/>
        <v>161.31782961887401</v>
      </c>
      <c r="Z1594" s="2">
        <f t="shared" si="650"/>
        <v>502.26152137878216</v>
      </c>
      <c r="AA1594" s="2">
        <f t="shared" si="651"/>
        <v>-1000</v>
      </c>
      <c r="AB1594" s="5">
        <f t="shared" si="652"/>
        <v>0.52600000000000025</v>
      </c>
      <c r="AC1594" s="5">
        <f t="shared" si="653"/>
        <v>-1</v>
      </c>
      <c r="AD1594" s="3">
        <f t="shared" si="654"/>
        <v>201710</v>
      </c>
      <c r="AE1594" s="21">
        <v>2.25</v>
      </c>
      <c r="AF1594" s="21">
        <v>1.724</v>
      </c>
      <c r="AG1594" s="21">
        <v>2.71</v>
      </c>
      <c r="AH1594" s="21">
        <v>1.526</v>
      </c>
      <c r="AI1594">
        <v>0</v>
      </c>
      <c r="AJ1594">
        <v>20</v>
      </c>
      <c r="AK1594">
        <f t="shared" si="655"/>
        <v>-200</v>
      </c>
      <c r="AL1594">
        <f t="shared" si="656"/>
        <v>20</v>
      </c>
      <c r="AM1594">
        <f t="shared" si="657"/>
        <v>0</v>
      </c>
    </row>
    <row r="1595" spans="2:39" x14ac:dyDescent="0.25">
      <c r="B1595" s="24">
        <v>43006</v>
      </c>
      <c r="C1595" s="20" t="s">
        <v>36</v>
      </c>
      <c r="D1595" s="20" t="s">
        <v>40</v>
      </c>
      <c r="E1595" s="2">
        <v>-361.01083032490988</v>
      </c>
      <c r="F1595" s="2">
        <v>313.99999999999994</v>
      </c>
      <c r="G1595" s="9">
        <f t="shared" si="658"/>
        <v>45095.291666662808</v>
      </c>
      <c r="H1595" s="2" t="str">
        <f t="shared" si="659"/>
        <v>Green Bay Packers</v>
      </c>
      <c r="I1595" s="2" t="str">
        <f t="shared" si="660"/>
        <v>Chicago Bears</v>
      </c>
      <c r="J1595" s="17">
        <f t="shared" si="661"/>
        <v>-361.01083032490988</v>
      </c>
      <c r="K1595" s="18">
        <f t="shared" si="662"/>
        <v>313.99999999999994</v>
      </c>
      <c r="L1595" s="4">
        <f t="shared" si="637"/>
        <v>1.2769999999999999</v>
      </c>
      <c r="M1595" s="4">
        <f t="shared" si="638"/>
        <v>4.1399999999999988</v>
      </c>
      <c r="N1595" s="1">
        <f t="shared" si="639"/>
        <v>0.78308535630383713</v>
      </c>
      <c r="O1595" s="1">
        <f t="shared" si="640"/>
        <v>0.24154589371980684</v>
      </c>
      <c r="P1595" s="1">
        <f t="shared" si="641"/>
        <v>2.4039136053166099E-2</v>
      </c>
      <c r="Q1595" s="1">
        <f t="shared" si="642"/>
        <v>0.27076973129201515</v>
      </c>
      <c r="R1595" s="1">
        <f t="shared" si="643"/>
        <v>0.7817697312920151</v>
      </c>
      <c r="S1595" s="1"/>
      <c r="T1595" s="17">
        <f t="shared" si="644"/>
        <v>279.14903835854597</v>
      </c>
      <c r="U1595" s="18">
        <f t="shared" si="645"/>
        <v>3040.0006684082323</v>
      </c>
      <c r="V1595" s="2">
        <f t="shared" si="646"/>
        <v>265.19158644061866</v>
      </c>
      <c r="W1595" s="18">
        <f t="shared" si="647"/>
        <v>2888.0006349878204</v>
      </c>
      <c r="X1595" s="2">
        <f t="shared" si="648"/>
        <v>-377.08586966197686</v>
      </c>
      <c r="Y1595" s="2">
        <f t="shared" si="649"/>
        <v>288.80006349878204</v>
      </c>
      <c r="Z1595" s="2">
        <f t="shared" si="650"/>
        <v>265.19158644061866</v>
      </c>
      <c r="AA1595" s="2">
        <f t="shared" si="651"/>
        <v>-1000</v>
      </c>
      <c r="AB1595" s="5">
        <f t="shared" si="652"/>
        <v>0.27699999999999991</v>
      </c>
      <c r="AC1595" s="5">
        <f t="shared" si="653"/>
        <v>-1</v>
      </c>
      <c r="AD1595" s="3">
        <f t="shared" si="654"/>
        <v>201709</v>
      </c>
      <c r="AE1595" s="21">
        <v>1.3169999999999999</v>
      </c>
      <c r="AF1595" s="21">
        <v>3.77</v>
      </c>
      <c r="AG1595" s="21">
        <v>1.2769999999999999</v>
      </c>
      <c r="AH1595" s="21">
        <v>4.1399999999999997</v>
      </c>
      <c r="AI1595">
        <v>35</v>
      </c>
      <c r="AJ1595">
        <v>14</v>
      </c>
      <c r="AK1595">
        <f t="shared" si="655"/>
        <v>-400</v>
      </c>
      <c r="AL1595">
        <f t="shared" si="656"/>
        <v>35</v>
      </c>
      <c r="AM1595">
        <f t="shared" si="657"/>
        <v>14</v>
      </c>
    </row>
    <row r="1596" spans="2:39" x14ac:dyDescent="0.25">
      <c r="B1596" s="24">
        <v>43003</v>
      </c>
      <c r="C1596" s="20" t="s">
        <v>51</v>
      </c>
      <c r="D1596" s="20" t="s">
        <v>26</v>
      </c>
      <c r="E1596" s="2">
        <v>135</v>
      </c>
      <c r="F1596" s="2">
        <v>-149.03129657228018</v>
      </c>
      <c r="G1596" s="9">
        <f t="shared" si="658"/>
        <v>45095.333333329472</v>
      </c>
      <c r="H1596" s="2" t="str">
        <f t="shared" si="659"/>
        <v>Dallas Cowboys</v>
      </c>
      <c r="I1596" s="2" t="str">
        <f t="shared" si="660"/>
        <v>Arizona Cardinals</v>
      </c>
      <c r="J1596" s="17">
        <f t="shared" si="661"/>
        <v>-149.03129657228018</v>
      </c>
      <c r="K1596" s="18">
        <f t="shared" si="662"/>
        <v>135</v>
      </c>
      <c r="L1596" s="4">
        <f t="shared" si="637"/>
        <v>1.671</v>
      </c>
      <c r="M1596" s="4">
        <f t="shared" si="638"/>
        <v>2.35</v>
      </c>
      <c r="N1596" s="1">
        <f t="shared" si="639"/>
        <v>0.59844404548174746</v>
      </c>
      <c r="O1596" s="1">
        <f t="shared" si="640"/>
        <v>0.42553191489361702</v>
      </c>
      <c r="P1596" s="1">
        <f t="shared" si="641"/>
        <v>2.3414573489181634E-2</v>
      </c>
      <c r="Q1596" s="1">
        <f t="shared" si="642"/>
        <v>8.6456065294065215E-2</v>
      </c>
      <c r="R1596" s="1">
        <f t="shared" si="643"/>
        <v>0.59745606529406525</v>
      </c>
      <c r="S1596" s="1"/>
      <c r="T1596" s="17">
        <f t="shared" si="644"/>
        <v>673.76324066239818</v>
      </c>
      <c r="U1596" s="18">
        <f t="shared" si="645"/>
        <v>1346.2787179800953</v>
      </c>
      <c r="V1596" s="2">
        <f t="shared" si="646"/>
        <v>640.07507862927821</v>
      </c>
      <c r="W1596" s="18">
        <f t="shared" si="647"/>
        <v>1278.9647820810906</v>
      </c>
      <c r="X1596" s="2">
        <f t="shared" si="648"/>
        <v>-156.23167240654044</v>
      </c>
      <c r="Y1596" s="2">
        <f t="shared" si="649"/>
        <v>127.89647820810906</v>
      </c>
      <c r="Z1596" s="2">
        <f t="shared" si="650"/>
        <v>640.07507862927821</v>
      </c>
      <c r="AA1596" s="2">
        <f t="shared" si="651"/>
        <v>-1000</v>
      </c>
      <c r="AB1596" s="5">
        <f t="shared" si="652"/>
        <v>0.67100000000000004</v>
      </c>
      <c r="AC1596" s="5">
        <f t="shared" si="653"/>
        <v>-1</v>
      </c>
      <c r="AD1596" s="3">
        <f t="shared" si="654"/>
        <v>201709</v>
      </c>
      <c r="AE1596" s="21">
        <v>2.69</v>
      </c>
      <c r="AF1596" s="21">
        <v>1.5309999999999999</v>
      </c>
      <c r="AG1596" s="21">
        <v>2.35</v>
      </c>
      <c r="AH1596" s="21">
        <v>1.671</v>
      </c>
      <c r="AI1596">
        <v>17</v>
      </c>
      <c r="AJ1596">
        <v>28</v>
      </c>
      <c r="AK1596">
        <f t="shared" si="655"/>
        <v>-150</v>
      </c>
      <c r="AL1596">
        <f t="shared" si="656"/>
        <v>28</v>
      </c>
      <c r="AM1596">
        <f t="shared" si="657"/>
        <v>17</v>
      </c>
    </row>
    <row r="1597" spans="2:39" x14ac:dyDescent="0.25">
      <c r="B1597" s="24">
        <v>43002</v>
      </c>
      <c r="C1597" s="20" t="s">
        <v>56</v>
      </c>
      <c r="D1597" s="20" t="s">
        <v>55</v>
      </c>
      <c r="E1597" s="2">
        <v>166</v>
      </c>
      <c r="F1597" s="2">
        <v>-185.18518518518516</v>
      </c>
      <c r="G1597" s="9">
        <f t="shared" si="658"/>
        <v>45095.374999996136</v>
      </c>
      <c r="H1597" s="2" t="str">
        <f t="shared" si="659"/>
        <v>Oakland Raiders</v>
      </c>
      <c r="I1597" s="2" t="str">
        <f t="shared" si="660"/>
        <v>Washington Redskins</v>
      </c>
      <c r="J1597" s="17">
        <f t="shared" si="661"/>
        <v>-185.18518518518516</v>
      </c>
      <c r="K1597" s="18">
        <f t="shared" si="662"/>
        <v>166</v>
      </c>
      <c r="L1597" s="4">
        <f t="shared" si="637"/>
        <v>1.54</v>
      </c>
      <c r="M1597" s="4">
        <f t="shared" si="638"/>
        <v>2.66</v>
      </c>
      <c r="N1597" s="1">
        <f t="shared" si="639"/>
        <v>0.64935064935064934</v>
      </c>
      <c r="O1597" s="1">
        <f t="shared" si="640"/>
        <v>0.37593984962406013</v>
      </c>
      <c r="P1597" s="1">
        <f t="shared" si="641"/>
        <v>2.4666666666666726E-2</v>
      </c>
      <c r="Q1597" s="1">
        <f t="shared" si="642"/>
        <v>0.13670539986329461</v>
      </c>
      <c r="R1597" s="1">
        <f t="shared" si="643"/>
        <v>0.64770539986329467</v>
      </c>
      <c r="S1597" s="1"/>
      <c r="T1597" s="17">
        <f t="shared" si="644"/>
        <v>543.91178491187668</v>
      </c>
      <c r="U1597" s="18">
        <f t="shared" si="645"/>
        <v>1653.0471874062387</v>
      </c>
      <c r="V1597" s="2">
        <f t="shared" si="646"/>
        <v>516.71619566628283</v>
      </c>
      <c r="W1597" s="18">
        <f t="shared" si="647"/>
        <v>1570.3948280359266</v>
      </c>
      <c r="X1597" s="2">
        <f t="shared" si="648"/>
        <v>-193.52983482751958</v>
      </c>
      <c r="Y1597" s="2">
        <f t="shared" si="649"/>
        <v>157.03948280359265</v>
      </c>
      <c r="Z1597" s="2">
        <f t="shared" si="650"/>
        <v>-1000</v>
      </c>
      <c r="AA1597" s="2">
        <f t="shared" si="651"/>
        <v>1570.3948280359266</v>
      </c>
      <c r="AB1597" s="5">
        <f t="shared" si="652"/>
        <v>-1</v>
      </c>
      <c r="AC1597" s="5">
        <f t="shared" si="653"/>
        <v>1.6600000000000001</v>
      </c>
      <c r="AD1597" s="3">
        <f t="shared" si="654"/>
        <v>201709</v>
      </c>
      <c r="AE1597" s="21">
        <v>2.38</v>
      </c>
      <c r="AF1597" s="21">
        <v>1.653</v>
      </c>
      <c r="AG1597" s="21">
        <v>2.66</v>
      </c>
      <c r="AH1597" s="21">
        <v>1.54</v>
      </c>
      <c r="AI1597">
        <v>27</v>
      </c>
      <c r="AJ1597">
        <v>10</v>
      </c>
      <c r="AK1597">
        <f t="shared" si="655"/>
        <v>-190</v>
      </c>
      <c r="AL1597">
        <f t="shared" si="656"/>
        <v>10</v>
      </c>
      <c r="AM1597">
        <f t="shared" si="657"/>
        <v>27</v>
      </c>
    </row>
    <row r="1598" spans="2:39" x14ac:dyDescent="0.25">
      <c r="B1598" s="24">
        <v>43002</v>
      </c>
      <c r="C1598" s="20" t="s">
        <v>36</v>
      </c>
      <c r="D1598" s="20" t="s">
        <v>24</v>
      </c>
      <c r="E1598" s="2">
        <v>-320.51282051282044</v>
      </c>
      <c r="F1598" s="2">
        <v>281</v>
      </c>
      <c r="G1598" s="9">
        <f t="shared" si="658"/>
        <v>45095.416666662801</v>
      </c>
      <c r="H1598" s="2" t="str">
        <f t="shared" si="659"/>
        <v>Green Bay Packers</v>
      </c>
      <c r="I1598" s="2" t="str">
        <f t="shared" si="660"/>
        <v>Cincinnati Bengals</v>
      </c>
      <c r="J1598" s="17">
        <f t="shared" si="661"/>
        <v>-320.51282051282044</v>
      </c>
      <c r="K1598" s="18">
        <f t="shared" si="662"/>
        <v>281</v>
      </c>
      <c r="L1598" s="4">
        <f t="shared" si="637"/>
        <v>1.3120000000000001</v>
      </c>
      <c r="M1598" s="4">
        <f t="shared" si="638"/>
        <v>3.81</v>
      </c>
      <c r="N1598" s="1">
        <f t="shared" si="639"/>
        <v>0.76219512195121952</v>
      </c>
      <c r="O1598" s="1">
        <f t="shared" si="640"/>
        <v>0.26246719160104987</v>
      </c>
      <c r="P1598" s="1">
        <f t="shared" si="641"/>
        <v>2.4068723155017402E-2</v>
      </c>
      <c r="Q1598" s="1">
        <f t="shared" si="642"/>
        <v>0.24986396517508483</v>
      </c>
      <c r="R1598" s="1">
        <f t="shared" si="643"/>
        <v>0.76086396517508481</v>
      </c>
      <c r="S1598" s="1"/>
      <c r="T1598" s="17">
        <f t="shared" si="644"/>
        <v>314.29538757284536</v>
      </c>
      <c r="U1598" s="18">
        <f t="shared" si="645"/>
        <v>2738.2252641908881</v>
      </c>
      <c r="V1598" s="2">
        <f t="shared" si="646"/>
        <v>298.58061819420305</v>
      </c>
      <c r="W1598" s="18">
        <f t="shared" si="647"/>
        <v>2601.3140009813437</v>
      </c>
      <c r="X1598" s="2">
        <f t="shared" si="648"/>
        <v>-334.91792134664922</v>
      </c>
      <c r="Y1598" s="2">
        <f t="shared" si="649"/>
        <v>260.13140009813435</v>
      </c>
      <c r="Z1598" s="2">
        <f t="shared" si="650"/>
        <v>298.58061819420305</v>
      </c>
      <c r="AA1598" s="2">
        <f t="shared" si="651"/>
        <v>-1000</v>
      </c>
      <c r="AB1598" s="5">
        <f t="shared" si="652"/>
        <v>0.31200000000000006</v>
      </c>
      <c r="AC1598" s="5">
        <f t="shared" si="653"/>
        <v>-1</v>
      </c>
      <c r="AD1598" s="3">
        <f t="shared" si="654"/>
        <v>201709</v>
      </c>
      <c r="AE1598" s="21">
        <v>1.2629999999999999</v>
      </c>
      <c r="AF1598" s="21">
        <v>4.3</v>
      </c>
      <c r="AG1598" s="21">
        <v>1.3120000000000001</v>
      </c>
      <c r="AH1598" s="21">
        <v>3.81</v>
      </c>
      <c r="AI1598">
        <v>27</v>
      </c>
      <c r="AJ1598">
        <v>24</v>
      </c>
      <c r="AK1598">
        <f t="shared" si="655"/>
        <v>-400</v>
      </c>
      <c r="AL1598">
        <f t="shared" si="656"/>
        <v>27</v>
      </c>
      <c r="AM1598">
        <f t="shared" si="657"/>
        <v>24</v>
      </c>
    </row>
    <row r="1599" spans="2:39" x14ac:dyDescent="0.25">
      <c r="B1599" s="24">
        <v>43002</v>
      </c>
      <c r="C1599" s="20" t="s">
        <v>34</v>
      </c>
      <c r="D1599" s="20" t="s">
        <v>23</v>
      </c>
      <c r="E1599" s="2">
        <v>131</v>
      </c>
      <c r="F1599" s="2">
        <v>-145.13788098693757</v>
      </c>
      <c r="G1599" s="9">
        <f t="shared" si="658"/>
        <v>45095.458333329465</v>
      </c>
      <c r="H1599" s="2" t="str">
        <f t="shared" si="659"/>
        <v>Kansas City Chiefs</v>
      </c>
      <c r="I1599" s="2" t="str">
        <f t="shared" si="660"/>
        <v>Los Angeles Chargers</v>
      </c>
      <c r="J1599" s="17">
        <f t="shared" si="661"/>
        <v>-145.13788098693757</v>
      </c>
      <c r="K1599" s="18">
        <f t="shared" si="662"/>
        <v>131</v>
      </c>
      <c r="L1599" s="4">
        <f t="shared" si="637"/>
        <v>1.6890000000000001</v>
      </c>
      <c r="M1599" s="4">
        <f t="shared" si="638"/>
        <v>2.31</v>
      </c>
      <c r="N1599" s="1">
        <f t="shared" si="639"/>
        <v>0.59206631142687982</v>
      </c>
      <c r="O1599" s="1">
        <f t="shared" si="640"/>
        <v>0.4329004329004329</v>
      </c>
      <c r="P1599" s="1">
        <f t="shared" si="641"/>
        <v>2.4358589647411888E-2</v>
      </c>
      <c r="Q1599" s="1">
        <f t="shared" si="642"/>
        <v>7.9582939263223462E-2</v>
      </c>
      <c r="R1599" s="1">
        <f t="shared" si="643"/>
        <v>0.59058293926322347</v>
      </c>
      <c r="S1599" s="1"/>
      <c r="T1599" s="17">
        <f t="shared" si="644"/>
        <v>693.24227558544305</v>
      </c>
      <c r="U1599" s="18">
        <f t="shared" si="645"/>
        <v>1309.568863191934</v>
      </c>
      <c r="V1599" s="2">
        <f t="shared" si="646"/>
        <v>658.58016180617085</v>
      </c>
      <c r="W1599" s="18">
        <f t="shared" si="647"/>
        <v>1244.0904200323373</v>
      </c>
      <c r="X1599" s="2">
        <f t="shared" si="648"/>
        <v>-151.84180423192183</v>
      </c>
      <c r="Y1599" s="2">
        <f t="shared" si="649"/>
        <v>124.40904200323374</v>
      </c>
      <c r="Z1599" s="2">
        <f t="shared" si="650"/>
        <v>658.58016180617085</v>
      </c>
      <c r="AA1599" s="2">
        <f t="shared" si="651"/>
        <v>-1000</v>
      </c>
      <c r="AB1599" s="5">
        <f t="shared" si="652"/>
        <v>0.68900000000000006</v>
      </c>
      <c r="AC1599" s="5">
        <f t="shared" si="653"/>
        <v>-1</v>
      </c>
      <c r="AD1599" s="3">
        <f t="shared" si="654"/>
        <v>201709</v>
      </c>
      <c r="AE1599" s="21">
        <v>2.2200000000000002</v>
      </c>
      <c r="AF1599" s="21">
        <v>1.74</v>
      </c>
      <c r="AG1599" s="21">
        <v>2.31</v>
      </c>
      <c r="AH1599" s="21">
        <v>1.6890000000000001</v>
      </c>
      <c r="AI1599">
        <v>10</v>
      </c>
      <c r="AJ1599">
        <v>24</v>
      </c>
      <c r="AK1599">
        <f t="shared" si="655"/>
        <v>-150</v>
      </c>
      <c r="AL1599">
        <f t="shared" si="656"/>
        <v>24</v>
      </c>
      <c r="AM1599">
        <f t="shared" si="657"/>
        <v>10</v>
      </c>
    </row>
    <row r="1600" spans="2:39" x14ac:dyDescent="0.25">
      <c r="B1600" s="24">
        <v>43002</v>
      </c>
      <c r="C1600" s="20" t="s">
        <v>44</v>
      </c>
      <c r="D1600" s="20" t="s">
        <v>35</v>
      </c>
      <c r="E1600" s="2">
        <v>-127.06480304955528</v>
      </c>
      <c r="F1600" s="2">
        <v>114.99999999999999</v>
      </c>
      <c r="G1600" s="9">
        <f t="shared" si="658"/>
        <v>45095.499999996129</v>
      </c>
      <c r="H1600" s="2" t="str">
        <f t="shared" si="659"/>
        <v>Tennessee Titans</v>
      </c>
      <c r="I1600" s="2" t="str">
        <f t="shared" si="660"/>
        <v>Seattle Seahawks</v>
      </c>
      <c r="J1600" s="17">
        <f t="shared" si="661"/>
        <v>-127.06480304955528</v>
      </c>
      <c r="K1600" s="18">
        <f t="shared" si="662"/>
        <v>114.99999999999999</v>
      </c>
      <c r="L1600" s="4">
        <f t="shared" si="637"/>
        <v>1.7869999999999999</v>
      </c>
      <c r="M1600" s="4">
        <f t="shared" si="638"/>
        <v>2.15</v>
      </c>
      <c r="N1600" s="1">
        <f t="shared" si="639"/>
        <v>0.55959709009513148</v>
      </c>
      <c r="O1600" s="1">
        <f t="shared" si="640"/>
        <v>0.46511627906976744</v>
      </c>
      <c r="P1600" s="1">
        <f t="shared" si="641"/>
        <v>2.4117348234696578E-2</v>
      </c>
      <c r="Q1600" s="1">
        <f t="shared" si="642"/>
        <v>4.7240405512682021E-2</v>
      </c>
      <c r="R1600" s="1">
        <f t="shared" si="643"/>
        <v>0.55824040551268206</v>
      </c>
      <c r="S1600" s="1"/>
      <c r="T1600" s="17">
        <f t="shared" si="644"/>
        <v>791.34292345178881</v>
      </c>
      <c r="U1600" s="18">
        <f t="shared" si="645"/>
        <v>1150.681785496264</v>
      </c>
      <c r="V1600" s="2">
        <f t="shared" si="646"/>
        <v>751.77577727919936</v>
      </c>
      <c r="W1600" s="18">
        <f t="shared" si="647"/>
        <v>1093.1476962214508</v>
      </c>
      <c r="X1600" s="2">
        <f t="shared" si="648"/>
        <v>-133.01838529822882</v>
      </c>
      <c r="Y1600" s="2">
        <f t="shared" si="649"/>
        <v>109.31476962214508</v>
      </c>
      <c r="Z1600" s="2">
        <f t="shared" si="650"/>
        <v>751.77577727919936</v>
      </c>
      <c r="AA1600" s="2">
        <f t="shared" si="651"/>
        <v>-1000</v>
      </c>
      <c r="AB1600" s="5">
        <f t="shared" si="652"/>
        <v>0.78699999999999992</v>
      </c>
      <c r="AC1600" s="5">
        <f t="shared" si="653"/>
        <v>-1</v>
      </c>
      <c r="AD1600" s="3">
        <f t="shared" si="654"/>
        <v>201709</v>
      </c>
      <c r="AE1600" s="21">
        <v>1.7569999999999999</v>
      </c>
      <c r="AF1600" s="21">
        <v>2.2000000000000002</v>
      </c>
      <c r="AG1600" s="21">
        <v>1.7869999999999999</v>
      </c>
      <c r="AH1600" s="21">
        <v>2.15</v>
      </c>
      <c r="AI1600">
        <v>33</v>
      </c>
      <c r="AJ1600">
        <v>27</v>
      </c>
      <c r="AK1600">
        <f t="shared" si="655"/>
        <v>-130</v>
      </c>
      <c r="AL1600">
        <f t="shared" si="656"/>
        <v>33</v>
      </c>
      <c r="AM1600">
        <f t="shared" si="657"/>
        <v>27</v>
      </c>
    </row>
    <row r="1601" spans="2:39" x14ac:dyDescent="0.25">
      <c r="B1601" s="24">
        <v>43002</v>
      </c>
      <c r="C1601" s="20" t="s">
        <v>27</v>
      </c>
      <c r="D1601" s="20" t="s">
        <v>41</v>
      </c>
      <c r="E1601" s="2">
        <v>159</v>
      </c>
      <c r="F1601" s="2">
        <v>-177.30496453900707</v>
      </c>
      <c r="G1601" s="9">
        <f t="shared" si="658"/>
        <v>45095.541666662793</v>
      </c>
      <c r="H1601" s="2" t="str">
        <f t="shared" si="659"/>
        <v>Denver Broncos</v>
      </c>
      <c r="I1601" s="2" t="str">
        <f t="shared" si="660"/>
        <v>Buffalo Bills</v>
      </c>
      <c r="J1601" s="17">
        <f t="shared" si="661"/>
        <v>-177.30496453900707</v>
      </c>
      <c r="K1601" s="18">
        <f t="shared" si="662"/>
        <v>159</v>
      </c>
      <c r="L1601" s="4">
        <f t="shared" si="637"/>
        <v>1.5640000000000001</v>
      </c>
      <c r="M1601" s="4">
        <f t="shared" si="638"/>
        <v>2.59</v>
      </c>
      <c r="N1601" s="1">
        <f t="shared" si="639"/>
        <v>0.63938618925831203</v>
      </c>
      <c r="O1601" s="1">
        <f t="shared" si="640"/>
        <v>0.38610038610038611</v>
      </c>
      <c r="P1601" s="1">
        <f t="shared" si="641"/>
        <v>2.4853153586904098E-2</v>
      </c>
      <c r="Q1601" s="1">
        <f t="shared" si="642"/>
        <v>0.12664290157896296</v>
      </c>
      <c r="R1601" s="1">
        <f t="shared" si="643"/>
        <v>0.63764290157896297</v>
      </c>
      <c r="S1601" s="1"/>
      <c r="T1601" s="17">
        <f t="shared" si="644"/>
        <v>568.27590728878238</v>
      </c>
      <c r="U1601" s="18">
        <f t="shared" si="645"/>
        <v>1585.5874535669882</v>
      </c>
      <c r="V1601" s="2">
        <f t="shared" si="646"/>
        <v>539.86211192434325</v>
      </c>
      <c r="W1601" s="18">
        <f t="shared" si="647"/>
        <v>1506.3080808886386</v>
      </c>
      <c r="X1601" s="2">
        <f t="shared" si="648"/>
        <v>-185.23248398289911</v>
      </c>
      <c r="Y1601" s="2">
        <f t="shared" si="649"/>
        <v>150.63080808886386</v>
      </c>
      <c r="Z1601" s="2">
        <f t="shared" si="650"/>
        <v>-1000</v>
      </c>
      <c r="AA1601" s="2">
        <f t="shared" si="651"/>
        <v>1506.3080808886386</v>
      </c>
      <c r="AB1601" s="5">
        <f t="shared" si="652"/>
        <v>-1</v>
      </c>
      <c r="AC1601" s="5">
        <f t="shared" si="653"/>
        <v>1.5899999999999999</v>
      </c>
      <c r="AD1601" s="3">
        <f t="shared" si="654"/>
        <v>201709</v>
      </c>
      <c r="AE1601" s="21">
        <v>2.31</v>
      </c>
      <c r="AF1601" s="21">
        <v>1.6890000000000001</v>
      </c>
      <c r="AG1601" s="21">
        <v>2.59</v>
      </c>
      <c r="AH1601" s="21">
        <v>1.5640000000000001</v>
      </c>
      <c r="AI1601">
        <v>26</v>
      </c>
      <c r="AJ1601">
        <v>16</v>
      </c>
      <c r="AK1601">
        <f t="shared" si="655"/>
        <v>-180</v>
      </c>
      <c r="AL1601">
        <f t="shared" si="656"/>
        <v>16</v>
      </c>
      <c r="AM1601">
        <f t="shared" si="657"/>
        <v>26</v>
      </c>
    </row>
    <row r="1602" spans="2:39" x14ac:dyDescent="0.25">
      <c r="B1602" s="24">
        <v>43002</v>
      </c>
      <c r="C1602" s="20" t="s">
        <v>47</v>
      </c>
      <c r="D1602" s="20" t="s">
        <v>46</v>
      </c>
      <c r="E1602" s="2">
        <v>-231.48148148148152</v>
      </c>
      <c r="F1602" s="2">
        <v>206</v>
      </c>
      <c r="G1602" s="9">
        <f t="shared" si="658"/>
        <v>45095.583333329458</v>
      </c>
      <c r="H1602" s="2" t="str">
        <f t="shared" si="659"/>
        <v>Carolina Panthers</v>
      </c>
      <c r="I1602" s="2" t="str">
        <f t="shared" si="660"/>
        <v>New Orleans Saints</v>
      </c>
      <c r="J1602" s="17">
        <f t="shared" si="661"/>
        <v>-231.48148148148152</v>
      </c>
      <c r="K1602" s="18">
        <f t="shared" si="662"/>
        <v>206</v>
      </c>
      <c r="L1602" s="4">
        <f t="shared" si="637"/>
        <v>1.4319999999999999</v>
      </c>
      <c r="M1602" s="4">
        <f t="shared" si="638"/>
        <v>3.06</v>
      </c>
      <c r="N1602" s="1">
        <f t="shared" si="639"/>
        <v>0.6983240223463687</v>
      </c>
      <c r="O1602" s="1">
        <f t="shared" si="640"/>
        <v>0.32679738562091504</v>
      </c>
      <c r="P1602" s="1">
        <f t="shared" si="641"/>
        <v>2.4505788067675893E-2</v>
      </c>
      <c r="Q1602" s="1">
        <f t="shared" si="642"/>
        <v>0.18576331836272683</v>
      </c>
      <c r="R1602" s="1">
        <f t="shared" si="643"/>
        <v>0.69676331836272687</v>
      </c>
      <c r="S1602" s="1"/>
      <c r="T1602" s="17">
        <f t="shared" si="644"/>
        <v>435.20758576933537</v>
      </c>
      <c r="U1602" s="18">
        <f t="shared" si="645"/>
        <v>2037.4327429103619</v>
      </c>
      <c r="V1602" s="2">
        <f t="shared" si="646"/>
        <v>413.4472064808686</v>
      </c>
      <c r="W1602" s="18">
        <f t="shared" si="647"/>
        <v>1935.5611057648437</v>
      </c>
      <c r="X1602" s="2">
        <f t="shared" si="648"/>
        <v>-241.86884911176026</v>
      </c>
      <c r="Y1602" s="2">
        <f t="shared" si="649"/>
        <v>193.55611057648437</v>
      </c>
      <c r="Z1602" s="2">
        <f t="shared" si="650"/>
        <v>-1000</v>
      </c>
      <c r="AA1602" s="2">
        <f t="shared" si="651"/>
        <v>1935.5611057648437</v>
      </c>
      <c r="AB1602" s="5">
        <f t="shared" si="652"/>
        <v>-1</v>
      </c>
      <c r="AC1602" s="5">
        <f t="shared" si="653"/>
        <v>2.06</v>
      </c>
      <c r="AD1602" s="3">
        <f t="shared" si="654"/>
        <v>201709</v>
      </c>
      <c r="AE1602" s="21">
        <v>1.4039999999999999</v>
      </c>
      <c r="AF1602" s="21">
        <v>3.2</v>
      </c>
      <c r="AG1602" s="21">
        <v>1.4319999999999999</v>
      </c>
      <c r="AH1602" s="21">
        <v>3.06</v>
      </c>
      <c r="AI1602">
        <v>13</v>
      </c>
      <c r="AJ1602">
        <v>34</v>
      </c>
      <c r="AK1602">
        <f t="shared" si="655"/>
        <v>-300</v>
      </c>
      <c r="AL1602">
        <f t="shared" si="656"/>
        <v>13</v>
      </c>
      <c r="AM1602">
        <f t="shared" si="657"/>
        <v>34</v>
      </c>
    </row>
    <row r="1603" spans="2:39" x14ac:dyDescent="0.25">
      <c r="B1603" s="24">
        <v>43002</v>
      </c>
      <c r="C1603" s="20" t="s">
        <v>40</v>
      </c>
      <c r="D1603" s="20" t="s">
        <v>48</v>
      </c>
      <c r="E1603" s="2">
        <v>256</v>
      </c>
      <c r="F1603" s="2">
        <v>-290.69767441860461</v>
      </c>
      <c r="G1603" s="9">
        <f t="shared" si="658"/>
        <v>45095.624999996122</v>
      </c>
      <c r="H1603" s="2" t="str">
        <f t="shared" si="659"/>
        <v>Pittsburgh Steelers</v>
      </c>
      <c r="I1603" s="2" t="str">
        <f t="shared" si="660"/>
        <v>Chicago Bears</v>
      </c>
      <c r="J1603" s="17">
        <f t="shared" si="661"/>
        <v>-290.69767441860461</v>
      </c>
      <c r="K1603" s="18">
        <f t="shared" si="662"/>
        <v>256</v>
      </c>
      <c r="L1603" s="4">
        <f t="shared" si="637"/>
        <v>1.3440000000000001</v>
      </c>
      <c r="M1603" s="4">
        <f t="shared" si="638"/>
        <v>3.56</v>
      </c>
      <c r="N1603" s="1">
        <f t="shared" si="639"/>
        <v>0.74404761904761896</v>
      </c>
      <c r="O1603" s="1">
        <f t="shared" si="640"/>
        <v>0.2808988764044944</v>
      </c>
      <c r="P1603" s="1">
        <f t="shared" si="641"/>
        <v>2.4339314845024385E-2</v>
      </c>
      <c r="Q1603" s="1">
        <f t="shared" si="642"/>
        <v>0.23157437132156228</v>
      </c>
      <c r="R1603" s="1">
        <f t="shared" si="643"/>
        <v>0.74257437132156223</v>
      </c>
      <c r="S1603" s="1"/>
      <c r="T1603" s="17">
        <f t="shared" si="644"/>
        <v>346.66646011536398</v>
      </c>
      <c r="U1603" s="18">
        <f t="shared" si="645"/>
        <v>2508.192835826314</v>
      </c>
      <c r="V1603" s="2">
        <f t="shared" si="646"/>
        <v>329.33313710959578</v>
      </c>
      <c r="W1603" s="18">
        <f t="shared" si="647"/>
        <v>2382.7831940349984</v>
      </c>
      <c r="X1603" s="2">
        <f t="shared" si="648"/>
        <v>-303.64390561379162</v>
      </c>
      <c r="Y1603" s="2">
        <f t="shared" si="649"/>
        <v>238.27831940349984</v>
      </c>
      <c r="Z1603" s="2">
        <f t="shared" si="650"/>
        <v>-1000</v>
      </c>
      <c r="AA1603" s="2">
        <f t="shared" si="651"/>
        <v>2382.7831940349984</v>
      </c>
      <c r="AB1603" s="5">
        <f t="shared" si="652"/>
        <v>-1</v>
      </c>
      <c r="AC1603" s="5">
        <f t="shared" si="653"/>
        <v>2.56</v>
      </c>
      <c r="AD1603" s="3">
        <f t="shared" si="654"/>
        <v>201709</v>
      </c>
      <c r="AE1603" s="21">
        <v>3.85</v>
      </c>
      <c r="AF1603" s="21">
        <v>1.3069999999999999</v>
      </c>
      <c r="AG1603" s="21">
        <v>3.56</v>
      </c>
      <c r="AH1603" s="21">
        <v>1.3440000000000001</v>
      </c>
      <c r="AI1603">
        <v>23</v>
      </c>
      <c r="AJ1603">
        <v>17</v>
      </c>
      <c r="AK1603">
        <f t="shared" si="655"/>
        <v>-300</v>
      </c>
      <c r="AL1603">
        <f t="shared" si="656"/>
        <v>17</v>
      </c>
      <c r="AM1603">
        <f t="shared" si="657"/>
        <v>23</v>
      </c>
    </row>
    <row r="1604" spans="2:39" x14ac:dyDescent="0.25">
      <c r="B1604" s="24">
        <v>43002</v>
      </c>
      <c r="C1604" s="20" t="s">
        <v>37</v>
      </c>
      <c r="D1604" s="20" t="s">
        <v>38</v>
      </c>
      <c r="E1604" s="2">
        <v>146</v>
      </c>
      <c r="F1604" s="2">
        <v>-162.07455429497568</v>
      </c>
      <c r="G1604" s="9">
        <f t="shared" si="658"/>
        <v>45095.666666662786</v>
      </c>
      <c r="H1604" s="2" t="str">
        <f t="shared" si="659"/>
        <v>Atlanta Falcons</v>
      </c>
      <c r="I1604" s="2" t="str">
        <f t="shared" si="660"/>
        <v>Detroit Lions</v>
      </c>
      <c r="J1604" s="17">
        <f t="shared" si="661"/>
        <v>-162.07455429497568</v>
      </c>
      <c r="K1604" s="18">
        <f t="shared" si="662"/>
        <v>146</v>
      </c>
      <c r="L1604" s="4">
        <f t="shared" ref="L1604:L1667" si="663">IF(J1604&lt;0,-(100-J1604)/J1604,J1604/100+1)</f>
        <v>1.6169999999999998</v>
      </c>
      <c r="M1604" s="4">
        <f t="shared" ref="M1604:M1667" si="664">IF(K1604&lt;0,-(100-K1604)/K1604,K1604/100+1)</f>
        <v>2.46</v>
      </c>
      <c r="N1604" s="1">
        <f t="shared" si="639"/>
        <v>0.61842918985776141</v>
      </c>
      <c r="O1604" s="1">
        <f t="shared" si="640"/>
        <v>0.4065040650406504</v>
      </c>
      <c r="P1604" s="1">
        <f t="shared" si="641"/>
        <v>2.4326710816777175E-2</v>
      </c>
      <c r="Q1604" s="1">
        <f t="shared" si="642"/>
        <v>0.10596256240855551</v>
      </c>
      <c r="R1604" s="1">
        <f t="shared" si="643"/>
        <v>0.61696256240855551</v>
      </c>
      <c r="S1604" s="1"/>
      <c r="T1604" s="17">
        <f t="shared" si="644"/>
        <v>620.84389058569059</v>
      </c>
      <c r="U1604" s="18">
        <f t="shared" si="645"/>
        <v>1456.8535337470446</v>
      </c>
      <c r="V1604" s="2">
        <f t="shared" si="646"/>
        <v>589.80169605640606</v>
      </c>
      <c r="W1604" s="18">
        <f t="shared" si="647"/>
        <v>1384.0108570596924</v>
      </c>
      <c r="X1604" s="2">
        <f t="shared" si="648"/>
        <v>-169.54851209928776</v>
      </c>
      <c r="Y1604" s="2">
        <f t="shared" si="649"/>
        <v>138.40108570596925</v>
      </c>
      <c r="Z1604" s="2">
        <f t="shared" si="650"/>
        <v>589.80169605640606</v>
      </c>
      <c r="AA1604" s="2">
        <f t="shared" si="651"/>
        <v>-1000</v>
      </c>
      <c r="AB1604" s="5">
        <f t="shared" si="652"/>
        <v>0.61699999999999977</v>
      </c>
      <c r="AC1604" s="5">
        <f t="shared" si="653"/>
        <v>-1</v>
      </c>
      <c r="AD1604" s="3">
        <f t="shared" si="654"/>
        <v>201709</v>
      </c>
      <c r="AE1604" s="21">
        <v>2.34</v>
      </c>
      <c r="AF1604" s="21">
        <v>1.675</v>
      </c>
      <c r="AG1604" s="21">
        <v>2.46</v>
      </c>
      <c r="AH1604" s="21">
        <v>1.617</v>
      </c>
      <c r="AI1604">
        <v>26</v>
      </c>
      <c r="AJ1604">
        <v>30</v>
      </c>
      <c r="AK1604">
        <f t="shared" si="655"/>
        <v>-170</v>
      </c>
      <c r="AL1604">
        <f t="shared" si="656"/>
        <v>30</v>
      </c>
      <c r="AM1604">
        <f t="shared" si="657"/>
        <v>26</v>
      </c>
    </row>
    <row r="1605" spans="2:39" x14ac:dyDescent="0.25">
      <c r="B1605" s="24">
        <v>43002</v>
      </c>
      <c r="C1605" s="20" t="s">
        <v>42</v>
      </c>
      <c r="D1605" s="20" t="s">
        <v>49</v>
      </c>
      <c r="E1605" s="2">
        <v>-108.1081081081081</v>
      </c>
      <c r="F1605" s="2">
        <v>-102.04081632653062</v>
      </c>
      <c r="G1605" s="9">
        <f t="shared" si="658"/>
        <v>45095.70833332945</v>
      </c>
      <c r="H1605" s="2" t="str">
        <f t="shared" si="659"/>
        <v>Indianapolis Colts</v>
      </c>
      <c r="I1605" s="2" t="str">
        <f t="shared" si="660"/>
        <v>Cleveland Browns</v>
      </c>
      <c r="J1605" s="17">
        <f t="shared" si="661"/>
        <v>-108.1081081081081</v>
      </c>
      <c r="K1605" s="18">
        <f t="shared" si="662"/>
        <v>-102.04081632653062</v>
      </c>
      <c r="L1605" s="4">
        <f t="shared" si="663"/>
        <v>1.925</v>
      </c>
      <c r="M1605" s="4">
        <f t="shared" si="664"/>
        <v>1.9799999999999998</v>
      </c>
      <c r="N1605" s="1">
        <f t="shared" ref="N1605:N1668" si="665">1/L1605</f>
        <v>0.51948051948051943</v>
      </c>
      <c r="O1605" s="1">
        <f t="shared" ref="O1605:O1668" si="666">1/M1605</f>
        <v>0.50505050505050508</v>
      </c>
      <c r="P1605" s="1">
        <f t="shared" ref="P1605:P1668" si="667">1-L1605*M1605/(L1605+M1605)</f>
        <v>2.3943661971831065E-2</v>
      </c>
      <c r="Q1605" s="1">
        <f t="shared" ref="Q1605:Q1668" si="668">ABS(N1605-O1605)/2</f>
        <v>7.2150072150071742E-3</v>
      </c>
      <c r="R1605" s="1">
        <f t="shared" ref="R1605:R1668" si="669">R$1+IF(L1605&lt;=M1605,Q1605,-Q1605)</f>
        <v>0.51821500721500713</v>
      </c>
      <c r="S1605" s="1"/>
      <c r="T1605" s="17">
        <f t="shared" ref="T1605:T1668" si="670">(1/R1605-1)*1000</f>
        <v>929.7009659643079</v>
      </c>
      <c r="U1605" s="18">
        <f t="shared" ref="U1605:U1668" si="671">1000000/(T1605+S$1)-T$1</f>
        <v>980.95568786644503</v>
      </c>
      <c r="V1605" s="2">
        <f t="shared" ref="V1605:V1668" si="672">T1605*0.95</f>
        <v>883.21591766609242</v>
      </c>
      <c r="W1605" s="18">
        <f t="shared" ref="W1605:W1668" si="673">U1605*0.95</f>
        <v>931.9079034731227</v>
      </c>
      <c r="X1605" s="2">
        <f t="shared" ref="X1605:X1668" si="674">IF(V1605&lt;1000,-100000/V1605,V1605/10)</f>
        <v>-113.2225971020213</v>
      </c>
      <c r="Y1605" s="2">
        <f t="shared" ref="Y1605:Y1668" si="675">IF(W1605&lt;1000,-100000/W1605,W1605/10)</f>
        <v>-107.30674096368378</v>
      </c>
      <c r="Z1605" s="2">
        <f t="shared" ref="Z1605:Z1668" si="676">IF(AL1605&gt;AM1605,V1605,-1000)</f>
        <v>883.21591766609242</v>
      </c>
      <c r="AA1605" s="2">
        <f t="shared" ref="AA1605:AA1668" si="677">IF(AM1605&gt;AL1605,W1605,-1000)</f>
        <v>-1000</v>
      </c>
      <c r="AB1605" s="5">
        <f t="shared" ref="AB1605:AB1668" si="678">IF(AL1605&gt;AM1605,L1605-1,-1)</f>
        <v>0.92500000000000004</v>
      </c>
      <c r="AC1605" s="5">
        <f t="shared" ref="AC1605:AC1668" si="679">IF(AM1605&gt;AL1605,M1605-1,-1)</f>
        <v>-1</v>
      </c>
      <c r="AD1605" s="3">
        <f t="shared" ref="AD1605:AD1668" si="680">YEAR(B1605)*100+MONTH(B1605)</f>
        <v>201709</v>
      </c>
      <c r="AE1605" s="21">
        <v>2.0099999999999998</v>
      </c>
      <c r="AF1605" s="21">
        <v>1.9</v>
      </c>
      <c r="AG1605" s="21">
        <v>1.925</v>
      </c>
      <c r="AH1605" s="21">
        <v>1.98</v>
      </c>
      <c r="AI1605">
        <v>31</v>
      </c>
      <c r="AJ1605">
        <v>28</v>
      </c>
      <c r="AK1605">
        <f t="shared" ref="AK1605:AK1668" si="681">IF(J1605&lt;-200,INT(J1605/100)*100,INT(J1605/10)*10)</f>
        <v>-110</v>
      </c>
      <c r="AL1605">
        <f t="shared" ref="AL1605:AL1668" si="682">IF(E1605&lt;F1605,AI1605,AJ1605)</f>
        <v>31</v>
      </c>
      <c r="AM1605">
        <f t="shared" ref="AM1605:AM1668" si="683">IF(E1605&lt;F1605,AJ1605,AI1605)</f>
        <v>28</v>
      </c>
    </row>
    <row r="1606" spans="2:39" x14ac:dyDescent="0.25">
      <c r="B1606" s="24">
        <v>43002</v>
      </c>
      <c r="C1606" s="20" t="s">
        <v>32</v>
      </c>
      <c r="D1606" s="20" t="s">
        <v>30</v>
      </c>
      <c r="E1606" s="2">
        <v>-104.05827263267429</v>
      </c>
      <c r="F1606" s="2">
        <v>-106.04453870625662</v>
      </c>
      <c r="G1606" s="9">
        <f t="shared" ref="G1606:G1669" si="684">G1605+1/24</f>
        <v>45095.749999996115</v>
      </c>
      <c r="H1606" s="2" t="str">
        <f t="shared" si="659"/>
        <v>Tampa Bay Buccaneers</v>
      </c>
      <c r="I1606" s="2" t="str">
        <f t="shared" si="660"/>
        <v>Minnesota Vikings</v>
      </c>
      <c r="J1606" s="17">
        <f t="shared" si="661"/>
        <v>-106.04453870625662</v>
      </c>
      <c r="K1606" s="18">
        <f t="shared" si="662"/>
        <v>-104.05827263267429</v>
      </c>
      <c r="L1606" s="4">
        <f t="shared" si="663"/>
        <v>1.9430000000000001</v>
      </c>
      <c r="M1606" s="4">
        <f t="shared" si="664"/>
        <v>1.9610000000000001</v>
      </c>
      <c r="N1606" s="1">
        <f t="shared" si="665"/>
        <v>0.51466803911477099</v>
      </c>
      <c r="O1606" s="1">
        <f t="shared" si="666"/>
        <v>0.50994390617032126</v>
      </c>
      <c r="P1606" s="1">
        <f t="shared" si="667"/>
        <v>2.4020747950819654E-2</v>
      </c>
      <c r="Q1606" s="1">
        <f t="shared" si="668"/>
        <v>2.3620664722248663E-3</v>
      </c>
      <c r="R1606" s="1">
        <f t="shared" si="669"/>
        <v>0.51336206647222493</v>
      </c>
      <c r="S1606" s="1"/>
      <c r="T1606" s="17">
        <f t="shared" si="670"/>
        <v>947.94291458249825</v>
      </c>
      <c r="U1606" s="18">
        <f t="shared" si="671"/>
        <v>962.10724183018021</v>
      </c>
      <c r="V1606" s="2">
        <f t="shared" si="672"/>
        <v>900.54576885337326</v>
      </c>
      <c r="W1606" s="18">
        <f t="shared" si="673"/>
        <v>914.00187973867116</v>
      </c>
      <c r="X1606" s="2">
        <f t="shared" si="674"/>
        <v>-111.04377307477193</v>
      </c>
      <c r="Y1606" s="2">
        <f t="shared" si="675"/>
        <v>-109.40896536076241</v>
      </c>
      <c r="Z1606" s="2">
        <f t="shared" si="676"/>
        <v>-1000</v>
      </c>
      <c r="AA1606" s="2">
        <f t="shared" si="677"/>
        <v>914.00187973867116</v>
      </c>
      <c r="AB1606" s="5">
        <f t="shared" si="678"/>
        <v>-1</v>
      </c>
      <c r="AC1606" s="5">
        <f t="shared" si="679"/>
        <v>0.96100000000000008</v>
      </c>
      <c r="AD1606" s="3">
        <f t="shared" si="680"/>
        <v>201709</v>
      </c>
      <c r="AE1606" s="21">
        <v>2.31</v>
      </c>
      <c r="AF1606" s="21">
        <v>1.6890000000000001</v>
      </c>
      <c r="AG1606" s="21">
        <v>1.9610000000000001</v>
      </c>
      <c r="AH1606" s="21">
        <v>1.9430000000000001</v>
      </c>
      <c r="AI1606">
        <v>34</v>
      </c>
      <c r="AJ1606">
        <v>17</v>
      </c>
      <c r="AK1606">
        <f t="shared" si="681"/>
        <v>-110</v>
      </c>
      <c r="AL1606">
        <f t="shared" si="682"/>
        <v>17</v>
      </c>
      <c r="AM1606">
        <f t="shared" si="683"/>
        <v>34</v>
      </c>
    </row>
    <row r="1607" spans="2:39" x14ac:dyDescent="0.25">
      <c r="B1607" s="24">
        <v>43002</v>
      </c>
      <c r="C1607" s="20" t="s">
        <v>39</v>
      </c>
      <c r="D1607" s="20" t="s">
        <v>43</v>
      </c>
      <c r="E1607" s="2">
        <v>-999.99999999999909</v>
      </c>
      <c r="F1607" s="2">
        <v>767</v>
      </c>
      <c r="G1607" s="9">
        <f t="shared" si="684"/>
        <v>45095.791666662779</v>
      </c>
      <c r="H1607" s="2" t="str">
        <f t="shared" ref="H1607:H1670" si="685">IF(E1607&lt;=F1607,C1607,D1607)</f>
        <v>New England Patriots</v>
      </c>
      <c r="I1607" s="2" t="str">
        <f t="shared" ref="I1607:I1670" si="686">IF(E1607&gt;F1607,C1607,D1607)</f>
        <v>Houston Texans</v>
      </c>
      <c r="J1607" s="17">
        <f t="shared" ref="J1607:J1670" si="687">IF(E1607&lt;=F1607,E1607,F1607)</f>
        <v>-999.99999999999909</v>
      </c>
      <c r="K1607" s="18">
        <f t="shared" ref="K1607:K1670" si="688">IF(E1607&gt;F1607,E1607,F1607)</f>
        <v>767</v>
      </c>
      <c r="L1607" s="4">
        <f t="shared" si="663"/>
        <v>1.1000000000000001</v>
      </c>
      <c r="M1607" s="4">
        <f t="shared" si="664"/>
        <v>8.67</v>
      </c>
      <c r="N1607" s="1">
        <f t="shared" si="665"/>
        <v>0.90909090909090906</v>
      </c>
      <c r="O1607" s="1">
        <f t="shared" si="666"/>
        <v>0.11534025374855825</v>
      </c>
      <c r="P1607" s="1">
        <f t="shared" si="667"/>
        <v>2.384851586489245E-2</v>
      </c>
      <c r="Q1607" s="1">
        <f t="shared" si="668"/>
        <v>0.39687532767117539</v>
      </c>
      <c r="R1607" s="1">
        <f t="shared" si="669"/>
        <v>0.9078753276711754</v>
      </c>
      <c r="S1607" s="1"/>
      <c r="T1607" s="17">
        <f t="shared" si="670"/>
        <v>101.47282288762827</v>
      </c>
      <c r="U1607" s="18">
        <f t="shared" si="671"/>
        <v>6782.2050765839667</v>
      </c>
      <c r="V1607" s="2">
        <f t="shared" si="672"/>
        <v>96.399181743246857</v>
      </c>
      <c r="W1607" s="18">
        <f t="shared" si="673"/>
        <v>6443.0948227547678</v>
      </c>
      <c r="X1607" s="2">
        <f t="shared" si="674"/>
        <v>-1037.3532035400849</v>
      </c>
      <c r="Y1607" s="2">
        <f t="shared" si="675"/>
        <v>644.30948227547674</v>
      </c>
      <c r="Z1607" s="2">
        <f t="shared" si="676"/>
        <v>96.399181743246857</v>
      </c>
      <c r="AA1607" s="2">
        <f t="shared" si="677"/>
        <v>-1000</v>
      </c>
      <c r="AB1607" s="5">
        <f t="shared" si="678"/>
        <v>0.10000000000000009</v>
      </c>
      <c r="AC1607" s="5">
        <f t="shared" si="679"/>
        <v>-1</v>
      </c>
      <c r="AD1607" s="3">
        <f t="shared" si="680"/>
        <v>201709</v>
      </c>
      <c r="AE1607" s="21">
        <v>1.133</v>
      </c>
      <c r="AF1607" s="21">
        <v>7.04</v>
      </c>
      <c r="AG1607" s="21">
        <v>1.1000000000000001</v>
      </c>
      <c r="AH1607" s="21">
        <v>8.67</v>
      </c>
      <c r="AI1607">
        <v>36</v>
      </c>
      <c r="AJ1607">
        <v>33</v>
      </c>
      <c r="AK1607">
        <f t="shared" si="681"/>
        <v>-1000</v>
      </c>
      <c r="AL1607">
        <f t="shared" si="682"/>
        <v>36</v>
      </c>
      <c r="AM1607">
        <f t="shared" si="683"/>
        <v>33</v>
      </c>
    </row>
    <row r="1608" spans="2:39" x14ac:dyDescent="0.25">
      <c r="B1608" s="24">
        <v>43002</v>
      </c>
      <c r="C1608" s="20" t="s">
        <v>45</v>
      </c>
      <c r="D1608" s="20" t="s">
        <v>33</v>
      </c>
      <c r="E1608" s="2">
        <v>200</v>
      </c>
      <c r="F1608" s="2">
        <v>-224.21524663677133</v>
      </c>
      <c r="G1608" s="9">
        <f t="shared" si="684"/>
        <v>45095.833333329443</v>
      </c>
      <c r="H1608" s="2" t="str">
        <f t="shared" si="685"/>
        <v>Miami Dolphins</v>
      </c>
      <c r="I1608" s="2" t="str">
        <f t="shared" si="686"/>
        <v>New York Jets</v>
      </c>
      <c r="J1608" s="17">
        <f t="shared" si="687"/>
        <v>-224.21524663677133</v>
      </c>
      <c r="K1608" s="18">
        <f t="shared" si="688"/>
        <v>200</v>
      </c>
      <c r="L1608" s="4">
        <f t="shared" si="663"/>
        <v>1.446</v>
      </c>
      <c r="M1608" s="4">
        <f t="shared" si="664"/>
        <v>3</v>
      </c>
      <c r="N1608" s="1">
        <f t="shared" si="665"/>
        <v>0.69156293222683263</v>
      </c>
      <c r="O1608" s="1">
        <f t="shared" si="666"/>
        <v>0.33333333333333331</v>
      </c>
      <c r="P1608" s="1">
        <f t="shared" si="667"/>
        <v>2.4291497975708398E-2</v>
      </c>
      <c r="Q1608" s="1">
        <f t="shared" si="668"/>
        <v>0.17911479944674966</v>
      </c>
      <c r="R1608" s="1">
        <f t="shared" si="669"/>
        <v>0.69011479944674969</v>
      </c>
      <c r="S1608" s="1"/>
      <c r="T1608" s="17">
        <f t="shared" si="670"/>
        <v>449.03427777766638</v>
      </c>
      <c r="U1608" s="18">
        <f t="shared" si="671"/>
        <v>1979.151045749981</v>
      </c>
      <c r="V1608" s="2">
        <f t="shared" si="672"/>
        <v>426.58256388878306</v>
      </c>
      <c r="W1608" s="18">
        <f t="shared" si="673"/>
        <v>1880.1934934624819</v>
      </c>
      <c r="X1608" s="2">
        <f t="shared" si="674"/>
        <v>-234.42120814406192</v>
      </c>
      <c r="Y1608" s="2">
        <f t="shared" si="675"/>
        <v>188.01934934624819</v>
      </c>
      <c r="Z1608" s="2">
        <f t="shared" si="676"/>
        <v>-1000</v>
      </c>
      <c r="AA1608" s="2">
        <f t="shared" si="677"/>
        <v>1880.1934934624819</v>
      </c>
      <c r="AB1608" s="5">
        <f t="shared" si="678"/>
        <v>-1</v>
      </c>
      <c r="AC1608" s="5">
        <f t="shared" si="679"/>
        <v>2</v>
      </c>
      <c r="AD1608" s="3">
        <f t="shared" si="680"/>
        <v>201709</v>
      </c>
      <c r="AE1608" s="21">
        <v>3.18</v>
      </c>
      <c r="AF1608" s="21">
        <v>1.4079999999999999</v>
      </c>
      <c r="AG1608" s="21">
        <v>3</v>
      </c>
      <c r="AH1608" s="21">
        <v>1.446</v>
      </c>
      <c r="AI1608">
        <v>20</v>
      </c>
      <c r="AJ1608">
        <v>6</v>
      </c>
      <c r="AK1608">
        <f t="shared" si="681"/>
        <v>-300</v>
      </c>
      <c r="AL1608">
        <f t="shared" si="682"/>
        <v>6</v>
      </c>
      <c r="AM1608">
        <f t="shared" si="683"/>
        <v>20</v>
      </c>
    </row>
    <row r="1609" spans="2:39" x14ac:dyDescent="0.25">
      <c r="B1609" s="24">
        <v>43002</v>
      </c>
      <c r="C1609" s="20" t="s">
        <v>22</v>
      </c>
      <c r="D1609" s="20" t="s">
        <v>28</v>
      </c>
      <c r="E1609" s="2">
        <v>-230.41474654377885</v>
      </c>
      <c r="F1609" s="2">
        <v>204.99999999999997</v>
      </c>
      <c r="G1609" s="9">
        <f t="shared" si="684"/>
        <v>45095.874999996107</v>
      </c>
      <c r="H1609" s="2" t="str">
        <f t="shared" si="685"/>
        <v>Philadelphia Eagles</v>
      </c>
      <c r="I1609" s="2" t="str">
        <f t="shared" si="686"/>
        <v>New York Giants</v>
      </c>
      <c r="J1609" s="17">
        <f t="shared" si="687"/>
        <v>-230.41474654377885</v>
      </c>
      <c r="K1609" s="18">
        <f t="shared" si="688"/>
        <v>204.99999999999997</v>
      </c>
      <c r="L1609" s="4">
        <f t="shared" si="663"/>
        <v>1.4339999999999999</v>
      </c>
      <c r="M1609" s="4">
        <f t="shared" si="664"/>
        <v>3.05</v>
      </c>
      <c r="N1609" s="1">
        <f t="shared" si="665"/>
        <v>0.69735006973500702</v>
      </c>
      <c r="O1609" s="1">
        <f t="shared" si="666"/>
        <v>0.32786885245901642</v>
      </c>
      <c r="P1609" s="1">
        <f t="shared" si="667"/>
        <v>2.4598572702943966E-2</v>
      </c>
      <c r="Q1609" s="1">
        <f t="shared" si="668"/>
        <v>0.1847406086379953</v>
      </c>
      <c r="R1609" s="1">
        <f t="shared" si="669"/>
        <v>0.69574060863799536</v>
      </c>
      <c r="S1609" s="1"/>
      <c r="T1609" s="17">
        <f t="shared" si="670"/>
        <v>437.31728115975989</v>
      </c>
      <c r="U1609" s="18">
        <f t="shared" si="671"/>
        <v>2028.3240111062205</v>
      </c>
      <c r="V1609" s="2">
        <f t="shared" si="672"/>
        <v>415.45141710177188</v>
      </c>
      <c r="W1609" s="18">
        <f t="shared" si="673"/>
        <v>1926.9078105509093</v>
      </c>
      <c r="X1609" s="2">
        <f t="shared" si="674"/>
        <v>-240.70203129311579</v>
      </c>
      <c r="Y1609" s="2">
        <f t="shared" si="675"/>
        <v>192.69078105509092</v>
      </c>
      <c r="Z1609" s="2">
        <f t="shared" si="676"/>
        <v>415.45141710177188</v>
      </c>
      <c r="AA1609" s="2">
        <f t="shared" si="677"/>
        <v>-1000</v>
      </c>
      <c r="AB1609" s="5">
        <f t="shared" si="678"/>
        <v>0.43399999999999994</v>
      </c>
      <c r="AC1609" s="5">
        <f t="shared" si="679"/>
        <v>-1</v>
      </c>
      <c r="AD1609" s="3">
        <f t="shared" si="680"/>
        <v>201709</v>
      </c>
      <c r="AE1609" s="21">
        <v>1.3839999999999999</v>
      </c>
      <c r="AF1609" s="21">
        <v>3.31</v>
      </c>
      <c r="AG1609" s="21">
        <v>1.4339999999999999</v>
      </c>
      <c r="AH1609" s="21">
        <v>3.05</v>
      </c>
      <c r="AI1609">
        <v>27</v>
      </c>
      <c r="AJ1609">
        <v>24</v>
      </c>
      <c r="AK1609">
        <f t="shared" si="681"/>
        <v>-300</v>
      </c>
      <c r="AL1609">
        <f t="shared" si="682"/>
        <v>27</v>
      </c>
      <c r="AM1609">
        <f t="shared" si="683"/>
        <v>24</v>
      </c>
    </row>
    <row r="1610" spans="2:39" x14ac:dyDescent="0.25">
      <c r="B1610" s="24">
        <v>43002</v>
      </c>
      <c r="C1610" s="20" t="s">
        <v>29</v>
      </c>
      <c r="D1610" s="20" t="s">
        <v>31</v>
      </c>
      <c r="E1610" s="2">
        <v>139</v>
      </c>
      <c r="F1610" s="2">
        <v>-154.08320493066256</v>
      </c>
      <c r="G1610" s="9">
        <f t="shared" si="684"/>
        <v>45095.916666662772</v>
      </c>
      <c r="H1610" s="2" t="str">
        <f t="shared" si="685"/>
        <v>Baltimore Ravens</v>
      </c>
      <c r="I1610" s="2" t="str">
        <f t="shared" si="686"/>
        <v>Jacksonville Jaguars</v>
      </c>
      <c r="J1610" s="17">
        <f t="shared" si="687"/>
        <v>-154.08320493066256</v>
      </c>
      <c r="K1610" s="18">
        <f t="shared" si="688"/>
        <v>139</v>
      </c>
      <c r="L1610" s="4">
        <f t="shared" si="663"/>
        <v>1.649</v>
      </c>
      <c r="M1610" s="4">
        <f t="shared" si="664"/>
        <v>2.3899999999999997</v>
      </c>
      <c r="N1610" s="1">
        <f t="shared" si="665"/>
        <v>0.60642813826561548</v>
      </c>
      <c r="O1610" s="1">
        <f t="shared" si="666"/>
        <v>0.41841004184100422</v>
      </c>
      <c r="P1610" s="1">
        <f t="shared" si="667"/>
        <v>2.4236197078484789E-2</v>
      </c>
      <c r="Q1610" s="1">
        <f t="shared" si="668"/>
        <v>9.4009048212305629E-2</v>
      </c>
      <c r="R1610" s="1">
        <f t="shared" si="669"/>
        <v>0.60500904821230561</v>
      </c>
      <c r="S1610" s="1"/>
      <c r="T1610" s="17">
        <f t="shared" si="670"/>
        <v>652.86784215016701</v>
      </c>
      <c r="U1610" s="18">
        <f t="shared" si="671"/>
        <v>1387.9360655435105</v>
      </c>
      <c r="V1610" s="2">
        <f t="shared" si="672"/>
        <v>620.22445004265865</v>
      </c>
      <c r="W1610" s="18">
        <f t="shared" si="673"/>
        <v>1318.5392622663348</v>
      </c>
      <c r="X1610" s="2">
        <f t="shared" si="674"/>
        <v>-161.23195400168771</v>
      </c>
      <c r="Y1610" s="2">
        <f t="shared" si="675"/>
        <v>131.85392622663349</v>
      </c>
      <c r="Z1610" s="2">
        <f t="shared" si="676"/>
        <v>-1000</v>
      </c>
      <c r="AA1610" s="2">
        <f t="shared" si="677"/>
        <v>1318.5392622663348</v>
      </c>
      <c r="AB1610" s="5">
        <f t="shared" si="678"/>
        <v>-1</v>
      </c>
      <c r="AC1610" s="5">
        <f t="shared" si="679"/>
        <v>1.3899999999999997</v>
      </c>
      <c r="AD1610" s="3">
        <f t="shared" si="680"/>
        <v>201709</v>
      </c>
      <c r="AE1610" s="21">
        <v>2.71</v>
      </c>
      <c r="AF1610" s="21">
        <v>1.526</v>
      </c>
      <c r="AG1610" s="21">
        <v>2.39</v>
      </c>
      <c r="AH1610" s="21">
        <v>1.649</v>
      </c>
      <c r="AI1610">
        <v>44</v>
      </c>
      <c r="AJ1610">
        <v>7</v>
      </c>
      <c r="AK1610">
        <f t="shared" si="681"/>
        <v>-160</v>
      </c>
      <c r="AL1610">
        <f t="shared" si="682"/>
        <v>7</v>
      </c>
      <c r="AM1610">
        <f t="shared" si="683"/>
        <v>44</v>
      </c>
    </row>
    <row r="1611" spans="2:39" x14ac:dyDescent="0.25">
      <c r="B1611" s="24">
        <v>42999</v>
      </c>
      <c r="C1611" s="20" t="s">
        <v>25</v>
      </c>
      <c r="D1611" s="20" t="s">
        <v>50</v>
      </c>
      <c r="E1611" s="2">
        <v>131</v>
      </c>
      <c r="F1611" s="2">
        <v>-145.13788098693757</v>
      </c>
      <c r="G1611" s="9">
        <f t="shared" si="684"/>
        <v>45095.958333329436</v>
      </c>
      <c r="H1611" s="2" t="str">
        <f t="shared" si="685"/>
        <v>Los Angeles Rams</v>
      </c>
      <c r="I1611" s="2" t="str">
        <f t="shared" si="686"/>
        <v>San Francisco 49ers</v>
      </c>
      <c r="J1611" s="17">
        <f t="shared" si="687"/>
        <v>-145.13788098693757</v>
      </c>
      <c r="K1611" s="18">
        <f t="shared" si="688"/>
        <v>131</v>
      </c>
      <c r="L1611" s="4">
        <f t="shared" si="663"/>
        <v>1.6890000000000001</v>
      </c>
      <c r="M1611" s="4">
        <f t="shared" si="664"/>
        <v>2.31</v>
      </c>
      <c r="N1611" s="1">
        <f t="shared" si="665"/>
        <v>0.59206631142687982</v>
      </c>
  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7.9582939263223462E-2</v>
      </c>
      <c r="R1611" s="1">
        <f t="shared" si="669"/>
        <v>0.59058293926322347</v>
      </c>
      <c r="S1611" s="1"/>
      <c r="T1611" s="17">
        <f t="shared" si="670"/>
        <v>693.24227558544305</v>
      </c>
      <c r="U1611" s="18">
        <f t="shared" si="671"/>
        <v>1309.568863191934</v>
      </c>
      <c r="V1611" s="2">
        <f t="shared" si="672"/>
        <v>658.58016180617085</v>
      </c>
      <c r="W1611" s="18">
        <f t="shared" si="673"/>
        <v>1244.0904200323373</v>
      </c>
      <c r="X1611" s="2">
        <f t="shared" si="674"/>
        <v>-151.84180423192183</v>
      </c>
      <c r="Y1611" s="2">
        <f t="shared" si="675"/>
        <v>124.40904200323374</v>
      </c>
      <c r="Z1611" s="2">
        <f t="shared" si="676"/>
        <v>658.58016180617085</v>
      </c>
      <c r="AA1611" s="2">
        <f t="shared" si="677"/>
        <v>-1000</v>
      </c>
      <c r="AB1611" s="5">
        <f t="shared" si="678"/>
        <v>0.68900000000000006</v>
      </c>
      <c r="AC1611" s="5">
        <f t="shared" si="679"/>
        <v>-1</v>
      </c>
      <c r="AD1611" s="3">
        <f t="shared" si="680"/>
        <v>201709</v>
      </c>
      <c r="AE1611" s="21">
        <v>2.15</v>
      </c>
      <c r="AF1611" s="21">
        <v>1.7869999999999999</v>
      </c>
      <c r="AG1611" s="21">
        <v>2.31</v>
      </c>
      <c r="AH1611" s="21">
        <v>1.6890000000000001</v>
      </c>
      <c r="AI1611">
        <v>39</v>
      </c>
      <c r="AJ1611">
        <v>41</v>
      </c>
      <c r="AK1611">
        <f t="shared" si="681"/>
        <v>-150</v>
      </c>
      <c r="AL1611">
        <f t="shared" si="682"/>
        <v>41</v>
      </c>
      <c r="AM1611">
        <f t="shared" si="683"/>
        <v>39</v>
      </c>
    </row>
    <row r="1612" spans="2:39" x14ac:dyDescent="0.25">
      <c r="B1612" s="24">
        <v>42996</v>
      </c>
      <c r="C1612" s="20" t="s">
        <v>28</v>
      </c>
      <c r="D1612" s="20" t="s">
        <v>37</v>
      </c>
      <c r="E1612" s="2">
        <v>-167.22408026755849</v>
      </c>
      <c r="F1612" s="2">
        <v>150.99999999999997</v>
      </c>
      <c r="G1612" s="9">
        <f t="shared" si="684"/>
        <v>45095.9999999961</v>
      </c>
      <c r="H1612" s="2" t="str">
        <f t="shared" si="685"/>
        <v>New York Giants</v>
      </c>
      <c r="I1612" s="2" t="str">
        <f t="shared" si="686"/>
        <v>Detroit Lions</v>
      </c>
      <c r="J1612" s="17">
        <f t="shared" si="687"/>
        <v>-167.22408026755849</v>
      </c>
      <c r="K1612" s="18">
        <f t="shared" si="688"/>
        <v>150.99999999999997</v>
      </c>
      <c r="L1612" s="4">
        <f t="shared" si="663"/>
        <v>1.5980000000000003</v>
      </c>
      <c r="M1612" s="4">
        <f t="shared" si="664"/>
        <v>2.5099999999999998</v>
      </c>
      <c r="N1612" s="1">
        <f t="shared" si="665"/>
        <v>0.6257822277847308</v>
      </c>
      <c r="O1612" s="1">
        <f t="shared" si="666"/>
        <v>0.39840637450199207</v>
      </c>
      <c r="P1612" s="1">
        <f t="shared" si="667"/>
        <v>2.3617332035053451E-2</v>
      </c>
      <c r="Q1612" s="1">
        <f t="shared" si="668"/>
        <v>0.11368792664136937</v>
      </c>
      <c r="R1612" s="1">
        <f t="shared" si="669"/>
        <v>0.62468792664136941</v>
      </c>
      <c r="S1612" s="1"/>
      <c r="T1612" s="17">
        <f t="shared" si="670"/>
        <v>600.79930690591948</v>
      </c>
      <c r="U1612" s="18">
        <f t="shared" si="671"/>
        <v>1503.4686795207117</v>
      </c>
      <c r="V1612" s="2">
        <f t="shared" si="672"/>
        <v>570.75934156062351</v>
      </c>
      <c r="W1612" s="18">
        <f t="shared" si="673"/>
        <v>1428.2952455446762</v>
      </c>
      <c r="X1612" s="2">
        <f t="shared" si="674"/>
        <v>-175.20519195808632</v>
      </c>
      <c r="Y1612" s="2">
        <f t="shared" si="675"/>
        <v>142.82952455446761</v>
      </c>
      <c r="Z1612" s="2">
        <f t="shared" si="676"/>
        <v>-1000</v>
      </c>
      <c r="AA1612" s="2">
        <f t="shared" si="677"/>
        <v>1428.2952455446762</v>
      </c>
      <c r="AB1612" s="5">
        <f t="shared" si="678"/>
        <v>-1</v>
      </c>
      <c r="AC1612" s="5">
        <f t="shared" si="679"/>
        <v>1.5099999999999998</v>
      </c>
      <c r="AD1612" s="3">
        <f t="shared" si="680"/>
        <v>201709</v>
      </c>
      <c r="AE1612" s="21">
        <v>1.4950000000000001</v>
      </c>
      <c r="AF1612" s="21">
        <v>2.81</v>
      </c>
      <c r="AG1612" s="21">
        <v>1.5980000000000001</v>
      </c>
      <c r="AH1612" s="21">
        <v>2.5099999999999998</v>
      </c>
      <c r="AI1612">
        <v>10</v>
      </c>
      <c r="AJ1612">
        <v>24</v>
      </c>
      <c r="AK1612">
        <f t="shared" si="681"/>
        <v>-170</v>
      </c>
      <c r="AL1612">
        <f t="shared" si="682"/>
        <v>10</v>
      </c>
      <c r="AM1612">
        <f t="shared" si="683"/>
        <v>24</v>
      </c>
    </row>
    <row r="1613" spans="2:39" x14ac:dyDescent="0.25">
      <c r="B1613" s="24">
        <v>42995</v>
      </c>
      <c r="C1613" s="20" t="s">
        <v>38</v>
      </c>
      <c r="D1613" s="20" t="s">
        <v>36</v>
      </c>
      <c r="E1613" s="2">
        <v>-179.21146953405017</v>
      </c>
      <c r="F1613" s="2">
        <v>161</v>
      </c>
      <c r="G1613" s="9">
        <f t="shared" si="684"/>
        <v>45096.041666662764</v>
      </c>
      <c r="H1613" s="2" t="str">
        <f t="shared" si="685"/>
        <v>Atlanta Falcons</v>
      </c>
      <c r="I1613" s="2" t="str">
        <f t="shared" si="686"/>
        <v>Green Bay Packers</v>
      </c>
      <c r="J1613" s="17">
        <f t="shared" si="687"/>
        <v>-179.21146953405017</v>
      </c>
      <c r="K1613" s="18">
        <f t="shared" si="688"/>
        <v>161</v>
      </c>
      <c r="L1613" s="4">
        <f t="shared" si="663"/>
        <v>1.5579999999999998</v>
      </c>
      <c r="M1613" s="4">
        <f t="shared" si="664"/>
        <v>2.6100000000000003</v>
      </c>
      <c r="N1613" s="1">
        <f t="shared" si="665"/>
        <v>0.64184852374839541</v>
      </c>
      <c r="O1613" s="1">
        <f t="shared" si="666"/>
        <v>0.38314176245210724</v>
      </c>
      <c r="P1613" s="1">
        <f t="shared" si="667"/>
        <v>2.4380998080614336E-2</v>
      </c>
      <c r="Q1613" s="1">
        <f t="shared" si="668"/>
        <v>0.12935338064814408</v>
      </c>
      <c r="R1613" s="1">
        <f t="shared" si="669"/>
        <v>0.64035338064814407</v>
      </c>
      <c r="S1613" s="1"/>
      <c r="T1613" s="17">
        <f t="shared" si="670"/>
        <v>561.63773038542206</v>
      </c>
      <c r="U1613" s="18">
        <f t="shared" si="671"/>
        <v>1603.4302738055192</v>
      </c>
      <c r="V1613" s="2">
        <f t="shared" si="672"/>
        <v>533.55584386615089</v>
      </c>
      <c r="W1613" s="18">
        <f t="shared" si="673"/>
        <v>1523.2587601152431</v>
      </c>
      <c r="X1613" s="2">
        <f t="shared" si="674"/>
        <v>-187.42180626379991</v>
      </c>
      <c r="Y1613" s="2">
        <f t="shared" si="675"/>
        <v>152.32587601152431</v>
      </c>
      <c r="Z1613" s="2">
        <f t="shared" si="676"/>
        <v>533.55584386615089</v>
      </c>
      <c r="AA1613" s="2">
        <f t="shared" si="677"/>
        <v>-1000</v>
      </c>
      <c r="AB1613" s="5">
        <f t="shared" si="678"/>
        <v>0.55799999999999983</v>
      </c>
      <c r="AC1613" s="5">
        <f t="shared" si="679"/>
        <v>-1</v>
      </c>
      <c r="AD1613" s="3">
        <f t="shared" si="680"/>
        <v>201709</v>
      </c>
      <c r="AE1613" s="21">
        <v>1.6990000000000001</v>
      </c>
      <c r="AF1613" s="21">
        <v>2.29</v>
      </c>
      <c r="AG1613" s="21">
        <v>1.5580000000000001</v>
      </c>
      <c r="AH1613" s="21">
        <v>2.61</v>
      </c>
      <c r="AI1613">
        <v>34</v>
      </c>
      <c r="AJ1613">
        <v>23</v>
      </c>
      <c r="AK1613">
        <f t="shared" si="681"/>
        <v>-180</v>
      </c>
      <c r="AL1613">
        <f t="shared" si="682"/>
        <v>34</v>
      </c>
      <c r="AM1613">
        <f t="shared" si="683"/>
        <v>23</v>
      </c>
    </row>
    <row r="1614" spans="2:39" x14ac:dyDescent="0.25">
      <c r="B1614" s="24">
        <v>42995</v>
      </c>
      <c r="C1614" s="20" t="s">
        <v>41</v>
      </c>
      <c r="D1614" s="20" t="s">
        <v>26</v>
      </c>
      <c r="E1614" s="2">
        <v>118.00000000000001</v>
      </c>
      <c r="F1614" s="2">
        <v>-130.03901170351108</v>
      </c>
      <c r="G1614" s="9">
        <f t="shared" si="684"/>
        <v>45096.083333329429</v>
      </c>
      <c r="H1614" s="2" t="str">
        <f t="shared" si="685"/>
        <v>Dallas Cowboys</v>
      </c>
      <c r="I1614" s="2" t="str">
        <f t="shared" si="686"/>
        <v>Denver Broncos</v>
      </c>
      <c r="J1614" s="17">
        <f t="shared" si="687"/>
        <v>-130.03901170351108</v>
      </c>
      <c r="K1614" s="18">
        <f t="shared" si="688"/>
        <v>118.00000000000001</v>
      </c>
      <c r="L1614" s="4">
        <f t="shared" si="663"/>
        <v>1.7689999999999999</v>
      </c>
      <c r="M1614" s="4">
        <f t="shared" si="664"/>
        <v>2.1800000000000002</v>
      </c>
      <c r="N1614" s="1">
        <f t="shared" si="665"/>
        <v>0.56529112492933864</v>
      </c>
      <c r="O1614" s="1">
        <f t="shared" si="666"/>
        <v>0.4587155963302752</v>
      </c>
      <c r="P1614" s="1">
        <f t="shared" si="667"/>
        <v>2.3443909850595079E-2</v>
      </c>
      <c r="Q1614" s="1">
        <f t="shared" si="668"/>
        <v>5.328776429953172E-2</v>
      </c>
      <c r="R1614" s="1">
        <f t="shared" si="669"/>
        <v>0.56428776429953176</v>
      </c>
      <c r="S1614" s="1"/>
      <c r="T1614" s="17">
        <f t="shared" si="670"/>
        <v>772.14546064335025</v>
      </c>
      <c r="U1614" s="18">
        <f t="shared" si="671"/>
        <v>1178.7723247127699</v>
      </c>
      <c r="V1614" s="2">
        <f t="shared" si="672"/>
        <v>733.53818761118271</v>
      </c>
      <c r="W1614" s="18">
        <f t="shared" si="673"/>
        <v>1119.8337084771313</v>
      </c>
      <c r="X1614" s="2">
        <f t="shared" si="674"/>
        <v>-136.32555426413018</v>
      </c>
      <c r="Y1614" s="2">
        <f t="shared" si="675"/>
        <v>111.98337084771313</v>
      </c>
      <c r="Z1614" s="2">
        <f t="shared" si="676"/>
        <v>-1000</v>
      </c>
      <c r="AA1614" s="2">
        <f t="shared" si="677"/>
        <v>1119.8337084771313</v>
      </c>
      <c r="AB1614" s="5">
        <f t="shared" si="678"/>
        <v>-1</v>
      </c>
      <c r="AC1614" s="5">
        <f t="shared" si="679"/>
        <v>1.1800000000000002</v>
      </c>
      <c r="AD1614" s="3">
        <f t="shared" si="680"/>
        <v>201709</v>
      </c>
      <c r="AE1614" s="21">
        <v>2.11</v>
      </c>
      <c r="AF1614" s="21">
        <v>1.8129999999999999</v>
      </c>
      <c r="AG1614" s="21">
        <v>2.1800000000000002</v>
      </c>
      <c r="AH1614" s="21">
        <v>1.7689999999999999</v>
      </c>
      <c r="AI1614">
        <v>42</v>
      </c>
      <c r="AJ1614">
        <v>17</v>
      </c>
      <c r="AK1614">
        <f t="shared" si="681"/>
        <v>-140</v>
      </c>
      <c r="AL1614">
        <f t="shared" si="682"/>
        <v>17</v>
      </c>
      <c r="AM1614">
        <f t="shared" si="683"/>
        <v>42</v>
      </c>
    </row>
    <row r="1615" spans="2:39" x14ac:dyDescent="0.25">
      <c r="B1615" s="24">
        <v>42995</v>
      </c>
      <c r="C1615" s="20" t="s">
        <v>50</v>
      </c>
      <c r="D1615" s="20" t="s">
        <v>56</v>
      </c>
      <c r="E1615" s="2">
        <v>-162.07455429497568</v>
      </c>
      <c r="F1615" s="2">
        <v>146</v>
      </c>
      <c r="G1615" s="9">
        <f t="shared" si="684"/>
        <v>45096.124999996093</v>
      </c>
      <c r="H1615" s="2" t="str">
        <f t="shared" si="685"/>
        <v>Los Angeles Rams</v>
      </c>
      <c r="I1615" s="2" t="str">
        <f t="shared" si="686"/>
        <v>Washington Redskins</v>
      </c>
      <c r="J1615" s="17">
        <f t="shared" si="687"/>
        <v>-162.07455429497568</v>
      </c>
      <c r="K1615" s="18">
        <f t="shared" si="688"/>
        <v>146</v>
      </c>
      <c r="L1615" s="4">
        <f t="shared" si="663"/>
        <v>1.6169999999999998</v>
      </c>
      <c r="M1615" s="4">
        <f t="shared" si="664"/>
        <v>2.46</v>
      </c>
      <c r="N1615" s="1">
        <f t="shared" si="665"/>
        <v>0.61842918985776141</v>
      </c>
      <c r="O1615" s="1">
        <f t="shared" si="666"/>
        <v>0.4065040650406504</v>
      </c>
      <c r="P1615" s="1">
        <f t="shared" si="667"/>
        <v>2.4326710816777175E-2</v>
      </c>
      <c r="Q1615" s="1">
        <f t="shared" si="668"/>
        <v>0.10596256240855551</v>
      </c>
      <c r="R1615" s="1">
        <f t="shared" si="669"/>
        <v>0.61696256240855551</v>
      </c>
      <c r="S1615" s="1"/>
      <c r="T1615" s="17">
        <f t="shared" si="670"/>
        <v>620.84389058569059</v>
      </c>
      <c r="U1615" s="18">
        <f t="shared" si="671"/>
        <v>1456.8535337470446</v>
      </c>
      <c r="V1615" s="2">
        <f t="shared" si="672"/>
        <v>589.80169605640606</v>
      </c>
      <c r="W1615" s="18">
        <f t="shared" si="673"/>
        <v>1384.0108570596924</v>
      </c>
      <c r="X1615" s="2">
        <f t="shared" si="674"/>
        <v>-169.54851209928776</v>
      </c>
      <c r="Y1615" s="2">
        <f t="shared" si="675"/>
        <v>138.40108570596925</v>
      </c>
      <c r="Z1615" s="2">
        <f t="shared" si="676"/>
        <v>-1000</v>
      </c>
      <c r="AA1615" s="2">
        <f t="shared" si="677"/>
        <v>1384.0108570596924</v>
      </c>
      <c r="AB1615" s="5">
        <f t="shared" si="678"/>
        <v>-1</v>
      </c>
      <c r="AC1615" s="5">
        <f t="shared" si="679"/>
        <v>1.46</v>
      </c>
      <c r="AD1615" s="3">
        <f t="shared" si="680"/>
        <v>201709</v>
      </c>
      <c r="AE1615" s="21">
        <v>1.7509999999999999</v>
      </c>
      <c r="AF1615" s="21">
        <v>2.2000000000000002</v>
      </c>
      <c r="AG1615" s="21">
        <v>1.617</v>
      </c>
      <c r="AH1615" s="21">
        <v>2.46</v>
      </c>
      <c r="AI1615">
        <v>20</v>
      </c>
      <c r="AJ1615">
        <v>27</v>
      </c>
      <c r="AK1615">
        <f t="shared" si="681"/>
        <v>-170</v>
      </c>
      <c r="AL1615">
        <f t="shared" si="682"/>
        <v>20</v>
      </c>
      <c r="AM1615">
        <f t="shared" si="683"/>
        <v>27</v>
      </c>
    </row>
    <row r="1616" spans="2:39" x14ac:dyDescent="0.25">
      <c r="B1616" s="24">
        <v>42995</v>
      </c>
      <c r="C1616" s="20" t="s">
        <v>35</v>
      </c>
      <c r="D1616" s="20" t="s">
        <v>25</v>
      </c>
      <c r="E1616" s="2">
        <v>-800</v>
      </c>
      <c r="F1616" s="2">
        <v>638</v>
      </c>
      <c r="G1616" s="9">
        <f t="shared" si="684"/>
        <v>45096.166666662757</v>
      </c>
      <c r="H1616" s="2" t="str">
        <f t="shared" si="685"/>
        <v>Seattle Seahawks</v>
      </c>
      <c r="I1616" s="2" t="str">
        <f t="shared" si="686"/>
        <v>San Francisco 49ers</v>
      </c>
      <c r="J1616" s="17">
        <f t="shared" si="687"/>
        <v>-800</v>
      </c>
      <c r="K1616" s="18">
        <f t="shared" si="688"/>
        <v>638</v>
      </c>
      <c r="L1616" s="4">
        <f t="shared" si="663"/>
        <v>1.125</v>
      </c>
      <c r="M1616" s="4">
        <f t="shared" si="664"/>
        <v>7.38</v>
      </c>
      <c r="N1616" s="1">
        <f t="shared" si="665"/>
        <v>0.88888888888888884</v>
      </c>
      <c r="O1616" s="1">
        <f t="shared" si="666"/>
        <v>0.13550135501355015</v>
      </c>
      <c r="P1616" s="1">
        <f t="shared" si="667"/>
        <v>2.3809523809523725E-2</v>
      </c>
      <c r="Q1616" s="1">
        <f t="shared" si="668"/>
        <v>0.37669376693766932</v>
      </c>
      <c r="R1616" s="1">
        <f t="shared" si="669"/>
        <v>0.88769376693766933</v>
      </c>
      <c r="S1616" s="1"/>
      <c r="T1616" s="17">
        <f t="shared" si="670"/>
        <v>126.51461263467057</v>
      </c>
      <c r="U1616" s="18">
        <f t="shared" si="671"/>
        <v>5785.40701103421</v>
      </c>
      <c r="V1616" s="2">
        <f t="shared" si="672"/>
        <v>120.18888200293704</v>
      </c>
      <c r="W1616" s="18">
        <f t="shared" si="673"/>
        <v>5496.1366604824989</v>
      </c>
      <c r="X1616" s="2">
        <f t="shared" si="674"/>
        <v>-832.0237141198827</v>
      </c>
      <c r="Y1616" s="2">
        <f t="shared" si="675"/>
        <v>549.61366604824991</v>
      </c>
      <c r="Z1616" s="2">
        <f t="shared" si="676"/>
        <v>120.18888200293704</v>
      </c>
      <c r="AA1616" s="2">
        <f t="shared" si="677"/>
        <v>-1000</v>
      </c>
      <c r="AB1616" s="5">
        <f t="shared" si="678"/>
        <v>0.125</v>
      </c>
      <c r="AC1616" s="5">
        <f t="shared" si="679"/>
        <v>-1</v>
      </c>
      <c r="AD1616" s="3">
        <f t="shared" si="680"/>
        <v>201709</v>
      </c>
      <c r="AE1616" s="21">
        <v>1.1579999999999999</v>
      </c>
      <c r="AF1616" s="21">
        <v>6.2</v>
      </c>
      <c r="AG1616" s="21">
        <v>1.125</v>
      </c>
      <c r="AH1616" s="21">
        <v>7.38</v>
      </c>
      <c r="AI1616">
        <v>12</v>
      </c>
      <c r="AJ1616">
        <v>9</v>
      </c>
      <c r="AK1616">
        <f t="shared" si="681"/>
        <v>-800</v>
      </c>
      <c r="AL1616">
        <f t="shared" si="682"/>
        <v>12</v>
      </c>
      <c r="AM1616">
        <f t="shared" si="683"/>
        <v>9</v>
      </c>
    </row>
    <row r="1617" spans="2:39" x14ac:dyDescent="0.25">
      <c r="B1617" s="24">
        <v>42995</v>
      </c>
      <c r="C1617" s="20" t="s">
        <v>34</v>
      </c>
      <c r="D1617" s="20" t="s">
        <v>33</v>
      </c>
      <c r="E1617" s="2">
        <v>-185.18518518518516</v>
      </c>
      <c r="F1617" s="2">
        <v>166</v>
      </c>
      <c r="G1617" s="9">
        <f t="shared" si="684"/>
        <v>45096.208333329421</v>
      </c>
      <c r="H1617" s="2" t="str">
        <f t="shared" si="685"/>
        <v>Los Angeles Chargers</v>
      </c>
      <c r="I1617" s="2" t="str">
        <f t="shared" si="686"/>
        <v>Miami Dolphins</v>
      </c>
      <c r="J1617" s="17">
        <f t="shared" si="687"/>
        <v>-185.18518518518516</v>
      </c>
      <c r="K1617" s="18">
        <f t="shared" si="688"/>
        <v>166</v>
      </c>
      <c r="L1617" s="4">
        <f t="shared" si="663"/>
        <v>1.54</v>
      </c>
      <c r="M1617" s="4">
        <f t="shared" si="664"/>
        <v>2.66</v>
      </c>
      <c r="N1617" s="1">
        <f t="shared" si="665"/>
        <v>0.64935064935064934</v>
      </c>
      <c r="O1617" s="1">
        <f t="shared" si="666"/>
        <v>0.37593984962406013</v>
      </c>
      <c r="P1617" s="1">
        <f t="shared" si="667"/>
        <v>2.4666666666666726E-2</v>
      </c>
      <c r="Q1617" s="1">
        <f t="shared" si="668"/>
        <v>0.13670539986329461</v>
      </c>
      <c r="R1617" s="1">
        <f t="shared" si="669"/>
        <v>0.64770539986329467</v>
      </c>
      <c r="S1617" s="1"/>
      <c r="T1617" s="17">
        <f t="shared" si="670"/>
        <v>543.91178491187668</v>
      </c>
      <c r="U1617" s="18">
        <f t="shared" si="671"/>
        <v>1653.0471874062387</v>
      </c>
      <c r="V1617" s="2">
        <f t="shared" si="672"/>
        <v>516.71619566628283</v>
      </c>
      <c r="W1617" s="18">
        <f t="shared" si="673"/>
        <v>1570.3948280359266</v>
      </c>
      <c r="X1617" s="2">
        <f t="shared" si="674"/>
        <v>-193.52983482751958</v>
      </c>
      <c r="Y1617" s="2">
        <f t="shared" si="675"/>
        <v>157.03948280359265</v>
      </c>
      <c r="Z1617" s="2">
        <f t="shared" si="676"/>
        <v>-1000</v>
      </c>
      <c r="AA1617" s="2">
        <f t="shared" si="677"/>
        <v>1570.3948280359266</v>
      </c>
      <c r="AB1617" s="5">
        <f t="shared" si="678"/>
        <v>-1</v>
      </c>
      <c r="AC1617" s="5">
        <f t="shared" si="679"/>
        <v>1.6600000000000001</v>
      </c>
      <c r="AD1617" s="3">
        <f t="shared" si="680"/>
        <v>201709</v>
      </c>
      <c r="AE1617" s="21">
        <v>1.444</v>
      </c>
      <c r="AF1617" s="21">
        <v>3.01</v>
      </c>
      <c r="AG1617" s="21">
        <v>1.54</v>
      </c>
      <c r="AH1617" s="21">
        <v>2.66</v>
      </c>
      <c r="AI1617">
        <v>17</v>
      </c>
      <c r="AJ1617">
        <v>19</v>
      </c>
      <c r="AK1617">
        <f t="shared" si="681"/>
        <v>-190</v>
      </c>
      <c r="AL1617">
        <f t="shared" si="682"/>
        <v>17</v>
      </c>
      <c r="AM1617">
        <f t="shared" si="683"/>
        <v>19</v>
      </c>
    </row>
    <row r="1618" spans="2:39" x14ac:dyDescent="0.25">
      <c r="B1618" s="24">
        <v>42995</v>
      </c>
      <c r="C1618" s="20" t="s">
        <v>55</v>
      </c>
      <c r="D1618" s="20" t="s">
        <v>45</v>
      </c>
      <c r="E1618" s="2">
        <v>-800</v>
      </c>
      <c r="F1618" s="2">
        <v>638</v>
      </c>
      <c r="G1618" s="9">
        <f t="shared" si="684"/>
        <v>45096.249999996086</v>
      </c>
      <c r="H1618" s="2" t="str">
        <f t="shared" si="685"/>
        <v>Oakland Raiders</v>
      </c>
      <c r="I1618" s="2" t="str">
        <f t="shared" si="686"/>
        <v>New York Jets</v>
      </c>
      <c r="J1618" s="17">
        <f t="shared" si="687"/>
        <v>-800</v>
      </c>
      <c r="K1618" s="18">
        <f t="shared" si="688"/>
        <v>638</v>
      </c>
      <c r="L1618" s="4">
        <f t="shared" si="663"/>
        <v>1.125</v>
      </c>
      <c r="M1618" s="4">
        <f t="shared" si="664"/>
        <v>7.38</v>
      </c>
      <c r="N1618" s="1">
        <f t="shared" si="665"/>
        <v>0.88888888888888884</v>
      </c>
      <c r="O1618" s="1">
        <f t="shared" si="666"/>
        <v>0.13550135501355015</v>
      </c>
      <c r="P1618" s="1">
        <f t="shared" si="667"/>
        <v>2.3809523809523725E-2</v>
      </c>
      <c r="Q1618" s="1">
        <f t="shared" si="668"/>
        <v>0.37669376693766932</v>
      </c>
      <c r="R1618" s="1">
        <f t="shared" si="669"/>
        <v>0.88769376693766933</v>
      </c>
      <c r="S1618" s="1"/>
      <c r="T1618" s="17">
        <f t="shared" si="670"/>
        <v>126.51461263467057</v>
      </c>
      <c r="U1618" s="18">
        <f t="shared" si="671"/>
        <v>5785.40701103421</v>
      </c>
      <c r="V1618" s="2">
        <f t="shared" si="672"/>
        <v>120.18888200293704</v>
      </c>
      <c r="W1618" s="18">
        <f t="shared" si="673"/>
        <v>5496.1366604824989</v>
      </c>
      <c r="X1618" s="2">
        <f t="shared" si="674"/>
        <v>-832.0237141198827</v>
      </c>
      <c r="Y1618" s="2">
        <f t="shared" si="675"/>
        <v>549.61366604824991</v>
      </c>
      <c r="Z1618" s="2">
        <f t="shared" si="676"/>
        <v>120.18888200293704</v>
      </c>
      <c r="AA1618" s="2">
        <f t="shared" si="677"/>
        <v>-1000</v>
      </c>
      <c r="AB1618" s="5">
        <f t="shared" si="678"/>
        <v>0.125</v>
      </c>
      <c r="AC1618" s="5">
        <f t="shared" si="679"/>
        <v>-1</v>
      </c>
      <c r="AD1618" s="3">
        <f t="shared" si="680"/>
        <v>201709</v>
      </c>
      <c r="AE1618" s="21">
        <v>1.125</v>
      </c>
      <c r="AF1618" s="21">
        <v>7.38</v>
      </c>
      <c r="AG1618" s="21">
        <v>1.125</v>
      </c>
      <c r="AH1618" s="21">
        <v>7.38</v>
      </c>
      <c r="AI1618">
        <v>45</v>
      </c>
      <c r="AJ1618">
        <v>20</v>
      </c>
      <c r="AK1618">
        <f t="shared" si="681"/>
        <v>-800</v>
      </c>
      <c r="AL1618">
        <f t="shared" si="682"/>
        <v>45</v>
      </c>
      <c r="AM1618">
        <f t="shared" si="683"/>
        <v>20</v>
      </c>
    </row>
    <row r="1619" spans="2:39" x14ac:dyDescent="0.25">
      <c r="B1619" s="24">
        <v>42995</v>
      </c>
      <c r="C1619" s="20" t="s">
        <v>31</v>
      </c>
      <c r="D1619" s="20" t="s">
        <v>49</v>
      </c>
      <c r="E1619" s="2">
        <v>-320.51282051282044</v>
      </c>
      <c r="F1619" s="2">
        <v>281</v>
      </c>
      <c r="G1619" s="9">
        <f t="shared" si="684"/>
        <v>45096.29166666275</v>
      </c>
      <c r="H1619" s="2" t="str">
        <f t="shared" si="685"/>
        <v>Baltimore Ravens</v>
      </c>
      <c r="I1619" s="2" t="str">
        <f t="shared" si="686"/>
        <v>Cleveland Browns</v>
      </c>
      <c r="J1619" s="17">
        <f t="shared" si="687"/>
        <v>-320.51282051282044</v>
      </c>
      <c r="K1619" s="18">
        <f t="shared" si="688"/>
        <v>281</v>
      </c>
      <c r="L1619" s="4">
        <f t="shared" si="663"/>
        <v>1.3120000000000001</v>
      </c>
      <c r="M1619" s="4">
        <f t="shared" si="664"/>
        <v>3.81</v>
      </c>
      <c r="N1619" s="1">
        <f t="shared" si="665"/>
        <v>0.76219512195121952</v>
      </c>
      <c r="O1619" s="1">
        <f t="shared" si="666"/>
        <v>0.26246719160104987</v>
      </c>
      <c r="P1619" s="1">
        <f t="shared" si="667"/>
        <v>2.4068723155017402E-2</v>
      </c>
      <c r="Q1619" s="1">
        <f t="shared" si="668"/>
        <v>0.24986396517508483</v>
      </c>
      <c r="R1619" s="1">
        <f t="shared" si="669"/>
        <v>0.76086396517508481</v>
      </c>
      <c r="S1619" s="1"/>
      <c r="T1619" s="17">
        <f t="shared" si="670"/>
        <v>314.29538757284536</v>
      </c>
      <c r="U1619" s="18">
        <f t="shared" si="671"/>
        <v>2738.2252641908881</v>
      </c>
      <c r="V1619" s="2">
        <f t="shared" si="672"/>
        <v>298.58061819420305</v>
      </c>
      <c r="W1619" s="18">
        <f t="shared" si="673"/>
        <v>2601.3140009813437</v>
      </c>
      <c r="X1619" s="2">
        <f t="shared" si="674"/>
        <v>-334.91792134664922</v>
      </c>
      <c r="Y1619" s="2">
        <f t="shared" si="675"/>
        <v>260.13140009813435</v>
      </c>
      <c r="Z1619" s="2">
        <f t="shared" si="676"/>
        <v>298.58061819420305</v>
      </c>
      <c r="AA1619" s="2">
        <f t="shared" si="677"/>
        <v>-1000</v>
      </c>
      <c r="AB1619" s="5">
        <f t="shared" si="678"/>
        <v>0.31200000000000006</v>
      </c>
      <c r="AC1619" s="5">
        <f t="shared" si="679"/>
        <v>-1</v>
      </c>
      <c r="AD1619" s="3">
        <f t="shared" si="680"/>
        <v>201709</v>
      </c>
      <c r="AE1619" s="21">
        <v>1.3069999999999999</v>
      </c>
      <c r="AF1619" s="21">
        <v>3.85</v>
      </c>
      <c r="AG1619" s="21">
        <v>1.3120000000000001</v>
      </c>
      <c r="AH1619" s="21">
        <v>3.81</v>
      </c>
      <c r="AI1619">
        <v>24</v>
      </c>
      <c r="AJ1619">
        <v>10</v>
      </c>
      <c r="AK1619">
        <f t="shared" si="681"/>
        <v>-400</v>
      </c>
      <c r="AL1619">
        <f t="shared" si="682"/>
        <v>24</v>
      </c>
      <c r="AM1619">
        <f t="shared" si="683"/>
        <v>10</v>
      </c>
    </row>
    <row r="1620" spans="2:39" x14ac:dyDescent="0.25">
      <c r="B1620" s="24">
        <v>42995</v>
      </c>
      <c r="C1620" s="20" t="s">
        <v>47</v>
      </c>
      <c r="D1620" s="20" t="s">
        <v>27</v>
      </c>
      <c r="E1620" s="2">
        <v>-265.25198938992042</v>
      </c>
      <c r="F1620" s="2">
        <v>235</v>
      </c>
      <c r="G1620" s="9">
        <f t="shared" si="684"/>
        <v>45096.333333329414</v>
      </c>
      <c r="H1620" s="2" t="str">
        <f t="shared" si="685"/>
        <v>Carolina Panthers</v>
      </c>
      <c r="I1620" s="2" t="str">
        <f t="shared" si="686"/>
        <v>Buffalo Bills</v>
      </c>
      <c r="J1620" s="17">
        <f t="shared" si="687"/>
        <v>-265.25198938992042</v>
      </c>
      <c r="K1620" s="18">
        <f t="shared" si="688"/>
        <v>235</v>
      </c>
      <c r="L1620" s="4">
        <f t="shared" si="663"/>
        <v>1.377</v>
      </c>
      <c r="M1620" s="4">
        <f t="shared" si="664"/>
        <v>3.35</v>
      </c>
      <c r="N1620" s="1">
        <f t="shared" si="665"/>
        <v>0.72621641249092228</v>
      </c>
      <c r="O1620" s="1">
        <f t="shared" si="666"/>
        <v>0.29850746268656714</v>
      </c>
      <c r="P1620" s="1">
        <f t="shared" si="667"/>
        <v>2.4127353501163462E-2</v>
      </c>
      <c r="Q1620" s="1">
        <f t="shared" si="668"/>
        <v>0.21385447490217757</v>
      </c>
      <c r="R1620" s="1">
        <f t="shared" si="669"/>
        <v>0.72485447490217758</v>
      </c>
      <c r="S1620" s="1"/>
      <c r="T1620" s="17">
        <f t="shared" si="670"/>
        <v>379.5872614774911</v>
      </c>
      <c r="U1620" s="18">
        <f t="shared" si="671"/>
        <v>2310.2284553242857</v>
      </c>
      <c r="V1620" s="2">
        <f t="shared" si="672"/>
        <v>360.6078984036165</v>
      </c>
      <c r="W1620" s="18">
        <f t="shared" si="673"/>
        <v>2194.7170325580714</v>
      </c>
      <c r="X1620" s="2">
        <f t="shared" si="674"/>
        <v>-277.30951108584236</v>
      </c>
      <c r="Y1620" s="2">
        <f t="shared" si="675"/>
        <v>219.47170325580714</v>
      </c>
      <c r="Z1620" s="2">
        <f t="shared" si="676"/>
        <v>360.6078984036165</v>
      </c>
      <c r="AA1620" s="2">
        <f t="shared" si="677"/>
        <v>-1000</v>
      </c>
      <c r="AB1620" s="5">
        <f t="shared" si="678"/>
        <v>0.377</v>
      </c>
      <c r="AC1620" s="5">
        <f t="shared" si="679"/>
        <v>-1</v>
      </c>
      <c r="AD1620" s="3">
        <f t="shared" si="680"/>
        <v>201709</v>
      </c>
      <c r="AE1620" s="21">
        <v>1.333</v>
      </c>
      <c r="AF1620" s="21">
        <v>3.64</v>
      </c>
      <c r="AG1620" s="21">
        <v>1.377</v>
      </c>
      <c r="AH1620" s="21">
        <v>3.35</v>
      </c>
      <c r="AI1620">
        <v>9</v>
      </c>
      <c r="AJ1620">
        <v>3</v>
      </c>
      <c r="AK1620">
        <f t="shared" si="681"/>
        <v>-300</v>
      </c>
      <c r="AL1620">
        <f t="shared" si="682"/>
        <v>9</v>
      </c>
      <c r="AM1620">
        <f t="shared" si="683"/>
        <v>3</v>
      </c>
    </row>
    <row r="1621" spans="2:39" x14ac:dyDescent="0.25">
      <c r="B1621" s="24">
        <v>42995</v>
      </c>
      <c r="C1621" s="20" t="s">
        <v>42</v>
      </c>
      <c r="D1621" s="20" t="s">
        <v>51</v>
      </c>
      <c r="E1621" s="2">
        <v>256</v>
      </c>
      <c r="F1621" s="2">
        <v>-290.69767441860461</v>
      </c>
      <c r="G1621" s="9">
        <f t="shared" si="684"/>
        <v>45096.374999996078</v>
      </c>
      <c r="H1621" s="2" t="str">
        <f t="shared" si="685"/>
        <v>Arizona Cardinals</v>
      </c>
      <c r="I1621" s="2" t="str">
        <f t="shared" si="686"/>
        <v>Indianapolis Colts</v>
      </c>
      <c r="J1621" s="17">
        <f t="shared" si="687"/>
        <v>-290.69767441860461</v>
      </c>
      <c r="K1621" s="18">
        <f t="shared" si="688"/>
        <v>256</v>
      </c>
      <c r="L1621" s="4">
        <f t="shared" si="663"/>
        <v>1.3440000000000001</v>
      </c>
      <c r="M1621" s="4">
        <f t="shared" si="664"/>
        <v>3.56</v>
      </c>
      <c r="N1621" s="1">
        <f t="shared" si="665"/>
        <v>0.74404761904761896</v>
      </c>
      <c r="O1621" s="1">
        <f t="shared" si="666"/>
        <v>0.2808988764044944</v>
      </c>
      <c r="P1621" s="1">
        <f t="shared" si="667"/>
        <v>2.4339314845024385E-2</v>
      </c>
      <c r="Q1621" s="1">
        <f t="shared" si="668"/>
        <v>0.23157437132156228</v>
      </c>
      <c r="R1621" s="1">
        <f t="shared" si="669"/>
        <v>0.74257437132156223</v>
      </c>
      <c r="S1621" s="1"/>
      <c r="T1621" s="17">
        <f t="shared" si="670"/>
        <v>346.66646011536398</v>
      </c>
      <c r="U1621" s="18">
        <f t="shared" si="671"/>
        <v>2508.192835826314</v>
      </c>
      <c r="V1621" s="2">
        <f t="shared" si="672"/>
        <v>329.33313710959578</v>
      </c>
      <c r="W1621" s="18">
        <f t="shared" si="673"/>
        <v>2382.7831940349984</v>
      </c>
      <c r="X1621" s="2">
        <f t="shared" si="674"/>
        <v>-303.64390561379162</v>
      </c>
      <c r="Y1621" s="2">
        <f t="shared" si="675"/>
        <v>238.27831940349984</v>
      </c>
      <c r="Z1621" s="2">
        <f t="shared" si="676"/>
        <v>329.33313710959578</v>
      </c>
      <c r="AA1621" s="2">
        <f t="shared" si="677"/>
        <v>-1000</v>
      </c>
      <c r="AB1621" s="5">
        <f t="shared" si="678"/>
        <v>0.34400000000000008</v>
      </c>
      <c r="AC1621" s="5">
        <f t="shared" si="679"/>
        <v>-1</v>
      </c>
      <c r="AD1621" s="3">
        <f t="shared" si="680"/>
        <v>201709</v>
      </c>
      <c r="AE1621" s="21">
        <v>3.85</v>
      </c>
      <c r="AF1621" s="21">
        <v>1.3069999999999999</v>
      </c>
      <c r="AG1621" s="21">
        <v>3.56</v>
      </c>
      <c r="AH1621" s="21">
        <v>1.3440000000000001</v>
      </c>
      <c r="AI1621">
        <v>13</v>
      </c>
      <c r="AJ1621">
        <v>16</v>
      </c>
      <c r="AK1621">
        <f t="shared" si="681"/>
        <v>-300</v>
      </c>
      <c r="AL1621">
        <f t="shared" si="682"/>
        <v>16</v>
      </c>
      <c r="AM1621">
        <f t="shared" si="683"/>
        <v>13</v>
      </c>
    </row>
    <row r="1622" spans="2:39" x14ac:dyDescent="0.25">
      <c r="B1622" s="24">
        <v>42995</v>
      </c>
      <c r="C1622" s="20" t="s">
        <v>29</v>
      </c>
      <c r="D1622" s="20" t="s">
        <v>44</v>
      </c>
      <c r="E1622" s="2">
        <v>104.99999999999999</v>
      </c>
      <c r="F1622" s="2">
        <v>-116.00928074245938</v>
      </c>
      <c r="G1622" s="9">
        <f t="shared" si="684"/>
        <v>45096.416666662743</v>
      </c>
      <c r="H1622" s="2" t="str">
        <f t="shared" si="685"/>
        <v>Tennessee Titans</v>
      </c>
      <c r="I1622" s="2" t="str">
        <f t="shared" si="686"/>
        <v>Jacksonville Jaguars</v>
      </c>
      <c r="J1622" s="17">
        <f t="shared" si="687"/>
        <v>-116.00928074245938</v>
      </c>
      <c r="K1622" s="18">
        <f t="shared" si="688"/>
        <v>104.99999999999999</v>
      </c>
      <c r="L1622" s="4">
        <f t="shared" si="663"/>
        <v>1.8620000000000003</v>
      </c>
      <c r="M1622" s="4">
        <f t="shared" si="664"/>
        <v>2.0499999999999998</v>
      </c>
      <c r="N1622" s="1">
        <f t="shared" si="665"/>
        <v>0.53705692803437155</v>
      </c>
      <c r="O1622" s="1">
        <f t="shared" si="666"/>
        <v>0.48780487804878053</v>
      </c>
      <c r="P1622" s="1">
        <f t="shared" si="667"/>
        <v>2.4258691206543892E-2</v>
      </c>
      <c r="Q1622" s="1">
        <f t="shared" si="668"/>
        <v>2.4626024992795509E-2</v>
      </c>
      <c r="R1622" s="1">
        <f t="shared" si="669"/>
        <v>0.53562602499279555</v>
      </c>
      <c r="S1622" s="1"/>
      <c r="T1622" s="17">
        <f t="shared" si="670"/>
        <v>866.97425692385013</v>
      </c>
      <c r="U1622" s="18">
        <f t="shared" si="671"/>
        <v>1051.5221796644421</v>
      </c>
      <c r="V1622" s="2">
        <f t="shared" si="672"/>
        <v>823.62554407765754</v>
      </c>
      <c r="W1622" s="18">
        <f t="shared" si="673"/>
        <v>998.94607068121991</v>
      </c>
      <c r="X1622" s="2">
        <f t="shared" si="674"/>
        <v>-121.41439847155986</v>
      </c>
      <c r="Y1622" s="2">
        <f t="shared" si="675"/>
        <v>-100.10550412576941</v>
      </c>
      <c r="Z1622" s="2">
        <f t="shared" si="676"/>
        <v>823.62554407765754</v>
      </c>
      <c r="AA1622" s="2">
        <f t="shared" si="677"/>
        <v>-1000</v>
      </c>
      <c r="AB1622" s="5">
        <f t="shared" si="678"/>
        <v>0.86200000000000032</v>
      </c>
      <c r="AC1622" s="5">
        <f t="shared" si="679"/>
        <v>-1</v>
      </c>
      <c r="AD1622" s="3">
        <f t="shared" si="680"/>
        <v>201709</v>
      </c>
      <c r="AE1622" s="21">
        <v>2.06</v>
      </c>
      <c r="AF1622" s="21">
        <v>1.8540000000000001</v>
      </c>
      <c r="AG1622" s="21">
        <v>2.0499999999999998</v>
      </c>
      <c r="AH1622" s="21">
        <v>1.8620000000000001</v>
      </c>
      <c r="AI1622">
        <v>16</v>
      </c>
      <c r="AJ1622">
        <v>37</v>
      </c>
      <c r="AK1622">
        <f t="shared" si="681"/>
        <v>-120</v>
      </c>
      <c r="AL1622">
        <f t="shared" si="682"/>
        <v>37</v>
      </c>
      <c r="AM1622">
        <f t="shared" si="683"/>
        <v>16</v>
      </c>
    </row>
    <row r="1623" spans="2:39" x14ac:dyDescent="0.25">
      <c r="B1623" s="24">
        <v>42995</v>
      </c>
      <c r="C1623" s="20" t="s">
        <v>23</v>
      </c>
      <c r="D1623" s="20" t="s">
        <v>22</v>
      </c>
      <c r="E1623" s="2">
        <v>-196.07843137254901</v>
      </c>
      <c r="F1623" s="2">
        <v>175.99999999999997</v>
      </c>
      <c r="G1623" s="9">
        <f t="shared" si="684"/>
        <v>45096.458333329407</v>
      </c>
      <c r="H1623" s="2" t="str">
        <f t="shared" si="685"/>
        <v>Kansas City Chiefs</v>
      </c>
      <c r="I1623" s="2" t="str">
        <f t="shared" si="686"/>
        <v>Philadelphia Eagles</v>
      </c>
      <c r="J1623" s="17">
        <f t="shared" si="687"/>
        <v>-196.07843137254901</v>
      </c>
      <c r="K1623" s="18">
        <f t="shared" si="688"/>
        <v>175.99999999999997</v>
      </c>
      <c r="L1623" s="4">
        <f t="shared" si="663"/>
        <v>1.51</v>
      </c>
      <c r="M1623" s="4">
        <f t="shared" si="664"/>
        <v>2.76</v>
      </c>
      <c r="N1623" s="1">
        <f t="shared" si="665"/>
        <v>0.66225165562913912</v>
      </c>
      <c r="O1623" s="1">
        <f t="shared" si="666"/>
        <v>0.3623188405797102</v>
      </c>
      <c r="P1623" s="1">
        <f t="shared" si="667"/>
        <v>2.3981264637002453E-2</v>
      </c>
      <c r="Q1623" s="1">
        <f t="shared" si="668"/>
        <v>0.14996640752471446</v>
      </c>
      <c r="R1623" s="1">
        <f t="shared" si="669"/>
        <v>0.66096640752471447</v>
      </c>
      <c r="S1623" s="1"/>
      <c r="T1623" s="17">
        <f t="shared" si="670"/>
        <v>512.93619254410987</v>
      </c>
      <c r="U1623" s="18">
        <f t="shared" si="671"/>
        <v>1747.3196475929296</v>
      </c>
      <c r="V1623" s="2">
        <f t="shared" si="672"/>
        <v>487.28938291690434</v>
      </c>
      <c r="W1623" s="18">
        <f t="shared" si="673"/>
        <v>1659.9536652132831</v>
      </c>
      <c r="X1623" s="2">
        <f t="shared" si="674"/>
        <v>-205.21686600557976</v>
      </c>
      <c r="Y1623" s="2">
        <f t="shared" si="675"/>
        <v>165.99536652132832</v>
      </c>
      <c r="Z1623" s="2">
        <f t="shared" si="676"/>
        <v>487.28938291690434</v>
      </c>
      <c r="AA1623" s="2">
        <f t="shared" si="677"/>
        <v>-1000</v>
      </c>
      <c r="AB1623" s="5">
        <f t="shared" si="678"/>
        <v>0.51</v>
      </c>
      <c r="AC1623" s="5">
        <f t="shared" si="679"/>
        <v>-1</v>
      </c>
      <c r="AD1623" s="3">
        <f t="shared" si="680"/>
        <v>201709</v>
      </c>
      <c r="AE1623" s="21">
        <v>1.48</v>
      </c>
      <c r="AF1623" s="21">
        <v>2.86</v>
      </c>
      <c r="AG1623" s="21">
        <v>1.51</v>
      </c>
      <c r="AH1623" s="21">
        <v>2.76</v>
      </c>
      <c r="AI1623">
        <v>27</v>
      </c>
      <c r="AJ1623">
        <v>20</v>
      </c>
      <c r="AK1623">
        <f t="shared" si="681"/>
        <v>-200</v>
      </c>
      <c r="AL1623">
        <f t="shared" si="682"/>
        <v>27</v>
      </c>
      <c r="AM1623">
        <f t="shared" si="683"/>
        <v>20</v>
      </c>
    </row>
    <row r="1624" spans="2:39" x14ac:dyDescent="0.25">
      <c r="B1624" s="24">
        <v>42995</v>
      </c>
      <c r="C1624" s="20" t="s">
        <v>46</v>
      </c>
      <c r="D1624" s="20" t="s">
        <v>39</v>
      </c>
      <c r="E1624" s="2">
        <v>211</v>
      </c>
      <c r="F1624" s="2">
        <v>-236.40661938534276</v>
      </c>
      <c r="G1624" s="9">
        <f t="shared" si="684"/>
        <v>45096.499999996071</v>
      </c>
      <c r="H1624" s="2" t="str">
        <f t="shared" si="685"/>
        <v>New England Patriots</v>
      </c>
      <c r="I1624" s="2" t="str">
        <f t="shared" si="686"/>
        <v>New Orleans Saints</v>
      </c>
      <c r="J1624" s="17">
        <f t="shared" si="687"/>
        <v>-236.40661938534276</v>
      </c>
      <c r="K1624" s="18">
        <f t="shared" si="688"/>
        <v>211</v>
      </c>
      <c r="L1624" s="4">
        <f t="shared" si="663"/>
        <v>1.423</v>
      </c>
      <c r="M1624" s="4">
        <f t="shared" si="664"/>
        <v>3.11</v>
      </c>
      <c r="N1624" s="1">
        <f t="shared" si="665"/>
        <v>0.70274068868587491</v>
      </c>
      <c r="O1624" s="1">
        <f t="shared" si="666"/>
        <v>0.32154340836012862</v>
      </c>
      <c r="P1624" s="1">
        <f t="shared" si="667"/>
        <v>2.3708360908890169E-2</v>
      </c>
      <c r="Q1624" s="1">
        <f t="shared" si="668"/>
        <v>0.19059864016287315</v>
      </c>
      <c r="R1624" s="1">
        <f t="shared" si="669"/>
        <v>0.7015986401628731</v>
      </c>
      <c r="S1624" s="1"/>
      <c r="T1624" s="17">
        <f t="shared" si="670"/>
        <v>425.31633152517844</v>
      </c>
      <c r="U1624" s="18">
        <f t="shared" si="671"/>
        <v>2081.2285252930133</v>
      </c>
      <c r="V1624" s="2">
        <f t="shared" si="672"/>
        <v>404.0505149489195</v>
      </c>
      <c r="W1624" s="18">
        <f t="shared" si="673"/>
        <v>1977.1670990283626</v>
      </c>
      <c r="X1624" s="2">
        <f t="shared" si="674"/>
        <v>-247.49380659158945</v>
      </c>
      <c r="Y1624" s="2">
        <f t="shared" si="675"/>
        <v>197.71670990283627</v>
      </c>
      <c r="Z1624" s="2">
        <f t="shared" si="676"/>
        <v>404.0505149489195</v>
      </c>
      <c r="AA1624" s="2">
        <f t="shared" si="677"/>
        <v>-1000</v>
      </c>
      <c r="AB1624" s="5">
        <f t="shared" si="678"/>
        <v>0.42300000000000004</v>
      </c>
      <c r="AC1624" s="5">
        <f t="shared" si="679"/>
        <v>-1</v>
      </c>
      <c r="AD1624" s="3">
        <f t="shared" si="680"/>
        <v>201709</v>
      </c>
      <c r="AE1624" s="21">
        <v>2.81</v>
      </c>
      <c r="AF1624" s="21">
        <v>1.4950000000000001</v>
      </c>
      <c r="AG1624" s="21">
        <v>3.11</v>
      </c>
      <c r="AH1624" s="21">
        <v>1.423</v>
      </c>
      <c r="AI1624">
        <v>20</v>
      </c>
      <c r="AJ1624">
        <v>36</v>
      </c>
      <c r="AK1624">
        <f t="shared" si="681"/>
        <v>-300</v>
      </c>
      <c r="AL1624">
        <f t="shared" si="682"/>
        <v>36</v>
      </c>
      <c r="AM1624">
        <f t="shared" si="683"/>
        <v>20</v>
      </c>
    </row>
    <row r="1625" spans="2:39" x14ac:dyDescent="0.25">
      <c r="B1625" s="24">
        <v>42995</v>
      </c>
      <c r="C1625" s="20" t="s">
        <v>48</v>
      </c>
      <c r="D1625" s="20" t="s">
        <v>32</v>
      </c>
      <c r="E1625" s="2">
        <v>-361.01083032490988</v>
      </c>
      <c r="F1625" s="2">
        <v>313.99999999999994</v>
      </c>
      <c r="G1625" s="9">
        <f t="shared" si="684"/>
        <v>45096.541666662735</v>
      </c>
      <c r="H1625" s="2" t="str">
        <f t="shared" si="685"/>
        <v>Pittsburgh Steelers</v>
      </c>
      <c r="I1625" s="2" t="str">
        <f t="shared" si="686"/>
        <v>Minnesota Vikings</v>
      </c>
      <c r="J1625" s="17">
        <f t="shared" si="687"/>
        <v>-361.01083032490988</v>
      </c>
      <c r="K1625" s="18">
        <f t="shared" si="688"/>
        <v>313.99999999999994</v>
      </c>
      <c r="L1625" s="4">
        <f t="shared" si="663"/>
        <v>1.2769999999999999</v>
      </c>
      <c r="M1625" s="4">
        <f t="shared" si="664"/>
        <v>4.1399999999999988</v>
      </c>
      <c r="N1625" s="1">
        <f t="shared" si="665"/>
        <v>0.78308535630383713</v>
      </c>
      <c r="O1625" s="1">
        <f t="shared" si="666"/>
        <v>0.24154589371980684</v>
      </c>
      <c r="P1625" s="1">
        <f t="shared" si="667"/>
        <v>2.4039136053166099E-2</v>
      </c>
      <c r="Q1625" s="1">
        <f t="shared" si="668"/>
        <v>0.27076973129201515</v>
      </c>
      <c r="R1625" s="1">
        <f t="shared" si="669"/>
        <v>0.7817697312920151</v>
      </c>
      <c r="S1625" s="1"/>
      <c r="T1625" s="17">
        <f t="shared" si="670"/>
        <v>279.14903835854597</v>
      </c>
      <c r="U1625" s="18">
        <f t="shared" si="671"/>
        <v>3040.0006684082323</v>
      </c>
      <c r="V1625" s="2">
        <f t="shared" si="672"/>
        <v>265.19158644061866</v>
      </c>
      <c r="W1625" s="18">
        <f t="shared" si="673"/>
        <v>2888.0006349878204</v>
      </c>
      <c r="X1625" s="2">
        <f t="shared" si="674"/>
        <v>-377.08586966197686</v>
      </c>
      <c r="Y1625" s="2">
        <f t="shared" si="675"/>
        <v>288.80006349878204</v>
      </c>
      <c r="Z1625" s="2">
        <f t="shared" si="676"/>
        <v>265.19158644061866</v>
      </c>
      <c r="AA1625" s="2">
        <f t="shared" si="677"/>
        <v>-1000</v>
      </c>
      <c r="AB1625" s="5">
        <f t="shared" si="678"/>
        <v>0.27699999999999991</v>
      </c>
      <c r="AC1625" s="5">
        <f t="shared" si="679"/>
        <v>-1</v>
      </c>
      <c r="AD1625" s="3">
        <f t="shared" si="680"/>
        <v>201709</v>
      </c>
      <c r="AE1625" s="21">
        <v>1.327</v>
      </c>
      <c r="AF1625" s="21">
        <v>3.69</v>
      </c>
      <c r="AG1625" s="21">
        <v>1.2769999999999999</v>
      </c>
      <c r="AH1625" s="21">
        <v>4.1399999999999997</v>
      </c>
      <c r="AI1625">
        <v>26</v>
      </c>
      <c r="AJ1625">
        <v>9</v>
      </c>
      <c r="AK1625">
        <f t="shared" si="681"/>
        <v>-400</v>
      </c>
      <c r="AL1625">
        <f t="shared" si="682"/>
        <v>26</v>
      </c>
      <c r="AM1625">
        <f t="shared" si="683"/>
        <v>9</v>
      </c>
    </row>
    <row r="1626" spans="2:39" x14ac:dyDescent="0.25">
      <c r="B1626" s="24">
        <v>42995</v>
      </c>
      <c r="C1626" s="20" t="s">
        <v>30</v>
      </c>
      <c r="D1626" s="20" t="s">
        <v>40</v>
      </c>
      <c r="E1626" s="2">
        <v>-285.71428571428567</v>
      </c>
      <c r="F1626" s="2">
        <v>252</v>
      </c>
      <c r="G1626" s="9">
        <f t="shared" si="684"/>
        <v>45096.583333329399</v>
      </c>
      <c r="H1626" s="2" t="str">
        <f t="shared" si="685"/>
        <v>Tampa Bay Buccaneers</v>
      </c>
      <c r="I1626" s="2" t="str">
        <f t="shared" si="686"/>
        <v>Chicago Bears</v>
      </c>
      <c r="J1626" s="17">
        <f t="shared" si="687"/>
        <v>-285.71428571428567</v>
      </c>
      <c r="K1626" s="18">
        <f t="shared" si="688"/>
        <v>252</v>
      </c>
      <c r="L1626" s="4">
        <f t="shared" si="663"/>
        <v>1.35</v>
      </c>
      <c r="M1626" s="4">
        <f t="shared" si="664"/>
        <v>3.52</v>
      </c>
      <c r="N1626" s="1">
        <f t="shared" si="665"/>
        <v>0.7407407407407407</v>
      </c>
      <c r="O1626" s="1">
        <f t="shared" si="666"/>
        <v>0.28409090909090912</v>
      </c>
      <c r="P1626" s="1">
        <f t="shared" si="667"/>
        <v>2.4229979466118934E-2</v>
      </c>
      <c r="Q1626" s="1">
        <f t="shared" si="668"/>
        <v>0.22832491582491579</v>
      </c>
      <c r="R1626" s="1">
        <f t="shared" si="669"/>
        <v>0.73932491582491577</v>
      </c>
      <c r="S1626" s="1"/>
      <c r="T1626" s="17">
        <f t="shared" si="670"/>
        <v>352.58528232371435</v>
      </c>
      <c r="U1626" s="18">
        <f t="shared" si="671"/>
        <v>2470.1836460228901</v>
      </c>
      <c r="V1626" s="2">
        <f t="shared" si="672"/>
        <v>334.95601820752864</v>
      </c>
      <c r="W1626" s="18">
        <f t="shared" si="673"/>
        <v>2346.6744637217457</v>
      </c>
      <c r="X1626" s="2">
        <f t="shared" si="674"/>
        <v>-298.54665855874549</v>
      </c>
      <c r="Y1626" s="2">
        <f t="shared" si="675"/>
        <v>234.66744637217457</v>
      </c>
      <c r="Z1626" s="2">
        <f t="shared" si="676"/>
        <v>334.95601820752864</v>
      </c>
      <c r="AA1626" s="2">
        <f t="shared" si="677"/>
        <v>-1000</v>
      </c>
      <c r="AB1626" s="5">
        <f t="shared" si="678"/>
        <v>0.35000000000000009</v>
      </c>
      <c r="AC1626" s="5">
        <f t="shared" si="679"/>
        <v>-1</v>
      </c>
      <c r="AD1626" s="3">
        <f t="shared" si="680"/>
        <v>201709</v>
      </c>
      <c r="AE1626" s="21">
        <v>1.35</v>
      </c>
      <c r="AF1626" s="21">
        <v>3.52</v>
      </c>
      <c r="AG1626" s="21">
        <v>1.35</v>
      </c>
      <c r="AH1626" s="21">
        <v>3.52</v>
      </c>
      <c r="AI1626">
        <v>29</v>
      </c>
      <c r="AJ1626">
        <v>7</v>
      </c>
      <c r="AK1626">
        <f t="shared" si="681"/>
        <v>-300</v>
      </c>
      <c r="AL1626">
        <f t="shared" si="682"/>
        <v>29</v>
      </c>
      <c r="AM1626">
        <f t="shared" si="683"/>
        <v>7</v>
      </c>
    </row>
    <row r="1627" spans="2:39" x14ac:dyDescent="0.25">
      <c r="B1627" s="24">
        <v>42992</v>
      </c>
      <c r="C1627" s="20" t="s">
        <v>24</v>
      </c>
      <c r="D1627" s="20" t="s">
        <v>43</v>
      </c>
      <c r="E1627" s="2">
        <v>-220.26431718061676</v>
      </c>
      <c r="F1627" s="2">
        <v>197.00000000000003</v>
      </c>
      <c r="G1627" s="9">
        <f t="shared" si="684"/>
        <v>45096.624999996064</v>
      </c>
      <c r="H1627" s="2" t="str">
        <f t="shared" si="685"/>
        <v>Cincinnati Bengals</v>
      </c>
      <c r="I1627" s="2" t="str">
        <f t="shared" si="686"/>
        <v>Houston Texans</v>
      </c>
      <c r="J1627" s="17">
        <f t="shared" si="687"/>
        <v>-220.26431718061676</v>
      </c>
      <c r="K1627" s="18">
        <f t="shared" si="688"/>
        <v>197.00000000000003</v>
      </c>
      <c r="L1627" s="4">
        <f t="shared" si="663"/>
        <v>1.4540000000000002</v>
      </c>
      <c r="M1627" s="4">
        <f t="shared" si="664"/>
        <v>2.97</v>
      </c>
      <c r="N1627" s="1">
        <f t="shared" si="665"/>
        <v>0.68775790921595592</v>
      </c>
      <c r="O1627" s="1">
        <f t="shared" si="666"/>
        <v>0.33670033670033667</v>
      </c>
      <c r="P1627" s="1">
        <f t="shared" si="667"/>
        <v>2.3874321880650751E-2</v>
      </c>
      <c r="Q1627" s="1">
        <f t="shared" si="668"/>
        <v>0.17552878625780963</v>
      </c>
      <c r="R1627" s="1">
        <f t="shared" si="669"/>
        <v>0.68652878625780966</v>
      </c>
      <c r="S1627" s="1"/>
      <c r="T1627" s="17">
        <f t="shared" si="670"/>
        <v>456.6031607369099</v>
      </c>
      <c r="U1627" s="18">
        <f t="shared" si="671"/>
        <v>1948.6078523326898</v>
      </c>
      <c r="V1627" s="2">
        <f t="shared" si="672"/>
        <v>433.77300270006441</v>
      </c>
      <c r="W1627" s="18">
        <f t="shared" si="673"/>
        <v>1851.1774597160552</v>
      </c>
      <c r="X1627" s="2">
        <f t="shared" si="674"/>
        <v>-230.53532464570125</v>
      </c>
      <c r="Y1627" s="2">
        <f t="shared" si="675"/>
        <v>185.11774597160553</v>
      </c>
      <c r="Z1627" s="2">
        <f t="shared" si="676"/>
        <v>-1000</v>
      </c>
      <c r="AA1627" s="2">
        <f t="shared" si="677"/>
        <v>1851.1774597160552</v>
      </c>
      <c r="AB1627" s="5">
        <f t="shared" si="678"/>
        <v>-1</v>
      </c>
      <c r="AC1627" s="5">
        <f t="shared" si="679"/>
        <v>1.9700000000000002</v>
      </c>
      <c r="AD1627" s="3">
        <f t="shared" si="680"/>
        <v>201709</v>
      </c>
      <c r="AE1627" s="21">
        <v>1.5580000000000001</v>
      </c>
      <c r="AF1627" s="21">
        <v>2.61</v>
      </c>
      <c r="AG1627" s="21">
        <v>1.454</v>
      </c>
      <c r="AH1627" s="21">
        <v>2.97</v>
      </c>
      <c r="AI1627">
        <v>9</v>
      </c>
      <c r="AJ1627">
        <v>13</v>
      </c>
      <c r="AK1627">
        <f t="shared" si="681"/>
        <v>-300</v>
      </c>
      <c r="AL1627">
        <f t="shared" si="682"/>
        <v>9</v>
      </c>
      <c r="AM1627">
        <f t="shared" si="683"/>
        <v>13</v>
      </c>
    </row>
    <row r="1628" spans="2:39" x14ac:dyDescent="0.25">
      <c r="B1628" s="24">
        <v>42989</v>
      </c>
      <c r="C1628" s="20" t="s">
        <v>41</v>
      </c>
      <c r="D1628" s="20" t="s">
        <v>34</v>
      </c>
      <c r="E1628" s="2">
        <v>-145.13788098693757</v>
      </c>
      <c r="F1628" s="2">
        <v>131</v>
      </c>
      <c r="G1628" s="9">
        <f t="shared" si="684"/>
        <v>45096.666666662728</v>
      </c>
      <c r="H1628" s="2" t="str">
        <f t="shared" si="685"/>
        <v>Denver Broncos</v>
      </c>
      <c r="I1628" s="2" t="str">
        <f t="shared" si="686"/>
        <v>Los Angeles Chargers</v>
      </c>
      <c r="J1628" s="17">
        <f t="shared" si="687"/>
        <v>-145.13788098693757</v>
      </c>
      <c r="K1628" s="18">
        <f t="shared" si="688"/>
        <v>131</v>
      </c>
      <c r="L1628" s="4">
        <f t="shared" si="663"/>
        <v>1.6890000000000001</v>
      </c>
      <c r="M1628" s="4">
        <f t="shared" si="664"/>
        <v>2.31</v>
      </c>
      <c r="N1628" s="1">
        <f t="shared" si="665"/>
        <v>0.59206631142687982</v>
      </c>
      <c r="O1628" s="1">
        <f t="shared" si="666"/>
        <v>0.4329004329004329</v>
      </c>
      <c r="P1628" s="1">
        <f t="shared" si="667"/>
        <v>2.4358589647411888E-2</v>
      </c>
      <c r="Q1628" s="1">
        <f t="shared" si="668"/>
        <v>7.9582939263223462E-2</v>
      </c>
      <c r="R1628" s="1">
        <f t="shared" si="669"/>
        <v>0.59058293926322347</v>
      </c>
      <c r="S1628" s="1"/>
      <c r="T1628" s="17">
        <f t="shared" si="670"/>
        <v>693.24227558544305</v>
      </c>
      <c r="U1628" s="18">
        <f t="shared" si="671"/>
        <v>1309.568863191934</v>
      </c>
      <c r="V1628" s="2">
        <f t="shared" si="672"/>
        <v>658.58016180617085</v>
      </c>
      <c r="W1628" s="18">
        <f t="shared" si="673"/>
        <v>1244.0904200323373</v>
      </c>
      <c r="X1628" s="2">
        <f t="shared" si="674"/>
        <v>-151.84180423192183</v>
      </c>
      <c r="Y1628" s="2">
        <f t="shared" si="675"/>
        <v>124.40904200323374</v>
      </c>
      <c r="Z1628" s="2">
        <f t="shared" si="676"/>
        <v>658.58016180617085</v>
      </c>
      <c r="AA1628" s="2">
        <f t="shared" si="677"/>
        <v>-1000</v>
      </c>
      <c r="AB1628" s="5">
        <f t="shared" si="678"/>
        <v>0.68900000000000006</v>
      </c>
      <c r="AC1628" s="5">
        <f t="shared" si="679"/>
        <v>-1</v>
      </c>
      <c r="AD1628" s="3">
        <f t="shared" si="680"/>
        <v>201709</v>
      </c>
      <c r="AE1628" s="21">
        <v>1.5609999999999999</v>
      </c>
      <c r="AF1628" s="21">
        <v>2.6</v>
      </c>
      <c r="AG1628" s="21">
        <v>1.6890000000000001</v>
      </c>
      <c r="AH1628" s="21">
        <v>2.31</v>
      </c>
      <c r="AI1628">
        <v>24</v>
      </c>
      <c r="AJ1628">
        <v>21</v>
      </c>
      <c r="AK1628">
        <f t="shared" si="681"/>
        <v>-150</v>
      </c>
      <c r="AL1628">
        <f t="shared" si="682"/>
        <v>24</v>
      </c>
      <c r="AM1628">
        <f t="shared" si="683"/>
        <v>21</v>
      </c>
    </row>
    <row r="1629" spans="2:39" x14ac:dyDescent="0.25">
      <c r="B1629" s="24">
        <v>42989</v>
      </c>
      <c r="C1629" s="20" t="s">
        <v>32</v>
      </c>
      <c r="D1629" s="20" t="s">
        <v>46</v>
      </c>
      <c r="E1629" s="2">
        <v>-172.11703958691911</v>
      </c>
      <c r="F1629" s="2">
        <v>154.99999999999997</v>
      </c>
      <c r="G1629" s="9">
        <f t="shared" si="684"/>
        <v>45096.708333329392</v>
      </c>
      <c r="H1629" s="2" t="str">
        <f t="shared" si="685"/>
        <v>Minnesota Vikings</v>
      </c>
      <c r="I1629" s="2" t="str">
        <f t="shared" si="686"/>
        <v>New Orleans Saints</v>
      </c>
      <c r="J1629" s="17">
        <f t="shared" si="687"/>
        <v>-172.11703958691911</v>
      </c>
      <c r="K1629" s="18">
        <f t="shared" si="688"/>
        <v>154.99999999999997</v>
      </c>
      <c r="L1629" s="4">
        <f t="shared" si="663"/>
        <v>1.5809999999999997</v>
      </c>
      <c r="M1629" s="4">
        <f t="shared" si="664"/>
        <v>2.5499999999999998</v>
      </c>
      <c r="N1629" s="1">
        <f t="shared" si="665"/>
        <v>0.63251106894370657</v>
      </c>
      <c r="O1629" s="1">
        <f t="shared" si="666"/>
        <v>0.39215686274509809</v>
      </c>
      <c r="P1629" s="1">
        <f t="shared" si="667"/>
        <v>2.4074074074074137E-2</v>
      </c>
      <c r="Q1629" s="1">
        <f t="shared" si="668"/>
        <v>0.12017710309930424</v>
      </c>
      <c r="R1629" s="1">
        <f t="shared" si="669"/>
        <v>0.6311771030993043</v>
      </c>
      <c r="S1629" s="1"/>
      <c r="T1629" s="17">
        <f t="shared" si="670"/>
        <v>584.3413759619034</v>
      </c>
      <c r="U1629" s="18">
        <f t="shared" si="671"/>
        <v>1543.9627445384015</v>
      </c>
      <c r="V1629" s="2">
        <f t="shared" si="672"/>
        <v>555.12430716380823</v>
      </c>
      <c r="W1629" s="18">
        <f t="shared" si="673"/>
        <v>1466.7646073114813</v>
      </c>
      <c r="X1629" s="2">
        <f t="shared" si="674"/>
        <v>-180.13983302390614</v>
      </c>
      <c r="Y1629" s="2">
        <f t="shared" si="675"/>
        <v>146.67646073114813</v>
      </c>
      <c r="Z1629" s="2">
        <f t="shared" si="676"/>
        <v>555.12430716380823</v>
      </c>
      <c r="AA1629" s="2">
        <f t="shared" si="677"/>
        <v>-1000</v>
      </c>
      <c r="AB1629" s="5">
        <f t="shared" si="678"/>
        <v>0.58099999999999974</v>
      </c>
      <c r="AC1629" s="5">
        <f t="shared" si="679"/>
        <v>-1</v>
      </c>
      <c r="AD1629" s="3">
        <f t="shared" si="680"/>
        <v>201709</v>
      </c>
      <c r="AE1629" s="21">
        <v>1.5309999999999999</v>
      </c>
      <c r="AF1629" s="21">
        <v>2.69</v>
      </c>
      <c r="AG1629" s="21">
        <v>1.581</v>
      </c>
      <c r="AH1629" s="21">
        <v>2.5499999999999998</v>
      </c>
      <c r="AI1629">
        <v>29</v>
      </c>
      <c r="AJ1629">
        <v>19</v>
      </c>
      <c r="AK1629">
        <f t="shared" si="681"/>
        <v>-180</v>
      </c>
      <c r="AL1629">
        <f t="shared" si="682"/>
        <v>29</v>
      </c>
      <c r="AM1629">
        <f t="shared" si="683"/>
        <v>19</v>
      </c>
    </row>
    <row r="1630" spans="2:39" x14ac:dyDescent="0.25">
      <c r="B1630" s="24">
        <v>42988</v>
      </c>
      <c r="C1630" s="20" t="s">
        <v>26</v>
      </c>
      <c r="D1630" s="20" t="s">
        <v>28</v>
      </c>
      <c r="E1630" s="2">
        <v>-248.13895781637714</v>
      </c>
      <c r="F1630" s="2">
        <v>221</v>
      </c>
      <c r="G1630" s="9">
        <f t="shared" si="684"/>
        <v>45096.749999996056</v>
      </c>
      <c r="H1630" s="2" t="str">
        <f t="shared" si="685"/>
        <v>Dallas Cowboys</v>
      </c>
      <c r="I1630" s="2" t="str">
        <f t="shared" si="686"/>
        <v>New York Giants</v>
      </c>
      <c r="J1630" s="17">
        <f t="shared" si="687"/>
        <v>-248.13895781637714</v>
      </c>
      <c r="K1630" s="18">
        <f t="shared" si="688"/>
        <v>221</v>
      </c>
      <c r="L1630" s="4">
        <f t="shared" si="663"/>
        <v>1.403</v>
      </c>
      <c r="M1630" s="4">
        <f t="shared" si="664"/>
        <v>3.21</v>
      </c>
      <c r="N1630" s="1">
        <f t="shared" si="665"/>
        <v>0.71275837491090521</v>
      </c>
      <c r="O1630" s="1">
        <f t="shared" si="666"/>
        <v>0.3115264797507788</v>
      </c>
      <c r="P1630" s="1">
        <f t="shared" si="667"/>
        <v>2.3709083026230093E-2</v>
      </c>
      <c r="Q1630" s="1">
        <f t="shared" si="668"/>
        <v>0.20061594758006321</v>
      </c>
      <c r="R1630" s="1">
        <f t="shared" si="669"/>
        <v>0.71161594758006319</v>
      </c>
      <c r="S1630" s="1"/>
      <c r="T1630" s="17">
        <f t="shared" si="670"/>
        <v>405.25237440310605</v>
      </c>
      <c r="U1630" s="18">
        <f t="shared" si="671"/>
        <v>2175.9766274429703</v>
      </c>
      <c r="V1630" s="2">
        <f t="shared" si="672"/>
        <v>384.98975568295072</v>
      </c>
      <c r="W1630" s="18">
        <f t="shared" si="673"/>
        <v>2067.1777960708218</v>
      </c>
      <c r="X1630" s="2">
        <f t="shared" si="674"/>
        <v>-259.74717125292199</v>
      </c>
      <c r="Y1630" s="2">
        <f t="shared" si="675"/>
        <v>206.71777960708218</v>
      </c>
      <c r="Z1630" s="2">
        <f t="shared" si="676"/>
        <v>384.98975568295072</v>
      </c>
      <c r="AA1630" s="2">
        <f t="shared" si="677"/>
        <v>-1000</v>
      </c>
      <c r="AB1630" s="5">
        <f t="shared" si="678"/>
        <v>0.40300000000000002</v>
      </c>
      <c r="AC1630" s="5">
        <f t="shared" si="679"/>
        <v>-1</v>
      </c>
      <c r="AD1630" s="3">
        <f t="shared" si="680"/>
        <v>201709</v>
      </c>
      <c r="AE1630" s="21">
        <v>1.609</v>
      </c>
      <c r="AF1630" s="21">
        <v>2.48</v>
      </c>
      <c r="AG1630" s="21">
        <v>1.403</v>
      </c>
      <c r="AH1630" s="21">
        <v>3.21</v>
      </c>
      <c r="AI1630">
        <v>19</v>
      </c>
      <c r="AJ1630">
        <v>3</v>
      </c>
      <c r="AK1630">
        <f t="shared" si="681"/>
        <v>-300</v>
      </c>
      <c r="AL1630">
        <f t="shared" si="682"/>
        <v>19</v>
      </c>
      <c r="AM1630">
        <f t="shared" si="683"/>
        <v>3</v>
      </c>
    </row>
    <row r="1631" spans="2:39" x14ac:dyDescent="0.25">
      <c r="B1631" s="24">
        <v>42988</v>
      </c>
      <c r="C1631" s="20" t="s">
        <v>36</v>
      </c>
      <c r="D1631" s="20" t="s">
        <v>35</v>
      </c>
      <c r="E1631" s="2">
        <v>-138.12154696132598</v>
      </c>
      <c r="F1631" s="2">
        <v>125</v>
      </c>
      <c r="G1631" s="9">
        <f t="shared" si="684"/>
        <v>45096.791666662721</v>
      </c>
      <c r="H1631" s="2" t="str">
        <f t="shared" si="685"/>
        <v>Green Bay Packers</v>
      </c>
      <c r="I1631" s="2" t="str">
        <f t="shared" si="686"/>
        <v>Seattle Seahawks</v>
      </c>
      <c r="J1631" s="17">
        <f t="shared" si="687"/>
        <v>-138.12154696132598</v>
      </c>
      <c r="K1631" s="18">
        <f t="shared" si="688"/>
        <v>125</v>
      </c>
      <c r="L1631" s="4">
        <f t="shared" si="663"/>
        <v>1.724</v>
      </c>
      <c r="M1631" s="4">
        <f t="shared" si="664"/>
        <v>2.25</v>
      </c>
      <c r="N1631" s="1">
        <f t="shared" si="665"/>
        <v>0.58004640371229699</v>
      </c>
      <c r="O1631" s="1">
        <f t="shared" si="666"/>
        <v>0.44444444444444442</v>
      </c>
      <c r="P1631" s="1">
        <f t="shared" si="667"/>
        <v>2.3905385002516377E-2</v>
      </c>
      <c r="Q1631" s="1">
        <f t="shared" si="668"/>
        <v>6.7800979633926284E-2</v>
      </c>
      <c r="R1631" s="1">
        <f t="shared" si="669"/>
        <v>0.57880097963392629</v>
      </c>
      <c r="S1631" s="1"/>
      <c r="T1631" s="17">
        <f t="shared" si="670"/>
        <v>727.70958444553617</v>
      </c>
      <c r="U1631" s="18">
        <f t="shared" si="671"/>
        <v>1249.1472710184614</v>
      </c>
      <c r="V1631" s="2">
        <f t="shared" si="672"/>
        <v>691.32410522325938</v>
      </c>
      <c r="W1631" s="18">
        <f t="shared" si="673"/>
        <v>1186.6899074675382</v>
      </c>
      <c r="X1631" s="2">
        <f t="shared" si="674"/>
        <v>-144.64995397159709</v>
      </c>
      <c r="Y1631" s="2">
        <f t="shared" si="675"/>
        <v>118.66899074675382</v>
      </c>
      <c r="Z1631" s="2">
        <f t="shared" si="676"/>
        <v>691.32410522325938</v>
      </c>
      <c r="AA1631" s="2">
        <f t="shared" si="677"/>
        <v>-1000</v>
      </c>
      <c r="AB1631" s="5">
        <f t="shared" si="678"/>
        <v>0.72399999999999998</v>
      </c>
      <c r="AC1631" s="5">
        <f t="shared" si="679"/>
        <v>-1</v>
      </c>
      <c r="AD1631" s="3">
        <f t="shared" si="680"/>
        <v>201709</v>
      </c>
      <c r="AE1631" s="21">
        <v>1.6060000000000001</v>
      </c>
      <c r="AF1631" s="21">
        <v>2.4900000000000002</v>
      </c>
      <c r="AG1631" s="21">
        <v>1.724</v>
      </c>
      <c r="AH1631" s="21">
        <v>2.25</v>
      </c>
      <c r="AI1631">
        <v>17</v>
      </c>
      <c r="AJ1631">
        <v>9</v>
      </c>
      <c r="AK1631">
        <f t="shared" si="681"/>
        <v>-140</v>
      </c>
      <c r="AL1631">
        <f t="shared" si="682"/>
        <v>17</v>
      </c>
      <c r="AM1631">
        <f t="shared" si="683"/>
        <v>9</v>
      </c>
    </row>
    <row r="1632" spans="2:39" x14ac:dyDescent="0.25">
      <c r="B1632" s="24">
        <v>42988</v>
      </c>
      <c r="C1632" s="20" t="s">
        <v>25</v>
      </c>
      <c r="D1632" s="20" t="s">
        <v>47</v>
      </c>
      <c r="E1632" s="2">
        <v>175</v>
      </c>
      <c r="F1632" s="2">
        <v>-195.3125</v>
      </c>
      <c r="G1632" s="9">
        <f t="shared" si="684"/>
        <v>45096.833333329385</v>
      </c>
      <c r="H1632" s="2" t="str">
        <f t="shared" si="685"/>
        <v>Carolina Panthers</v>
      </c>
      <c r="I1632" s="2" t="str">
        <f t="shared" si="686"/>
        <v>San Francisco 49ers</v>
      </c>
      <c r="J1632" s="17">
        <f t="shared" si="687"/>
        <v>-195.3125</v>
      </c>
      <c r="K1632" s="18">
        <f t="shared" si="688"/>
        <v>175</v>
      </c>
      <c r="L1632" s="4">
        <f t="shared" si="663"/>
        <v>1.512</v>
      </c>
      <c r="M1632" s="4">
        <f t="shared" si="664"/>
        <v>2.75</v>
      </c>
      <c r="N1632" s="1">
        <f t="shared" si="665"/>
        <v>0.66137566137566139</v>
      </c>
      <c r="O1632" s="1">
        <f t="shared" si="666"/>
        <v>0.36363636363636365</v>
      </c>
      <c r="P1632" s="1">
        <f t="shared" si="667"/>
        <v>2.4401689347724131E-2</v>
      </c>
      <c r="Q1632" s="1">
        <f t="shared" si="668"/>
        <v>0.14886964886964887</v>
      </c>
      <c r="R1632" s="1">
        <f t="shared" si="669"/>
        <v>0.65986964886964894</v>
      </c>
      <c r="S1632" s="1"/>
      <c r="T1632" s="17">
        <f t="shared" si="670"/>
        <v>515.45081928376521</v>
      </c>
      <c r="U1632" s="18">
        <f t="shared" si="671"/>
        <v>1739.277880578285</v>
      </c>
      <c r="V1632" s="2">
        <f t="shared" si="672"/>
        <v>489.67827831957692</v>
      </c>
      <c r="W1632" s="18">
        <f t="shared" si="673"/>
        <v>1652.3139865493706</v>
      </c>
      <c r="X1632" s="2">
        <f t="shared" si="674"/>
        <v>-204.21571555750606</v>
      </c>
      <c r="Y1632" s="2">
        <f t="shared" si="675"/>
        <v>165.23139865493707</v>
      </c>
      <c r="Z1632" s="2">
        <f t="shared" si="676"/>
        <v>489.67827831957692</v>
      </c>
      <c r="AA1632" s="2">
        <f t="shared" si="677"/>
        <v>-1000</v>
      </c>
      <c r="AB1632" s="5">
        <f t="shared" si="678"/>
        <v>0.51200000000000001</v>
      </c>
      <c r="AC1632" s="5">
        <f t="shared" si="679"/>
        <v>-1</v>
      </c>
      <c r="AD1632" s="3">
        <f t="shared" si="680"/>
        <v>201709</v>
      </c>
      <c r="AE1632" s="21">
        <v>3.31</v>
      </c>
      <c r="AF1632" s="21">
        <v>1.3839999999999999</v>
      </c>
      <c r="AG1632" s="21">
        <v>2.75</v>
      </c>
      <c r="AH1632" s="21">
        <v>1.512</v>
      </c>
      <c r="AI1632">
        <v>3</v>
      </c>
      <c r="AJ1632">
        <v>23</v>
      </c>
      <c r="AK1632">
        <f t="shared" si="681"/>
        <v>-200</v>
      </c>
      <c r="AL1632">
        <f t="shared" si="682"/>
        <v>23</v>
      </c>
      <c r="AM1632">
        <f t="shared" si="683"/>
        <v>3</v>
      </c>
    </row>
    <row r="1633" spans="2:39" x14ac:dyDescent="0.25">
      <c r="B1633" s="24">
        <v>42988</v>
      </c>
      <c r="C1633" s="20" t="s">
        <v>50</v>
      </c>
      <c r="D1633" s="20" t="s">
        <v>42</v>
      </c>
      <c r="E1633" s="2">
        <v>-180.1801801801802</v>
      </c>
      <c r="F1633" s="2">
        <v>162</v>
      </c>
      <c r="G1633" s="9">
        <f t="shared" si="684"/>
        <v>45096.874999996049</v>
      </c>
      <c r="H1633" s="2" t="str">
        <f t="shared" si="685"/>
        <v>Los Angeles Rams</v>
      </c>
      <c r="I1633" s="2" t="str">
        <f t="shared" si="686"/>
        <v>Indianapolis Colts</v>
      </c>
      <c r="J1633" s="17">
        <f t="shared" si="687"/>
        <v>-180.1801801801802</v>
      </c>
      <c r="K1633" s="18">
        <f t="shared" si="688"/>
        <v>162</v>
      </c>
      <c r="L1633" s="4">
        <f t="shared" si="663"/>
        <v>1.5549999999999997</v>
      </c>
      <c r="M1633" s="4">
        <f t="shared" si="664"/>
        <v>2.62</v>
      </c>
      <c r="N1633" s="1">
        <f t="shared" si="665"/>
        <v>0.64308681672025736</v>
      </c>
      <c r="O1633" s="1">
        <f t="shared" si="666"/>
        <v>0.38167938931297707</v>
      </c>
      <c r="P1633" s="1">
        <f t="shared" si="667"/>
        <v>2.4167664670658784E-2</v>
      </c>
      <c r="Q1633" s="1">
        <f t="shared" si="668"/>
        <v>0.13070371370364015</v>
      </c>
      <c r="R1633" s="1">
        <f t="shared" si="669"/>
        <v>0.6417037137036401</v>
      </c>
      <c r="S1633" s="1"/>
      <c r="T1633" s="17">
        <f t="shared" si="670"/>
        <v>558.35158601222145</v>
      </c>
      <c r="U1633" s="18">
        <f t="shared" si="671"/>
        <v>1612.4084218612529</v>
      </c>
      <c r="V1633" s="2">
        <f t="shared" si="672"/>
        <v>530.43400671161032</v>
      </c>
      <c r="W1633" s="18">
        <f t="shared" si="673"/>
        <v>1531.7880007681902</v>
      </c>
      <c r="X1633" s="2">
        <f t="shared" si="674"/>
        <v>-188.52486592996408</v>
      </c>
      <c r="Y1633" s="2">
        <f t="shared" si="675"/>
        <v>153.17880007681902</v>
      </c>
      <c r="Z1633" s="2">
        <f t="shared" si="676"/>
        <v>530.43400671161032</v>
      </c>
      <c r="AA1633" s="2">
        <f t="shared" si="677"/>
        <v>-1000</v>
      </c>
      <c r="AB1633" s="5">
        <f t="shared" si="678"/>
        <v>0.55499999999999972</v>
      </c>
      <c r="AC1633" s="5">
        <f t="shared" si="679"/>
        <v>-1</v>
      </c>
      <c r="AD1633" s="3">
        <f t="shared" si="680"/>
        <v>201709</v>
      </c>
      <c r="AE1633" s="21">
        <v>1.54</v>
      </c>
      <c r="AF1633" s="21">
        <v>2.66</v>
      </c>
      <c r="AG1633" s="21">
        <v>1.5549999999999999</v>
      </c>
      <c r="AH1633" s="21">
        <v>2.62</v>
      </c>
      <c r="AI1633">
        <v>46</v>
      </c>
      <c r="AJ1633">
        <v>9</v>
      </c>
      <c r="AK1633">
        <f t="shared" si="681"/>
        <v>-190</v>
      </c>
      <c r="AL1633">
        <f t="shared" si="682"/>
        <v>46</v>
      </c>
      <c r="AM1633">
        <f t="shared" si="683"/>
        <v>9</v>
      </c>
    </row>
    <row r="1634" spans="2:39" x14ac:dyDescent="0.25">
      <c r="B1634" s="24">
        <v>42988</v>
      </c>
      <c r="C1634" s="20" t="s">
        <v>27</v>
      </c>
      <c r="D1634" s="20" t="s">
        <v>45</v>
      </c>
      <c r="E1634" s="2">
        <v>-330.03300330033011</v>
      </c>
      <c r="F1634" s="2">
        <v>289</v>
      </c>
      <c r="G1634" s="9">
        <f t="shared" si="684"/>
        <v>45096.916666662713</v>
      </c>
      <c r="H1634" s="2" t="str">
        <f t="shared" si="685"/>
        <v>Buffalo Bills</v>
      </c>
      <c r="I1634" s="2" t="str">
        <f t="shared" si="686"/>
        <v>New York Jets</v>
      </c>
      <c r="J1634" s="17">
        <f t="shared" si="687"/>
        <v>-330.03300330033011</v>
      </c>
      <c r="K1634" s="18">
        <f t="shared" si="688"/>
        <v>289</v>
      </c>
      <c r="L1634" s="4">
        <f t="shared" si="663"/>
        <v>1.3029999999999999</v>
      </c>
      <c r="M1634" s="4">
        <f t="shared" si="664"/>
        <v>3.89</v>
      </c>
      <c r="N1634" s="1">
        <f t="shared" si="665"/>
        <v>0.76745970836531086</v>
      </c>
      <c r="O1634" s="1">
        <f t="shared" si="666"/>
        <v>0.25706940874035988</v>
      </c>
      <c r="P1634" s="1">
        <f t="shared" si="667"/>
        <v>2.394184479106487E-2</v>
      </c>
      <c r="Q1634" s="1">
        <f t="shared" si="668"/>
        <v>0.25519514981247549</v>
      </c>
      <c r="R1634" s="1">
        <f t="shared" si="669"/>
        <v>0.7661951498124755</v>
      </c>
      <c r="S1634" s="1"/>
      <c r="T1634" s="17">
        <f t="shared" si="670"/>
        <v>305.15052235027554</v>
      </c>
      <c r="U1634" s="18">
        <f t="shared" si="671"/>
        <v>2810.9146314785244</v>
      </c>
      <c r="V1634" s="2">
        <f t="shared" si="672"/>
        <v>289.89299623276173</v>
      </c>
      <c r="W1634" s="18">
        <f t="shared" si="673"/>
        <v>2670.368899904598</v>
      </c>
      <c r="X1634" s="2">
        <f t="shared" si="674"/>
        <v>-344.95486713900362</v>
      </c>
      <c r="Y1634" s="2">
        <f t="shared" si="675"/>
        <v>267.03688999045983</v>
      </c>
      <c r="Z1634" s="2">
        <f t="shared" si="676"/>
        <v>289.89299623276173</v>
      </c>
      <c r="AA1634" s="2">
        <f t="shared" si="677"/>
        <v>-1000</v>
      </c>
      <c r="AB1634" s="5">
        <f t="shared" si="678"/>
        <v>0.30299999999999994</v>
      </c>
      <c r="AC1634" s="5">
        <f t="shared" si="679"/>
        <v>-1</v>
      </c>
      <c r="AD1634" s="3">
        <f t="shared" si="680"/>
        <v>201709</v>
      </c>
      <c r="AE1634" s="21">
        <v>1.2589999999999999</v>
      </c>
      <c r="AF1634" s="21">
        <v>4.34</v>
      </c>
      <c r="AG1634" s="21">
        <v>1.3029999999999999</v>
      </c>
      <c r="AH1634" s="21">
        <v>3.89</v>
      </c>
      <c r="AI1634">
        <v>21</v>
      </c>
      <c r="AJ1634">
        <v>12</v>
      </c>
      <c r="AK1634">
        <f t="shared" si="681"/>
        <v>-400</v>
      </c>
      <c r="AL1634">
        <f t="shared" si="682"/>
        <v>21</v>
      </c>
      <c r="AM1634">
        <f t="shared" si="683"/>
        <v>12</v>
      </c>
    </row>
    <row r="1635" spans="2:39" x14ac:dyDescent="0.25">
      <c r="B1635" s="24">
        <v>42988</v>
      </c>
      <c r="C1635" s="20" t="s">
        <v>40</v>
      </c>
      <c r="D1635" s="20" t="s">
        <v>38</v>
      </c>
      <c r="E1635" s="2">
        <v>241</v>
      </c>
      <c r="F1635" s="2">
        <v>-272.47956403269757</v>
      </c>
      <c r="G1635" s="9">
        <f t="shared" si="684"/>
        <v>45096.958333329378</v>
      </c>
      <c r="H1635" s="2" t="str">
        <f t="shared" si="685"/>
        <v>Atlanta Falcons</v>
      </c>
      <c r="I1635" s="2" t="str">
        <f t="shared" si="686"/>
        <v>Chicago Bears</v>
      </c>
      <c r="J1635" s="17">
        <f t="shared" si="687"/>
        <v>-272.47956403269757</v>
      </c>
      <c r="K1635" s="18">
        <f t="shared" si="688"/>
        <v>241</v>
      </c>
      <c r="L1635" s="4">
        <f t="shared" si="663"/>
        <v>1.367</v>
      </c>
      <c r="M1635" s="4">
        <f t="shared" si="664"/>
        <v>3.41</v>
      </c>
      <c r="N1635" s="1">
        <f t="shared" si="665"/>
        <v>0.73152889539136801</v>
      </c>
      <c r="O1635" s="1">
        <f t="shared" si="666"/>
        <v>0.29325513196480935</v>
      </c>
      <c r="P1635" s="1">
        <f t="shared" si="667"/>
        <v>2.4184634707975605E-2</v>
      </c>
      <c r="Q1635" s="1">
        <f t="shared" si="668"/>
        <v>0.21913688171327933</v>
      </c>
      <c r="R1635" s="1">
        <f t="shared" si="669"/>
        <v>0.7301368817132794</v>
      </c>
      <c r="S1635" s="1"/>
      <c r="T1635" s="17">
        <f t="shared" si="670"/>
        <v>369.60619994086841</v>
      </c>
      <c r="U1635" s="18">
        <f t="shared" si="671"/>
        <v>2366.9272701243281</v>
      </c>
      <c r="V1635" s="2">
        <f t="shared" si="672"/>
        <v>351.12588994382497</v>
      </c>
      <c r="W1635" s="18">
        <f t="shared" si="673"/>
        <v>2248.5809066181114</v>
      </c>
      <c r="X1635" s="2">
        <f t="shared" si="674"/>
        <v>-284.79813896946916</v>
      </c>
      <c r="Y1635" s="2">
        <f t="shared" si="675"/>
        <v>224.85809066181113</v>
      </c>
      <c r="Z1635" s="2">
        <f t="shared" si="676"/>
        <v>351.12588994382497</v>
      </c>
      <c r="AA1635" s="2">
        <f t="shared" si="677"/>
        <v>-1000</v>
      </c>
      <c r="AB1635" s="5">
        <f t="shared" si="678"/>
        <v>0.36699999999999999</v>
      </c>
      <c r="AC1635" s="5">
        <f t="shared" si="679"/>
        <v>-1</v>
      </c>
      <c r="AD1635" s="3">
        <f t="shared" si="680"/>
        <v>201709</v>
      </c>
      <c r="AE1635" s="21">
        <v>3.52</v>
      </c>
      <c r="AF1635" s="21">
        <v>1.35</v>
      </c>
      <c r="AG1635" s="21">
        <v>3.41</v>
      </c>
      <c r="AH1635" s="21">
        <v>1.367</v>
      </c>
      <c r="AI1635">
        <v>17</v>
      </c>
      <c r="AJ1635">
        <v>23</v>
      </c>
      <c r="AK1635">
        <f t="shared" si="681"/>
        <v>-300</v>
      </c>
      <c r="AL1635">
        <f t="shared" si="682"/>
        <v>23</v>
      </c>
      <c r="AM1635">
        <f t="shared" si="683"/>
        <v>17</v>
      </c>
    </row>
    <row r="1636" spans="2:39" x14ac:dyDescent="0.25">
      <c r="B1636" s="24">
        <v>42988</v>
      </c>
      <c r="C1636" s="20" t="s">
        <v>24</v>
      </c>
      <c r="D1636" s="20" t="s">
        <v>31</v>
      </c>
      <c r="E1636" s="2">
        <v>-143.06151645207439</v>
      </c>
      <c r="F1636" s="2">
        <v>129</v>
      </c>
      <c r="G1636" s="9">
        <f t="shared" si="684"/>
        <v>45096.999999996042</v>
      </c>
      <c r="H1636" s="2" t="str">
        <f t="shared" si="685"/>
        <v>Cincinnati Bengals</v>
      </c>
      <c r="I1636" s="2" t="str">
        <f t="shared" si="686"/>
        <v>Baltimore Ravens</v>
      </c>
      <c r="J1636" s="17">
        <f t="shared" si="687"/>
        <v>-143.06151645207439</v>
      </c>
      <c r="K1636" s="18">
        <f t="shared" si="688"/>
        <v>129</v>
      </c>
      <c r="L1636" s="4">
        <f t="shared" si="663"/>
        <v>1.6990000000000001</v>
      </c>
      <c r="M1636" s="4">
        <f t="shared" si="664"/>
        <v>2.29</v>
      </c>
      <c r="N1636" s="1">
        <f t="shared" si="665"/>
        <v>0.58858151854031782</v>
      </c>
      <c r="O1636" s="1">
        <f t="shared" si="666"/>
        <v>0.4366812227074236</v>
      </c>
      <c r="P1636" s="1">
        <f t="shared" si="667"/>
        <v>2.4640260716971563E-2</v>
      </c>
      <c r="Q1636" s="1">
        <f t="shared" si="668"/>
        <v>7.5950147916447108E-2</v>
      </c>
      <c r="R1636" s="1">
        <f t="shared" si="669"/>
        <v>0.58695014791644717</v>
      </c>
      <c r="S1636" s="1"/>
      <c r="T1636" s="17">
        <f t="shared" si="670"/>
        <v>703.72220460254619</v>
      </c>
      <c r="U1636" s="18">
        <f t="shared" si="671"/>
        <v>1290.6088464490549</v>
      </c>
      <c r="V1636" s="2">
        <f t="shared" si="672"/>
        <v>668.5360943724188</v>
      </c>
      <c r="W1636" s="18">
        <f t="shared" si="673"/>
        <v>1226.0784041266022</v>
      </c>
      <c r="X1636" s="2">
        <f t="shared" si="674"/>
        <v>-149.58055494950344</v>
      </c>
      <c r="Y1636" s="2">
        <f t="shared" si="675"/>
        <v>122.60784041266022</v>
      </c>
      <c r="Z1636" s="2">
        <f t="shared" si="676"/>
        <v>-1000</v>
      </c>
      <c r="AA1636" s="2">
        <f t="shared" si="677"/>
        <v>1226.0784041266022</v>
      </c>
      <c r="AB1636" s="5">
        <f t="shared" si="678"/>
        <v>-1</v>
      </c>
      <c r="AC1636" s="5">
        <f t="shared" si="679"/>
        <v>1.29</v>
      </c>
      <c r="AD1636" s="3">
        <f t="shared" si="680"/>
        <v>201709</v>
      </c>
      <c r="AE1636" s="21">
        <v>1.6990000000000001</v>
      </c>
      <c r="AF1636" s="21">
        <v>2.29</v>
      </c>
      <c r="AG1636" s="21">
        <v>1.6990000000000001</v>
      </c>
      <c r="AH1636" s="21">
        <v>2.29</v>
      </c>
      <c r="AI1636">
        <v>0</v>
      </c>
      <c r="AJ1636">
        <v>20</v>
      </c>
      <c r="AK1636">
        <f t="shared" si="681"/>
        <v>-150</v>
      </c>
      <c r="AL1636">
        <f t="shared" si="682"/>
        <v>0</v>
      </c>
      <c r="AM1636">
        <f t="shared" si="683"/>
        <v>20</v>
      </c>
    </row>
    <row r="1637" spans="2:39" x14ac:dyDescent="0.25">
      <c r="B1637" s="24">
        <v>42988</v>
      </c>
      <c r="C1637" s="20" t="s">
        <v>49</v>
      </c>
      <c r="D1637" s="20" t="s">
        <v>48</v>
      </c>
      <c r="E1637" s="2">
        <v>373.00000000000006</v>
      </c>
      <c r="F1637" s="2">
        <v>-436.68122270742339</v>
      </c>
      <c r="G1637" s="9">
        <f t="shared" si="684"/>
        <v>45097.041666662706</v>
      </c>
      <c r="H1637" s="2" t="str">
        <f t="shared" si="685"/>
        <v>Pittsburgh Steelers</v>
      </c>
      <c r="I1637" s="2" t="str">
        <f t="shared" si="686"/>
        <v>Cleveland Browns</v>
      </c>
      <c r="J1637" s="17">
        <f t="shared" si="687"/>
        <v>-436.68122270742339</v>
      </c>
      <c r="K1637" s="18">
        <f t="shared" si="688"/>
        <v>373.00000000000006</v>
      </c>
      <c r="L1637" s="4">
        <f t="shared" si="663"/>
        <v>1.2289999999999999</v>
      </c>
      <c r="M1637" s="4">
        <f t="shared" si="664"/>
        <v>4.7300000000000004</v>
      </c>
      <c r="N1637" s="1">
        <f t="shared" si="665"/>
        <v>0.8136696501220505</v>
      </c>
      <c r="O1637" s="1">
        <f t="shared" si="666"/>
        <v>0.21141649048625791</v>
      </c>
      <c r="P1637" s="1">
        <f t="shared" si="667"/>
        <v>2.4472226883705539E-2</v>
      </c>
      <c r="Q1637" s="1">
        <f t="shared" si="668"/>
        <v>0.30112657981789631</v>
      </c>
      <c r="R1637" s="1">
        <f t="shared" si="669"/>
        <v>0.81212657981789627</v>
      </c>
      <c r="S1637" s="1"/>
      <c r="T1637" s="17">
        <f t="shared" si="670"/>
        <v>231.33514510044816</v>
      </c>
      <c r="U1637" s="18">
        <f t="shared" si="671"/>
        <v>3573.7941263732446</v>
      </c>
      <c r="V1637" s="2">
        <f t="shared" si="672"/>
        <v>219.76838784542574</v>
      </c>
      <c r="W1637" s="18">
        <f t="shared" si="673"/>
        <v>3395.1044200545821</v>
      </c>
      <c r="X1637" s="2">
        <f t="shared" si="674"/>
        <v>-455.02449638177751</v>
      </c>
      <c r="Y1637" s="2">
        <f t="shared" si="675"/>
        <v>339.51044200545823</v>
      </c>
      <c r="Z1637" s="2">
        <f t="shared" si="676"/>
        <v>219.76838784542574</v>
      </c>
      <c r="AA1637" s="2">
        <f t="shared" si="677"/>
        <v>-1000</v>
      </c>
      <c r="AB1637" s="5">
        <f t="shared" si="678"/>
        <v>0.22899999999999987</v>
      </c>
      <c r="AC1637" s="5">
        <f t="shared" si="679"/>
        <v>-1</v>
      </c>
      <c r="AD1637" s="3">
        <f t="shared" si="680"/>
        <v>201709</v>
      </c>
      <c r="AE1637" s="21">
        <v>4.6900000000000004</v>
      </c>
      <c r="AF1637" s="21">
        <v>1.232</v>
      </c>
      <c r="AG1637" s="21">
        <v>4.7300000000000004</v>
      </c>
      <c r="AH1637" s="21">
        <v>1.2290000000000001</v>
      </c>
      <c r="AI1637">
        <v>18</v>
      </c>
      <c r="AJ1637">
        <v>21</v>
      </c>
      <c r="AK1637">
        <f t="shared" si="681"/>
        <v>-500</v>
      </c>
      <c r="AL1637">
        <f t="shared" si="682"/>
        <v>21</v>
      </c>
      <c r="AM1637">
        <f t="shared" si="683"/>
        <v>18</v>
      </c>
    </row>
    <row r="1638" spans="2:39" x14ac:dyDescent="0.25">
      <c r="B1638" s="24">
        <v>42988</v>
      </c>
      <c r="C1638" s="20" t="s">
        <v>37</v>
      </c>
      <c r="D1638" s="20" t="s">
        <v>51</v>
      </c>
      <c r="E1638" s="2">
        <v>108</v>
      </c>
      <c r="F1638" s="2">
        <v>-119.04761904761904</v>
      </c>
      <c r="G1638" s="9">
        <f t="shared" si="684"/>
        <v>45097.08333332937</v>
      </c>
      <c r="H1638" s="2" t="str">
        <f t="shared" si="685"/>
        <v>Arizona Cardinals</v>
      </c>
      <c r="I1638" s="2" t="str">
        <f t="shared" si="686"/>
        <v>Detroit Lions</v>
      </c>
      <c r="J1638" s="17">
        <f t="shared" si="687"/>
        <v>-119.04761904761904</v>
      </c>
      <c r="K1638" s="18">
        <f t="shared" si="688"/>
        <v>108</v>
      </c>
      <c r="L1638" s="4">
        <f t="shared" si="663"/>
        <v>1.84</v>
      </c>
      <c r="M1638" s="4">
        <f t="shared" si="664"/>
        <v>2.08</v>
      </c>
      <c r="N1638" s="1">
        <f t="shared" si="665"/>
        <v>0.54347826086956519</v>
      </c>
      <c r="O1638" s="1">
        <f t="shared" si="666"/>
        <v>0.48076923076923073</v>
      </c>
      <c r="P1638" s="1">
        <f t="shared" si="667"/>
        <v>2.3673469387754942E-2</v>
      </c>
      <c r="Q1638" s="1">
        <f t="shared" si="668"/>
        <v>3.1354515050167231E-2</v>
      </c>
      <c r="R1638" s="1">
        <f t="shared" si="669"/>
        <v>0.54235451505016719</v>
      </c>
      <c r="S1638" s="1"/>
      <c r="T1638" s="17">
        <f t="shared" si="670"/>
        <v>843.81243679238321</v>
      </c>
      <c r="U1638" s="18">
        <f t="shared" si="671"/>
        <v>1080.0967680075216</v>
      </c>
      <c r="V1638" s="2">
        <f t="shared" si="672"/>
        <v>801.621814952764</v>
      </c>
      <c r="W1638" s="18">
        <f t="shared" si="673"/>
        <v>1026.0919296071454</v>
      </c>
      <c r="X1638" s="2">
        <f t="shared" si="674"/>
        <v>-124.74710410156759</v>
      </c>
      <c r="Y1638" s="2">
        <f t="shared" si="675"/>
        <v>102.60919296071454</v>
      </c>
      <c r="Z1638" s="2">
        <f t="shared" si="676"/>
        <v>-1000</v>
      </c>
      <c r="AA1638" s="2">
        <f t="shared" si="677"/>
        <v>1026.0919296071454</v>
      </c>
      <c r="AB1638" s="5">
        <f t="shared" si="678"/>
        <v>-1</v>
      </c>
      <c r="AC1638" s="5">
        <f t="shared" si="679"/>
        <v>1.08</v>
      </c>
      <c r="AD1638" s="3">
        <f t="shared" si="680"/>
        <v>201709</v>
      </c>
      <c r="AE1638" s="21">
        <v>2.02</v>
      </c>
      <c r="AF1638" s="21">
        <v>1.8839999999999999</v>
      </c>
      <c r="AG1638" s="21">
        <v>2.08</v>
      </c>
      <c r="AH1638" s="21">
        <v>1.84</v>
      </c>
      <c r="AI1638">
        <v>35</v>
      </c>
      <c r="AJ1638">
        <v>23</v>
      </c>
      <c r="AK1638">
        <f t="shared" si="681"/>
        <v>-120</v>
      </c>
      <c r="AL1638">
        <f t="shared" si="682"/>
        <v>23</v>
      </c>
      <c r="AM1638">
        <f t="shared" si="683"/>
        <v>35</v>
      </c>
    </row>
    <row r="1639" spans="2:39" x14ac:dyDescent="0.25">
      <c r="B1639" s="24">
        <v>42988</v>
      </c>
      <c r="C1639" s="20" t="s">
        <v>43</v>
      </c>
      <c r="D1639" s="20" t="s">
        <v>29</v>
      </c>
      <c r="E1639" s="2">
        <v>-208.33333333333334</v>
      </c>
      <c r="F1639" s="2">
        <v>186</v>
      </c>
      <c r="G1639" s="9">
        <f t="shared" si="684"/>
        <v>45097.124999996035</v>
      </c>
      <c r="H1639" s="2" t="str">
        <f t="shared" si="685"/>
        <v>Houston Texans</v>
      </c>
      <c r="I1639" s="2" t="str">
        <f t="shared" si="686"/>
        <v>Jacksonville Jaguars</v>
      </c>
      <c r="J1639" s="17">
        <f t="shared" si="687"/>
        <v>-208.33333333333334</v>
      </c>
      <c r="K1639" s="18">
        <f t="shared" si="688"/>
        <v>186</v>
      </c>
      <c r="L1639" s="4">
        <f t="shared" si="663"/>
        <v>1.4800000000000002</v>
      </c>
      <c r="M1639" s="4">
        <f t="shared" si="664"/>
        <v>2.8600000000000003</v>
      </c>
      <c r="N1639" s="1">
        <f t="shared" si="665"/>
        <v>0.67567567567567555</v>
      </c>
      <c r="O1639" s="1">
        <f t="shared" si="666"/>
        <v>0.34965034965034963</v>
      </c>
      <c r="P1639" s="1">
        <f t="shared" si="667"/>
        <v>2.4700460829493065E-2</v>
      </c>
      <c r="Q1639" s="1">
        <f t="shared" si="668"/>
        <v>0.16301266301266296</v>
      </c>
      <c r="R1639" s="1">
        <f t="shared" si="669"/>
        <v>0.67401266301266294</v>
      </c>
      <c r="S1639" s="1"/>
      <c r="T1639" s="17">
        <f t="shared" si="670"/>
        <v>483.65165059400761</v>
      </c>
      <c r="U1639" s="18">
        <f t="shared" si="671"/>
        <v>1846.6048003943094</v>
      </c>
      <c r="V1639" s="2">
        <f t="shared" si="672"/>
        <v>459.46906806430718</v>
      </c>
      <c r="W1639" s="18">
        <f t="shared" si="673"/>
        <v>1754.2745603745939</v>
      </c>
      <c r="X1639" s="2">
        <f t="shared" si="674"/>
        <v>-217.64250729932493</v>
      </c>
      <c r="Y1639" s="2">
        <f t="shared" si="675"/>
        <v>175.42745603745939</v>
      </c>
      <c r="Z1639" s="2">
        <f t="shared" si="676"/>
        <v>-1000</v>
      </c>
      <c r="AA1639" s="2">
        <f t="shared" si="677"/>
        <v>1754.2745603745939</v>
      </c>
      <c r="AB1639" s="5">
        <f t="shared" si="678"/>
        <v>-1</v>
      </c>
      <c r="AC1639" s="5">
        <f t="shared" si="679"/>
        <v>1.8600000000000003</v>
      </c>
      <c r="AD1639" s="3">
        <f t="shared" si="680"/>
        <v>201709</v>
      </c>
      <c r="AE1639" s="21">
        <v>1.462</v>
      </c>
      <c r="AF1639" s="21">
        <v>2.93</v>
      </c>
      <c r="AG1639" s="21">
        <v>1.48</v>
      </c>
      <c r="AH1639" s="21">
        <v>2.86</v>
      </c>
      <c r="AI1639">
        <v>7</v>
      </c>
      <c r="AJ1639">
        <v>29</v>
      </c>
      <c r="AK1639">
        <f t="shared" si="681"/>
        <v>-300</v>
      </c>
      <c r="AL1639">
        <f t="shared" si="682"/>
        <v>7</v>
      </c>
      <c r="AM1639">
        <f t="shared" si="683"/>
        <v>29</v>
      </c>
    </row>
    <row r="1640" spans="2:39" x14ac:dyDescent="0.25">
      <c r="B1640" s="24">
        <v>42988</v>
      </c>
      <c r="C1640" s="20" t="s">
        <v>44</v>
      </c>
      <c r="D1640" s="20" t="s">
        <v>55</v>
      </c>
      <c r="E1640" s="2">
        <v>-137.1742112482853</v>
      </c>
      <c r="F1640" s="2">
        <v>124.00000000000003</v>
      </c>
      <c r="G1640" s="9">
        <f t="shared" si="684"/>
        <v>45097.166666662699</v>
      </c>
      <c r="H1640" s="2" t="str">
        <f t="shared" si="685"/>
        <v>Tennessee Titans</v>
      </c>
      <c r="I1640" s="2" t="str">
        <f t="shared" si="686"/>
        <v>Oakland Raiders</v>
      </c>
      <c r="J1640" s="17">
        <f t="shared" si="687"/>
        <v>-137.1742112482853</v>
      </c>
      <c r="K1640" s="18">
        <f t="shared" si="688"/>
        <v>124.00000000000003</v>
      </c>
      <c r="L1640" s="4">
        <f t="shared" si="663"/>
        <v>1.7290000000000001</v>
      </c>
      <c r="M1640" s="4">
        <f t="shared" si="664"/>
        <v>2.2400000000000002</v>
      </c>
      <c r="N1640" s="1">
        <f t="shared" si="665"/>
        <v>0.578368999421631</v>
      </c>
      <c r="O1640" s="1">
        <f t="shared" si="666"/>
        <v>0.4464285714285714</v>
      </c>
      <c r="P1640" s="1">
        <f t="shared" si="667"/>
        <v>2.4197530864197514E-2</v>
      </c>
      <c r="Q1640" s="1">
        <f t="shared" si="668"/>
        <v>6.5970213996529803E-2</v>
      </c>
      <c r="R1640" s="1">
        <f t="shared" si="669"/>
        <v>0.57697021399652981</v>
      </c>
      <c r="S1640" s="1"/>
      <c r="T1640" s="17">
        <f t="shared" si="670"/>
        <v>733.19172418494122</v>
      </c>
      <c r="U1640" s="18">
        <f t="shared" si="671"/>
        <v>1240.0303709505204</v>
      </c>
      <c r="V1640" s="2">
        <f t="shared" si="672"/>
        <v>696.53213797569413</v>
      </c>
      <c r="W1640" s="18">
        <f t="shared" si="673"/>
        <v>1178.0288524029943</v>
      </c>
      <c r="X1640" s="2">
        <f t="shared" si="674"/>
        <v>-143.5683933990847</v>
      </c>
      <c r="Y1640" s="2">
        <f t="shared" si="675"/>
        <v>117.80288524029943</v>
      </c>
      <c r="Z1640" s="2">
        <f t="shared" si="676"/>
        <v>-1000</v>
      </c>
      <c r="AA1640" s="2">
        <f t="shared" si="677"/>
        <v>1178.0288524029943</v>
      </c>
      <c r="AB1640" s="5">
        <f t="shared" si="678"/>
        <v>-1</v>
      </c>
      <c r="AC1640" s="5">
        <f t="shared" si="679"/>
        <v>1.2400000000000002</v>
      </c>
      <c r="AD1640" s="3">
        <f t="shared" si="680"/>
        <v>201709</v>
      </c>
      <c r="AE1640" s="21">
        <v>1.8129999999999999</v>
      </c>
      <c r="AF1640" s="21">
        <v>2.11</v>
      </c>
      <c r="AG1640" s="21">
        <v>1.7290000000000001</v>
      </c>
      <c r="AH1640" s="21">
        <v>2.2400000000000002</v>
      </c>
      <c r="AI1640">
        <v>16</v>
      </c>
      <c r="AJ1640">
        <v>26</v>
      </c>
      <c r="AK1640">
        <f t="shared" si="681"/>
        <v>-140</v>
      </c>
      <c r="AL1640">
        <f t="shared" si="682"/>
        <v>16</v>
      </c>
      <c r="AM1640">
        <f t="shared" si="683"/>
        <v>26</v>
      </c>
    </row>
    <row r="1641" spans="2:39" x14ac:dyDescent="0.25">
      <c r="B1641" s="24">
        <v>42988</v>
      </c>
      <c r="C1641" s="20" t="s">
        <v>56</v>
      </c>
      <c r="D1641" s="20" t="s">
        <v>22</v>
      </c>
      <c r="E1641" s="2">
        <v>-102.04081632653062</v>
      </c>
      <c r="F1641" s="2">
        <v>-108.1081081081081</v>
      </c>
      <c r="G1641" s="9">
        <f t="shared" si="684"/>
        <v>45097.208333329363</v>
      </c>
      <c r="H1641" s="2" t="str">
        <f t="shared" si="685"/>
        <v>Philadelphia Eagles</v>
      </c>
      <c r="I1641" s="2" t="str">
        <f t="shared" si="686"/>
        <v>Washington Redskins</v>
      </c>
      <c r="J1641" s="17">
        <f t="shared" si="687"/>
        <v>-108.1081081081081</v>
      </c>
      <c r="K1641" s="18">
        <f t="shared" si="688"/>
        <v>-102.04081632653062</v>
      </c>
      <c r="L1641" s="4">
        <f t="shared" si="663"/>
        <v>1.925</v>
      </c>
      <c r="M1641" s="4">
        <f t="shared" si="664"/>
        <v>1.9799999999999998</v>
      </c>
      <c r="N1641" s="1">
        <f t="shared" si="665"/>
        <v>0.51948051948051943</v>
      </c>
      <c r="O1641" s="1">
        <f t="shared" si="666"/>
        <v>0.50505050505050508</v>
      </c>
      <c r="P1641" s="1">
        <f t="shared" si="667"/>
        <v>2.3943661971831065E-2</v>
      </c>
      <c r="Q1641" s="1">
        <f t="shared" si="668"/>
        <v>7.2150072150071742E-3</v>
      </c>
      <c r="R1641" s="1">
        <f t="shared" si="669"/>
        <v>0.51821500721500713</v>
      </c>
      <c r="S1641" s="1"/>
      <c r="T1641" s="17">
        <f t="shared" si="670"/>
        <v>929.7009659643079</v>
      </c>
      <c r="U1641" s="18">
        <f t="shared" si="671"/>
        <v>980.95568786644503</v>
      </c>
      <c r="V1641" s="2">
        <f t="shared" si="672"/>
        <v>883.21591766609242</v>
      </c>
      <c r="W1641" s="18">
        <f t="shared" si="673"/>
        <v>931.9079034731227</v>
      </c>
      <c r="X1641" s="2">
        <f t="shared" si="674"/>
        <v>-113.2225971020213</v>
      </c>
      <c r="Y1641" s="2">
        <f t="shared" si="675"/>
        <v>-107.30674096368378</v>
      </c>
      <c r="Z1641" s="2">
        <f t="shared" si="676"/>
        <v>883.21591766609242</v>
      </c>
      <c r="AA1641" s="2">
        <f t="shared" si="677"/>
        <v>-1000</v>
      </c>
      <c r="AB1641" s="5">
        <f t="shared" si="678"/>
        <v>0.92500000000000004</v>
      </c>
      <c r="AC1641" s="5">
        <f t="shared" si="679"/>
        <v>-1</v>
      </c>
      <c r="AD1641" s="3">
        <f t="shared" si="680"/>
        <v>201709</v>
      </c>
      <c r="AE1641" s="21">
        <v>2.04</v>
      </c>
      <c r="AF1641" s="21">
        <v>1.869</v>
      </c>
      <c r="AG1641" s="21">
        <v>1.98</v>
      </c>
      <c r="AH1641" s="21">
        <v>1.925</v>
      </c>
      <c r="AI1641">
        <v>17</v>
      </c>
      <c r="AJ1641">
        <v>30</v>
      </c>
      <c r="AK1641">
        <f t="shared" si="681"/>
        <v>-110</v>
      </c>
      <c r="AL1641">
        <f t="shared" si="682"/>
        <v>30</v>
      </c>
      <c r="AM1641">
        <f t="shared" si="683"/>
        <v>17</v>
      </c>
    </row>
    <row r="1642" spans="2:39" x14ac:dyDescent="0.25">
      <c r="B1642" s="24">
        <v>42985</v>
      </c>
      <c r="C1642" s="20" t="s">
        <v>39</v>
      </c>
      <c r="D1642" s="20" t="s">
        <v>23</v>
      </c>
      <c r="E1642" s="2">
        <v>-442.47787610619474</v>
      </c>
      <c r="F1642" s="2">
        <v>378</v>
      </c>
      <c r="G1642" s="9">
        <f t="shared" si="684"/>
        <v>45097.249999996027</v>
      </c>
      <c r="H1642" s="2" t="str">
        <f t="shared" si="685"/>
        <v>New England Patriots</v>
      </c>
      <c r="I1642" s="2" t="str">
        <f t="shared" si="686"/>
        <v>Kansas City Chiefs</v>
      </c>
      <c r="J1642" s="17">
        <f t="shared" si="687"/>
        <v>-442.47787610619474</v>
      </c>
      <c r="K1642" s="18">
        <f t="shared" si="688"/>
        <v>378</v>
      </c>
      <c r="L1642" s="4">
        <f t="shared" si="663"/>
        <v>1.2260000000000002</v>
      </c>
      <c r="M1642" s="4">
        <f t="shared" si="664"/>
        <v>4.7799999999999994</v>
      </c>
      <c r="N1642" s="1">
        <f t="shared" si="665"/>
        <v>0.81566068515497536</v>
      </c>
      <c r="O1642" s="1">
        <f t="shared" si="666"/>
        <v>0.20920502092050211</v>
      </c>
      <c r="P1642" s="1">
        <f t="shared" si="667"/>
        <v>2.4262404262404114E-2</v>
      </c>
      <c r="Q1642" s="1">
        <f t="shared" si="668"/>
        <v>0.30322783211723664</v>
      </c>
      <c r="R1642" s="1">
        <f t="shared" si="669"/>
        <v>0.81422783211723671</v>
      </c>
      <c r="S1642" s="1"/>
      <c r="T1642" s="17">
        <f t="shared" si="670"/>
        <v>228.15747700456268</v>
      </c>
      <c r="U1642" s="18">
        <f t="shared" si="671"/>
        <v>3615.8919183394587</v>
      </c>
      <c r="V1642" s="2">
        <f t="shared" si="672"/>
        <v>216.74960315433452</v>
      </c>
      <c r="W1642" s="18">
        <f t="shared" si="673"/>
        <v>3435.0973224224854</v>
      </c>
      <c r="X1642" s="2">
        <f t="shared" si="674"/>
        <v>-461.36185969759742</v>
      </c>
      <c r="Y1642" s="2">
        <f t="shared" si="675"/>
        <v>343.50973224224856</v>
      </c>
      <c r="Z1642" s="2">
        <f t="shared" si="676"/>
        <v>-1000</v>
      </c>
      <c r="AA1642" s="2">
        <f t="shared" si="677"/>
        <v>3435.0973224224854</v>
      </c>
      <c r="AB1642" s="5">
        <f t="shared" si="678"/>
        <v>-1</v>
      </c>
      <c r="AC1642" s="5">
        <f t="shared" si="679"/>
        <v>3.7799999999999994</v>
      </c>
      <c r="AD1642" s="3">
        <f t="shared" si="680"/>
        <v>201709</v>
      </c>
      <c r="AE1642" s="21">
        <v>1.27</v>
      </c>
      <c r="AF1642" s="21">
        <v>4.22</v>
      </c>
      <c r="AG1642" s="21">
        <v>1.226</v>
      </c>
      <c r="AH1642" s="21">
        <v>4.78</v>
      </c>
      <c r="AI1642">
        <v>27</v>
      </c>
      <c r="AJ1642">
        <v>42</v>
      </c>
      <c r="AK1642">
        <f t="shared" si="681"/>
        <v>-500</v>
      </c>
      <c r="AL1642">
        <f t="shared" si="682"/>
        <v>27</v>
      </c>
      <c r="AM1642">
        <f t="shared" si="683"/>
        <v>42</v>
      </c>
    </row>
    <row r="1643" spans="2:39" x14ac:dyDescent="0.25">
      <c r="B1643" s="24">
        <v>42771</v>
      </c>
      <c r="C1643" s="20" t="s">
        <v>38</v>
      </c>
      <c r="D1643" s="20" t="s">
        <v>39</v>
      </c>
      <c r="E1643" s="2">
        <v>124.00000000000003</v>
      </c>
      <c r="F1643" s="2">
        <v>-137.1742112482853</v>
      </c>
      <c r="G1643" s="9">
        <f t="shared" si="684"/>
        <v>45097.291666662692</v>
      </c>
      <c r="H1643" s="2" t="str">
        <f t="shared" si="685"/>
        <v>New England Patriots</v>
      </c>
      <c r="I1643" s="2" t="str">
        <f t="shared" si="686"/>
        <v>Atlanta Falcons</v>
      </c>
      <c r="J1643" s="17">
        <f t="shared" si="687"/>
        <v>-137.1742112482853</v>
      </c>
      <c r="K1643" s="18">
        <f t="shared" si="688"/>
        <v>124.00000000000003</v>
      </c>
      <c r="L1643" s="4">
        <f t="shared" si="663"/>
        <v>1.7290000000000001</v>
      </c>
      <c r="M1643" s="4">
        <f t="shared" si="664"/>
        <v>2.2400000000000002</v>
      </c>
      <c r="N1643" s="1">
        <f t="shared" si="665"/>
        <v>0.578368999421631</v>
      </c>
      <c r="O1643" s="1">
        <f t="shared" si="666"/>
        <v>0.4464285714285714</v>
      </c>
      <c r="P1643" s="1">
        <f t="shared" si="667"/>
        <v>2.4197530864197514E-2</v>
      </c>
      <c r="Q1643" s="1">
        <f t="shared" si="668"/>
        <v>6.5970213996529803E-2</v>
      </c>
      <c r="R1643" s="1">
        <f t="shared" si="669"/>
        <v>0.57697021399652981</v>
      </c>
      <c r="S1643" s="1"/>
      <c r="T1643" s="17">
        <f t="shared" si="670"/>
        <v>733.19172418494122</v>
      </c>
      <c r="U1643" s="18">
        <f t="shared" si="671"/>
        <v>1240.0303709505204</v>
      </c>
      <c r="V1643" s="2">
        <f t="shared" si="672"/>
        <v>696.53213797569413</v>
      </c>
      <c r="W1643" s="18">
        <f t="shared" si="673"/>
        <v>1178.0288524029943</v>
      </c>
      <c r="X1643" s="2">
        <f t="shared" si="674"/>
        <v>-143.5683933990847</v>
      </c>
      <c r="Y1643" s="2">
        <f t="shared" si="675"/>
        <v>117.80288524029943</v>
      </c>
      <c r="Z1643" s="2">
        <f t="shared" si="676"/>
        <v>696.53213797569413</v>
      </c>
      <c r="AA1643" s="2">
        <f t="shared" si="677"/>
        <v>-1000</v>
      </c>
      <c r="AB1643" s="5">
        <f t="shared" si="678"/>
        <v>0.72900000000000009</v>
      </c>
      <c r="AC1643" s="5">
        <f t="shared" si="679"/>
        <v>-1</v>
      </c>
      <c r="AD1643" s="3">
        <f t="shared" si="680"/>
        <v>201702</v>
      </c>
      <c r="AE1643" s="21">
        <v>2.2599999999999998</v>
      </c>
      <c r="AF1643" s="21">
        <v>1.7190000000000001</v>
      </c>
      <c r="AG1643" s="21">
        <v>2.2400000000000002</v>
      </c>
      <c r="AH1643" s="21">
        <v>1.7290000000000001</v>
      </c>
      <c r="AI1643">
        <v>28</v>
      </c>
      <c r="AJ1643">
        <v>34</v>
      </c>
      <c r="AK1643">
        <f t="shared" si="681"/>
        <v>-140</v>
      </c>
      <c r="AL1643">
        <f t="shared" si="682"/>
        <v>34</v>
      </c>
      <c r="AM1643">
        <f t="shared" si="683"/>
        <v>28</v>
      </c>
    </row>
    <row r="1644" spans="2:39" x14ac:dyDescent="0.25">
      <c r="B1644" s="24">
        <v>42757</v>
      </c>
      <c r="C1644" s="20" t="s">
        <v>39</v>
      </c>
      <c r="D1644" s="20" t="s">
        <v>48</v>
      </c>
      <c r="E1644" s="2">
        <v>-230.41474654377885</v>
      </c>
      <c r="F1644" s="2">
        <v>204.99999999999997</v>
      </c>
      <c r="G1644" s="9">
        <f t="shared" si="684"/>
        <v>45097.333333329356</v>
      </c>
      <c r="H1644" s="2" t="str">
        <f t="shared" si="685"/>
        <v>New England Patriots</v>
      </c>
      <c r="I1644" s="2" t="str">
        <f t="shared" si="686"/>
        <v>Pittsburgh Steelers</v>
      </c>
      <c r="J1644" s="17">
        <f t="shared" si="687"/>
        <v>-230.41474654377885</v>
      </c>
      <c r="K1644" s="18">
        <f t="shared" si="688"/>
        <v>204.99999999999997</v>
      </c>
      <c r="L1644" s="4">
        <f t="shared" si="663"/>
        <v>1.4339999999999999</v>
      </c>
      <c r="M1644" s="4">
        <f t="shared" si="664"/>
        <v>3.05</v>
      </c>
      <c r="N1644" s="1">
        <f t="shared" si="665"/>
        <v>0.69735006973500702</v>
      </c>
      <c r="O1644" s="1">
        <f t="shared" si="666"/>
        <v>0.32786885245901642</v>
      </c>
      <c r="P1644" s="1">
        <f t="shared" si="667"/>
        <v>2.4598572702943966E-2</v>
      </c>
      <c r="Q1644" s="1">
        <f t="shared" si="668"/>
        <v>0.1847406086379953</v>
      </c>
      <c r="R1644" s="1">
        <f t="shared" si="669"/>
        <v>0.69574060863799536</v>
      </c>
      <c r="S1644" s="1"/>
      <c r="T1644" s="17">
        <f t="shared" si="670"/>
        <v>437.31728115975989</v>
      </c>
      <c r="U1644" s="18">
        <f t="shared" si="671"/>
        <v>2028.3240111062205</v>
      </c>
      <c r="V1644" s="2">
        <f t="shared" si="672"/>
        <v>415.45141710177188</v>
      </c>
      <c r="W1644" s="18">
        <f t="shared" si="673"/>
        <v>1926.9078105509093</v>
      </c>
      <c r="X1644" s="2">
        <f t="shared" si="674"/>
        <v>-240.70203129311579</v>
      </c>
      <c r="Y1644" s="2">
        <f t="shared" si="675"/>
        <v>192.69078105509092</v>
      </c>
      <c r="Z1644" s="2">
        <f t="shared" si="676"/>
        <v>415.45141710177188</v>
      </c>
      <c r="AA1644" s="2">
        <f t="shared" si="677"/>
        <v>-1000</v>
      </c>
      <c r="AB1644" s="5">
        <f t="shared" si="678"/>
        <v>0.43399999999999994</v>
      </c>
      <c r="AC1644" s="5">
        <f t="shared" si="679"/>
        <v>-1</v>
      </c>
      <c r="AD1644" s="3">
        <f t="shared" si="680"/>
        <v>201701</v>
      </c>
      <c r="AE1644" s="21">
        <v>1.4339999999999999</v>
      </c>
      <c r="AF1644" s="21">
        <v>3.05</v>
      </c>
      <c r="AG1644" s="21">
        <v>1.4339999999999999</v>
      </c>
      <c r="AH1644" s="21">
        <v>3.05</v>
      </c>
      <c r="AI1644">
        <v>36</v>
      </c>
      <c r="AJ1644">
        <v>17</v>
      </c>
      <c r="AK1644">
        <f t="shared" si="681"/>
        <v>-300</v>
      </c>
      <c r="AL1644">
        <f t="shared" si="682"/>
        <v>36</v>
      </c>
      <c r="AM1644">
        <f t="shared" si="683"/>
        <v>17</v>
      </c>
    </row>
    <row r="1645" spans="2:39" x14ac:dyDescent="0.25">
      <c r="B1645" s="24">
        <v>42757</v>
      </c>
      <c r="C1645" s="20" t="s">
        <v>38</v>
      </c>
      <c r="D1645" s="20" t="s">
        <v>36</v>
      </c>
      <c r="E1645" s="2">
        <v>-253.1645569620253</v>
      </c>
      <c r="F1645" s="2">
        <v>225</v>
      </c>
      <c r="G1645" s="9">
        <f t="shared" si="684"/>
        <v>45097.37499999602</v>
      </c>
      <c r="H1645" s="2" t="str">
        <f t="shared" si="685"/>
        <v>Atlanta Falcons</v>
      </c>
      <c r="I1645" s="2" t="str">
        <f t="shared" si="686"/>
        <v>Green Bay Packers</v>
      </c>
      <c r="J1645" s="17">
        <f t="shared" si="687"/>
        <v>-253.1645569620253</v>
      </c>
      <c r="K1645" s="18">
        <f t="shared" si="688"/>
        <v>225</v>
      </c>
      <c r="L1645" s="4">
        <f t="shared" si="663"/>
        <v>1.395</v>
      </c>
      <c r="M1645" s="4">
        <f t="shared" si="664"/>
        <v>3.25</v>
      </c>
      <c r="N1645" s="1">
        <f t="shared" si="665"/>
        <v>0.71684587813620071</v>
      </c>
      <c r="O1645" s="1">
        <f t="shared" si="666"/>
        <v>0.30769230769230771</v>
      </c>
      <c r="P1645" s="1">
        <f t="shared" si="667"/>
        <v>2.3950484391819016E-2</v>
      </c>
      <c r="Q1645" s="1">
        <f t="shared" si="668"/>
        <v>0.2045767852219465</v>
      </c>
      <c r="R1645" s="1">
        <f t="shared" si="669"/>
        <v>0.71557678522194657</v>
      </c>
      <c r="S1645" s="1"/>
      <c r="T1645" s="17">
        <f t="shared" si="670"/>
        <v>397.474066587886</v>
      </c>
      <c r="U1645" s="18">
        <f t="shared" si="671"/>
        <v>2215.0194576632343</v>
      </c>
      <c r="V1645" s="2">
        <f t="shared" si="672"/>
        <v>377.60036325849165</v>
      </c>
      <c r="W1645" s="18">
        <f t="shared" si="673"/>
        <v>2104.2684847800724</v>
      </c>
      <c r="X1645" s="2">
        <f t="shared" si="674"/>
        <v>-264.83025370275817</v>
      </c>
      <c r="Y1645" s="2">
        <f t="shared" si="675"/>
        <v>210.42684847800723</v>
      </c>
      <c r="Z1645" s="2">
        <f t="shared" si="676"/>
        <v>377.60036325849165</v>
      </c>
      <c r="AA1645" s="2">
        <f t="shared" si="677"/>
        <v>-1000</v>
      </c>
      <c r="AB1645" s="5">
        <f t="shared" si="678"/>
        <v>0.39500000000000002</v>
      </c>
      <c r="AC1645" s="5">
        <f t="shared" si="679"/>
        <v>-1</v>
      </c>
      <c r="AD1645" s="3">
        <f t="shared" si="680"/>
        <v>201701</v>
      </c>
      <c r="AE1645" s="21">
        <v>1.5069999999999999</v>
      </c>
      <c r="AF1645" s="21">
        <v>2.77</v>
      </c>
      <c r="AG1645" s="21">
        <v>1.395</v>
      </c>
      <c r="AH1645" s="21">
        <v>3.25</v>
      </c>
      <c r="AI1645">
        <v>44</v>
      </c>
      <c r="AJ1645">
        <v>21</v>
      </c>
      <c r="AK1645">
        <f t="shared" si="681"/>
        <v>-300</v>
      </c>
      <c r="AL1645">
        <f t="shared" si="682"/>
        <v>44</v>
      </c>
      <c r="AM1645">
        <f t="shared" si="683"/>
        <v>21</v>
      </c>
    </row>
    <row r="1646" spans="2:39" x14ac:dyDescent="0.25">
      <c r="B1646" s="24">
        <v>42750</v>
      </c>
      <c r="C1646" s="20" t="s">
        <v>26</v>
      </c>
      <c r="D1646" s="20" t="s">
        <v>36</v>
      </c>
      <c r="E1646" s="2">
        <v>-225.22522522522524</v>
      </c>
      <c r="F1646" s="2">
        <v>200.99999999999997</v>
      </c>
      <c r="G1646" s="9">
        <f t="shared" si="684"/>
        <v>45097.416666662684</v>
      </c>
      <c r="H1646" s="2" t="str">
        <f t="shared" si="685"/>
        <v>Dallas Cowboys</v>
      </c>
      <c r="I1646" s="2" t="str">
        <f t="shared" si="686"/>
        <v>Green Bay Packers</v>
      </c>
      <c r="J1646" s="17">
        <f t="shared" si="687"/>
        <v>-225.22522522522524</v>
      </c>
      <c r="K1646" s="18">
        <f t="shared" si="688"/>
        <v>200.99999999999997</v>
      </c>
      <c r="L1646" s="4">
        <f t="shared" si="663"/>
        <v>1.444</v>
      </c>
      <c r="M1646" s="4">
        <f t="shared" si="664"/>
        <v>3.01</v>
      </c>
      <c r="N1646" s="1">
        <f t="shared" si="665"/>
        <v>0.69252077562326875</v>
      </c>
      <c r="O1646" s="1">
        <f t="shared" si="666"/>
        <v>0.33222591362126247</v>
      </c>
      <c r="P1646" s="1">
        <f t="shared" si="667"/>
        <v>2.4149079479119928E-2</v>
      </c>
      <c r="Q1646" s="1">
        <f t="shared" si="668"/>
        <v>0.18014743100100314</v>
      </c>
      <c r="R1646" s="1">
        <f t="shared" si="669"/>
        <v>0.69114743100100318</v>
      </c>
      <c r="S1646" s="1"/>
      <c r="T1646" s="17">
        <f t="shared" si="670"/>
        <v>446.86930044965845</v>
      </c>
      <c r="U1646" s="18">
        <f t="shared" si="671"/>
        <v>1988.0604066686358</v>
      </c>
      <c r="V1646" s="2">
        <f t="shared" si="672"/>
        <v>424.52583542717554</v>
      </c>
      <c r="W1646" s="18">
        <f t="shared" si="673"/>
        <v>1888.6573863352039</v>
      </c>
      <c r="X1646" s="2">
        <f t="shared" si="674"/>
        <v>-235.55692411364279</v>
      </c>
      <c r="Y1646" s="2">
        <f t="shared" si="675"/>
        <v>188.86573863352038</v>
      </c>
      <c r="Z1646" s="2">
        <f t="shared" si="676"/>
        <v>-1000</v>
      </c>
      <c r="AA1646" s="2">
        <f t="shared" si="677"/>
        <v>1888.6573863352039</v>
      </c>
      <c r="AB1646" s="5">
        <f t="shared" si="678"/>
        <v>-1</v>
      </c>
      <c r="AC1646" s="5">
        <f t="shared" si="679"/>
        <v>2.0099999999999998</v>
      </c>
      <c r="AD1646" s="3">
        <f t="shared" si="680"/>
        <v>201701</v>
      </c>
      <c r="AE1646" s="21">
        <v>1.4950000000000001</v>
      </c>
      <c r="AF1646" s="21">
        <v>2.81</v>
      </c>
      <c r="AG1646" s="21">
        <v>1.444</v>
      </c>
      <c r="AH1646" s="21">
        <v>3.01</v>
      </c>
      <c r="AI1646">
        <v>31</v>
      </c>
      <c r="AJ1646">
        <v>34</v>
      </c>
      <c r="AK1646">
        <f t="shared" si="681"/>
        <v>-300</v>
      </c>
      <c r="AL1646">
        <f t="shared" si="682"/>
        <v>31</v>
      </c>
      <c r="AM1646">
        <f t="shared" si="683"/>
        <v>34</v>
      </c>
    </row>
    <row r="1647" spans="2:39" x14ac:dyDescent="0.25">
      <c r="B1647" s="24">
        <v>42750</v>
      </c>
      <c r="C1647" s="20" t="s">
        <v>23</v>
      </c>
      <c r="D1647" s="20" t="s">
        <v>48</v>
      </c>
      <c r="E1647" s="2">
        <v>-138.12154696132598</v>
      </c>
      <c r="F1647" s="2">
        <v>125</v>
      </c>
      <c r="G1647" s="9">
        <f t="shared" si="684"/>
        <v>45097.458333329349</v>
      </c>
      <c r="H1647" s="2" t="str">
        <f t="shared" si="685"/>
        <v>Kansas City Chiefs</v>
      </c>
      <c r="I1647" s="2" t="str">
        <f t="shared" si="686"/>
        <v>Pittsburgh Steelers</v>
      </c>
      <c r="J1647" s="17">
        <f t="shared" si="687"/>
        <v>-138.12154696132598</v>
      </c>
      <c r="K1647" s="18">
        <f t="shared" si="688"/>
        <v>125</v>
      </c>
      <c r="L1647" s="4">
        <f t="shared" si="663"/>
        <v>1.724</v>
      </c>
      <c r="M1647" s="4">
        <f t="shared" si="664"/>
        <v>2.25</v>
      </c>
      <c r="N1647" s="1">
        <f t="shared" si="665"/>
        <v>0.58004640371229699</v>
      </c>
      <c r="O1647" s="1">
        <f t="shared" si="666"/>
        <v>0.44444444444444442</v>
      </c>
      <c r="P1647" s="1">
        <f t="shared" si="667"/>
        <v>2.3905385002516377E-2</v>
      </c>
      <c r="Q1647" s="1">
        <f t="shared" si="668"/>
        <v>6.7800979633926284E-2</v>
      </c>
      <c r="R1647" s="1">
        <f t="shared" si="669"/>
        <v>0.57880097963392629</v>
      </c>
      <c r="S1647" s="1"/>
      <c r="T1647" s="17">
        <f t="shared" si="670"/>
        <v>727.70958444553617</v>
      </c>
      <c r="U1647" s="18">
        <f t="shared" si="671"/>
        <v>1249.1472710184614</v>
      </c>
      <c r="V1647" s="2">
        <f t="shared" si="672"/>
        <v>691.32410522325938</v>
      </c>
      <c r="W1647" s="18">
        <f t="shared" si="673"/>
        <v>1186.6899074675382</v>
      </c>
      <c r="X1647" s="2">
        <f t="shared" si="674"/>
        <v>-144.64995397159709</v>
      </c>
      <c r="Y1647" s="2">
        <f t="shared" si="675"/>
        <v>118.66899074675382</v>
      </c>
      <c r="Z1647" s="2">
        <f t="shared" si="676"/>
        <v>-1000</v>
      </c>
      <c r="AA1647" s="2">
        <f t="shared" si="677"/>
        <v>1186.6899074675382</v>
      </c>
      <c r="AB1647" s="5">
        <f t="shared" si="678"/>
        <v>-1</v>
      </c>
      <c r="AC1647" s="5">
        <f t="shared" si="679"/>
        <v>1.25</v>
      </c>
      <c r="AD1647" s="3">
        <f t="shared" si="680"/>
        <v>201701</v>
      </c>
      <c r="AE1647" s="21">
        <v>1.7929999999999999</v>
      </c>
      <c r="AF1647" s="21">
        <v>2.14</v>
      </c>
      <c r="AG1647" s="21">
        <v>1.724</v>
      </c>
      <c r="AH1647" s="21">
        <v>2.25</v>
      </c>
      <c r="AI1647">
        <v>16</v>
      </c>
      <c r="AJ1647">
        <v>18</v>
      </c>
      <c r="AK1647">
        <f t="shared" si="681"/>
        <v>-140</v>
      </c>
      <c r="AL1647">
        <f t="shared" si="682"/>
        <v>16</v>
      </c>
      <c r="AM1647">
        <f t="shared" si="683"/>
        <v>18</v>
      </c>
    </row>
    <row r="1648" spans="2:39" x14ac:dyDescent="0.25">
      <c r="B1648" s="24">
        <v>42749</v>
      </c>
      <c r="C1648" s="20" t="s">
        <v>39</v>
      </c>
      <c r="D1648" s="20" t="s">
        <v>43</v>
      </c>
      <c r="E1648" s="2">
        <v>-1204.8192771084343</v>
      </c>
      <c r="F1648" s="2">
        <v>886.99999999999989</v>
      </c>
      <c r="G1648" s="9">
        <f t="shared" si="684"/>
        <v>45097.499999996013</v>
      </c>
      <c r="H1648" s="2" t="str">
        <f t="shared" si="685"/>
        <v>New England Patriots</v>
      </c>
      <c r="I1648" s="2" t="str">
        <f t="shared" si="686"/>
        <v>Houston Texans</v>
      </c>
      <c r="J1648" s="17">
        <f t="shared" si="687"/>
        <v>-1204.8192771084343</v>
      </c>
      <c r="K1648" s="18">
        <f t="shared" si="688"/>
        <v>886.99999999999989</v>
      </c>
      <c r="L1648" s="4">
        <f t="shared" si="663"/>
        <v>1.083</v>
      </c>
      <c r="M1648" s="4">
        <f t="shared" si="664"/>
        <v>9.8699999999999992</v>
      </c>
      <c r="N1648" s="1">
        <f t="shared" si="665"/>
        <v>0.92336103416435833</v>
      </c>
      <c r="O1648" s="1">
        <f t="shared" si="666"/>
        <v>0.10131712259371835</v>
      </c>
      <c r="P1648" s="1">
        <f t="shared" si="667"/>
        <v>2.4083812654067449E-2</v>
      </c>
      <c r="Q1648" s="1">
        <f t="shared" si="668"/>
        <v>0.41102195578531997</v>
      </c>
      <c r="R1648" s="1">
        <f t="shared" si="669"/>
        <v>0.92202195578531998</v>
      </c>
      <c r="S1648" s="1"/>
      <c r="T1648" s="17">
        <f t="shared" si="670"/>
        <v>84.572871313311822</v>
      </c>
      <c r="U1648" s="18">
        <f t="shared" si="671"/>
        <v>7672.6648928460063</v>
      </c>
      <c r="V1648" s="2">
        <f t="shared" si="672"/>
        <v>80.344227747646229</v>
      </c>
      <c r="W1648" s="18">
        <f t="shared" si="673"/>
        <v>7289.031648203706</v>
      </c>
      <c r="X1648" s="2">
        <f t="shared" si="674"/>
        <v>-1244.6444854021215</v>
      </c>
      <c r="Y1648" s="2">
        <f t="shared" si="675"/>
        <v>728.90316482037065</v>
      </c>
      <c r="Z1648" s="2">
        <f t="shared" si="676"/>
        <v>80.344227747646229</v>
      </c>
      <c r="AA1648" s="2">
        <f t="shared" si="677"/>
        <v>-1000</v>
      </c>
      <c r="AB1648" s="5">
        <f t="shared" si="678"/>
        <v>8.2999999999999963E-2</v>
      </c>
      <c r="AC1648" s="5">
        <f t="shared" si="679"/>
        <v>-1</v>
      </c>
      <c r="AD1648" s="3">
        <f t="shared" si="680"/>
        <v>201701</v>
      </c>
      <c r="AE1648" s="21">
        <v>1.0860000000000001</v>
      </c>
      <c r="AF1648" s="21">
        <v>9.58</v>
      </c>
      <c r="AG1648" s="21">
        <v>1.083</v>
      </c>
      <c r="AH1648" s="21">
        <v>9.8699999999999992</v>
      </c>
      <c r="AI1648">
        <v>34</v>
      </c>
      <c r="AJ1648">
        <v>16</v>
      </c>
      <c r="AK1648">
        <f t="shared" si="681"/>
        <v>-1300</v>
      </c>
      <c r="AL1648">
        <f t="shared" si="682"/>
        <v>34</v>
      </c>
      <c r="AM1648">
        <f t="shared" si="683"/>
        <v>16</v>
      </c>
    </row>
    <row r="1649" spans="2:39" x14ac:dyDescent="0.25">
      <c r="B1649" s="24">
        <v>42749</v>
      </c>
      <c r="C1649" s="20" t="s">
        <v>38</v>
      </c>
      <c r="D1649" s="20" t="s">
        <v>35</v>
      </c>
      <c r="E1649" s="2">
        <v>-277.0083102493075</v>
      </c>
      <c r="F1649" s="2">
        <v>245.00000000000003</v>
      </c>
      <c r="G1649" s="9">
        <f t="shared" si="684"/>
        <v>45097.541666662677</v>
      </c>
      <c r="H1649" s="2" t="str">
        <f t="shared" si="685"/>
        <v>Atlanta Falcons</v>
      </c>
      <c r="I1649" s="2" t="str">
        <f t="shared" si="686"/>
        <v>Seattle Seahawks</v>
      </c>
      <c r="J1649" s="17">
        <f t="shared" si="687"/>
        <v>-277.0083102493075</v>
      </c>
      <c r="K1649" s="18">
        <f t="shared" si="688"/>
        <v>245.00000000000003</v>
      </c>
      <c r="L1649" s="4">
        <f t="shared" si="663"/>
        <v>1.361</v>
      </c>
      <c r="M1649" s="4">
        <f t="shared" si="664"/>
        <v>3.45</v>
      </c>
      <c r="N1649" s="1">
        <f t="shared" si="665"/>
        <v>0.73475385745775168</v>
      </c>
      <c r="O1649" s="1">
        <f t="shared" si="666"/>
        <v>0.28985507246376813</v>
      </c>
      <c r="P1649" s="1">
        <f t="shared" si="667"/>
        <v>2.4017875701517366E-2</v>
      </c>
      <c r="Q1649" s="1">
        <f t="shared" si="668"/>
        <v>0.22244939249699178</v>
      </c>
      <c r="R1649" s="1">
        <f t="shared" si="669"/>
        <v>0.73344939249699181</v>
      </c>
      <c r="S1649" s="1"/>
      <c r="T1649" s="17">
        <f t="shared" si="670"/>
        <v>363.42058529157686</v>
      </c>
      <c r="U1649" s="18">
        <f t="shared" si="671"/>
        <v>2403.4564099189242</v>
      </c>
      <c r="V1649" s="2">
        <f t="shared" si="672"/>
        <v>345.24955602699799</v>
      </c>
      <c r="W1649" s="18">
        <f t="shared" si="673"/>
        <v>2283.2835894229779</v>
      </c>
      <c r="X1649" s="2">
        <f t="shared" si="674"/>
        <v>-289.64555711747289</v>
      </c>
      <c r="Y1649" s="2">
        <f t="shared" si="675"/>
        <v>228.3283589422978</v>
      </c>
      <c r="Z1649" s="2">
        <f t="shared" si="676"/>
        <v>345.24955602699799</v>
      </c>
      <c r="AA1649" s="2">
        <f t="shared" si="677"/>
        <v>-1000</v>
      </c>
      <c r="AB1649" s="5">
        <f t="shared" si="678"/>
        <v>0.36099999999999999</v>
      </c>
      <c r="AC1649" s="5">
        <f t="shared" si="679"/>
        <v>-1</v>
      </c>
      <c r="AD1649" s="3">
        <f t="shared" si="680"/>
        <v>201701</v>
      </c>
      <c r="AE1649" s="21">
        <v>1.4950000000000001</v>
      </c>
      <c r="AF1649" s="21">
        <v>2.81</v>
      </c>
      <c r="AG1649" s="21">
        <v>1.361</v>
      </c>
      <c r="AH1649" s="21">
        <v>3.45</v>
      </c>
      <c r="AI1649">
        <v>36</v>
      </c>
      <c r="AJ1649">
        <v>20</v>
      </c>
      <c r="AK1649">
        <f t="shared" si="681"/>
        <v>-300</v>
      </c>
      <c r="AL1649">
        <f t="shared" si="682"/>
        <v>36</v>
      </c>
      <c r="AM1649">
        <f t="shared" si="683"/>
        <v>20</v>
      </c>
    </row>
    <row r="1650" spans="2:39" x14ac:dyDescent="0.25">
      <c r="B1650" s="24">
        <v>42743</v>
      </c>
      <c r="C1650" s="20" t="s">
        <v>36</v>
      </c>
      <c r="D1650" s="20" t="s">
        <v>28</v>
      </c>
      <c r="E1650" s="2">
        <v>-218.34061135371181</v>
      </c>
      <c r="F1650" s="2">
        <v>195.00000000000003</v>
      </c>
      <c r="G1650" s="9">
        <f t="shared" si="684"/>
        <v>45097.583333329341</v>
      </c>
      <c r="H1650" s="2" t="str">
        <f t="shared" si="685"/>
        <v>Green Bay Packers</v>
      </c>
      <c r="I1650" s="2" t="str">
        <f t="shared" si="686"/>
        <v>New York Giants</v>
      </c>
      <c r="J1650" s="17">
        <f t="shared" si="687"/>
        <v>-218.34061135371181</v>
      </c>
      <c r="K1650" s="18">
        <f t="shared" si="688"/>
        <v>195.00000000000003</v>
      </c>
      <c r="L1650" s="4">
        <f t="shared" si="663"/>
        <v>1.4579999999999997</v>
      </c>
      <c r="M1650" s="4">
        <f t="shared" si="664"/>
        <v>2.95</v>
      </c>
      <c r="N1650" s="1">
        <f t="shared" si="665"/>
        <v>0.68587105624142675</v>
      </c>
      <c r="O1650" s="1">
        <f t="shared" si="666"/>
        <v>0.33898305084745761</v>
      </c>
      <c r="P1650" s="1">
        <f t="shared" si="667"/>
        <v>2.4251361161524376E-2</v>
      </c>
      <c r="Q1650" s="1">
        <f t="shared" si="668"/>
        <v>0.17344400269698457</v>
      </c>
      <c r="R1650" s="1">
        <f t="shared" si="669"/>
        <v>0.68444400269698458</v>
      </c>
      <c r="S1650" s="1"/>
      <c r="T1650" s="17">
        <f t="shared" si="670"/>
        <v>461.03990400909044</v>
      </c>
      <c r="U1650" s="18">
        <f t="shared" si="671"/>
        <v>1931.1287441514417</v>
      </c>
      <c r="V1650" s="2">
        <f t="shared" si="672"/>
        <v>437.98790880863589</v>
      </c>
      <c r="W1650" s="18">
        <f t="shared" si="673"/>
        <v>1834.5723069438695</v>
      </c>
      <c r="X1650" s="2">
        <f t="shared" si="674"/>
        <v>-228.3168050734744</v>
      </c>
      <c r="Y1650" s="2">
        <f t="shared" si="675"/>
        <v>183.45723069438696</v>
      </c>
      <c r="Z1650" s="2">
        <f t="shared" si="676"/>
        <v>437.98790880863589</v>
      </c>
      <c r="AA1650" s="2">
        <f t="shared" si="677"/>
        <v>-1000</v>
      </c>
      <c r="AB1650" s="5">
        <f t="shared" si="678"/>
        <v>0.45799999999999974</v>
      </c>
      <c r="AC1650" s="5">
        <f t="shared" si="679"/>
        <v>-1</v>
      </c>
      <c r="AD1650" s="3">
        <f t="shared" si="680"/>
        <v>201701</v>
      </c>
      <c r="AE1650" s="21">
        <v>1.502</v>
      </c>
      <c r="AF1650" s="21">
        <v>2.79</v>
      </c>
      <c r="AG1650" s="21">
        <v>1.458</v>
      </c>
      <c r="AH1650" s="21">
        <v>2.95</v>
      </c>
      <c r="AI1650">
        <v>38</v>
      </c>
      <c r="AJ1650">
        <v>13</v>
      </c>
      <c r="AK1650">
        <f t="shared" si="681"/>
        <v>-300</v>
      </c>
      <c r="AL1650">
        <f t="shared" si="682"/>
        <v>38</v>
      </c>
      <c r="AM1650">
        <f t="shared" si="683"/>
        <v>13</v>
      </c>
    </row>
    <row r="1651" spans="2:39" x14ac:dyDescent="0.25">
      <c r="B1651" s="24">
        <v>42743</v>
      </c>
      <c r="C1651" s="20" t="s">
        <v>48</v>
      </c>
      <c r="D1651" s="20" t="s">
        <v>33</v>
      </c>
      <c r="E1651" s="2">
        <v>-578.03468208092477</v>
      </c>
      <c r="F1651" s="2">
        <v>480</v>
      </c>
      <c r="G1651" s="9">
        <f t="shared" si="684"/>
        <v>45097.624999996005</v>
      </c>
      <c r="H1651" s="2" t="str">
        <f t="shared" si="685"/>
        <v>Pittsburgh Steelers</v>
      </c>
      <c r="I1651" s="2" t="str">
        <f t="shared" si="686"/>
        <v>Miami Dolphins</v>
      </c>
      <c r="J1651" s="17">
        <f t="shared" si="687"/>
        <v>-578.03468208092477</v>
      </c>
      <c r="K1651" s="18">
        <f t="shared" si="688"/>
        <v>480</v>
      </c>
      <c r="L1651" s="4">
        <f t="shared" si="663"/>
        <v>1.173</v>
      </c>
      <c r="M1651" s="4">
        <f t="shared" si="664"/>
        <v>5.8</v>
      </c>
      <c r="N1651" s="1">
        <f t="shared" si="665"/>
        <v>0.85251491901108267</v>
      </c>
      <c r="O1651" s="1">
        <f t="shared" si="666"/>
        <v>0.17241379310344829</v>
      </c>
      <c r="P1651" s="1">
        <f t="shared" si="667"/>
        <v>2.4322386347339742E-2</v>
      </c>
      <c r="Q1651" s="1">
        <f t="shared" si="668"/>
        <v>0.34005056295381719</v>
      </c>
      <c r="R1651" s="1">
        <f t="shared" si="669"/>
        <v>0.8510505629538172</v>
      </c>
      <c r="S1651" s="1"/>
      <c r="T1651" s="17">
        <f t="shared" si="670"/>
        <v>175.01831680741819</v>
      </c>
      <c r="U1651" s="18">
        <f t="shared" si="671"/>
        <v>4500.0761305264368</v>
      </c>
      <c r="V1651" s="2">
        <f t="shared" si="672"/>
        <v>166.26740096704728</v>
      </c>
      <c r="W1651" s="18">
        <f t="shared" si="673"/>
        <v>4275.0723240001143</v>
      </c>
      <c r="X1651" s="2">
        <f t="shared" si="674"/>
        <v>-601.44080811017852</v>
      </c>
      <c r="Y1651" s="2">
        <f t="shared" si="675"/>
        <v>427.50723240001145</v>
      </c>
      <c r="Z1651" s="2">
        <f t="shared" si="676"/>
        <v>166.26740096704728</v>
      </c>
      <c r="AA1651" s="2">
        <f t="shared" si="677"/>
        <v>-1000</v>
      </c>
      <c r="AB1651" s="5">
        <f t="shared" si="678"/>
        <v>0.17300000000000004</v>
      </c>
      <c r="AC1651" s="5">
        <f t="shared" si="679"/>
        <v>-1</v>
      </c>
      <c r="AD1651" s="3">
        <f t="shared" si="680"/>
        <v>201701</v>
      </c>
      <c r="AE1651" s="21">
        <v>1.256</v>
      </c>
      <c r="AF1651" s="21">
        <v>4.38</v>
      </c>
      <c r="AG1651" s="21">
        <v>1.173</v>
      </c>
      <c r="AH1651" s="21">
        <v>5.8</v>
      </c>
      <c r="AI1651">
        <v>30</v>
      </c>
      <c r="AJ1651">
        <v>12</v>
      </c>
      <c r="AK1651">
        <f t="shared" si="681"/>
        <v>-600</v>
      </c>
      <c r="AL1651">
        <f t="shared" si="682"/>
        <v>30</v>
      </c>
      <c r="AM1651">
        <f t="shared" si="683"/>
        <v>12</v>
      </c>
    </row>
    <row r="1652" spans="2:39" x14ac:dyDescent="0.25">
      <c r="B1652" s="24">
        <v>42742</v>
      </c>
      <c r="C1652" s="20" t="s">
        <v>35</v>
      </c>
      <c r="D1652" s="20" t="s">
        <v>37</v>
      </c>
      <c r="E1652" s="2">
        <v>-420.1680672268908</v>
      </c>
      <c r="F1652" s="2">
        <v>361.00000000000006</v>
      </c>
      <c r="G1652" s="9">
        <f t="shared" si="684"/>
        <v>45097.66666666267</v>
      </c>
      <c r="H1652" s="2" t="str">
        <f t="shared" si="685"/>
        <v>Seattle Seahawks</v>
      </c>
      <c r="I1652" s="2" t="str">
        <f t="shared" si="686"/>
        <v>Detroit Lions</v>
      </c>
      <c r="J1652" s="17">
        <f t="shared" si="687"/>
        <v>-420.1680672268908</v>
      </c>
      <c r="K1652" s="18">
        <f t="shared" si="688"/>
        <v>361.00000000000006</v>
      </c>
      <c r="L1652" s="4">
        <f t="shared" si="663"/>
        <v>1.238</v>
      </c>
      <c r="M1652" s="4">
        <f t="shared" si="664"/>
        <v>4.6100000000000012</v>
      </c>
      <c r="N1652" s="1">
        <f t="shared" si="665"/>
        <v>0.80775444264943463</v>
      </c>
      <c r="O1652" s="1">
        <f t="shared" si="666"/>
        <v>0.21691973969631231</v>
      </c>
      <c r="P1652" s="1">
        <f t="shared" si="667"/>
        <v>2.4080027359781098E-2</v>
      </c>
      <c r="Q1652" s="1">
        <f t="shared" si="668"/>
        <v>0.29541735147656117</v>
      </c>
      <c r="R1652" s="1">
        <f t="shared" si="669"/>
        <v>0.80641735147656113</v>
      </c>
      <c r="S1652" s="1"/>
      <c r="T1652" s="17">
        <f t="shared" si="670"/>
        <v>240.05268260781642</v>
      </c>
      <c r="U1652" s="18">
        <f t="shared" si="671"/>
        <v>3463.1234488006144</v>
      </c>
      <c r="V1652" s="2">
        <f t="shared" si="672"/>
        <v>228.05004847742558</v>
      </c>
      <c r="W1652" s="18">
        <f t="shared" si="673"/>
        <v>3289.9672763605836</v>
      </c>
      <c r="X1652" s="2">
        <f t="shared" si="674"/>
        <v>-438.50023566164202</v>
      </c>
      <c r="Y1652" s="2">
        <f t="shared" si="675"/>
        <v>328.99672763605838</v>
      </c>
      <c r="Z1652" s="2">
        <f t="shared" si="676"/>
        <v>228.05004847742558</v>
      </c>
      <c r="AA1652" s="2">
        <f t="shared" si="677"/>
        <v>-1000</v>
      </c>
      <c r="AB1652" s="5">
        <f t="shared" si="678"/>
        <v>0.23799999999999999</v>
      </c>
      <c r="AC1652" s="5">
        <f t="shared" si="679"/>
        <v>-1</v>
      </c>
      <c r="AD1652" s="3">
        <f t="shared" si="680"/>
        <v>201701</v>
      </c>
      <c r="AE1652" s="21">
        <v>1.3120000000000001</v>
      </c>
      <c r="AF1652" s="21">
        <v>3.81</v>
      </c>
      <c r="AG1652" s="21">
        <v>1.238</v>
      </c>
      <c r="AH1652" s="21">
        <v>4.6100000000000003</v>
      </c>
      <c r="AI1652">
        <v>26</v>
      </c>
      <c r="AJ1652">
        <v>6</v>
      </c>
      <c r="AK1652">
        <f t="shared" si="681"/>
        <v>-500</v>
      </c>
      <c r="AL1652">
        <f t="shared" si="682"/>
        <v>26</v>
      </c>
      <c r="AM1652">
        <f t="shared" si="683"/>
        <v>6</v>
      </c>
    </row>
    <row r="1653" spans="2:39" x14ac:dyDescent="0.25">
      <c r="B1653" s="24">
        <v>42742</v>
      </c>
      <c r="C1653" s="20" t="s">
        <v>43</v>
      </c>
      <c r="D1653" s="20" t="s">
        <v>55</v>
      </c>
      <c r="E1653" s="2">
        <v>-208.33333333333334</v>
      </c>
      <c r="F1653" s="2">
        <v>186</v>
      </c>
      <c r="G1653" s="9">
        <f t="shared" si="684"/>
        <v>45097.708333329334</v>
      </c>
      <c r="H1653" s="2" t="str">
        <f t="shared" si="685"/>
        <v>Houston Texans</v>
      </c>
      <c r="I1653" s="2" t="str">
        <f t="shared" si="686"/>
        <v>Oakland Raiders</v>
      </c>
      <c r="J1653" s="17">
        <f t="shared" si="687"/>
        <v>-208.33333333333334</v>
      </c>
      <c r="K1653" s="18">
        <f t="shared" si="688"/>
        <v>186</v>
      </c>
      <c r="L1653" s="4">
        <f t="shared" si="663"/>
        <v>1.4800000000000002</v>
      </c>
      <c r="M1653" s="4">
        <f t="shared" si="664"/>
        <v>2.8600000000000003</v>
      </c>
      <c r="N1653" s="1">
        <f t="shared" si="665"/>
        <v>0.67567567567567555</v>
      </c>
      <c r="O1653" s="1">
        <f t="shared" si="666"/>
        <v>0.34965034965034963</v>
      </c>
      <c r="P1653" s="1">
        <f t="shared" si="667"/>
        <v>2.4700460829493065E-2</v>
      </c>
      <c r="Q1653" s="1">
        <f t="shared" si="668"/>
        <v>0.16301266301266296</v>
      </c>
      <c r="R1653" s="1">
        <f t="shared" si="669"/>
        <v>0.67401266301266294</v>
      </c>
      <c r="S1653" s="1"/>
      <c r="T1653" s="17">
        <f t="shared" si="670"/>
        <v>483.65165059400761</v>
      </c>
      <c r="U1653" s="18">
        <f t="shared" si="671"/>
        <v>1846.6048003943094</v>
      </c>
      <c r="V1653" s="2">
        <f t="shared" si="672"/>
        <v>459.46906806430718</v>
      </c>
      <c r="W1653" s="18">
        <f t="shared" si="673"/>
        <v>1754.2745603745939</v>
      </c>
      <c r="X1653" s="2">
        <f t="shared" si="674"/>
        <v>-217.64250729932493</v>
      </c>
      <c r="Y1653" s="2">
        <f t="shared" si="675"/>
        <v>175.42745603745939</v>
      </c>
      <c r="Z1653" s="2">
        <f t="shared" si="676"/>
        <v>459.46906806430718</v>
      </c>
      <c r="AA1653" s="2">
        <f t="shared" si="677"/>
        <v>-1000</v>
      </c>
      <c r="AB1653" s="5">
        <f t="shared" si="678"/>
        <v>0.4800000000000002</v>
      </c>
      <c r="AC1653" s="5">
        <f t="shared" si="679"/>
        <v>-1</v>
      </c>
      <c r="AD1653" s="3">
        <f t="shared" si="680"/>
        <v>201701</v>
      </c>
      <c r="AE1653" s="21">
        <v>1.675</v>
      </c>
      <c r="AF1653" s="21">
        <v>2.34</v>
      </c>
      <c r="AG1653" s="21">
        <v>1.48</v>
      </c>
      <c r="AH1653" s="21">
        <v>2.86</v>
      </c>
      <c r="AI1653">
        <v>27</v>
      </c>
      <c r="AJ1653">
        <v>14</v>
      </c>
      <c r="AK1653">
        <f t="shared" si="681"/>
        <v>-300</v>
      </c>
      <c r="AL1653">
        <f t="shared" si="682"/>
        <v>27</v>
      </c>
      <c r="AM1653">
        <f t="shared" si="683"/>
        <v>14</v>
      </c>
    </row>
    <row r="1654" spans="2:39" x14ac:dyDescent="0.25">
      <c r="B1654" s="24">
        <v>42736</v>
      </c>
      <c r="C1654" s="20" t="s">
        <v>41</v>
      </c>
      <c r="D1654" s="20" t="s">
        <v>55</v>
      </c>
      <c r="E1654" s="2">
        <v>-115.07479861910242</v>
      </c>
      <c r="F1654" s="2">
        <v>104</v>
      </c>
      <c r="G1654" s="9">
        <f t="shared" si="684"/>
        <v>45097.749999995998</v>
      </c>
      <c r="H1654" s="2" t="str">
        <f t="shared" si="685"/>
        <v>Denver Broncos</v>
      </c>
      <c r="I1654" s="2" t="str">
        <f t="shared" si="686"/>
        <v>Oakland Raiders</v>
      </c>
      <c r="J1654" s="17">
        <f t="shared" si="687"/>
        <v>-115.07479861910242</v>
      </c>
      <c r="K1654" s="18">
        <f t="shared" si="688"/>
        <v>104</v>
      </c>
      <c r="L1654" s="4">
        <f t="shared" si="663"/>
        <v>1.8689999999999998</v>
      </c>
      <c r="M1654" s="4">
        <f t="shared" si="664"/>
        <v>2.04</v>
      </c>
      <c r="N1654" s="1">
        <f t="shared" si="665"/>
        <v>0.53504547886570364</v>
      </c>
      <c r="O1654" s="1">
        <f t="shared" si="666"/>
        <v>0.49019607843137253</v>
      </c>
      <c r="P1654" s="1">
        <f t="shared" si="667"/>
        <v>2.4620107444359274E-2</v>
      </c>
      <c r="Q1654" s="1">
        <f t="shared" si="668"/>
        <v>2.2424700217165555E-2</v>
      </c>
      <c r="R1654" s="1">
        <f t="shared" si="669"/>
        <v>0.53342470021716559</v>
      </c>
      <c r="S1654" s="1"/>
      <c r="T1654" s="17">
        <f t="shared" si="670"/>
        <v>874.67884331731227</v>
      </c>
      <c r="U1654" s="18">
        <f t="shared" si="671"/>
        <v>1042.3360926657469</v>
      </c>
      <c r="V1654" s="2">
        <f t="shared" si="672"/>
        <v>830.94490115144663</v>
      </c>
      <c r="W1654" s="18">
        <f t="shared" si="673"/>
        <v>990.21928803245953</v>
      </c>
      <c r="X1654" s="2">
        <f t="shared" si="674"/>
        <v>-120.34492282391919</v>
      </c>
      <c r="Y1654" s="2">
        <f t="shared" si="675"/>
        <v>-100.98773191814658</v>
      </c>
      <c r="Z1654" s="2">
        <f t="shared" si="676"/>
        <v>830.94490115144663</v>
      </c>
      <c r="AA1654" s="2">
        <f t="shared" si="677"/>
        <v>-1000</v>
      </c>
      <c r="AB1654" s="5">
        <f t="shared" si="678"/>
        <v>0.86899999999999977</v>
      </c>
      <c r="AC1654" s="5">
        <f t="shared" si="679"/>
        <v>-1</v>
      </c>
      <c r="AD1654" s="3">
        <f t="shared" si="680"/>
        <v>201701</v>
      </c>
      <c r="AE1654" s="21">
        <v>1.7929999999999999</v>
      </c>
      <c r="AF1654" s="21">
        <v>2.14</v>
      </c>
      <c r="AG1654" s="21">
        <v>1.869</v>
      </c>
      <c r="AH1654" s="21">
        <v>2.04</v>
      </c>
      <c r="AI1654">
        <v>24</v>
      </c>
      <c r="AJ1654">
        <v>6</v>
      </c>
      <c r="AK1654">
        <f t="shared" si="681"/>
        <v>-120</v>
      </c>
      <c r="AL1654">
        <f t="shared" si="682"/>
        <v>24</v>
      </c>
      <c r="AM1654">
        <f t="shared" si="683"/>
        <v>6</v>
      </c>
    </row>
    <row r="1655" spans="2:39" x14ac:dyDescent="0.25">
      <c r="B1655" s="24">
        <v>42736</v>
      </c>
      <c r="C1655" s="20" t="s">
        <v>50</v>
      </c>
      <c r="D1655" s="20" t="s">
        <v>51</v>
      </c>
      <c r="E1655" s="2">
        <v>264</v>
      </c>
      <c r="F1655" s="2">
        <v>-300.30030030030031</v>
      </c>
      <c r="G1655" s="9">
        <f t="shared" si="684"/>
        <v>45097.791666662662</v>
      </c>
      <c r="H1655" s="2" t="str">
        <f t="shared" si="685"/>
        <v>Arizona Cardinals</v>
      </c>
      <c r="I1655" s="2" t="str">
        <f t="shared" si="686"/>
        <v>Los Angeles Rams</v>
      </c>
      <c r="J1655" s="17">
        <f t="shared" si="687"/>
        <v>-300.30030030030031</v>
      </c>
      <c r="K1655" s="18">
        <f t="shared" si="688"/>
        <v>264</v>
      </c>
      <c r="L1655" s="4">
        <f t="shared" si="663"/>
        <v>1.333</v>
      </c>
      <c r="M1655" s="4">
        <f t="shared" si="664"/>
        <v>3.64</v>
      </c>
      <c r="N1655" s="1">
        <f t="shared" si="665"/>
        <v>0.75018754688672173</v>
      </c>
      <c r="O1655" s="1">
        <f t="shared" si="666"/>
        <v>0.27472527472527469</v>
      </c>
      <c r="P1655" s="1">
        <f t="shared" si="667"/>
        <v>2.4307259199678244E-2</v>
      </c>
      <c r="Q1655" s="1">
        <f t="shared" si="668"/>
        <v>0.23773113608072352</v>
      </c>
      <c r="R1655" s="1">
        <f t="shared" si="669"/>
        <v>0.7487311360807235</v>
      </c>
      <c r="S1655" s="1"/>
      <c r="T1655" s="17">
        <f t="shared" si="670"/>
        <v>335.59291421291482</v>
      </c>
      <c r="U1655" s="18">
        <f t="shared" si="671"/>
        <v>2582.4792899601139</v>
      </c>
      <c r="V1655" s="2">
        <f t="shared" si="672"/>
        <v>318.81326850226907</v>
      </c>
      <c r="W1655" s="18">
        <f t="shared" si="673"/>
        <v>2453.3553254621079</v>
      </c>
      <c r="X1655" s="2">
        <f t="shared" si="674"/>
        <v>-313.66323136355999</v>
      </c>
      <c r="Y1655" s="2">
        <f t="shared" si="675"/>
        <v>245.3355325462108</v>
      </c>
      <c r="Z1655" s="2">
        <f t="shared" si="676"/>
        <v>318.81326850226907</v>
      </c>
      <c r="AA1655" s="2">
        <f t="shared" si="677"/>
        <v>-1000</v>
      </c>
      <c r="AB1655" s="5">
        <f t="shared" si="678"/>
        <v>0.33299999999999996</v>
      </c>
      <c r="AC1655" s="5">
        <f t="shared" si="679"/>
        <v>-1</v>
      </c>
      <c r="AD1655" s="3">
        <f t="shared" si="680"/>
        <v>201701</v>
      </c>
      <c r="AE1655" s="21">
        <v>3.18</v>
      </c>
      <c r="AF1655" s="21">
        <v>1.4079999999999999</v>
      </c>
      <c r="AG1655" s="21">
        <v>3.64</v>
      </c>
      <c r="AH1655" s="21">
        <v>1.333</v>
      </c>
      <c r="AI1655">
        <v>6</v>
      </c>
      <c r="AJ1655">
        <v>44</v>
      </c>
      <c r="AK1655">
        <f t="shared" si="681"/>
        <v>-400</v>
      </c>
      <c r="AL1655">
        <f t="shared" si="682"/>
        <v>44</v>
      </c>
      <c r="AM1655">
        <f t="shared" si="683"/>
        <v>6</v>
      </c>
    </row>
    <row r="1656" spans="2:39" x14ac:dyDescent="0.25">
      <c r="B1656" s="24">
        <v>42736</v>
      </c>
      <c r="C1656" s="20" t="s">
        <v>57</v>
      </c>
      <c r="D1656" s="20" t="s">
        <v>23</v>
      </c>
      <c r="E1656" s="2">
        <v>204.99999999999997</v>
      </c>
      <c r="F1656" s="2">
        <v>-230.41474654377885</v>
      </c>
      <c r="G1656" s="9">
        <f t="shared" si="684"/>
        <v>45097.833333329327</v>
      </c>
      <c r="H1656" s="2" t="str">
        <f t="shared" si="685"/>
        <v>Kansas City Chiefs</v>
      </c>
      <c r="I1656" s="2" t="str">
        <f t="shared" si="686"/>
        <v>San Diego Chargers</v>
      </c>
      <c r="J1656" s="17">
        <f t="shared" si="687"/>
        <v>-230.41474654377885</v>
      </c>
      <c r="K1656" s="18">
        <f t="shared" si="688"/>
        <v>204.99999999999997</v>
      </c>
      <c r="L1656" s="4">
        <f t="shared" si="663"/>
        <v>1.4339999999999999</v>
      </c>
      <c r="M1656" s="4">
        <f t="shared" si="664"/>
        <v>3.05</v>
      </c>
      <c r="N1656" s="1">
        <f t="shared" si="665"/>
        <v>0.69735006973500702</v>
      </c>
      <c r="O1656" s="1">
        <f t="shared" si="666"/>
        <v>0.32786885245901642</v>
      </c>
      <c r="P1656" s="1">
        <f t="shared" si="667"/>
        <v>2.4598572702943966E-2</v>
      </c>
      <c r="Q1656" s="1">
        <f t="shared" si="668"/>
        <v>0.1847406086379953</v>
      </c>
      <c r="R1656" s="1">
        <f t="shared" si="669"/>
        <v>0.69574060863799536</v>
      </c>
      <c r="S1656" s="1"/>
      <c r="T1656" s="17">
        <f t="shared" si="670"/>
        <v>437.31728115975989</v>
      </c>
      <c r="U1656" s="18">
        <f t="shared" si="671"/>
        <v>2028.3240111062205</v>
      </c>
      <c r="V1656" s="2">
        <f t="shared" si="672"/>
        <v>415.45141710177188</v>
      </c>
      <c r="W1656" s="18">
        <f t="shared" si="673"/>
        <v>1926.9078105509093</v>
      </c>
      <c r="X1656" s="2">
        <f t="shared" si="674"/>
        <v>-240.70203129311579</v>
      </c>
      <c r="Y1656" s="2">
        <f t="shared" si="675"/>
        <v>192.69078105509092</v>
      </c>
      <c r="Z1656" s="2">
        <f t="shared" si="676"/>
        <v>415.45141710177188</v>
      </c>
      <c r="AA1656" s="2">
        <f t="shared" si="677"/>
        <v>-1000</v>
      </c>
      <c r="AB1656" s="5">
        <f t="shared" si="678"/>
        <v>0.43399999999999994</v>
      </c>
      <c r="AC1656" s="5">
        <f t="shared" si="679"/>
        <v>-1</v>
      </c>
      <c r="AD1656" s="3">
        <f t="shared" si="680"/>
        <v>201701</v>
      </c>
      <c r="AE1656" s="21">
        <v>3.22</v>
      </c>
      <c r="AF1656" s="21">
        <v>1.4</v>
      </c>
      <c r="AG1656" s="21">
        <v>3.05</v>
      </c>
      <c r="AH1656" s="21">
        <v>1.4339999999999999</v>
      </c>
      <c r="AI1656">
        <v>27</v>
      </c>
      <c r="AJ1656">
        <v>37</v>
      </c>
      <c r="AK1656">
        <f t="shared" si="681"/>
        <v>-300</v>
      </c>
      <c r="AL1656">
        <f t="shared" si="682"/>
        <v>37</v>
      </c>
      <c r="AM1656">
        <f t="shared" si="683"/>
        <v>27</v>
      </c>
    </row>
    <row r="1657" spans="2:39" x14ac:dyDescent="0.25">
      <c r="B1657" s="24">
        <v>42736</v>
      </c>
      <c r="C1657" s="20" t="s">
        <v>25</v>
      </c>
      <c r="D1657" s="20" t="s">
        <v>35</v>
      </c>
      <c r="E1657" s="2">
        <v>461.00000000000006</v>
      </c>
      <c r="F1657" s="2">
        <v>-552.48618784530368</v>
      </c>
      <c r="G1657" s="9">
        <f t="shared" si="684"/>
        <v>45097.874999995991</v>
      </c>
      <c r="H1657" s="2" t="str">
        <f t="shared" si="685"/>
        <v>Seattle Seahawks</v>
      </c>
      <c r="I1657" s="2" t="str">
        <f t="shared" si="686"/>
        <v>San Francisco 49ers</v>
      </c>
      <c r="J1657" s="17">
        <f t="shared" si="687"/>
        <v>-552.48618784530368</v>
      </c>
      <c r="K1657" s="18">
        <f t="shared" si="688"/>
        <v>461.00000000000006</v>
      </c>
      <c r="L1657" s="4">
        <f t="shared" si="663"/>
        <v>1.181</v>
      </c>
      <c r="M1657" s="4">
        <f t="shared" si="664"/>
        <v>5.61</v>
      </c>
      <c r="N1657" s="1">
        <f t="shared" si="665"/>
        <v>0.84674005080440307</v>
      </c>
      <c r="O1657" s="1">
        <f t="shared" si="666"/>
        <v>0.17825311942959002</v>
      </c>
      <c r="P1657" s="1">
        <f t="shared" si="667"/>
        <v>2.4383743189515528E-2</v>
      </c>
      <c r="Q1657" s="1">
        <f t="shared" si="668"/>
        <v>0.33424346568740654</v>
      </c>
      <c r="R1657" s="1">
        <f t="shared" si="669"/>
        <v>0.8452434656874066</v>
      </c>
      <c r="S1657" s="1"/>
      <c r="T1657" s="17">
        <f t="shared" si="670"/>
        <v>183.09107445951733</v>
      </c>
      <c r="U1657" s="18">
        <f t="shared" si="671"/>
        <v>4339.2136408432089</v>
      </c>
      <c r="V1657" s="2">
        <f t="shared" si="672"/>
        <v>173.93652073654147</v>
      </c>
      <c r="W1657" s="18">
        <f t="shared" si="673"/>
        <v>4122.2529588010484</v>
      </c>
      <c r="X1657" s="2">
        <f t="shared" si="674"/>
        <v>-574.92238879187551</v>
      </c>
      <c r="Y1657" s="2">
        <f t="shared" si="675"/>
        <v>412.22529588010485</v>
      </c>
      <c r="Z1657" s="2">
        <f t="shared" si="676"/>
        <v>173.93652073654147</v>
      </c>
      <c r="AA1657" s="2">
        <f t="shared" si="677"/>
        <v>-1000</v>
      </c>
      <c r="AB1657" s="5">
        <f t="shared" si="678"/>
        <v>0.18100000000000005</v>
      </c>
      <c r="AC1657" s="5">
        <f t="shared" si="679"/>
        <v>-1</v>
      </c>
      <c r="AD1657" s="3">
        <f t="shared" si="680"/>
        <v>201701</v>
      </c>
      <c r="AE1657" s="21">
        <v>4.38</v>
      </c>
      <c r="AF1657" s="21">
        <v>1.256</v>
      </c>
      <c r="AG1657" s="21">
        <v>5.61</v>
      </c>
      <c r="AH1657" s="21">
        <v>1.181</v>
      </c>
      <c r="AI1657">
        <v>23</v>
      </c>
      <c r="AJ1657">
        <v>25</v>
      </c>
      <c r="AK1657">
        <f t="shared" si="681"/>
        <v>-600</v>
      </c>
      <c r="AL1657">
        <f t="shared" si="682"/>
        <v>25</v>
      </c>
      <c r="AM1657">
        <f t="shared" si="683"/>
        <v>23</v>
      </c>
    </row>
    <row r="1658" spans="2:39" x14ac:dyDescent="0.25">
      <c r="B1658" s="24">
        <v>42736</v>
      </c>
      <c r="C1658" s="20" t="s">
        <v>56</v>
      </c>
      <c r="D1658" s="20" t="s">
        <v>28</v>
      </c>
      <c r="E1658" s="2">
        <v>-400</v>
      </c>
      <c r="F1658" s="2">
        <v>309.99999999999994</v>
      </c>
      <c r="G1658" s="9">
        <f t="shared" si="684"/>
        <v>45097.916666662655</v>
      </c>
      <c r="H1658" s="2" t="str">
        <f t="shared" si="685"/>
        <v>Washington Redskins</v>
      </c>
      <c r="I1658" s="2" t="str">
        <f t="shared" si="686"/>
        <v>New York Giants</v>
      </c>
      <c r="J1658" s="17">
        <f t="shared" si="687"/>
        <v>-400</v>
      </c>
      <c r="K1658" s="18">
        <f t="shared" si="688"/>
        <v>309.99999999999994</v>
      </c>
      <c r="L1658" s="4">
        <f t="shared" si="663"/>
        <v>1.25</v>
      </c>
      <c r="M1658" s="4">
        <f t="shared" si="664"/>
        <v>4.0999999999999996</v>
      </c>
      <c r="N1658" s="1">
        <f t="shared" si="665"/>
        <v>0.8</v>
      </c>
      <c r="O1658" s="1">
        <f t="shared" si="666"/>
        <v>0.24390243902439027</v>
      </c>
      <c r="P1658" s="1">
        <f t="shared" si="667"/>
        <v>4.2056074766355089E-2</v>
      </c>
      <c r="Q1658" s="1">
        <f t="shared" si="668"/>
        <v>0.2780487804878049</v>
      </c>
      <c r="R1658" s="1">
        <f t="shared" si="669"/>
        <v>0.78904878048780491</v>
      </c>
      <c r="S1658" s="1"/>
      <c r="T1658" s="17">
        <f t="shared" si="670"/>
        <v>267.34876819881913</v>
      </c>
      <c r="U1658" s="18">
        <f t="shared" si="671"/>
        <v>3156.5493634457707</v>
      </c>
      <c r="V1658" s="2">
        <f t="shared" si="672"/>
        <v>253.98132978887816</v>
      </c>
      <c r="W1658" s="18">
        <f t="shared" si="673"/>
        <v>2998.721895273482</v>
      </c>
      <c r="X1658" s="2">
        <f t="shared" si="674"/>
        <v>-393.72972841399383</v>
      </c>
      <c r="Y1658" s="2">
        <f t="shared" si="675"/>
        <v>299.87218952734821</v>
      </c>
      <c r="Z1658" s="2">
        <f t="shared" si="676"/>
        <v>-1000</v>
      </c>
      <c r="AA1658" s="2">
        <f t="shared" si="677"/>
        <v>2998.721895273482</v>
      </c>
      <c r="AB1658" s="5">
        <f t="shared" si="678"/>
        <v>-1</v>
      </c>
      <c r="AC1658" s="5">
        <f t="shared" si="679"/>
        <v>3.0999999999999996</v>
      </c>
      <c r="AD1658" s="3">
        <f t="shared" si="680"/>
        <v>201701</v>
      </c>
      <c r="AE1658" s="22">
        <v>1.25</v>
      </c>
      <c r="AF1658" s="22">
        <v>4.0999999999999996</v>
      </c>
      <c r="AG1658" s="22">
        <v>1.25</v>
      </c>
      <c r="AH1658" s="22">
        <v>4.0999999999999996</v>
      </c>
      <c r="AI1658">
        <v>10</v>
      </c>
      <c r="AJ1658">
        <v>19</v>
      </c>
      <c r="AK1658">
        <f t="shared" si="681"/>
        <v>-400</v>
      </c>
      <c r="AL1658">
        <f t="shared" si="682"/>
        <v>10</v>
      </c>
      <c r="AM1658">
        <f t="shared" si="683"/>
        <v>19</v>
      </c>
    </row>
    <row r="1659" spans="2:39" x14ac:dyDescent="0.25">
      <c r="B1659" s="24">
        <v>42736</v>
      </c>
      <c r="C1659" s="20" t="s">
        <v>38</v>
      </c>
      <c r="D1659" s="20" t="s">
        <v>46</v>
      </c>
      <c r="E1659" s="2">
        <v>-350.87719298245622</v>
      </c>
      <c r="F1659" s="2">
        <v>305</v>
      </c>
      <c r="G1659" s="9">
        <f t="shared" si="684"/>
        <v>45097.958333329319</v>
      </c>
      <c r="H1659" s="2" t="str">
        <f t="shared" si="685"/>
        <v>Atlanta Falcons</v>
      </c>
      <c r="I1659" s="2" t="str">
        <f t="shared" si="686"/>
        <v>New Orleans Saints</v>
      </c>
      <c r="J1659" s="17">
        <f t="shared" si="687"/>
        <v>-350.87719298245622</v>
      </c>
      <c r="K1659" s="18">
        <f t="shared" si="688"/>
        <v>305</v>
      </c>
      <c r="L1659" s="4">
        <f t="shared" si="663"/>
        <v>1.2849999999999999</v>
      </c>
      <c r="M1659" s="4">
        <f t="shared" si="664"/>
        <v>4.05</v>
      </c>
      <c r="N1659" s="1">
        <f t="shared" si="665"/>
        <v>0.77821011673151752</v>
      </c>
      <c r="O1659" s="1">
        <f t="shared" si="666"/>
        <v>0.24691358024691359</v>
      </c>
      <c r="P1659" s="1">
        <f t="shared" si="667"/>
        <v>2.4507966260543745E-2</v>
      </c>
      <c r="Q1659" s="1">
        <f t="shared" si="668"/>
        <v>0.26564826824230198</v>
      </c>
      <c r="R1659" s="1">
        <f t="shared" si="669"/>
        <v>0.77664826824230193</v>
      </c>
      <c r="S1659" s="1"/>
      <c r="T1659" s="17">
        <f t="shared" si="670"/>
        <v>287.58414959603806</v>
      </c>
      <c r="U1659" s="18">
        <f t="shared" si="671"/>
        <v>2961.7578422321562</v>
      </c>
      <c r="V1659" s="2">
        <f t="shared" si="672"/>
        <v>273.20494211623617</v>
      </c>
      <c r="W1659" s="18">
        <f t="shared" si="673"/>
        <v>2813.6699501205485</v>
      </c>
      <c r="X1659" s="2">
        <f t="shared" si="674"/>
        <v>-366.025589527786</v>
      </c>
      <c r="Y1659" s="2">
        <f t="shared" si="675"/>
        <v>281.36699501205487</v>
      </c>
      <c r="Z1659" s="2">
        <f t="shared" si="676"/>
        <v>273.20494211623617</v>
      </c>
      <c r="AA1659" s="2">
        <f t="shared" si="677"/>
        <v>-1000</v>
      </c>
      <c r="AB1659" s="5">
        <f t="shared" si="678"/>
        <v>0.28499999999999992</v>
      </c>
      <c r="AC1659" s="5">
        <f t="shared" si="679"/>
        <v>-1</v>
      </c>
      <c r="AD1659" s="3">
        <f t="shared" si="680"/>
        <v>201701</v>
      </c>
      <c r="AE1659" s="21">
        <v>1.347</v>
      </c>
      <c r="AF1659" s="21">
        <v>3.54</v>
      </c>
      <c r="AG1659" s="21">
        <v>1.2849999999999999</v>
      </c>
      <c r="AH1659" s="21">
        <v>4.05</v>
      </c>
      <c r="AI1659">
        <v>38</v>
      </c>
      <c r="AJ1659">
        <v>32</v>
      </c>
      <c r="AK1659">
        <f t="shared" si="681"/>
        <v>-400</v>
      </c>
      <c r="AL1659">
        <f t="shared" si="682"/>
        <v>38</v>
      </c>
      <c r="AM1659">
        <f t="shared" si="683"/>
        <v>32</v>
      </c>
    </row>
    <row r="1660" spans="2:39" x14ac:dyDescent="0.25">
      <c r="B1660" s="24">
        <v>42736</v>
      </c>
      <c r="C1660" s="20" t="s">
        <v>24</v>
      </c>
      <c r="D1660" s="20" t="s">
        <v>31</v>
      </c>
      <c r="E1660" s="2">
        <v>112.99999999999999</v>
      </c>
      <c r="F1660" s="2">
        <v>-125</v>
      </c>
      <c r="G1660" s="9">
        <f t="shared" si="684"/>
        <v>45097.999999995984</v>
      </c>
      <c r="H1660" s="2" t="str">
        <f t="shared" si="685"/>
        <v>Baltimore Ravens</v>
      </c>
      <c r="I1660" s="2" t="str">
        <f t="shared" si="686"/>
        <v>Cincinnati Bengals</v>
      </c>
      <c r="J1660" s="17">
        <f t="shared" si="687"/>
        <v>-125</v>
      </c>
      <c r="K1660" s="18">
        <f t="shared" si="688"/>
        <v>112.99999999999999</v>
      </c>
      <c r="L1660" s="4">
        <f t="shared" si="663"/>
        <v>1.8</v>
      </c>
      <c r="M1660" s="4">
        <f t="shared" si="664"/>
        <v>2.13</v>
      </c>
      <c r="N1660" s="1">
        <f t="shared" si="665"/>
        <v>0.55555555555555558</v>
      </c>
      <c r="O1660" s="1">
        <f t="shared" si="666"/>
        <v>0.46948356807511737</v>
      </c>
      <c r="P1660" s="1">
        <f t="shared" si="667"/>
        <v>2.442748091603042E-2</v>
      </c>
      <c r="Q1660" s="1">
        <f t="shared" si="668"/>
        <v>4.3035993740219103E-2</v>
      </c>
      <c r="R1660" s="1">
        <f t="shared" si="669"/>
        <v>0.55403599374021906</v>
      </c>
      <c r="S1660" s="1"/>
      <c r="T1660" s="17">
        <f t="shared" si="670"/>
        <v>804.93688370161772</v>
      </c>
      <c r="U1660" s="18">
        <f t="shared" si="671"/>
        <v>1131.5579529209654</v>
      </c>
      <c r="V1660" s="2">
        <f t="shared" si="672"/>
        <v>764.69003951653679</v>
      </c>
      <c r="W1660" s="18">
        <f t="shared" si="673"/>
        <v>1074.980055274917</v>
      </c>
      <c r="X1660" s="2">
        <f t="shared" si="674"/>
        <v>-130.77194004413008</v>
      </c>
      <c r="Y1660" s="2">
        <f t="shared" si="675"/>
        <v>107.4980055274917</v>
      </c>
      <c r="Z1660" s="2">
        <f t="shared" si="676"/>
        <v>-1000</v>
      </c>
      <c r="AA1660" s="2">
        <f t="shared" si="677"/>
        <v>1074.980055274917</v>
      </c>
      <c r="AB1660" s="5">
        <f t="shared" si="678"/>
        <v>-1</v>
      </c>
      <c r="AC1660" s="5">
        <f t="shared" si="679"/>
        <v>1.1299999999999999</v>
      </c>
      <c r="AD1660" s="3">
        <f t="shared" si="680"/>
        <v>201701</v>
      </c>
      <c r="AE1660" s="21">
        <v>1.7809999999999999</v>
      </c>
      <c r="AF1660" s="21">
        <v>2.16</v>
      </c>
      <c r="AG1660" s="21">
        <v>2.13</v>
      </c>
      <c r="AH1660" s="21">
        <v>1.8</v>
      </c>
      <c r="AI1660">
        <v>27</v>
      </c>
      <c r="AJ1660">
        <v>10</v>
      </c>
      <c r="AK1660">
        <f t="shared" si="681"/>
        <v>-130</v>
      </c>
      <c r="AL1660">
        <f t="shared" si="682"/>
        <v>10</v>
      </c>
      <c r="AM1660">
        <f t="shared" si="683"/>
        <v>27</v>
      </c>
    </row>
    <row r="1661" spans="2:39" x14ac:dyDescent="0.25">
      <c r="B1661" s="24">
        <v>42736</v>
      </c>
      <c r="C1661" s="20" t="s">
        <v>37</v>
      </c>
      <c r="D1661" s="20" t="s">
        <v>36</v>
      </c>
      <c r="E1661" s="2">
        <v>166</v>
      </c>
      <c r="F1661" s="2">
        <v>-185.18518518518516</v>
      </c>
      <c r="G1661" s="9">
        <f t="shared" si="684"/>
        <v>45098.041666662648</v>
      </c>
      <c r="H1661" s="2" t="str">
        <f t="shared" si="685"/>
        <v>Green Bay Packers</v>
      </c>
      <c r="I1661" s="2" t="str">
        <f t="shared" si="686"/>
        <v>Detroit Lions</v>
      </c>
      <c r="J1661" s="17">
        <f t="shared" si="687"/>
        <v>-185.18518518518516</v>
      </c>
      <c r="K1661" s="18">
        <f t="shared" si="688"/>
        <v>166</v>
      </c>
      <c r="L1661" s="4">
        <f t="shared" si="663"/>
        <v>1.54</v>
      </c>
      <c r="M1661" s="4">
        <f t="shared" si="664"/>
        <v>2.66</v>
      </c>
      <c r="N1661" s="1">
        <f t="shared" si="665"/>
        <v>0.64935064935064934</v>
      </c>
      <c r="O1661" s="1">
        <f t="shared" si="666"/>
        <v>0.37593984962406013</v>
      </c>
      <c r="P1661" s="1">
        <f t="shared" si="667"/>
        <v>2.4666666666666726E-2</v>
      </c>
      <c r="Q1661" s="1">
        <f t="shared" si="668"/>
        <v>0.13670539986329461</v>
      </c>
      <c r="R1661" s="1">
        <f t="shared" si="669"/>
        <v>0.64770539986329467</v>
      </c>
      <c r="S1661" s="1"/>
      <c r="T1661" s="17">
        <f t="shared" si="670"/>
        <v>543.91178491187668</v>
      </c>
      <c r="U1661" s="18">
        <f t="shared" si="671"/>
        <v>1653.0471874062387</v>
      </c>
      <c r="V1661" s="2">
        <f t="shared" si="672"/>
        <v>516.71619566628283</v>
      </c>
      <c r="W1661" s="18">
        <f t="shared" si="673"/>
        <v>1570.3948280359266</v>
      </c>
      <c r="X1661" s="2">
        <f t="shared" si="674"/>
        <v>-193.52983482751958</v>
      </c>
      <c r="Y1661" s="2">
        <f t="shared" si="675"/>
        <v>157.03948280359265</v>
      </c>
      <c r="Z1661" s="2">
        <f t="shared" si="676"/>
        <v>516.71619566628283</v>
      </c>
      <c r="AA1661" s="2">
        <f t="shared" si="677"/>
        <v>-1000</v>
      </c>
      <c r="AB1661" s="5">
        <f t="shared" si="678"/>
        <v>0.54</v>
      </c>
      <c r="AC1661" s="5">
        <f t="shared" si="679"/>
        <v>-1</v>
      </c>
      <c r="AD1661" s="3">
        <f t="shared" si="680"/>
        <v>201701</v>
      </c>
      <c r="AE1661" s="21">
        <v>2.5099999999999998</v>
      </c>
      <c r="AF1661" s="21">
        <v>1.5980000000000001</v>
      </c>
      <c r="AG1661" s="21">
        <v>2.66</v>
      </c>
      <c r="AH1661" s="21">
        <v>1.54</v>
      </c>
      <c r="AI1661">
        <v>24</v>
      </c>
      <c r="AJ1661">
        <v>31</v>
      </c>
      <c r="AK1661">
        <f t="shared" si="681"/>
        <v>-190</v>
      </c>
      <c r="AL1661">
        <f t="shared" si="682"/>
        <v>31</v>
      </c>
      <c r="AM1661">
        <f t="shared" si="683"/>
        <v>24</v>
      </c>
    </row>
    <row r="1662" spans="2:39" x14ac:dyDescent="0.25">
      <c r="B1662" s="24">
        <v>42736</v>
      </c>
      <c r="C1662" s="20" t="s">
        <v>42</v>
      </c>
      <c r="D1662" s="20" t="s">
        <v>29</v>
      </c>
      <c r="E1662" s="2">
        <v>-250.00000000000006</v>
      </c>
      <c r="F1662" s="2">
        <v>222.00000000000003</v>
      </c>
      <c r="G1662" s="9">
        <f t="shared" si="684"/>
        <v>45098.083333329312</v>
      </c>
      <c r="H1662" s="2" t="str">
        <f t="shared" si="685"/>
        <v>Indianapolis Colts</v>
      </c>
      <c r="I1662" s="2" t="str">
        <f t="shared" si="686"/>
        <v>Jacksonville Jaguars</v>
      </c>
      <c r="J1662" s="17">
        <f t="shared" si="687"/>
        <v>-250.00000000000006</v>
      </c>
      <c r="K1662" s="18">
        <f t="shared" si="688"/>
        <v>222.00000000000003</v>
      </c>
      <c r="L1662" s="4">
        <f t="shared" si="663"/>
        <v>1.4</v>
      </c>
      <c r="M1662" s="4">
        <f t="shared" si="664"/>
        <v>3.22</v>
      </c>
      <c r="N1662" s="1">
        <f t="shared" si="665"/>
        <v>0.7142857142857143</v>
      </c>
      <c r="O1662" s="1">
        <f t="shared" si="666"/>
        <v>0.3105590062111801</v>
      </c>
      <c r="P1662" s="1">
        <f t="shared" si="667"/>
        <v>2.4242424242424288E-2</v>
      </c>
      <c r="Q1662" s="1">
        <f t="shared" si="668"/>
        <v>0.2018633540372671</v>
      </c>
      <c r="R1662" s="1">
        <f t="shared" si="669"/>
        <v>0.71286335403726708</v>
      </c>
      <c r="S1662" s="1"/>
      <c r="T1662" s="17">
        <f t="shared" si="670"/>
        <v>402.79338857376865</v>
      </c>
      <c r="U1662" s="18">
        <f t="shared" si="671"/>
        <v>2188.1727656476151</v>
      </c>
      <c r="V1662" s="2">
        <f t="shared" si="672"/>
        <v>382.65371914508017</v>
      </c>
      <c r="W1662" s="18">
        <f t="shared" si="673"/>
        <v>2078.7641273652343</v>
      </c>
      <c r="X1662" s="2">
        <f t="shared" si="674"/>
        <v>-261.33288400650764</v>
      </c>
      <c r="Y1662" s="2">
        <f t="shared" si="675"/>
        <v>207.87641273652343</v>
      </c>
      <c r="Z1662" s="2">
        <f t="shared" si="676"/>
        <v>382.65371914508017</v>
      </c>
      <c r="AA1662" s="2">
        <f t="shared" si="677"/>
        <v>-1000</v>
      </c>
      <c r="AB1662" s="5">
        <f t="shared" si="678"/>
        <v>0.39999999999999991</v>
      </c>
      <c r="AC1662" s="5">
        <f t="shared" si="679"/>
        <v>-1</v>
      </c>
      <c r="AD1662" s="3">
        <f t="shared" si="680"/>
        <v>201701</v>
      </c>
      <c r="AE1662" s="21">
        <v>1.46</v>
      </c>
      <c r="AF1662" s="21">
        <v>2.94</v>
      </c>
      <c r="AG1662" s="21">
        <v>1.4</v>
      </c>
      <c r="AH1662" s="21">
        <v>3.22</v>
      </c>
      <c r="AI1662">
        <v>24</v>
      </c>
      <c r="AJ1662">
        <v>20</v>
      </c>
      <c r="AK1662">
        <f t="shared" si="681"/>
        <v>-300</v>
      </c>
      <c r="AL1662">
        <f t="shared" si="682"/>
        <v>24</v>
      </c>
      <c r="AM1662">
        <f t="shared" si="683"/>
        <v>20</v>
      </c>
    </row>
    <row r="1663" spans="2:39" x14ac:dyDescent="0.25">
      <c r="B1663" s="24">
        <v>42736</v>
      </c>
      <c r="C1663" s="20" t="s">
        <v>33</v>
      </c>
      <c r="D1663" s="20" t="s">
        <v>39</v>
      </c>
      <c r="E1663" s="2">
        <v>323.00000000000006</v>
      </c>
      <c r="F1663" s="2">
        <v>-373.13432835820896</v>
      </c>
      <c r="G1663" s="9">
        <f t="shared" si="684"/>
        <v>45098.124999995976</v>
      </c>
      <c r="H1663" s="2" t="str">
        <f t="shared" si="685"/>
        <v>New England Patriots</v>
      </c>
      <c r="I1663" s="2" t="str">
        <f t="shared" si="686"/>
        <v>Miami Dolphins</v>
      </c>
      <c r="J1663" s="17">
        <f t="shared" si="687"/>
        <v>-373.13432835820896</v>
      </c>
      <c r="K1663" s="18">
        <f t="shared" si="688"/>
        <v>323.00000000000006</v>
      </c>
      <c r="L1663" s="4">
        <f t="shared" si="663"/>
        <v>1.268</v>
      </c>
      <c r="M1663" s="4">
        <f t="shared" si="664"/>
        <v>4.2300000000000004</v>
      </c>
      <c r="N1663" s="1">
        <f t="shared" si="665"/>
        <v>0.78864353312302837</v>
      </c>
      <c r="O1663" s="1">
        <f t="shared" si="666"/>
        <v>0.23640661938534277</v>
      </c>
      <c r="P1663" s="1">
        <f t="shared" si="667"/>
        <v>2.4437977446344128E-2</v>
      </c>
      <c r="Q1663" s="1">
        <f t="shared" si="668"/>
        <v>0.27611845686884279</v>
      </c>
      <c r="R1663" s="1">
        <f t="shared" si="669"/>
        <v>0.78711845686884274</v>
      </c>
      <c r="S1663" s="1"/>
      <c r="T1663" s="17">
        <f t="shared" si="670"/>
        <v>270.4568051650067</v>
      </c>
      <c r="U1663" s="18">
        <f t="shared" si="671"/>
        <v>3125.0061105891432</v>
      </c>
      <c r="V1663" s="2">
        <f t="shared" si="672"/>
        <v>256.93396490675633</v>
      </c>
      <c r="W1663" s="18">
        <f t="shared" si="673"/>
        <v>2968.7558050596858</v>
      </c>
      <c r="X1663" s="2">
        <f t="shared" si="674"/>
        <v>-389.20506300632894</v>
      </c>
      <c r="Y1663" s="2">
        <f t="shared" si="675"/>
        <v>296.87558050596857</v>
      </c>
      <c r="Z1663" s="2">
        <f t="shared" si="676"/>
        <v>256.93396490675633</v>
      </c>
      <c r="AA1663" s="2">
        <f t="shared" si="677"/>
        <v>-1000</v>
      </c>
      <c r="AB1663" s="5">
        <f t="shared" si="678"/>
        <v>0.26800000000000002</v>
      </c>
      <c r="AC1663" s="5">
        <f t="shared" si="679"/>
        <v>-1</v>
      </c>
      <c r="AD1663" s="3">
        <f t="shared" si="680"/>
        <v>201701</v>
      </c>
      <c r="AE1663" s="21">
        <v>4.54</v>
      </c>
      <c r="AF1663" s="21">
        <v>1.2430000000000001</v>
      </c>
      <c r="AG1663" s="21">
        <v>4.2300000000000004</v>
      </c>
      <c r="AH1663" s="21">
        <v>1.268</v>
      </c>
      <c r="AI1663">
        <v>14</v>
      </c>
      <c r="AJ1663">
        <v>35</v>
      </c>
      <c r="AK1663">
        <f t="shared" si="681"/>
        <v>-400</v>
      </c>
      <c r="AL1663">
        <f t="shared" si="682"/>
        <v>35</v>
      </c>
      <c r="AM1663">
        <f t="shared" si="683"/>
        <v>14</v>
      </c>
    </row>
    <row r="1664" spans="2:39" x14ac:dyDescent="0.25">
      <c r="B1664" s="24">
        <v>42736</v>
      </c>
      <c r="C1664" s="20" t="s">
        <v>32</v>
      </c>
      <c r="D1664" s="20" t="s">
        <v>40</v>
      </c>
      <c r="E1664" s="2">
        <v>-254.45292620865138</v>
      </c>
      <c r="F1664" s="2">
        <v>225.99999999999997</v>
      </c>
      <c r="G1664" s="9">
        <f t="shared" si="684"/>
        <v>45098.166666662641</v>
      </c>
      <c r="H1664" s="2" t="str">
        <f t="shared" si="685"/>
        <v>Minnesota Vikings</v>
      </c>
      <c r="I1664" s="2" t="str">
        <f t="shared" si="686"/>
        <v>Chicago Bears</v>
      </c>
      <c r="J1664" s="17">
        <f t="shared" si="687"/>
        <v>-254.45292620865138</v>
      </c>
      <c r="K1664" s="18">
        <f t="shared" si="688"/>
        <v>225.99999999999997</v>
      </c>
      <c r="L1664" s="4">
        <f t="shared" si="663"/>
        <v>1.393</v>
      </c>
      <c r="M1664" s="4">
        <f t="shared" si="664"/>
        <v>3.26</v>
      </c>
      <c r="N1664" s="1">
        <f t="shared" si="665"/>
        <v>0.71787508973438618</v>
      </c>
      <c r="O1664" s="1">
        <f t="shared" si="666"/>
        <v>0.30674846625766872</v>
      </c>
      <c r="P1664" s="1">
        <f t="shared" si="667"/>
        <v>2.4031807436062702E-2</v>
      </c>
      <c r="Q1664" s="1">
        <f t="shared" si="668"/>
        <v>0.20556331173835873</v>
      </c>
      <c r="R1664" s="1">
        <f t="shared" si="669"/>
        <v>0.71656331173835874</v>
      </c>
      <c r="S1664" s="1"/>
      <c r="T1664" s="17">
        <f t="shared" si="670"/>
        <v>395.55009811210294</v>
      </c>
      <c r="U1664" s="18">
        <f t="shared" si="671"/>
        <v>2224.8894048266416</v>
      </c>
      <c r="V1664" s="2">
        <f t="shared" si="672"/>
        <v>375.77259320649779</v>
      </c>
      <c r="W1664" s="18">
        <f t="shared" si="673"/>
        <v>2113.6449345853093</v>
      </c>
      <c r="X1664" s="2">
        <f t="shared" si="674"/>
        <v>-266.11839662571435</v>
      </c>
      <c r="Y1664" s="2">
        <f t="shared" si="675"/>
        <v>211.36449345853094</v>
      </c>
      <c r="Z1664" s="2">
        <f t="shared" si="676"/>
        <v>375.77259320649779</v>
      </c>
      <c r="AA1664" s="2">
        <f t="shared" si="677"/>
        <v>-1000</v>
      </c>
      <c r="AB1664" s="5">
        <f t="shared" si="678"/>
        <v>0.39300000000000002</v>
      </c>
      <c r="AC1664" s="5">
        <f t="shared" si="679"/>
        <v>-1</v>
      </c>
      <c r="AD1664" s="3">
        <f t="shared" si="680"/>
        <v>201701</v>
      </c>
      <c r="AE1664" s="21">
        <v>1.4339999999999999</v>
      </c>
      <c r="AF1664" s="21">
        <v>3.05</v>
      </c>
      <c r="AG1664" s="21">
        <v>1.393</v>
      </c>
      <c r="AH1664" s="21">
        <v>3.26</v>
      </c>
      <c r="AI1664">
        <v>38</v>
      </c>
      <c r="AJ1664">
        <v>10</v>
      </c>
      <c r="AK1664">
        <f t="shared" si="681"/>
        <v>-300</v>
      </c>
      <c r="AL1664">
        <f t="shared" si="682"/>
        <v>38</v>
      </c>
      <c r="AM1664">
        <f t="shared" si="683"/>
        <v>10</v>
      </c>
    </row>
    <row r="1665" spans="2:39" x14ac:dyDescent="0.25">
      <c r="B1665" s="24">
        <v>42736</v>
      </c>
      <c r="C1665" s="20" t="s">
        <v>45</v>
      </c>
      <c r="D1665" s="20" t="s">
        <v>27</v>
      </c>
      <c r="E1665" s="2">
        <v>171</v>
      </c>
      <c r="F1665" s="2">
        <v>-190.11406844106463</v>
      </c>
      <c r="G1665" s="9">
        <f t="shared" si="684"/>
        <v>45098.208333329305</v>
      </c>
      <c r="H1665" s="2" t="str">
        <f t="shared" si="685"/>
        <v>Buffalo Bills</v>
      </c>
      <c r="I1665" s="2" t="str">
        <f t="shared" si="686"/>
        <v>New York Jets</v>
      </c>
      <c r="J1665" s="17">
        <f t="shared" si="687"/>
        <v>-190.11406844106463</v>
      </c>
      <c r="K1665" s="18">
        <f t="shared" si="688"/>
        <v>171</v>
      </c>
      <c r="L1665" s="4">
        <f t="shared" si="663"/>
        <v>1.5260000000000002</v>
      </c>
      <c r="M1665" s="4">
        <f t="shared" si="664"/>
        <v>2.71</v>
      </c>
      <c r="N1665" s="1">
        <f t="shared" si="665"/>
        <v>0.65530799475753598</v>
      </c>
      <c r="O1665" s="1">
        <f t="shared" si="666"/>
        <v>0.36900369003690037</v>
      </c>
      <c r="P1665" s="1">
        <f t="shared" si="667"/>
        <v>2.3734655335221788E-2</v>
      </c>
      <c r="Q1665" s="1">
        <f t="shared" si="668"/>
        <v>0.14315215236031781</v>
      </c>
      <c r="R1665" s="1">
        <f t="shared" si="669"/>
        <v>0.65415215236031776</v>
      </c>
      <c r="S1665" s="1"/>
      <c r="T1665" s="17">
        <f t="shared" si="670"/>
        <v>528.69633829345491</v>
      </c>
      <c r="U1665" s="18">
        <f t="shared" si="671"/>
        <v>1698.0824170407793</v>
      </c>
      <c r="V1665" s="2">
        <f t="shared" si="672"/>
        <v>502.26152137878216</v>
      </c>
      <c r="W1665" s="18">
        <f t="shared" si="673"/>
        <v>1613.1782961887402</v>
      </c>
      <c r="X1665" s="2">
        <f t="shared" si="674"/>
        <v>-199.09946460856727</v>
      </c>
      <c r="Y1665" s="2">
        <f t="shared" si="675"/>
        <v>161.31782961887401</v>
      </c>
      <c r="Z1665" s="2">
        <f t="shared" si="676"/>
        <v>-1000</v>
      </c>
      <c r="AA1665" s="2">
        <f t="shared" si="677"/>
        <v>1613.1782961887402</v>
      </c>
      <c r="AB1665" s="5">
        <f t="shared" si="678"/>
        <v>-1</v>
      </c>
      <c r="AC1665" s="5">
        <f t="shared" si="679"/>
        <v>1.71</v>
      </c>
      <c r="AD1665" s="3">
        <f t="shared" si="680"/>
        <v>201701</v>
      </c>
      <c r="AE1665" s="21">
        <v>2.5499999999999998</v>
      </c>
      <c r="AF1665" s="21">
        <v>1.581</v>
      </c>
      <c r="AG1665" s="21">
        <v>2.71</v>
      </c>
      <c r="AH1665" s="21">
        <v>1.526</v>
      </c>
      <c r="AI1665">
        <v>30</v>
      </c>
      <c r="AJ1665">
        <v>10</v>
      </c>
      <c r="AK1665">
        <f t="shared" si="681"/>
        <v>-200</v>
      </c>
      <c r="AL1665">
        <f t="shared" si="682"/>
        <v>10</v>
      </c>
      <c r="AM1665">
        <f t="shared" si="683"/>
        <v>30</v>
      </c>
    </row>
    <row r="1666" spans="2:39" x14ac:dyDescent="0.25">
      <c r="B1666" s="24">
        <v>42736</v>
      </c>
      <c r="C1666" s="20" t="s">
        <v>22</v>
      </c>
      <c r="D1666" s="20" t="s">
        <v>26</v>
      </c>
      <c r="E1666" s="2">
        <v>-254.45292620865138</v>
      </c>
      <c r="F1666" s="2">
        <v>225.99999999999997</v>
      </c>
      <c r="G1666" s="9">
        <f t="shared" si="684"/>
        <v>45098.249999995969</v>
      </c>
      <c r="H1666" s="2" t="str">
        <f t="shared" si="685"/>
        <v>Philadelphia Eagles</v>
      </c>
      <c r="I1666" s="2" t="str">
        <f t="shared" si="686"/>
        <v>Dallas Cowboys</v>
      </c>
      <c r="J1666" s="17">
        <f t="shared" si="687"/>
        <v>-254.45292620865138</v>
      </c>
      <c r="K1666" s="18">
        <f t="shared" si="688"/>
        <v>225.99999999999997</v>
      </c>
      <c r="L1666" s="4">
        <f t="shared" si="663"/>
        <v>1.393</v>
      </c>
      <c r="M1666" s="4">
        <f t="shared" si="664"/>
        <v>3.26</v>
      </c>
      <c r="N1666" s="1">
        <f t="shared" si="665"/>
        <v>0.71787508973438618</v>
      </c>
      <c r="O1666" s="1">
        <f t="shared" si="666"/>
        <v>0.30674846625766872</v>
      </c>
      <c r="P1666" s="1">
        <f t="shared" si="667"/>
        <v>2.4031807436062702E-2</v>
      </c>
      <c r="Q1666" s="1">
        <f t="shared" si="668"/>
        <v>0.20556331173835873</v>
      </c>
      <c r="R1666" s="1">
        <f t="shared" si="669"/>
        <v>0.71656331173835874</v>
      </c>
      <c r="S1666" s="1"/>
      <c r="T1666" s="17">
        <f t="shared" si="670"/>
        <v>395.55009811210294</v>
      </c>
      <c r="U1666" s="18">
        <f t="shared" si="671"/>
        <v>2224.8894048266416</v>
      </c>
      <c r="V1666" s="2">
        <f t="shared" si="672"/>
        <v>375.77259320649779</v>
      </c>
      <c r="W1666" s="18">
        <f t="shared" si="673"/>
        <v>2113.6449345853093</v>
      </c>
      <c r="X1666" s="2">
        <f t="shared" si="674"/>
        <v>-266.11839662571435</v>
      </c>
      <c r="Y1666" s="2">
        <f t="shared" si="675"/>
        <v>211.36449345853094</v>
      </c>
      <c r="Z1666" s="2">
        <f t="shared" si="676"/>
        <v>375.77259320649779</v>
      </c>
      <c r="AA1666" s="2">
        <f t="shared" si="677"/>
        <v>-1000</v>
      </c>
      <c r="AB1666" s="5">
        <f t="shared" si="678"/>
        <v>0.39300000000000002</v>
      </c>
      <c r="AC1666" s="5">
        <f t="shared" si="679"/>
        <v>-1</v>
      </c>
      <c r="AD1666" s="3">
        <f t="shared" si="680"/>
        <v>201701</v>
      </c>
      <c r="AE1666" s="21">
        <v>1.54</v>
      </c>
      <c r="AF1666" s="21">
        <v>2.66</v>
      </c>
      <c r="AG1666" s="21">
        <v>1.393</v>
      </c>
      <c r="AH1666" s="21">
        <v>3.26</v>
      </c>
      <c r="AI1666">
        <v>27</v>
      </c>
      <c r="AJ1666">
        <v>13</v>
      </c>
      <c r="AK1666">
        <f t="shared" si="681"/>
        <v>-300</v>
      </c>
      <c r="AL1666">
        <f t="shared" si="682"/>
        <v>27</v>
      </c>
      <c r="AM1666">
        <f t="shared" si="683"/>
        <v>13</v>
      </c>
    </row>
    <row r="1667" spans="2:39" x14ac:dyDescent="0.25">
      <c r="B1667" s="24">
        <v>42736</v>
      </c>
      <c r="C1667" s="20" t="s">
        <v>48</v>
      </c>
      <c r="D1667" s="20" t="s">
        <v>49</v>
      </c>
      <c r="E1667" s="2">
        <v>-190.11406844106463</v>
      </c>
      <c r="F1667" s="2">
        <v>171</v>
      </c>
      <c r="G1667" s="9">
        <f t="shared" si="684"/>
        <v>45098.291666662633</v>
      </c>
      <c r="H1667" s="2" t="str">
        <f t="shared" si="685"/>
        <v>Pittsburgh Steelers</v>
      </c>
      <c r="I1667" s="2" t="str">
        <f t="shared" si="686"/>
        <v>Cleveland Browns</v>
      </c>
      <c r="J1667" s="17">
        <f t="shared" si="687"/>
        <v>-190.11406844106463</v>
      </c>
      <c r="K1667" s="18">
        <f t="shared" si="688"/>
        <v>171</v>
      </c>
      <c r="L1667" s="4">
        <f t="shared" si="663"/>
        <v>1.5260000000000002</v>
      </c>
      <c r="M1667" s="4">
        <f t="shared" si="664"/>
        <v>2.71</v>
      </c>
      <c r="N1667" s="1">
        <f t="shared" si="665"/>
        <v>0.65530799475753598</v>
      </c>
      <c r="O1667" s="1">
        <f t="shared" si="666"/>
        <v>0.36900369003690037</v>
      </c>
      <c r="P1667" s="1">
        <f t="shared" si="667"/>
        <v>2.3734655335221788E-2</v>
      </c>
      <c r="Q1667" s="1">
        <f t="shared" si="668"/>
        <v>0.14315215236031781</v>
      </c>
      <c r="R1667" s="1">
        <f t="shared" si="669"/>
        <v>0.65415215236031776</v>
      </c>
      <c r="S1667" s="1"/>
      <c r="T1667" s="17">
        <f t="shared" si="670"/>
        <v>528.69633829345491</v>
      </c>
      <c r="U1667" s="18">
        <f t="shared" si="671"/>
        <v>1698.0824170407793</v>
      </c>
      <c r="V1667" s="2">
        <f t="shared" si="672"/>
        <v>502.26152137878216</v>
      </c>
      <c r="W1667" s="18">
        <f t="shared" si="673"/>
        <v>1613.1782961887402</v>
      </c>
      <c r="X1667" s="2">
        <f t="shared" si="674"/>
        <v>-199.09946460856727</v>
      </c>
      <c r="Y1667" s="2">
        <f t="shared" si="675"/>
        <v>161.31782961887401</v>
      </c>
      <c r="Z1667" s="2">
        <f t="shared" si="676"/>
        <v>502.26152137878216</v>
      </c>
      <c r="AA1667" s="2">
        <f t="shared" si="677"/>
        <v>-1000</v>
      </c>
      <c r="AB1667" s="5">
        <f t="shared" si="678"/>
        <v>0.52600000000000025</v>
      </c>
      <c r="AC1667" s="5">
        <f t="shared" si="679"/>
        <v>-1</v>
      </c>
      <c r="AD1667" s="3">
        <f t="shared" si="680"/>
        <v>201701</v>
      </c>
      <c r="AE1667" s="21">
        <v>1.4079999999999999</v>
      </c>
      <c r="AF1667" s="21">
        <v>3.18</v>
      </c>
      <c r="AG1667" s="21">
        <v>1.526</v>
      </c>
      <c r="AH1667" s="21">
        <v>2.71</v>
      </c>
      <c r="AI1667">
        <v>27</v>
      </c>
      <c r="AJ1667">
        <v>24</v>
      </c>
      <c r="AK1667">
        <f t="shared" si="681"/>
        <v>-200</v>
      </c>
      <c r="AL1667">
        <f t="shared" si="682"/>
        <v>27</v>
      </c>
      <c r="AM1667">
        <f t="shared" si="683"/>
        <v>24</v>
      </c>
    </row>
    <row r="1668" spans="2:39" x14ac:dyDescent="0.25">
      <c r="B1668" s="24">
        <v>42736</v>
      </c>
      <c r="C1668" s="20" t="s">
        <v>30</v>
      </c>
      <c r="D1668" s="20" t="s">
        <v>47</v>
      </c>
      <c r="E1668" s="2">
        <v>-190.11406844106463</v>
      </c>
      <c r="F1668" s="2">
        <v>171</v>
      </c>
      <c r="G1668" s="9">
        <f t="shared" si="684"/>
        <v>45098.333333329298</v>
      </c>
      <c r="H1668" s="2" t="str">
        <f t="shared" si="685"/>
        <v>Tampa Bay Buccaneers</v>
      </c>
      <c r="I1668" s="2" t="str">
        <f t="shared" si="686"/>
        <v>Carolina Panthers</v>
      </c>
      <c r="J1668" s="17">
        <f t="shared" si="687"/>
        <v>-190.11406844106463</v>
      </c>
      <c r="K1668" s="18">
        <f t="shared" si="688"/>
        <v>171</v>
      </c>
      <c r="L1668" s="4">
        <f t="shared" ref="L1668:L1731" si="689">IF(J1668&lt;0,-(100-J1668)/J1668,J1668/100+1)</f>
        <v>1.5260000000000002</v>
      </c>
      <c r="M1668" s="4">
        <f t="shared" ref="M1668:M1731" si="690">IF(K1668&lt;0,-(100-K1668)/K1668,K1668/100+1)</f>
        <v>2.71</v>
      </c>
      <c r="N1668" s="1">
        <f t="shared" si="665"/>
        <v>0.65530799475753598</v>
      </c>
      <c r="O1668" s="1">
        <f t="shared" si="666"/>
        <v>0.36900369003690037</v>
      </c>
      <c r="P1668" s="1">
        <f t="shared" si="667"/>
        <v>2.3734655335221788E-2</v>
      </c>
      <c r="Q1668" s="1">
        <f t="shared" si="668"/>
        <v>0.14315215236031781</v>
      </c>
      <c r="R1668" s="1">
        <f t="shared" si="669"/>
        <v>0.65415215236031776</v>
      </c>
      <c r="S1668" s="1"/>
      <c r="T1668" s="17">
        <f t="shared" si="670"/>
        <v>528.69633829345491</v>
      </c>
      <c r="U1668" s="18">
        <f t="shared" si="671"/>
        <v>1698.0824170407793</v>
      </c>
      <c r="V1668" s="2">
        <f t="shared" si="672"/>
        <v>502.26152137878216</v>
      </c>
      <c r="W1668" s="18">
        <f t="shared" si="673"/>
        <v>1613.1782961887402</v>
      </c>
      <c r="X1668" s="2">
        <f t="shared" si="674"/>
        <v>-199.09946460856727</v>
      </c>
      <c r="Y1668" s="2">
        <f t="shared" si="675"/>
        <v>161.31782961887401</v>
      </c>
      <c r="Z1668" s="2">
        <f t="shared" si="676"/>
        <v>502.26152137878216</v>
      </c>
      <c r="AA1668" s="2">
        <f t="shared" si="677"/>
        <v>-1000</v>
      </c>
      <c r="AB1668" s="5">
        <f t="shared" si="678"/>
        <v>0.52600000000000025</v>
      </c>
      <c r="AC1668" s="5">
        <f t="shared" si="679"/>
        <v>-1</v>
      </c>
      <c r="AD1668" s="3">
        <f t="shared" si="680"/>
        <v>201701</v>
      </c>
      <c r="AE1668" s="21">
        <v>1.4079999999999999</v>
      </c>
      <c r="AF1668" s="21">
        <v>3.18</v>
      </c>
      <c r="AG1668" s="21">
        <v>1.526</v>
      </c>
      <c r="AH1668" s="21">
        <v>2.71</v>
      </c>
      <c r="AI1668">
        <v>17</v>
      </c>
      <c r="AJ1668">
        <v>16</v>
      </c>
      <c r="AK1668">
        <f t="shared" si="681"/>
        <v>-200</v>
      </c>
      <c r="AL1668">
        <f t="shared" si="682"/>
        <v>17</v>
      </c>
      <c r="AM1668">
        <f t="shared" si="683"/>
        <v>16</v>
      </c>
    </row>
    <row r="1669" spans="2:39" x14ac:dyDescent="0.25">
      <c r="B1669" s="24">
        <v>42736</v>
      </c>
      <c r="C1669" s="20" t="s">
        <v>44</v>
      </c>
      <c r="D1669" s="20" t="s">
        <v>43</v>
      </c>
      <c r="E1669" s="2">
        <v>-164.20361247947454</v>
      </c>
      <c r="F1669" s="2">
        <v>148</v>
      </c>
      <c r="G1669" s="9">
        <f t="shared" si="684"/>
        <v>45098.374999995962</v>
      </c>
      <c r="H1669" s="2" t="str">
        <f t="shared" si="685"/>
        <v>Tennessee Titans</v>
      </c>
      <c r="I1669" s="2" t="str">
        <f t="shared" si="686"/>
        <v>Houston Texans</v>
      </c>
      <c r="J1669" s="17">
        <f t="shared" si="687"/>
        <v>-164.20361247947454</v>
      </c>
      <c r="K1669" s="18">
        <f t="shared" si="688"/>
        <v>148</v>
      </c>
      <c r="L1669" s="4">
        <f t="shared" si="689"/>
        <v>1.609</v>
      </c>
      <c r="M1669" s="4">
        <f t="shared" si="690"/>
        <v>2.48</v>
      </c>
      <c r="N1669" s="1">
        <f t="shared" ref="N1669:N1732" si="691">1/L1669</f>
        <v>0.62150403977625857</v>
      </c>
      <c r="O1669" s="1">
        <f t="shared" ref="O1669:O1732" si="692">1/M1669</f>
        <v>0.40322580645161293</v>
      </c>
      <c r="P1669" s="1">
        <f t="shared" ref="P1669:P1732" si="693">1-L1669*M1669/(L1669+M1669)</f>
        <v>2.4133039863047268E-2</v>
      </c>
      <c r="Q1669" s="1">
        <f t="shared" ref="Q1669:Q1732" si="694">ABS(N1669-O1669)/2</f>
        <v>0.10913911666232282</v>
      </c>
      <c r="R1669" s="1">
        <f t="shared" ref="R1669:R1732" si="695">R$1+IF(L1669&lt;=M1669,Q1669,-Q1669)</f>
        <v>0.6201391166623228</v>
      </c>
      <c r="S1669" s="1"/>
      <c r="T1669" s="17">
        <f t="shared" ref="T1669:T1732" si="696">(1/R1669-1)*1000</f>
        <v>612.54140100392738</v>
      </c>
      <c r="U1669" s="18">
        <f t="shared" ref="U1669:U1732" si="697">1000000/(T1669+S$1)-T$1</f>
        <v>1475.8167857920587</v>
      </c>
      <c r="V1669" s="2">
        <f t="shared" ref="V1669:V1732" si="698">T1669*0.95</f>
        <v>581.914330953731</v>
      </c>
      <c r="W1669" s="18">
        <f t="shared" ref="W1669:W1732" si="699">U1669*0.95</f>
        <v>1402.0259465024558</v>
      </c>
      <c r="X1669" s="2">
        <f t="shared" ref="X1669:X1732" si="700">IF(V1669&lt;1000,-100000/V1669,V1669/10)</f>
        <v>-171.84660126191525</v>
      </c>
      <c r="Y1669" s="2">
        <f t="shared" ref="Y1669:Y1732" si="701">IF(W1669&lt;1000,-100000/W1669,W1669/10)</f>
        <v>140.20259465024557</v>
      </c>
      <c r="Z1669" s="2">
        <f t="shared" ref="Z1669:Z1732" si="702">IF(AL1669&gt;AM1669,V1669,-1000)</f>
        <v>581.914330953731</v>
      </c>
      <c r="AA1669" s="2">
        <f t="shared" ref="AA1669:AA1732" si="703">IF(AM1669&gt;AL1669,W1669,-1000)</f>
        <v>-1000</v>
      </c>
      <c r="AB1669" s="5">
        <f t="shared" ref="AB1669:AB1732" si="704">IF(AL1669&gt;AM1669,L1669-1,-1)</f>
        <v>0.60899999999999999</v>
      </c>
      <c r="AC1669" s="5">
        <f t="shared" ref="AC1669:AC1732" si="705">IF(AM1669&gt;AL1669,M1669-1,-1)</f>
        <v>-1</v>
      </c>
      <c r="AD1669" s="3">
        <f t="shared" ref="AD1669:AD1732" si="706">YEAR(B1669)*100+MONTH(B1669)</f>
        <v>201701</v>
      </c>
      <c r="AE1669" s="21">
        <v>1.6359999999999999</v>
      </c>
      <c r="AF1669" s="21">
        <v>2.42</v>
      </c>
      <c r="AG1669" s="21">
        <v>1.609</v>
      </c>
      <c r="AH1669" s="21">
        <v>2.48</v>
      </c>
      <c r="AI1669">
        <v>24</v>
      </c>
      <c r="AJ1669">
        <v>17</v>
      </c>
      <c r="AK1669">
        <f t="shared" ref="AK1669:AK1732" si="707">IF(J1669&lt;-200,INT(J1669/100)*100,INT(J1669/10)*10)</f>
        <v>-170</v>
      </c>
      <c r="AL1669">
        <f t="shared" ref="AL1669:AL1732" si="708">IF(E1669&lt;F1669,AI1669,AJ1669)</f>
        <v>24</v>
      </c>
      <c r="AM1669">
        <f t="shared" ref="AM1669:AM1732" si="709">IF(E1669&lt;F1669,AJ1669,AI1669)</f>
        <v>17</v>
      </c>
    </row>
    <row r="1670" spans="2:39" x14ac:dyDescent="0.25">
      <c r="B1670" s="24">
        <v>42730</v>
      </c>
      <c r="C1670" s="20" t="s">
        <v>26</v>
      </c>
      <c r="D1670" s="20" t="s">
        <v>37</v>
      </c>
      <c r="E1670" s="2">
        <v>-278.55153203342621</v>
      </c>
      <c r="F1670" s="2">
        <v>246</v>
      </c>
      <c r="G1670" s="9">
        <f t="shared" ref="G1670:G1733" si="710">G1669+1/24</f>
        <v>45098.416666662626</v>
      </c>
      <c r="H1670" s="2" t="str">
        <f t="shared" si="685"/>
        <v>Dallas Cowboys</v>
      </c>
      <c r="I1670" s="2" t="str">
        <f t="shared" si="686"/>
        <v>Detroit Lions</v>
      </c>
      <c r="J1670" s="17">
        <f t="shared" si="687"/>
        <v>-278.55153203342621</v>
      </c>
      <c r="K1670" s="18">
        <f t="shared" si="688"/>
        <v>246</v>
      </c>
      <c r="L1670" s="4">
        <f t="shared" si="689"/>
        <v>1.359</v>
      </c>
      <c r="M1670" s="4">
        <f t="shared" si="690"/>
        <v>3.46</v>
      </c>
      <c r="N1670" s="1">
        <f t="shared" si="691"/>
        <v>0.73583517292126566</v>
      </c>
      <c r="O1670" s="1">
        <f t="shared" si="692"/>
        <v>0.28901734104046245</v>
      </c>
      <c r="P1670" s="1">
        <f t="shared" si="693"/>
        <v>2.4249844366051043E-2</v>
      </c>
      <c r="Q1670" s="1">
        <f t="shared" si="694"/>
        <v>0.2234089159404016</v>
      </c>
      <c r="R1670" s="1">
        <f t="shared" si="695"/>
        <v>0.73440891594040159</v>
      </c>
      <c r="S1670" s="1"/>
      <c r="T1670" s="17">
        <f t="shared" si="696"/>
        <v>361.63924251860749</v>
      </c>
      <c r="U1670" s="18">
        <f t="shared" si="697"/>
        <v>2414.1822319122111</v>
      </c>
      <c r="V1670" s="2">
        <f t="shared" si="698"/>
        <v>343.55728039267711</v>
      </c>
      <c r="W1670" s="18">
        <f t="shared" si="699"/>
        <v>2293.4731203166007</v>
      </c>
      <c r="X1670" s="2">
        <f t="shared" si="700"/>
        <v>-291.0722773381562</v>
      </c>
      <c r="Y1670" s="2">
        <f t="shared" si="701"/>
        <v>229.34731203166007</v>
      </c>
      <c r="Z1670" s="2">
        <f t="shared" si="702"/>
        <v>343.55728039267711</v>
      </c>
      <c r="AA1670" s="2">
        <f t="shared" si="703"/>
        <v>-1000</v>
      </c>
      <c r="AB1670" s="5">
        <f t="shared" si="704"/>
        <v>0.35899999999999999</v>
      </c>
      <c r="AC1670" s="5">
        <f t="shared" si="705"/>
        <v>-1</v>
      </c>
      <c r="AD1670" s="3">
        <f t="shared" si="706"/>
        <v>201612</v>
      </c>
      <c r="AE1670" s="21">
        <v>1.327</v>
      </c>
      <c r="AF1670" s="21">
        <v>3.69</v>
      </c>
      <c r="AG1670" s="21">
        <v>1.359</v>
      </c>
      <c r="AH1670" s="21">
        <v>3.46</v>
      </c>
      <c r="AI1670">
        <v>42</v>
      </c>
      <c r="AJ1670">
        <v>21</v>
      </c>
      <c r="AK1670">
        <f t="shared" si="707"/>
        <v>-300</v>
      </c>
      <c r="AL1670">
        <f t="shared" si="708"/>
        <v>42</v>
      </c>
      <c r="AM1670">
        <f t="shared" si="709"/>
        <v>21</v>
      </c>
    </row>
    <row r="1671" spans="2:39" x14ac:dyDescent="0.25">
      <c r="B1671" s="24">
        <v>42729</v>
      </c>
      <c r="C1671" s="20" t="s">
        <v>23</v>
      </c>
      <c r="D1671" s="20" t="s">
        <v>41</v>
      </c>
      <c r="E1671" s="2">
        <v>-190.11406844106463</v>
      </c>
      <c r="F1671" s="2">
        <v>171</v>
      </c>
      <c r="G1671" s="9">
        <f t="shared" si="710"/>
        <v>45098.45833332929</v>
      </c>
      <c r="H1671" s="2" t="str">
        <f t="shared" ref="H1671:H1734" si="711">IF(E1671&lt;=F1671,C1671,D1671)</f>
        <v>Kansas City Chiefs</v>
      </c>
      <c r="I1671" s="2" t="str">
        <f t="shared" ref="I1671:I1734" si="712">IF(E1671&gt;F1671,C1671,D1671)</f>
        <v>Denver Broncos</v>
      </c>
      <c r="J1671" s="17">
        <f t="shared" ref="J1671:J1734" si="713">IF(E1671&lt;=F1671,E1671,F1671)</f>
        <v>-190.11406844106463</v>
      </c>
      <c r="K1671" s="18">
        <f t="shared" ref="K1671:K1734" si="714">IF(E1671&gt;F1671,E1671,F1671)</f>
        <v>171</v>
      </c>
      <c r="L1671" s="4">
        <f t="shared" si="689"/>
        <v>1.5260000000000002</v>
      </c>
      <c r="M1671" s="4">
        <f t="shared" si="690"/>
        <v>2.71</v>
      </c>
      <c r="N1671" s="1">
        <f t="shared" si="691"/>
        <v>0.65530799475753598</v>
      </c>
      <c r="O1671" s="1">
        <f t="shared" si="692"/>
        <v>0.36900369003690037</v>
      </c>
      <c r="P1671" s="1">
        <f t="shared" si="693"/>
        <v>2.3734655335221788E-2</v>
      </c>
      <c r="Q1671" s="1">
        <f t="shared" si="694"/>
        <v>0.14315215236031781</v>
      </c>
      <c r="R1671" s="1">
        <f t="shared" si="695"/>
        <v>0.65415215236031776</v>
      </c>
      <c r="S1671" s="1"/>
      <c r="T1671" s="17">
        <f t="shared" si="696"/>
        <v>528.69633829345491</v>
      </c>
      <c r="U1671" s="18">
        <f t="shared" si="697"/>
        <v>1698.0824170407793</v>
      </c>
      <c r="V1671" s="2">
        <f t="shared" si="698"/>
        <v>502.26152137878216</v>
      </c>
      <c r="W1671" s="18">
        <f t="shared" si="699"/>
        <v>1613.1782961887402</v>
      </c>
      <c r="X1671" s="2">
        <f t="shared" si="700"/>
        <v>-199.09946460856727</v>
      </c>
      <c r="Y1671" s="2">
        <f t="shared" si="701"/>
        <v>161.31782961887401</v>
      </c>
      <c r="Z1671" s="2">
        <f t="shared" si="702"/>
        <v>502.26152137878216</v>
      </c>
      <c r="AA1671" s="2">
        <f t="shared" si="703"/>
        <v>-1000</v>
      </c>
      <c r="AB1671" s="5">
        <f t="shared" si="704"/>
        <v>0.52600000000000025</v>
      </c>
      <c r="AC1671" s="5">
        <f t="shared" si="705"/>
        <v>-1</v>
      </c>
      <c r="AD1671" s="3">
        <f t="shared" si="706"/>
        <v>201612</v>
      </c>
      <c r="AE1671" s="21">
        <v>1.5149999999999999</v>
      </c>
      <c r="AF1671" s="21">
        <v>2.74</v>
      </c>
      <c r="AG1671" s="21">
        <v>1.526</v>
      </c>
      <c r="AH1671" s="21">
        <v>2.71</v>
      </c>
      <c r="AI1671">
        <v>33</v>
      </c>
      <c r="AJ1671">
        <v>10</v>
      </c>
      <c r="AK1671">
        <f t="shared" si="707"/>
        <v>-200</v>
      </c>
      <c r="AL1671">
        <f t="shared" si="708"/>
        <v>33</v>
      </c>
      <c r="AM1671">
        <f t="shared" si="709"/>
        <v>10</v>
      </c>
    </row>
    <row r="1672" spans="2:39" x14ac:dyDescent="0.25">
      <c r="B1672" s="24">
        <v>42729</v>
      </c>
      <c r="C1672" s="20" t="s">
        <v>48</v>
      </c>
      <c r="D1672" s="20" t="s">
        <v>31</v>
      </c>
      <c r="E1672" s="2">
        <v>-254.45292620865138</v>
      </c>
      <c r="F1672" s="2">
        <v>225.99999999999997</v>
      </c>
      <c r="G1672" s="9">
        <f t="shared" si="710"/>
        <v>45098.499999995955</v>
      </c>
      <c r="H1672" s="2" t="str">
        <f t="shared" si="711"/>
        <v>Pittsburgh Steelers</v>
      </c>
      <c r="I1672" s="2" t="str">
        <f t="shared" si="712"/>
        <v>Baltimore Ravens</v>
      </c>
      <c r="J1672" s="17">
        <f t="shared" si="713"/>
        <v>-254.45292620865138</v>
      </c>
      <c r="K1672" s="18">
        <f t="shared" si="714"/>
        <v>225.99999999999997</v>
      </c>
      <c r="L1672" s="4">
        <f t="shared" si="689"/>
        <v>1.393</v>
      </c>
      <c r="M1672" s="4">
        <f t="shared" si="690"/>
        <v>3.26</v>
      </c>
      <c r="N1672" s="1">
        <f t="shared" si="691"/>
        <v>0.71787508973438618</v>
      </c>
      <c r="O1672" s="1">
        <f t="shared" si="692"/>
        <v>0.30674846625766872</v>
      </c>
      <c r="P1672" s="1">
        <f t="shared" si="693"/>
        <v>2.4031807436062702E-2</v>
      </c>
      <c r="Q1672" s="1">
        <f t="shared" si="694"/>
        <v>0.20556331173835873</v>
      </c>
      <c r="R1672" s="1">
        <f t="shared" si="695"/>
        <v>0.71656331173835874</v>
      </c>
      <c r="S1672" s="1"/>
      <c r="T1672" s="17">
        <f t="shared" si="696"/>
        <v>395.55009811210294</v>
      </c>
      <c r="U1672" s="18">
        <f t="shared" si="697"/>
        <v>2224.8894048266416</v>
      </c>
      <c r="V1672" s="2">
        <f t="shared" si="698"/>
        <v>375.77259320649779</v>
      </c>
      <c r="W1672" s="18">
        <f t="shared" si="699"/>
        <v>2113.6449345853093</v>
      </c>
      <c r="X1672" s="2">
        <f t="shared" si="700"/>
        <v>-266.11839662571435</v>
      </c>
      <c r="Y1672" s="2">
        <f t="shared" si="701"/>
        <v>211.36449345853094</v>
      </c>
      <c r="Z1672" s="2">
        <f t="shared" si="702"/>
        <v>375.77259320649779</v>
      </c>
      <c r="AA1672" s="2">
        <f t="shared" si="703"/>
        <v>-1000</v>
      </c>
      <c r="AB1672" s="5">
        <f t="shared" si="704"/>
        <v>0.39300000000000002</v>
      </c>
      <c r="AC1672" s="5">
        <f t="shared" si="705"/>
        <v>-1</v>
      </c>
      <c r="AD1672" s="3">
        <f t="shared" si="706"/>
        <v>201612</v>
      </c>
      <c r="AE1672" s="21">
        <v>1.458</v>
      </c>
      <c r="AF1672" s="21">
        <v>2.95</v>
      </c>
      <c r="AG1672" s="21">
        <v>1.393</v>
      </c>
      <c r="AH1672" s="21">
        <v>3.26</v>
      </c>
      <c r="AI1672">
        <v>31</v>
      </c>
      <c r="AJ1672">
        <v>27</v>
      </c>
      <c r="AK1672">
        <f t="shared" si="707"/>
        <v>-300</v>
      </c>
      <c r="AL1672">
        <f t="shared" si="708"/>
        <v>31</v>
      </c>
      <c r="AM1672">
        <f t="shared" si="709"/>
        <v>27</v>
      </c>
    </row>
    <row r="1673" spans="2:39" x14ac:dyDescent="0.25">
      <c r="B1673" s="24">
        <v>42728</v>
      </c>
      <c r="C1673" s="20" t="s">
        <v>43</v>
      </c>
      <c r="D1673" s="20" t="s">
        <v>24</v>
      </c>
      <c r="E1673" s="2">
        <v>-155.03875968992247</v>
      </c>
      <c r="F1673" s="2">
        <v>140</v>
      </c>
      <c r="G1673" s="9">
        <f t="shared" si="710"/>
        <v>45098.541666662619</v>
      </c>
      <c r="H1673" s="2" t="str">
        <f t="shared" si="711"/>
        <v>Houston Texans</v>
      </c>
      <c r="I1673" s="2" t="str">
        <f t="shared" si="712"/>
        <v>Cincinnati Bengals</v>
      </c>
      <c r="J1673" s="17">
        <f t="shared" si="713"/>
        <v>-155.03875968992247</v>
      </c>
      <c r="K1673" s="18">
        <f t="shared" si="714"/>
        <v>140</v>
      </c>
      <c r="L1673" s="4">
        <f t="shared" si="689"/>
        <v>1.645</v>
      </c>
      <c r="M1673" s="4">
        <f t="shared" si="690"/>
        <v>2.4</v>
      </c>
      <c r="N1673" s="1">
        <f t="shared" si="691"/>
        <v>0.60790273556231</v>
      </c>
      <c r="O1673" s="1">
        <f t="shared" si="692"/>
        <v>0.41666666666666669</v>
      </c>
      <c r="P1673" s="1">
        <f t="shared" si="693"/>
        <v>2.3980222496909787E-2</v>
      </c>
      <c r="Q1673" s="1">
        <f t="shared" si="694"/>
        <v>9.5618034447821659E-2</v>
      </c>
      <c r="R1673" s="1">
        <f t="shared" si="695"/>
        <v>0.6066180344478217</v>
      </c>
      <c r="S1673" s="1"/>
      <c r="T1673" s="17">
        <f t="shared" si="696"/>
        <v>648.48379575502895</v>
      </c>
      <c r="U1673" s="18">
        <f t="shared" si="697"/>
        <v>1396.9947605426773</v>
      </c>
      <c r="V1673" s="2">
        <f t="shared" si="698"/>
        <v>616.05960596727743</v>
      </c>
      <c r="W1673" s="18">
        <f t="shared" si="699"/>
        <v>1327.1450225155434</v>
      </c>
      <c r="X1673" s="2">
        <f t="shared" si="700"/>
        <v>-162.32195558900446</v>
      </c>
      <c r="Y1673" s="2">
        <f t="shared" si="701"/>
        <v>132.71450225155434</v>
      </c>
      <c r="Z1673" s="2">
        <f t="shared" si="702"/>
        <v>616.05960596727743</v>
      </c>
      <c r="AA1673" s="2">
        <f t="shared" si="703"/>
        <v>-1000</v>
      </c>
      <c r="AB1673" s="5">
        <f t="shared" si="704"/>
        <v>0.64500000000000002</v>
      </c>
      <c r="AC1673" s="5">
        <f t="shared" si="705"/>
        <v>-1</v>
      </c>
      <c r="AD1673" s="3">
        <f t="shared" si="706"/>
        <v>201612</v>
      </c>
      <c r="AE1673" s="21">
        <v>1.8540000000000001</v>
      </c>
      <c r="AF1673" s="21">
        <v>2.06</v>
      </c>
      <c r="AG1673" s="21">
        <v>1.645</v>
      </c>
      <c r="AH1673" s="21">
        <v>2.4</v>
      </c>
      <c r="AI1673">
        <v>12</v>
      </c>
      <c r="AJ1673">
        <v>10</v>
      </c>
      <c r="AK1673">
        <f t="shared" si="707"/>
        <v>-160</v>
      </c>
      <c r="AL1673">
        <f t="shared" si="708"/>
        <v>12</v>
      </c>
      <c r="AM1673">
        <f t="shared" si="709"/>
        <v>10</v>
      </c>
    </row>
    <row r="1674" spans="2:39" x14ac:dyDescent="0.25">
      <c r="B1674" s="24">
        <v>42728</v>
      </c>
      <c r="C1674" s="20" t="s">
        <v>50</v>
      </c>
      <c r="D1674" s="20" t="s">
        <v>25</v>
      </c>
      <c r="E1674" s="2">
        <v>-225.22522522522524</v>
      </c>
      <c r="F1674" s="2">
        <v>200.99999999999997</v>
      </c>
      <c r="G1674" s="9">
        <f t="shared" si="710"/>
        <v>45098.583333329283</v>
      </c>
      <c r="H1674" s="2" t="str">
        <f t="shared" si="711"/>
        <v>Los Angeles Rams</v>
      </c>
      <c r="I1674" s="2" t="str">
        <f t="shared" si="712"/>
        <v>San Francisco 49ers</v>
      </c>
      <c r="J1674" s="17">
        <f t="shared" si="713"/>
        <v>-225.22522522522524</v>
      </c>
      <c r="K1674" s="18">
        <f t="shared" si="714"/>
        <v>200.99999999999997</v>
      </c>
      <c r="L1674" s="4">
        <f t="shared" si="689"/>
        <v>1.444</v>
      </c>
      <c r="M1674" s="4">
        <f t="shared" si="690"/>
        <v>3.01</v>
      </c>
      <c r="N1674" s="1">
        <f t="shared" si="691"/>
        <v>0.69252077562326875</v>
      </c>
      <c r="O1674" s="1">
        <f t="shared" si="692"/>
        <v>0.33222591362126247</v>
      </c>
      <c r="P1674" s="1">
        <f t="shared" si="693"/>
        <v>2.4149079479119928E-2</v>
      </c>
      <c r="Q1674" s="1">
        <f t="shared" si="694"/>
        <v>0.18014743100100314</v>
      </c>
      <c r="R1674" s="1">
        <f t="shared" si="695"/>
        <v>0.69114743100100318</v>
      </c>
      <c r="S1674" s="1"/>
      <c r="T1674" s="17">
        <f t="shared" si="696"/>
        <v>446.86930044965845</v>
      </c>
      <c r="U1674" s="18">
        <f t="shared" si="697"/>
        <v>1988.0604066686358</v>
      </c>
      <c r="V1674" s="2">
        <f t="shared" si="698"/>
        <v>424.52583542717554</v>
      </c>
      <c r="W1674" s="18">
        <f t="shared" si="699"/>
        <v>1888.6573863352039</v>
      </c>
      <c r="X1674" s="2">
        <f t="shared" si="700"/>
        <v>-235.55692411364279</v>
      </c>
      <c r="Y1674" s="2">
        <f t="shared" si="701"/>
        <v>188.86573863352038</v>
      </c>
      <c r="Z1674" s="2">
        <f t="shared" si="702"/>
        <v>-1000</v>
      </c>
      <c r="AA1674" s="2">
        <f t="shared" si="703"/>
        <v>1888.6573863352039</v>
      </c>
      <c r="AB1674" s="5">
        <f t="shared" si="704"/>
        <v>-1</v>
      </c>
      <c r="AC1674" s="5">
        <f t="shared" si="705"/>
        <v>2.0099999999999998</v>
      </c>
      <c r="AD1674" s="3">
        <f t="shared" si="706"/>
        <v>201612</v>
      </c>
      <c r="AE1674" s="21">
        <v>1.52</v>
      </c>
      <c r="AF1674" s="21">
        <v>2.73</v>
      </c>
      <c r="AG1674" s="21">
        <v>1.444</v>
      </c>
      <c r="AH1674" s="21">
        <v>3.01</v>
      </c>
      <c r="AI1674">
        <v>21</v>
      </c>
      <c r="AJ1674">
        <v>22</v>
      </c>
      <c r="AK1674">
        <f t="shared" si="707"/>
        <v>-300</v>
      </c>
      <c r="AL1674">
        <f t="shared" si="708"/>
        <v>21</v>
      </c>
      <c r="AM1674">
        <f t="shared" si="709"/>
        <v>22</v>
      </c>
    </row>
    <row r="1675" spans="2:39" x14ac:dyDescent="0.25">
      <c r="B1675" s="24">
        <v>42728</v>
      </c>
      <c r="C1675" s="20" t="s">
        <v>35</v>
      </c>
      <c r="D1675" s="20" t="s">
        <v>51</v>
      </c>
      <c r="E1675" s="2">
        <v>-380.22813688212943</v>
      </c>
      <c r="F1675" s="2">
        <v>330</v>
      </c>
      <c r="G1675" s="9">
        <f t="shared" si="710"/>
        <v>45098.624999995947</v>
      </c>
      <c r="H1675" s="2" t="str">
        <f t="shared" si="711"/>
        <v>Seattle Seahawks</v>
      </c>
      <c r="I1675" s="2" t="str">
        <f t="shared" si="712"/>
        <v>Arizona Cardinals</v>
      </c>
      <c r="J1675" s="17">
        <f t="shared" si="713"/>
        <v>-380.22813688212943</v>
      </c>
      <c r="K1675" s="18">
        <f t="shared" si="714"/>
        <v>330</v>
      </c>
      <c r="L1675" s="4">
        <f t="shared" si="689"/>
        <v>1.2629999999999999</v>
      </c>
      <c r="M1675" s="4">
        <f t="shared" si="690"/>
        <v>4.3</v>
      </c>
      <c r="N1675" s="1">
        <f t="shared" si="691"/>
        <v>0.79176563737133809</v>
      </c>
      <c r="O1675" s="1">
        <f t="shared" si="692"/>
        <v>0.23255813953488372</v>
      </c>
      <c r="P1675" s="1">
        <f t="shared" si="693"/>
        <v>2.3746180118641047E-2</v>
      </c>
      <c r="Q1675" s="1">
        <f t="shared" si="694"/>
        <v>0.2796037489182272</v>
      </c>
      <c r="R1675" s="1">
        <f t="shared" si="695"/>
        <v>0.79060374891822716</v>
      </c>
      <c r="S1675" s="1"/>
      <c r="T1675" s="17">
        <f t="shared" si="696"/>
        <v>264.85613225119045</v>
      </c>
      <c r="U1675" s="18">
        <f t="shared" si="697"/>
        <v>3182.3042096495674</v>
      </c>
      <c r="V1675" s="2">
        <f t="shared" si="698"/>
        <v>251.6133256386309</v>
      </c>
      <c r="W1675" s="18">
        <f t="shared" si="699"/>
        <v>3023.1889991670887</v>
      </c>
      <c r="X1675" s="2">
        <f t="shared" si="700"/>
        <v>-397.43523021360488</v>
      </c>
      <c r="Y1675" s="2">
        <f t="shared" si="701"/>
        <v>302.31889991670886</v>
      </c>
      <c r="Z1675" s="2">
        <f t="shared" si="702"/>
        <v>-1000</v>
      </c>
      <c r="AA1675" s="2">
        <f t="shared" si="703"/>
        <v>3023.1889991670887</v>
      </c>
      <c r="AB1675" s="5">
        <f t="shared" si="704"/>
        <v>-1</v>
      </c>
      <c r="AC1675" s="5">
        <f t="shared" si="705"/>
        <v>3.3</v>
      </c>
      <c r="AD1675" s="3">
        <f t="shared" si="706"/>
        <v>201612</v>
      </c>
      <c r="AE1675" s="21">
        <v>1.2629999999999999</v>
      </c>
      <c r="AF1675" s="21">
        <v>4.3</v>
      </c>
      <c r="AG1675" s="21">
        <v>1.2629999999999999</v>
      </c>
      <c r="AH1675" s="21">
        <v>4.3</v>
      </c>
      <c r="AI1675">
        <v>31</v>
      </c>
      <c r="AJ1675">
        <v>34</v>
      </c>
      <c r="AK1675">
        <f t="shared" si="707"/>
        <v>-400</v>
      </c>
      <c r="AL1675">
        <f t="shared" si="708"/>
        <v>31</v>
      </c>
      <c r="AM1675">
        <f t="shared" si="709"/>
        <v>34</v>
      </c>
    </row>
    <row r="1676" spans="2:39" x14ac:dyDescent="0.25">
      <c r="B1676" s="24">
        <v>42728</v>
      </c>
      <c r="C1676" s="20" t="s">
        <v>55</v>
      </c>
      <c r="D1676" s="20" t="s">
        <v>42</v>
      </c>
      <c r="E1676" s="2">
        <v>-177.30496453900707</v>
      </c>
      <c r="F1676" s="2">
        <v>159</v>
      </c>
      <c r="G1676" s="9">
        <f t="shared" si="710"/>
        <v>45098.666666662612</v>
      </c>
      <c r="H1676" s="2" t="str">
        <f t="shared" si="711"/>
        <v>Oakland Raiders</v>
      </c>
      <c r="I1676" s="2" t="str">
        <f t="shared" si="712"/>
        <v>Indianapolis Colts</v>
      </c>
      <c r="J1676" s="17">
        <f t="shared" si="713"/>
        <v>-177.30496453900707</v>
      </c>
      <c r="K1676" s="18">
        <f t="shared" si="714"/>
        <v>159</v>
      </c>
      <c r="L1676" s="4">
        <f t="shared" si="689"/>
        <v>1.5640000000000001</v>
      </c>
      <c r="M1676" s="4">
        <f t="shared" si="690"/>
        <v>2.59</v>
      </c>
      <c r="N1676" s="1">
        <f t="shared" si="691"/>
        <v>0.63938618925831203</v>
      </c>
      <c r="O1676" s="1">
        <f t="shared" si="692"/>
        <v>0.38610038610038611</v>
      </c>
      <c r="P1676" s="1">
        <f t="shared" si="693"/>
        <v>2.4853153586904098E-2</v>
      </c>
      <c r="Q1676" s="1">
        <f t="shared" si="694"/>
        <v>0.12664290157896296</v>
      </c>
      <c r="R1676" s="1">
        <f t="shared" si="695"/>
        <v>0.63764290157896297</v>
      </c>
      <c r="S1676" s="1"/>
      <c r="T1676" s="17">
        <f t="shared" si="696"/>
        <v>568.27590728878238</v>
      </c>
      <c r="U1676" s="18">
        <f t="shared" si="697"/>
        <v>1585.5874535669882</v>
      </c>
      <c r="V1676" s="2">
        <f t="shared" si="698"/>
        <v>539.86211192434325</v>
      </c>
      <c r="W1676" s="18">
        <f t="shared" si="699"/>
        <v>1506.3080808886386</v>
      </c>
      <c r="X1676" s="2">
        <f t="shared" si="700"/>
        <v>-185.23248398289911</v>
      </c>
      <c r="Y1676" s="2">
        <f t="shared" si="701"/>
        <v>150.63080808886386</v>
      </c>
      <c r="Z1676" s="2">
        <f t="shared" si="702"/>
        <v>539.86211192434325</v>
      </c>
      <c r="AA1676" s="2">
        <f t="shared" si="703"/>
        <v>-1000</v>
      </c>
      <c r="AB1676" s="5">
        <f t="shared" si="704"/>
        <v>0.56400000000000006</v>
      </c>
      <c r="AC1676" s="5">
        <f t="shared" si="705"/>
        <v>-1</v>
      </c>
      <c r="AD1676" s="3">
        <f t="shared" si="706"/>
        <v>201612</v>
      </c>
      <c r="AE1676" s="21">
        <v>1.5369999999999999</v>
      </c>
      <c r="AF1676" s="21">
        <v>2.67</v>
      </c>
      <c r="AG1676" s="21">
        <v>1.5640000000000001</v>
      </c>
      <c r="AH1676" s="21">
        <v>2.59</v>
      </c>
      <c r="AI1676">
        <v>33</v>
      </c>
      <c r="AJ1676">
        <v>25</v>
      </c>
      <c r="AK1676">
        <f t="shared" si="707"/>
        <v>-180</v>
      </c>
      <c r="AL1676">
        <f t="shared" si="708"/>
        <v>33</v>
      </c>
      <c r="AM1676">
        <f t="shared" si="709"/>
        <v>25</v>
      </c>
    </row>
    <row r="1677" spans="2:39" x14ac:dyDescent="0.25">
      <c r="B1677" s="24">
        <v>42728</v>
      </c>
      <c r="C1677" s="20" t="s">
        <v>27</v>
      </c>
      <c r="D1677" s="20" t="s">
        <v>33</v>
      </c>
      <c r="E1677" s="2">
        <v>-220.26431718061676</v>
      </c>
      <c r="F1677" s="2">
        <v>197.00000000000003</v>
      </c>
      <c r="G1677" s="9">
        <f t="shared" si="710"/>
        <v>45098.708333329276</v>
      </c>
      <c r="H1677" s="2" t="str">
        <f t="shared" si="711"/>
        <v>Buffalo Bills</v>
      </c>
      <c r="I1677" s="2" t="str">
        <f t="shared" si="712"/>
        <v>Miami Dolphins</v>
      </c>
      <c r="J1677" s="17">
        <f t="shared" si="713"/>
        <v>-220.26431718061676</v>
      </c>
      <c r="K1677" s="18">
        <f t="shared" si="714"/>
        <v>197.00000000000003</v>
      </c>
      <c r="L1677" s="4">
        <f t="shared" si="689"/>
        <v>1.4540000000000002</v>
      </c>
      <c r="M1677" s="4">
        <f t="shared" si="690"/>
        <v>2.97</v>
      </c>
      <c r="N1677" s="1">
        <f t="shared" si="691"/>
        <v>0.68775790921595592</v>
      </c>
      <c r="O1677" s="1">
        <f t="shared" si="692"/>
        <v>0.33670033670033667</v>
      </c>
      <c r="P1677" s="1">
        <f t="shared" si="693"/>
        <v>2.3874321880650751E-2</v>
      </c>
      <c r="Q1677" s="1">
        <f t="shared" si="694"/>
        <v>0.17552878625780963</v>
      </c>
      <c r="R1677" s="1">
        <f t="shared" si="695"/>
        <v>0.68652878625780966</v>
      </c>
      <c r="S1677" s="1"/>
      <c r="T1677" s="17">
        <f t="shared" si="696"/>
        <v>456.6031607369099</v>
      </c>
      <c r="U1677" s="18">
        <f t="shared" si="697"/>
        <v>1948.6078523326898</v>
      </c>
      <c r="V1677" s="2">
        <f t="shared" si="698"/>
        <v>433.77300270006441</v>
      </c>
      <c r="W1677" s="18">
        <f t="shared" si="699"/>
        <v>1851.1774597160552</v>
      </c>
      <c r="X1677" s="2">
        <f t="shared" si="700"/>
        <v>-230.53532464570125</v>
      </c>
      <c r="Y1677" s="2">
        <f t="shared" si="701"/>
        <v>185.11774597160553</v>
      </c>
      <c r="Z1677" s="2">
        <f t="shared" si="702"/>
        <v>-1000</v>
      </c>
      <c r="AA1677" s="2">
        <f t="shared" si="703"/>
        <v>1851.1774597160552</v>
      </c>
      <c r="AB1677" s="5">
        <f t="shared" si="704"/>
        <v>-1</v>
      </c>
      <c r="AC1677" s="5">
        <f t="shared" si="705"/>
        <v>1.9700000000000002</v>
      </c>
      <c r="AD1677" s="3">
        <f t="shared" si="706"/>
        <v>201612</v>
      </c>
      <c r="AE1677" s="21">
        <v>1.5369999999999999</v>
      </c>
      <c r="AF1677" s="21">
        <v>2.67</v>
      </c>
      <c r="AG1677" s="21">
        <v>1.454</v>
      </c>
      <c r="AH1677" s="21">
        <v>2.97</v>
      </c>
      <c r="AI1677">
        <v>31</v>
      </c>
      <c r="AJ1677">
        <v>34</v>
      </c>
      <c r="AK1677">
        <f t="shared" si="707"/>
        <v>-300</v>
      </c>
      <c r="AL1677">
        <f t="shared" si="708"/>
        <v>31</v>
      </c>
      <c r="AM1677">
        <f t="shared" si="709"/>
        <v>34</v>
      </c>
    </row>
    <row r="1678" spans="2:39" x14ac:dyDescent="0.25">
      <c r="B1678" s="24">
        <v>42728</v>
      </c>
      <c r="C1678" s="20" t="s">
        <v>47</v>
      </c>
      <c r="D1678" s="20" t="s">
        <v>38</v>
      </c>
      <c r="E1678" s="2">
        <v>139</v>
      </c>
      <c r="F1678" s="2">
        <v>-154.08320493066256</v>
      </c>
      <c r="G1678" s="9">
        <f t="shared" si="710"/>
        <v>45098.74999999594</v>
      </c>
      <c r="H1678" s="2" t="str">
        <f t="shared" si="711"/>
        <v>Atlanta Falcons</v>
      </c>
      <c r="I1678" s="2" t="str">
        <f t="shared" si="712"/>
        <v>Carolina Panthers</v>
      </c>
      <c r="J1678" s="17">
        <f t="shared" si="713"/>
        <v>-154.08320493066256</v>
      </c>
      <c r="K1678" s="18">
        <f t="shared" si="714"/>
        <v>139</v>
      </c>
      <c r="L1678" s="4">
        <f t="shared" si="689"/>
        <v>1.649</v>
      </c>
      <c r="M1678" s="4">
        <f t="shared" si="690"/>
        <v>2.3899999999999997</v>
      </c>
      <c r="N1678" s="1">
        <f t="shared" si="691"/>
        <v>0.60642813826561548</v>
      </c>
      <c r="O1678" s="1">
        <f t="shared" si="692"/>
        <v>0.41841004184100422</v>
      </c>
      <c r="P1678" s="1">
        <f t="shared" si="693"/>
        <v>2.4236197078484789E-2</v>
      </c>
      <c r="Q1678" s="1">
        <f t="shared" si="694"/>
        <v>9.4009048212305629E-2</v>
      </c>
      <c r="R1678" s="1">
        <f t="shared" si="695"/>
        <v>0.60500904821230561</v>
      </c>
      <c r="S1678" s="1"/>
      <c r="T1678" s="17">
        <f t="shared" si="696"/>
        <v>652.86784215016701</v>
      </c>
      <c r="U1678" s="18">
        <f t="shared" si="697"/>
        <v>1387.9360655435105</v>
      </c>
      <c r="V1678" s="2">
        <f t="shared" si="698"/>
        <v>620.22445004265865</v>
      </c>
      <c r="W1678" s="18">
        <f t="shared" si="699"/>
        <v>1318.5392622663348</v>
      </c>
      <c r="X1678" s="2">
        <f t="shared" si="700"/>
        <v>-161.23195400168771</v>
      </c>
      <c r="Y1678" s="2">
        <f t="shared" si="701"/>
        <v>131.85392622663349</v>
      </c>
      <c r="Z1678" s="2">
        <f t="shared" si="702"/>
        <v>620.22445004265865</v>
      </c>
      <c r="AA1678" s="2">
        <f t="shared" si="703"/>
        <v>-1000</v>
      </c>
      <c r="AB1678" s="5">
        <f t="shared" si="704"/>
        <v>0.64900000000000002</v>
      </c>
      <c r="AC1678" s="5">
        <f t="shared" si="705"/>
        <v>-1</v>
      </c>
      <c r="AD1678" s="3">
        <f t="shared" si="706"/>
        <v>201612</v>
      </c>
      <c r="AE1678" s="21">
        <v>2.15</v>
      </c>
      <c r="AF1678" s="21">
        <v>1.7869999999999999</v>
      </c>
      <c r="AG1678" s="21">
        <v>2.39</v>
      </c>
      <c r="AH1678" s="21">
        <v>1.649</v>
      </c>
      <c r="AI1678">
        <v>16</v>
      </c>
      <c r="AJ1678">
        <v>33</v>
      </c>
      <c r="AK1678">
        <f t="shared" si="707"/>
        <v>-160</v>
      </c>
      <c r="AL1678">
        <f t="shared" si="708"/>
        <v>33</v>
      </c>
      <c r="AM1678">
        <f t="shared" si="709"/>
        <v>16</v>
      </c>
    </row>
    <row r="1679" spans="2:39" x14ac:dyDescent="0.25">
      <c r="B1679" s="24">
        <v>42728</v>
      </c>
      <c r="C1679" s="20" t="s">
        <v>40</v>
      </c>
      <c r="D1679" s="20" t="s">
        <v>56</v>
      </c>
      <c r="E1679" s="2">
        <v>135</v>
      </c>
      <c r="F1679" s="2">
        <v>-149.03129657228018</v>
      </c>
      <c r="G1679" s="9">
        <f t="shared" si="710"/>
        <v>45098.791666662604</v>
      </c>
      <c r="H1679" s="2" t="str">
        <f t="shared" si="711"/>
        <v>Washington Redskins</v>
      </c>
      <c r="I1679" s="2" t="str">
        <f t="shared" si="712"/>
        <v>Chicago Bears</v>
      </c>
      <c r="J1679" s="17">
        <f t="shared" si="713"/>
        <v>-149.03129657228018</v>
      </c>
      <c r="K1679" s="18">
        <f t="shared" si="714"/>
        <v>135</v>
      </c>
      <c r="L1679" s="4">
        <f t="shared" si="689"/>
        <v>1.671</v>
      </c>
      <c r="M1679" s="4">
        <f t="shared" si="690"/>
        <v>2.35</v>
      </c>
      <c r="N1679" s="1">
        <f t="shared" si="691"/>
        <v>0.59844404548174746</v>
      </c>
      <c r="O1679" s="1">
        <f t="shared" si="692"/>
        <v>0.42553191489361702</v>
      </c>
      <c r="P1679" s="1">
        <f t="shared" si="693"/>
        <v>2.3414573489181634E-2</v>
      </c>
      <c r="Q1679" s="1">
        <f t="shared" si="694"/>
        <v>8.6456065294065215E-2</v>
      </c>
      <c r="R1679" s="1">
        <f t="shared" si="695"/>
        <v>0.59745606529406525</v>
      </c>
      <c r="S1679" s="1"/>
      <c r="T1679" s="17">
        <f t="shared" si="696"/>
        <v>673.76324066239818</v>
      </c>
      <c r="U1679" s="18">
        <f t="shared" si="697"/>
        <v>1346.2787179800953</v>
      </c>
      <c r="V1679" s="2">
        <f t="shared" si="698"/>
        <v>640.07507862927821</v>
      </c>
      <c r="W1679" s="18">
        <f t="shared" si="699"/>
        <v>1278.9647820810906</v>
      </c>
      <c r="X1679" s="2">
        <f t="shared" si="700"/>
        <v>-156.23167240654044</v>
      </c>
      <c r="Y1679" s="2">
        <f t="shared" si="701"/>
        <v>127.89647820810906</v>
      </c>
      <c r="Z1679" s="2">
        <f t="shared" si="702"/>
        <v>640.07507862927821</v>
      </c>
      <c r="AA1679" s="2">
        <f t="shared" si="703"/>
        <v>-1000</v>
      </c>
      <c r="AB1679" s="5">
        <f t="shared" si="704"/>
        <v>0.67100000000000004</v>
      </c>
      <c r="AC1679" s="5">
        <f t="shared" si="705"/>
        <v>-1</v>
      </c>
      <c r="AD1679" s="3">
        <f t="shared" si="706"/>
        <v>201612</v>
      </c>
      <c r="AE1679" s="21">
        <v>2.5099999999999998</v>
      </c>
      <c r="AF1679" s="21">
        <v>1.5980000000000001</v>
      </c>
      <c r="AG1679" s="21">
        <v>2.35</v>
      </c>
      <c r="AH1679" s="21">
        <v>1.671</v>
      </c>
      <c r="AI1679">
        <v>21</v>
      </c>
      <c r="AJ1679">
        <v>41</v>
      </c>
      <c r="AK1679">
        <f t="shared" si="707"/>
        <v>-150</v>
      </c>
      <c r="AL1679">
        <f t="shared" si="708"/>
        <v>41</v>
      </c>
      <c r="AM1679">
        <f t="shared" si="709"/>
        <v>21</v>
      </c>
    </row>
    <row r="1680" spans="2:39" x14ac:dyDescent="0.25">
      <c r="B1680" s="24">
        <v>42728</v>
      </c>
      <c r="C1680" s="20" t="s">
        <v>49</v>
      </c>
      <c r="D1680" s="20" t="s">
        <v>57</v>
      </c>
      <c r="E1680" s="2">
        <v>190</v>
      </c>
      <c r="F1680" s="2">
        <v>-212.31422505307853</v>
      </c>
      <c r="G1680" s="9">
        <f t="shared" si="710"/>
        <v>45098.833333329268</v>
      </c>
      <c r="H1680" s="2" t="str">
        <f t="shared" si="711"/>
        <v>San Diego Chargers</v>
      </c>
      <c r="I1680" s="2" t="str">
        <f t="shared" si="712"/>
        <v>Cleveland Browns</v>
      </c>
      <c r="J1680" s="17">
        <f t="shared" si="713"/>
        <v>-212.31422505307853</v>
      </c>
      <c r="K1680" s="18">
        <f t="shared" si="714"/>
        <v>190</v>
      </c>
      <c r="L1680" s="4">
        <f t="shared" si="689"/>
        <v>1.4710000000000001</v>
      </c>
      <c r="M1680" s="4">
        <f t="shared" si="690"/>
        <v>2.9</v>
      </c>
      <c r="N1680" s="1">
        <f t="shared" si="691"/>
        <v>0.67980965329707677</v>
      </c>
      <c r="O1680" s="1">
        <f t="shared" si="692"/>
        <v>0.34482758620689657</v>
      </c>
      <c r="P1680" s="1">
        <f t="shared" si="693"/>
        <v>2.4044840997483496E-2</v>
      </c>
      <c r="Q1680" s="1">
        <f t="shared" si="694"/>
        <v>0.1674910335450901</v>
      </c>
      <c r="R1680" s="1">
        <f t="shared" si="695"/>
        <v>0.67849103354509011</v>
      </c>
      <c r="S1680" s="1"/>
      <c r="T1680" s="17">
        <f t="shared" si="696"/>
        <v>473.85882872325902</v>
      </c>
      <c r="U1680" s="18">
        <f t="shared" si="697"/>
        <v>1882.3065131428357</v>
      </c>
      <c r="V1680" s="2">
        <f t="shared" si="698"/>
        <v>450.16588728709604</v>
      </c>
      <c r="W1680" s="18">
        <f t="shared" si="699"/>
        <v>1788.1911874856937</v>
      </c>
      <c r="X1680" s="2">
        <f t="shared" si="700"/>
        <v>-222.1403327618745</v>
      </c>
      <c r="Y1680" s="2">
        <f t="shared" si="701"/>
        <v>178.81911874856937</v>
      </c>
      <c r="Z1680" s="2">
        <f t="shared" si="702"/>
        <v>-1000</v>
      </c>
      <c r="AA1680" s="2">
        <f t="shared" si="703"/>
        <v>1788.1911874856937</v>
      </c>
      <c r="AB1680" s="5">
        <f t="shared" si="704"/>
        <v>-1</v>
      </c>
      <c r="AC1680" s="5">
        <f t="shared" si="705"/>
        <v>1.9</v>
      </c>
      <c r="AD1680" s="3">
        <f t="shared" si="706"/>
        <v>201612</v>
      </c>
      <c r="AE1680" s="21">
        <v>3.18</v>
      </c>
      <c r="AF1680" s="21">
        <v>1.4079999999999999</v>
      </c>
      <c r="AG1680" s="21">
        <v>2.9</v>
      </c>
      <c r="AH1680" s="21">
        <v>1.4710000000000001</v>
      </c>
      <c r="AI1680">
        <v>20</v>
      </c>
      <c r="AJ1680">
        <v>17</v>
      </c>
      <c r="AK1680">
        <f t="shared" si="707"/>
        <v>-300</v>
      </c>
      <c r="AL1680">
        <f t="shared" si="708"/>
        <v>17</v>
      </c>
      <c r="AM1680">
        <f t="shared" si="709"/>
        <v>20</v>
      </c>
    </row>
    <row r="1681" spans="2:39" x14ac:dyDescent="0.25">
      <c r="B1681" s="24">
        <v>42728</v>
      </c>
      <c r="C1681" s="20" t="s">
        <v>36</v>
      </c>
      <c r="D1681" s="20" t="s">
        <v>32</v>
      </c>
      <c r="E1681" s="2">
        <v>-265.25198938992042</v>
      </c>
      <c r="F1681" s="2">
        <v>235</v>
      </c>
      <c r="G1681" s="9">
        <f t="shared" si="710"/>
        <v>45098.874999995933</v>
      </c>
      <c r="H1681" s="2" t="str">
        <f t="shared" si="711"/>
        <v>Green Bay Packers</v>
      </c>
      <c r="I1681" s="2" t="str">
        <f t="shared" si="712"/>
        <v>Minnesota Vikings</v>
      </c>
      <c r="J1681" s="17">
        <f t="shared" si="713"/>
        <v>-265.25198938992042</v>
      </c>
      <c r="K1681" s="18">
        <f t="shared" si="714"/>
        <v>235</v>
      </c>
      <c r="L1681" s="4">
        <f t="shared" si="689"/>
        <v>1.377</v>
      </c>
      <c r="M1681" s="4">
        <f t="shared" si="690"/>
        <v>3.35</v>
      </c>
      <c r="N1681" s="1">
        <f t="shared" si="691"/>
        <v>0.72621641249092228</v>
      </c>
      <c r="O1681" s="1">
        <f t="shared" si="692"/>
        <v>0.29850746268656714</v>
      </c>
      <c r="P1681" s="1">
        <f t="shared" si="693"/>
        <v>2.4127353501163462E-2</v>
      </c>
      <c r="Q1681" s="1">
        <f t="shared" si="694"/>
        <v>0.21385447490217757</v>
      </c>
      <c r="R1681" s="1">
        <f t="shared" si="695"/>
        <v>0.72485447490217758</v>
      </c>
      <c r="S1681" s="1"/>
      <c r="T1681" s="17">
        <f t="shared" si="696"/>
        <v>379.5872614774911</v>
      </c>
      <c r="U1681" s="18">
        <f t="shared" si="697"/>
        <v>2310.2284553242857</v>
      </c>
      <c r="V1681" s="2">
        <f t="shared" si="698"/>
        <v>360.6078984036165</v>
      </c>
      <c r="W1681" s="18">
        <f t="shared" si="699"/>
        <v>2194.7170325580714</v>
      </c>
      <c r="X1681" s="2">
        <f t="shared" si="700"/>
        <v>-277.30951108584236</v>
      </c>
      <c r="Y1681" s="2">
        <f t="shared" si="701"/>
        <v>219.47170325580714</v>
      </c>
      <c r="Z1681" s="2">
        <f t="shared" si="702"/>
        <v>360.6078984036165</v>
      </c>
      <c r="AA1681" s="2">
        <f t="shared" si="703"/>
        <v>-1000</v>
      </c>
      <c r="AB1681" s="5">
        <f t="shared" si="704"/>
        <v>0.377</v>
      </c>
      <c r="AC1681" s="5">
        <f t="shared" si="705"/>
        <v>-1</v>
      </c>
      <c r="AD1681" s="3">
        <f t="shared" si="706"/>
        <v>201612</v>
      </c>
      <c r="AE1681" s="21">
        <v>1.37</v>
      </c>
      <c r="AF1681" s="21">
        <v>3.39</v>
      </c>
      <c r="AG1681" s="21">
        <v>1.377</v>
      </c>
      <c r="AH1681" s="21">
        <v>3.35</v>
      </c>
      <c r="AI1681">
        <v>38</v>
      </c>
      <c r="AJ1681">
        <v>25</v>
      </c>
      <c r="AK1681">
        <f t="shared" si="707"/>
        <v>-300</v>
      </c>
      <c r="AL1681">
        <f t="shared" si="708"/>
        <v>38</v>
      </c>
      <c r="AM1681">
        <f t="shared" si="709"/>
        <v>25</v>
      </c>
    </row>
    <row r="1682" spans="2:39" x14ac:dyDescent="0.25">
      <c r="B1682" s="24">
        <v>42728</v>
      </c>
      <c r="C1682" s="20" t="s">
        <v>29</v>
      </c>
      <c r="D1682" s="20" t="s">
        <v>44</v>
      </c>
      <c r="E1682" s="2">
        <v>179</v>
      </c>
      <c r="F1682" s="2">
        <v>-199.20318725099602</v>
      </c>
      <c r="G1682" s="9">
        <f t="shared" si="710"/>
        <v>45098.916666662597</v>
      </c>
      <c r="H1682" s="2" t="str">
        <f t="shared" si="711"/>
        <v>Tennessee Titans</v>
      </c>
      <c r="I1682" s="2" t="str">
        <f t="shared" si="712"/>
        <v>Jacksonville Jaguars</v>
      </c>
      <c r="J1682" s="17">
        <f t="shared" si="713"/>
        <v>-199.20318725099602</v>
      </c>
      <c r="K1682" s="18">
        <f t="shared" si="714"/>
        <v>179</v>
      </c>
      <c r="L1682" s="4">
        <f t="shared" si="689"/>
        <v>1.5020000000000002</v>
      </c>
      <c r="M1682" s="4">
        <f t="shared" si="690"/>
        <v>2.79</v>
      </c>
      <c r="N1682" s="1">
        <f t="shared" si="691"/>
        <v>0.66577896138482018</v>
      </c>
      <c r="O1682" s="1">
        <f t="shared" si="692"/>
        <v>0.35842293906810035</v>
      </c>
      <c r="P1682" s="1">
        <f t="shared" si="693"/>
        <v>2.3630009319664302E-2</v>
      </c>
      <c r="Q1682" s="1">
        <f t="shared" si="694"/>
        <v>0.15367801115835991</v>
      </c>
      <c r="R1682" s="1">
        <f t="shared" si="695"/>
        <v>0.66467801115835989</v>
      </c>
      <c r="S1682" s="1"/>
      <c r="T1682" s="17">
        <f t="shared" si="696"/>
        <v>504.4878621112523</v>
      </c>
      <c r="U1682" s="18">
        <f t="shared" si="697"/>
        <v>1774.8764139352993</v>
      </c>
      <c r="V1682" s="2">
        <f t="shared" si="698"/>
        <v>479.26346900568967</v>
      </c>
      <c r="W1682" s="18">
        <f t="shared" si="699"/>
        <v>1686.1325932385344</v>
      </c>
      <c r="X1682" s="2">
        <f t="shared" si="700"/>
        <v>-208.65349951972416</v>
      </c>
      <c r="Y1682" s="2">
        <f t="shared" si="701"/>
        <v>168.61325932385344</v>
      </c>
      <c r="Z1682" s="2">
        <f t="shared" si="702"/>
        <v>-1000</v>
      </c>
      <c r="AA1682" s="2">
        <f t="shared" si="703"/>
        <v>1686.1325932385344</v>
      </c>
      <c r="AB1682" s="5">
        <f t="shared" si="704"/>
        <v>-1</v>
      </c>
      <c r="AC1682" s="5">
        <f t="shared" si="705"/>
        <v>1.79</v>
      </c>
      <c r="AD1682" s="3">
        <f t="shared" si="706"/>
        <v>201612</v>
      </c>
      <c r="AE1682" s="21">
        <v>2.95</v>
      </c>
      <c r="AF1682" s="21">
        <v>1.458</v>
      </c>
      <c r="AG1682" s="21">
        <v>2.79</v>
      </c>
      <c r="AH1682" s="21">
        <v>1.502</v>
      </c>
      <c r="AI1682">
        <v>38</v>
      </c>
      <c r="AJ1682">
        <v>17</v>
      </c>
      <c r="AK1682">
        <f t="shared" si="707"/>
        <v>-200</v>
      </c>
      <c r="AL1682">
        <f t="shared" si="708"/>
        <v>17</v>
      </c>
      <c r="AM1682">
        <f t="shared" si="709"/>
        <v>38</v>
      </c>
    </row>
    <row r="1683" spans="2:39" x14ac:dyDescent="0.25">
      <c r="B1683" s="24">
        <v>42728</v>
      </c>
      <c r="C1683" s="20" t="s">
        <v>39</v>
      </c>
      <c r="D1683" s="20" t="s">
        <v>45</v>
      </c>
      <c r="E1683" s="2">
        <v>-1515.1515151515139</v>
      </c>
      <c r="F1683" s="2">
        <v>1051</v>
      </c>
      <c r="G1683" s="9">
        <f t="shared" si="710"/>
        <v>45098.958333329261</v>
      </c>
      <c r="H1683" s="2" t="str">
        <f t="shared" si="711"/>
        <v>New England Patriots</v>
      </c>
      <c r="I1683" s="2" t="str">
        <f t="shared" si="712"/>
        <v>New York Jets</v>
      </c>
      <c r="J1683" s="17">
        <f t="shared" si="713"/>
        <v>-1515.1515151515139</v>
      </c>
      <c r="K1683" s="18">
        <f t="shared" si="714"/>
        <v>1051</v>
      </c>
      <c r="L1683" s="4">
        <f t="shared" si="689"/>
        <v>1.0660000000000001</v>
      </c>
      <c r="M1683" s="4">
        <f t="shared" si="690"/>
        <v>11.51</v>
      </c>
      <c r="N1683" s="1">
        <f t="shared" si="691"/>
        <v>0.9380863039399624</v>
      </c>
      <c r="O1683" s="1">
        <f t="shared" si="692"/>
        <v>8.6880973066898348E-2</v>
      </c>
      <c r="P1683" s="1">
        <f t="shared" si="693"/>
        <v>2.4359096692112003E-2</v>
      </c>
      <c r="Q1683" s="1">
        <f t="shared" si="694"/>
        <v>0.42560266543653202</v>
      </c>
      <c r="R1683" s="1">
        <f t="shared" si="695"/>
        <v>0.93660266543653203</v>
      </c>
      <c r="S1683" s="1"/>
      <c r="T1683" s="17">
        <f t="shared" si="696"/>
        <v>67.688612154354288</v>
      </c>
      <c r="U1683" s="18">
        <f t="shared" si="697"/>
        <v>8829.0111434708087</v>
      </c>
      <c r="V1683" s="2">
        <f t="shared" si="698"/>
        <v>64.30418154663657</v>
      </c>
      <c r="W1683" s="18">
        <f t="shared" si="699"/>
        <v>8387.5605862972679</v>
      </c>
      <c r="X1683" s="2">
        <f t="shared" si="700"/>
        <v>-1555.1088217719566</v>
      </c>
      <c r="Y1683" s="2">
        <f t="shared" si="701"/>
        <v>838.75605862972679</v>
      </c>
      <c r="Z1683" s="2">
        <f t="shared" si="702"/>
        <v>64.30418154663657</v>
      </c>
      <c r="AA1683" s="2">
        <f t="shared" si="703"/>
        <v>-1000</v>
      </c>
      <c r="AB1683" s="5">
        <f t="shared" si="704"/>
        <v>6.6000000000000059E-2</v>
      </c>
      <c r="AC1683" s="5">
        <f t="shared" si="705"/>
        <v>-1</v>
      </c>
      <c r="AD1683" s="3">
        <f t="shared" si="706"/>
        <v>201612</v>
      </c>
      <c r="AE1683" s="21">
        <v>1.071</v>
      </c>
      <c r="AF1683" s="21">
        <v>10.98</v>
      </c>
      <c r="AG1683" s="21">
        <v>1.0660000000000001</v>
      </c>
      <c r="AH1683" s="21">
        <v>11.51</v>
      </c>
      <c r="AI1683">
        <v>41</v>
      </c>
      <c r="AJ1683">
        <v>3</v>
      </c>
      <c r="AK1683">
        <f t="shared" si="707"/>
        <v>-1600</v>
      </c>
      <c r="AL1683">
        <f t="shared" si="708"/>
        <v>41</v>
      </c>
      <c r="AM1683">
        <f t="shared" si="709"/>
        <v>3</v>
      </c>
    </row>
    <row r="1684" spans="2:39" x14ac:dyDescent="0.25">
      <c r="B1684" s="24">
        <v>42728</v>
      </c>
      <c r="C1684" s="20" t="s">
        <v>46</v>
      </c>
      <c r="D1684" s="20" t="s">
        <v>30</v>
      </c>
      <c r="E1684" s="2">
        <v>-179.21146953405017</v>
      </c>
      <c r="F1684" s="2">
        <v>161</v>
      </c>
      <c r="G1684" s="9">
        <f t="shared" si="710"/>
        <v>45098.999999995925</v>
      </c>
      <c r="H1684" s="2" t="str">
        <f t="shared" si="711"/>
        <v>New Orleans Saints</v>
      </c>
      <c r="I1684" s="2" t="str">
        <f t="shared" si="712"/>
        <v>Tampa Bay Buccaneers</v>
      </c>
      <c r="J1684" s="17">
        <f t="shared" si="713"/>
        <v>-179.21146953405017</v>
      </c>
      <c r="K1684" s="18">
        <f t="shared" si="714"/>
        <v>161</v>
      </c>
      <c r="L1684" s="4">
        <f t="shared" si="689"/>
        <v>1.5579999999999998</v>
      </c>
      <c r="M1684" s="4">
        <f t="shared" si="690"/>
        <v>2.6100000000000003</v>
      </c>
      <c r="N1684" s="1">
        <f t="shared" si="691"/>
        <v>0.64184852374839541</v>
      </c>
      <c r="O1684" s="1">
        <f t="shared" si="692"/>
        <v>0.38314176245210724</v>
      </c>
      <c r="P1684" s="1">
        <f t="shared" si="693"/>
        <v>2.4380998080614336E-2</v>
      </c>
      <c r="Q1684" s="1">
        <f t="shared" si="694"/>
        <v>0.12935338064814408</v>
      </c>
      <c r="R1684" s="1">
        <f t="shared" si="695"/>
        <v>0.64035338064814407</v>
      </c>
      <c r="S1684" s="1"/>
      <c r="T1684" s="17">
        <f t="shared" si="696"/>
        <v>561.63773038542206</v>
      </c>
      <c r="U1684" s="18">
        <f t="shared" si="697"/>
        <v>1603.4302738055192</v>
      </c>
      <c r="V1684" s="2">
        <f t="shared" si="698"/>
        <v>533.55584386615089</v>
      </c>
      <c r="W1684" s="18">
        <f t="shared" si="699"/>
        <v>1523.2587601152431</v>
      </c>
      <c r="X1684" s="2">
        <f t="shared" si="700"/>
        <v>-187.42180626379991</v>
      </c>
      <c r="Y1684" s="2">
        <f t="shared" si="701"/>
        <v>152.32587601152431</v>
      </c>
      <c r="Z1684" s="2">
        <f t="shared" si="702"/>
        <v>533.55584386615089</v>
      </c>
      <c r="AA1684" s="2">
        <f t="shared" si="703"/>
        <v>-1000</v>
      </c>
      <c r="AB1684" s="5">
        <f t="shared" si="704"/>
        <v>0.55799999999999983</v>
      </c>
      <c r="AC1684" s="5">
        <f t="shared" si="705"/>
        <v>-1</v>
      </c>
      <c r="AD1684" s="3">
        <f t="shared" si="706"/>
        <v>201612</v>
      </c>
      <c r="AE1684" s="21">
        <v>1.6890000000000001</v>
      </c>
      <c r="AF1684" s="21">
        <v>2.31</v>
      </c>
      <c r="AG1684" s="21">
        <v>1.5580000000000001</v>
      </c>
      <c r="AH1684" s="21">
        <v>2.61</v>
      </c>
      <c r="AI1684">
        <v>31</v>
      </c>
      <c r="AJ1684">
        <v>24</v>
      </c>
      <c r="AK1684">
        <f t="shared" si="707"/>
        <v>-180</v>
      </c>
      <c r="AL1684">
        <f t="shared" si="708"/>
        <v>31</v>
      </c>
      <c r="AM1684">
        <f t="shared" si="709"/>
        <v>24</v>
      </c>
    </row>
    <row r="1685" spans="2:39" x14ac:dyDescent="0.25">
      <c r="B1685" s="24">
        <v>42726</v>
      </c>
      <c r="C1685" s="20" t="s">
        <v>22</v>
      </c>
      <c r="D1685" s="20" t="s">
        <v>28</v>
      </c>
      <c r="E1685" s="2">
        <v>-120.04801920768308</v>
      </c>
      <c r="F1685" s="2">
        <v>108.99999999999999</v>
      </c>
      <c r="G1685" s="9">
        <f t="shared" si="710"/>
        <v>45099.04166666259</v>
      </c>
      <c r="H1685" s="2" t="str">
        <f t="shared" si="711"/>
        <v>Philadelphia Eagles</v>
      </c>
      <c r="I1685" s="2" t="str">
        <f t="shared" si="712"/>
        <v>New York Giants</v>
      </c>
      <c r="J1685" s="17">
        <f t="shared" si="713"/>
        <v>-120.04801920768308</v>
      </c>
      <c r="K1685" s="18">
        <f t="shared" si="714"/>
        <v>108.99999999999999</v>
      </c>
      <c r="L1685" s="4">
        <f t="shared" si="689"/>
        <v>1.8329999999999997</v>
      </c>
      <c r="M1685" s="4">
        <f t="shared" si="690"/>
        <v>2.09</v>
      </c>
      <c r="N1685" s="1">
        <f t="shared" si="691"/>
        <v>0.54555373704309884</v>
      </c>
      <c r="O1685" s="1">
        <f t="shared" si="692"/>
        <v>0.47846889952153115</v>
      </c>
      <c r="P1685" s="1">
        <f t="shared" si="693"/>
        <v>2.3459087433087E-2</v>
      </c>
      <c r="Q1685" s="1">
        <f t="shared" si="694"/>
        <v>3.3542418760783843E-2</v>
      </c>
      <c r="R1685" s="1">
        <f t="shared" si="695"/>
        <v>0.54454241876078391</v>
      </c>
      <c r="S1685" s="1"/>
      <c r="T1685" s="17">
        <f t="shared" si="696"/>
        <v>836.40422774721878</v>
      </c>
      <c r="U1685" s="18">
        <f t="shared" si="697"/>
        <v>1089.5532146537353</v>
      </c>
      <c r="V1685" s="2">
        <f t="shared" si="698"/>
        <v>794.58401635985786</v>
      </c>
      <c r="W1685" s="18">
        <f t="shared" si="699"/>
        <v>1035.0755539210484</v>
      </c>
      <c r="X1685" s="2">
        <f t="shared" si="700"/>
        <v>-125.85201557176953</v>
      </c>
      <c r="Y1685" s="2">
        <f t="shared" si="701"/>
        <v>103.50755539210483</v>
      </c>
      <c r="Z1685" s="2">
        <f t="shared" si="702"/>
        <v>794.58401635985786</v>
      </c>
      <c r="AA1685" s="2">
        <f t="shared" si="703"/>
        <v>-1000</v>
      </c>
      <c r="AB1685" s="5">
        <f t="shared" si="704"/>
        <v>0.83299999999999974</v>
      </c>
      <c r="AC1685" s="5">
        <f t="shared" si="705"/>
        <v>-1</v>
      </c>
      <c r="AD1685" s="3">
        <f t="shared" si="706"/>
        <v>201612</v>
      </c>
      <c r="AE1685" s="21">
        <v>2.2799999999999998</v>
      </c>
      <c r="AF1685" s="21">
        <v>1.7090000000000001</v>
      </c>
      <c r="AG1685" s="21">
        <v>1.833</v>
      </c>
      <c r="AH1685" s="21">
        <v>2.09</v>
      </c>
      <c r="AI1685">
        <v>24</v>
      </c>
      <c r="AJ1685">
        <v>19</v>
      </c>
      <c r="AK1685">
        <f t="shared" si="707"/>
        <v>-130</v>
      </c>
      <c r="AL1685">
        <f t="shared" si="708"/>
        <v>24</v>
      </c>
      <c r="AM1685">
        <f t="shared" si="709"/>
        <v>19</v>
      </c>
    </row>
    <row r="1686" spans="2:39" x14ac:dyDescent="0.25">
      <c r="B1686" s="24">
        <v>42723</v>
      </c>
      <c r="C1686" s="20" t="s">
        <v>56</v>
      </c>
      <c r="D1686" s="20" t="s">
        <v>47</v>
      </c>
      <c r="E1686" s="2">
        <v>-290.69767441860461</v>
      </c>
      <c r="F1686" s="2">
        <v>256</v>
      </c>
      <c r="G1686" s="9">
        <f t="shared" si="710"/>
        <v>45099.083333329254</v>
      </c>
      <c r="H1686" s="2" t="str">
        <f t="shared" si="711"/>
        <v>Washington Redskins</v>
      </c>
      <c r="I1686" s="2" t="str">
        <f t="shared" si="712"/>
        <v>Carolina Panthers</v>
      </c>
      <c r="J1686" s="17">
        <f t="shared" si="713"/>
        <v>-290.69767441860461</v>
      </c>
      <c r="K1686" s="18">
        <f t="shared" si="714"/>
        <v>256</v>
      </c>
      <c r="L1686" s="4">
        <f t="shared" si="689"/>
        <v>1.3440000000000001</v>
      </c>
      <c r="M1686" s="4">
        <f t="shared" si="690"/>
        <v>3.56</v>
      </c>
      <c r="N1686" s="1">
        <f t="shared" si="691"/>
        <v>0.74404761904761896</v>
      </c>
      <c r="O1686" s="1">
        <f t="shared" si="692"/>
        <v>0.2808988764044944</v>
      </c>
      <c r="P1686" s="1">
        <f t="shared" si="693"/>
        <v>2.4339314845024385E-2</v>
      </c>
      <c r="Q1686" s="1">
        <f t="shared" si="694"/>
        <v>0.23157437132156228</v>
      </c>
      <c r="R1686" s="1">
        <f t="shared" si="695"/>
        <v>0.74257437132156223</v>
      </c>
      <c r="S1686" s="1"/>
      <c r="T1686" s="17">
        <f t="shared" si="696"/>
        <v>346.66646011536398</v>
      </c>
      <c r="U1686" s="18">
        <f t="shared" si="697"/>
        <v>2508.192835826314</v>
      </c>
      <c r="V1686" s="2">
        <f t="shared" si="698"/>
        <v>329.33313710959578</v>
      </c>
      <c r="W1686" s="18">
        <f t="shared" si="699"/>
        <v>2382.7831940349984</v>
      </c>
      <c r="X1686" s="2">
        <f t="shared" si="700"/>
        <v>-303.64390561379162</v>
      </c>
      <c r="Y1686" s="2">
        <f t="shared" si="701"/>
        <v>238.27831940349984</v>
      </c>
      <c r="Z1686" s="2">
        <f t="shared" si="702"/>
        <v>-1000</v>
      </c>
      <c r="AA1686" s="2">
        <f t="shared" si="703"/>
        <v>2382.7831940349984</v>
      </c>
      <c r="AB1686" s="5">
        <f t="shared" si="704"/>
        <v>-1</v>
      </c>
      <c r="AC1686" s="5">
        <f t="shared" si="705"/>
        <v>2.56</v>
      </c>
      <c r="AD1686" s="3">
        <f t="shared" si="706"/>
        <v>201612</v>
      </c>
      <c r="AE1686" s="21">
        <v>1.462</v>
      </c>
      <c r="AF1686" s="21">
        <v>2.93</v>
      </c>
      <c r="AG1686" s="21">
        <v>1.3440000000000001</v>
      </c>
      <c r="AH1686" s="21">
        <v>3.56</v>
      </c>
      <c r="AI1686">
        <v>15</v>
      </c>
      <c r="AJ1686">
        <v>26</v>
      </c>
      <c r="AK1686">
        <f t="shared" si="707"/>
        <v>-300</v>
      </c>
      <c r="AL1686">
        <f t="shared" si="708"/>
        <v>15</v>
      </c>
      <c r="AM1686">
        <f t="shared" si="709"/>
        <v>26</v>
      </c>
    </row>
    <row r="1687" spans="2:39" x14ac:dyDescent="0.25">
      <c r="B1687" s="24">
        <v>42722</v>
      </c>
      <c r="C1687" s="20" t="s">
        <v>24</v>
      </c>
      <c r="D1687" s="20" t="s">
        <v>48</v>
      </c>
      <c r="E1687" s="2">
        <v>140</v>
      </c>
      <c r="F1687" s="2">
        <v>-155.03875968992247</v>
      </c>
      <c r="G1687" s="9">
        <f t="shared" si="710"/>
        <v>45099.124999995918</v>
      </c>
      <c r="H1687" s="2" t="str">
        <f t="shared" si="711"/>
        <v>Pittsburgh Steelers</v>
      </c>
      <c r="I1687" s="2" t="str">
        <f t="shared" si="712"/>
        <v>Cincinnati Bengals</v>
      </c>
      <c r="J1687" s="17">
        <f t="shared" si="713"/>
        <v>-155.03875968992247</v>
      </c>
      <c r="K1687" s="18">
        <f t="shared" si="714"/>
        <v>140</v>
      </c>
      <c r="L1687" s="4">
        <f t="shared" si="689"/>
        <v>1.645</v>
      </c>
      <c r="M1687" s="4">
        <f t="shared" si="690"/>
        <v>2.4</v>
      </c>
      <c r="N1687" s="1">
        <f t="shared" si="691"/>
        <v>0.60790273556231</v>
      </c>
      <c r="O1687" s="1">
        <f t="shared" si="692"/>
        <v>0.41666666666666669</v>
      </c>
      <c r="P1687" s="1">
        <f t="shared" si="693"/>
        <v>2.3980222496909787E-2</v>
      </c>
      <c r="Q1687" s="1">
        <f t="shared" si="694"/>
        <v>9.5618034447821659E-2</v>
      </c>
      <c r="R1687" s="1">
        <f t="shared" si="695"/>
        <v>0.6066180344478217</v>
      </c>
      <c r="S1687" s="1"/>
      <c r="T1687" s="17">
        <f t="shared" si="696"/>
        <v>648.48379575502895</v>
      </c>
      <c r="U1687" s="18">
        <f t="shared" si="697"/>
        <v>1396.9947605426773</v>
      </c>
      <c r="V1687" s="2">
        <f t="shared" si="698"/>
        <v>616.05960596727743</v>
      </c>
      <c r="W1687" s="18">
        <f t="shared" si="699"/>
        <v>1327.1450225155434</v>
      </c>
      <c r="X1687" s="2">
        <f t="shared" si="700"/>
        <v>-162.32195558900446</v>
      </c>
      <c r="Y1687" s="2">
        <f t="shared" si="701"/>
        <v>132.71450225155434</v>
      </c>
      <c r="Z1687" s="2">
        <f t="shared" si="702"/>
        <v>616.05960596727743</v>
      </c>
      <c r="AA1687" s="2">
        <f t="shared" si="703"/>
        <v>-1000</v>
      </c>
      <c r="AB1687" s="5">
        <f t="shared" si="704"/>
        <v>0.64500000000000002</v>
      </c>
      <c r="AC1687" s="5">
        <f t="shared" si="705"/>
        <v>-1</v>
      </c>
      <c r="AD1687" s="3">
        <f t="shared" si="706"/>
        <v>201612</v>
      </c>
      <c r="AE1687" s="21">
        <v>2.4900000000000002</v>
      </c>
      <c r="AF1687" s="21">
        <v>1.6060000000000001</v>
      </c>
      <c r="AG1687" s="21">
        <v>2.4</v>
      </c>
      <c r="AH1687" s="21">
        <v>1.645</v>
      </c>
      <c r="AI1687">
        <v>20</v>
      </c>
      <c r="AJ1687">
        <v>24</v>
      </c>
      <c r="AK1687">
        <f t="shared" si="707"/>
        <v>-160</v>
      </c>
      <c r="AL1687">
        <f t="shared" si="708"/>
        <v>24</v>
      </c>
      <c r="AM1687">
        <f t="shared" si="709"/>
        <v>20</v>
      </c>
    </row>
    <row r="1688" spans="2:39" x14ac:dyDescent="0.25">
      <c r="B1688" s="24">
        <v>42722</v>
      </c>
      <c r="C1688" s="20" t="s">
        <v>41</v>
      </c>
      <c r="D1688" s="20" t="s">
        <v>39</v>
      </c>
      <c r="E1688" s="2">
        <v>135</v>
      </c>
      <c r="F1688" s="2">
        <v>-149.03129657228018</v>
      </c>
      <c r="G1688" s="9">
        <f t="shared" si="710"/>
        <v>45099.166666662582</v>
      </c>
      <c r="H1688" s="2" t="str">
        <f t="shared" si="711"/>
        <v>New England Patriots</v>
      </c>
      <c r="I1688" s="2" t="str">
        <f t="shared" si="712"/>
        <v>Denver Broncos</v>
      </c>
      <c r="J1688" s="17">
        <f t="shared" si="713"/>
        <v>-149.03129657228018</v>
      </c>
      <c r="K1688" s="18">
        <f t="shared" si="714"/>
        <v>135</v>
      </c>
      <c r="L1688" s="4">
        <f t="shared" si="689"/>
        <v>1.671</v>
      </c>
      <c r="M1688" s="4">
        <f t="shared" si="690"/>
        <v>2.35</v>
      </c>
      <c r="N1688" s="1">
        <f t="shared" si="691"/>
        <v>0.59844404548174746</v>
      </c>
      <c r="O1688" s="1">
        <f t="shared" si="692"/>
        <v>0.42553191489361702</v>
      </c>
      <c r="P1688" s="1">
        <f t="shared" si="693"/>
        <v>2.3414573489181634E-2</v>
      </c>
      <c r="Q1688" s="1">
        <f t="shared" si="694"/>
        <v>8.6456065294065215E-2</v>
      </c>
      <c r="R1688" s="1">
        <f t="shared" si="695"/>
        <v>0.59745606529406525</v>
      </c>
      <c r="S1688" s="1"/>
      <c r="T1688" s="17">
        <f t="shared" si="696"/>
        <v>673.76324066239818</v>
      </c>
      <c r="U1688" s="18">
        <f t="shared" si="697"/>
        <v>1346.2787179800953</v>
      </c>
      <c r="V1688" s="2">
        <f t="shared" si="698"/>
        <v>640.07507862927821</v>
      </c>
      <c r="W1688" s="18">
        <f t="shared" si="699"/>
        <v>1278.9647820810906</v>
      </c>
      <c r="X1688" s="2">
        <f t="shared" si="700"/>
        <v>-156.23167240654044</v>
      </c>
      <c r="Y1688" s="2">
        <f t="shared" si="701"/>
        <v>127.89647820810906</v>
      </c>
      <c r="Z1688" s="2">
        <f t="shared" si="702"/>
        <v>640.07507862927821</v>
      </c>
      <c r="AA1688" s="2">
        <f t="shared" si="703"/>
        <v>-1000</v>
      </c>
      <c r="AB1688" s="5">
        <f t="shared" si="704"/>
        <v>0.67100000000000004</v>
      </c>
      <c r="AC1688" s="5">
        <f t="shared" si="705"/>
        <v>-1</v>
      </c>
      <c r="AD1688" s="3">
        <f t="shared" si="706"/>
        <v>201612</v>
      </c>
      <c r="AE1688" s="21">
        <v>2.46</v>
      </c>
      <c r="AF1688" s="21">
        <v>1.617</v>
      </c>
      <c r="AG1688" s="21">
        <v>2.35</v>
      </c>
      <c r="AH1688" s="21">
        <v>1.671</v>
      </c>
      <c r="AI1688">
        <v>3</v>
      </c>
      <c r="AJ1688">
        <v>16</v>
      </c>
      <c r="AK1688">
        <f t="shared" si="707"/>
        <v>-150</v>
      </c>
      <c r="AL1688">
        <f t="shared" si="708"/>
        <v>16</v>
      </c>
      <c r="AM1688">
        <f t="shared" si="709"/>
        <v>3</v>
      </c>
    </row>
    <row r="1689" spans="2:39" x14ac:dyDescent="0.25">
      <c r="B1689" s="24">
        <v>42722</v>
      </c>
      <c r="C1689" s="20" t="s">
        <v>57</v>
      </c>
      <c r="D1689" s="20" t="s">
        <v>55</v>
      </c>
      <c r="E1689" s="2">
        <v>116.00000000000001</v>
      </c>
      <c r="F1689" s="2">
        <v>-128.04097311139566</v>
      </c>
      <c r="G1689" s="9">
        <f t="shared" si="710"/>
        <v>45099.208333329247</v>
      </c>
      <c r="H1689" s="2" t="str">
        <f t="shared" si="711"/>
        <v>Oakland Raiders</v>
      </c>
      <c r="I1689" s="2" t="str">
        <f t="shared" si="712"/>
        <v>San Diego Chargers</v>
      </c>
      <c r="J1689" s="17">
        <f t="shared" si="713"/>
        <v>-128.04097311139566</v>
      </c>
      <c r="K1689" s="18">
        <f t="shared" si="714"/>
        <v>116.00000000000001</v>
      </c>
      <c r="L1689" s="4">
        <f t="shared" si="689"/>
        <v>1.7809999999999999</v>
      </c>
      <c r="M1689" s="4">
        <f t="shared" si="690"/>
        <v>2.16</v>
      </c>
      <c r="N1689" s="1">
        <f t="shared" si="691"/>
        <v>0.56148231330713083</v>
      </c>
      <c r="O1689" s="1">
        <f t="shared" si="692"/>
        <v>0.46296296296296291</v>
      </c>
      <c r="P1689" s="1">
        <f t="shared" si="693"/>
        <v>2.3861963968535793E-2</v>
      </c>
      <c r="Q1689" s="1">
        <f t="shared" si="694"/>
        <v>4.9259675172083961E-2</v>
      </c>
      <c r="R1689" s="1">
        <f t="shared" si="695"/>
        <v>0.56025967517208397</v>
      </c>
      <c r="S1689" s="1"/>
      <c r="T1689" s="17">
        <f t="shared" si="696"/>
        <v>784.88662367651148</v>
      </c>
      <c r="U1689" s="18">
        <f t="shared" si="697"/>
        <v>1159.9838754718842</v>
      </c>
      <c r="V1689" s="2">
        <f t="shared" si="698"/>
        <v>745.6422924926859</v>
      </c>
      <c r="W1689" s="18">
        <f t="shared" si="699"/>
        <v>1101.9846816982899</v>
      </c>
      <c r="X1689" s="2">
        <f t="shared" si="700"/>
        <v>-134.1125644385051</v>
      </c>
      <c r="Y1689" s="2">
        <f t="shared" si="701"/>
        <v>110.198468169829</v>
      </c>
      <c r="Z1689" s="2">
        <f t="shared" si="702"/>
        <v>745.6422924926859</v>
      </c>
      <c r="AA1689" s="2">
        <f t="shared" si="703"/>
        <v>-1000</v>
      </c>
      <c r="AB1689" s="5">
        <f t="shared" si="704"/>
        <v>0.78099999999999992</v>
      </c>
      <c r="AC1689" s="5">
        <f t="shared" si="705"/>
        <v>-1</v>
      </c>
      <c r="AD1689" s="3">
        <f t="shared" si="706"/>
        <v>201612</v>
      </c>
      <c r="AE1689" s="21">
        <v>2.2400000000000002</v>
      </c>
      <c r="AF1689" s="21">
        <v>1.7290000000000001</v>
      </c>
      <c r="AG1689" s="21">
        <v>2.16</v>
      </c>
      <c r="AH1689" s="21">
        <v>1.7809999999999999</v>
      </c>
      <c r="AI1689">
        <v>16</v>
      </c>
      <c r="AJ1689">
        <v>19</v>
      </c>
      <c r="AK1689">
        <f t="shared" si="707"/>
        <v>-130</v>
      </c>
      <c r="AL1689">
        <f t="shared" si="708"/>
        <v>19</v>
      </c>
      <c r="AM1689">
        <f t="shared" si="709"/>
        <v>16</v>
      </c>
    </row>
    <row r="1690" spans="2:39" x14ac:dyDescent="0.25">
      <c r="B1690" s="24">
        <v>42722</v>
      </c>
      <c r="C1690" s="20" t="s">
        <v>51</v>
      </c>
      <c r="D1690" s="20" t="s">
        <v>46</v>
      </c>
      <c r="E1690" s="2">
        <v>-150.15015015015015</v>
      </c>
      <c r="F1690" s="2">
        <v>136</v>
      </c>
      <c r="G1690" s="9">
        <f t="shared" si="710"/>
        <v>45099.249999995911</v>
      </c>
      <c r="H1690" s="2" t="str">
        <f t="shared" si="711"/>
        <v>Arizona Cardinals</v>
      </c>
      <c r="I1690" s="2" t="str">
        <f t="shared" si="712"/>
        <v>New Orleans Saints</v>
      </c>
      <c r="J1690" s="17">
        <f t="shared" si="713"/>
        <v>-150.15015015015015</v>
      </c>
      <c r="K1690" s="18">
        <f t="shared" si="714"/>
        <v>136</v>
      </c>
      <c r="L1690" s="4">
        <f t="shared" si="689"/>
        <v>1.6659999999999999</v>
      </c>
      <c r="M1690" s="4">
        <f t="shared" si="690"/>
        <v>2.3600000000000003</v>
      </c>
      <c r="N1690" s="1">
        <f t="shared" si="691"/>
        <v>0.60024009603841544</v>
      </c>
      <c r="O1690" s="1">
        <f t="shared" si="692"/>
        <v>0.42372881355932196</v>
      </c>
      <c r="P1690" s="1">
        <f t="shared" si="693"/>
        <v>2.3407848981619406E-2</v>
      </c>
      <c r="Q1690" s="1">
        <f t="shared" si="694"/>
        <v>8.8255641239546739E-2</v>
      </c>
      <c r="R1690" s="1">
        <f t="shared" si="695"/>
        <v>0.59925564123954678</v>
      </c>
      <c r="S1690" s="1"/>
      <c r="T1690" s="17">
        <f t="shared" si="696"/>
        <v>668.73689821513005</v>
      </c>
      <c r="U1690" s="18">
        <f t="shared" si="697"/>
        <v>1356.0765066241347</v>
      </c>
      <c r="V1690" s="2">
        <f t="shared" si="698"/>
        <v>635.30005330437348</v>
      </c>
      <c r="W1690" s="18">
        <f t="shared" si="699"/>
        <v>1288.2726812929279</v>
      </c>
      <c r="X1690" s="2">
        <f t="shared" si="700"/>
        <v>-157.40593673787998</v>
      </c>
      <c r="Y1690" s="2">
        <f t="shared" si="701"/>
        <v>128.8272681292928</v>
      </c>
      <c r="Z1690" s="2">
        <f t="shared" si="702"/>
        <v>-1000</v>
      </c>
      <c r="AA1690" s="2">
        <f t="shared" si="703"/>
        <v>1288.2726812929279</v>
      </c>
      <c r="AB1690" s="5">
        <f t="shared" si="704"/>
        <v>-1</v>
      </c>
      <c r="AC1690" s="5">
        <f t="shared" si="705"/>
        <v>1.3600000000000003</v>
      </c>
      <c r="AD1690" s="3">
        <f t="shared" si="706"/>
        <v>201612</v>
      </c>
      <c r="AE1690" s="21">
        <v>1.7749999999999999</v>
      </c>
      <c r="AF1690" s="21">
        <v>2.17</v>
      </c>
      <c r="AG1690" s="21">
        <v>1.6659999999999999</v>
      </c>
      <c r="AH1690" s="21">
        <v>2.36</v>
      </c>
      <c r="AI1690">
        <v>41</v>
      </c>
      <c r="AJ1690">
        <v>48</v>
      </c>
      <c r="AK1690">
        <f t="shared" si="707"/>
        <v>-160</v>
      </c>
      <c r="AL1690">
        <f t="shared" si="708"/>
        <v>41</v>
      </c>
      <c r="AM1690">
        <f t="shared" si="709"/>
        <v>48</v>
      </c>
    </row>
    <row r="1691" spans="2:39" x14ac:dyDescent="0.25">
      <c r="B1691" s="24">
        <v>42722</v>
      </c>
      <c r="C1691" s="20" t="s">
        <v>38</v>
      </c>
      <c r="D1691" s="20" t="s">
        <v>25</v>
      </c>
      <c r="E1691" s="2">
        <v>-854.70085470085473</v>
      </c>
      <c r="F1691" s="2">
        <v>671</v>
      </c>
      <c r="G1691" s="9">
        <f t="shared" si="710"/>
        <v>45099.291666662575</v>
      </c>
      <c r="H1691" s="2" t="str">
        <f t="shared" si="711"/>
        <v>Atlanta Falcons</v>
      </c>
      <c r="I1691" s="2" t="str">
        <f t="shared" si="712"/>
        <v>San Francisco 49ers</v>
      </c>
      <c r="J1691" s="17">
        <f t="shared" si="713"/>
        <v>-854.70085470085473</v>
      </c>
      <c r="K1691" s="18">
        <f t="shared" si="714"/>
        <v>671</v>
      </c>
      <c r="L1691" s="4">
        <f t="shared" si="689"/>
        <v>1.117</v>
      </c>
      <c r="M1691" s="4">
        <f t="shared" si="690"/>
        <v>7.71</v>
      </c>
      <c r="N1691" s="1">
        <f t="shared" si="691"/>
        <v>0.89525514771709935</v>
      </c>
      <c r="O1691" s="1">
        <f t="shared" si="692"/>
        <v>0.1297016861219196</v>
      </c>
      <c r="P1691" s="1">
        <f t="shared" si="693"/>
        <v>2.4349155998640626E-2</v>
      </c>
      <c r="Q1691" s="1">
        <f t="shared" si="694"/>
        <v>0.38277673079758989</v>
      </c>
      <c r="R1691" s="1">
        <f t="shared" si="695"/>
        <v>0.8937767307975899</v>
      </c>
      <c r="S1691" s="1"/>
      <c r="T1691" s="17">
        <f t="shared" si="696"/>
        <v>118.84765573122324</v>
      </c>
      <c r="U1691" s="18">
        <f t="shared" si="697"/>
        <v>6058.2304401132624</v>
      </c>
      <c r="V1691" s="2">
        <f t="shared" si="698"/>
        <v>112.90527294466207</v>
      </c>
      <c r="W1691" s="18">
        <f t="shared" si="699"/>
        <v>5755.3189181075986</v>
      </c>
      <c r="X1691" s="2">
        <f t="shared" si="700"/>
        <v>-885.69822641510029</v>
      </c>
      <c r="Y1691" s="2">
        <f t="shared" si="701"/>
        <v>575.53189181075982</v>
      </c>
      <c r="Z1691" s="2">
        <f t="shared" si="702"/>
        <v>112.90527294466207</v>
      </c>
      <c r="AA1691" s="2">
        <f t="shared" si="703"/>
        <v>-1000</v>
      </c>
      <c r="AB1691" s="5">
        <f t="shared" si="704"/>
        <v>0.11699999999999999</v>
      </c>
      <c r="AC1691" s="5">
        <f t="shared" si="705"/>
        <v>-1</v>
      </c>
      <c r="AD1691" s="3">
        <f t="shared" si="706"/>
        <v>201612</v>
      </c>
      <c r="AE1691" s="21">
        <v>1.125</v>
      </c>
      <c r="AF1691" s="21">
        <v>7.38</v>
      </c>
      <c r="AG1691" s="21">
        <v>1.117</v>
      </c>
      <c r="AH1691" s="21">
        <v>7.71</v>
      </c>
      <c r="AI1691">
        <v>41</v>
      </c>
      <c r="AJ1691">
        <v>13</v>
      </c>
      <c r="AK1691">
        <f t="shared" si="707"/>
        <v>-900</v>
      </c>
      <c r="AL1691">
        <f t="shared" si="708"/>
        <v>41</v>
      </c>
      <c r="AM1691">
        <f t="shared" si="709"/>
        <v>13</v>
      </c>
    </row>
    <row r="1692" spans="2:39" x14ac:dyDescent="0.25">
      <c r="B1692" s="24">
        <v>42722</v>
      </c>
      <c r="C1692" s="20" t="s">
        <v>31</v>
      </c>
      <c r="D1692" s="20" t="s">
        <v>22</v>
      </c>
      <c r="E1692" s="2">
        <v>-225.22522522522524</v>
      </c>
      <c r="F1692" s="2">
        <v>200.99999999999997</v>
      </c>
      <c r="G1692" s="9">
        <f t="shared" si="710"/>
        <v>45099.333333329239</v>
      </c>
      <c r="H1692" s="2" t="str">
        <f t="shared" si="711"/>
        <v>Baltimore Ravens</v>
      </c>
      <c r="I1692" s="2" t="str">
        <f t="shared" si="712"/>
        <v>Philadelphia Eagles</v>
      </c>
      <c r="J1692" s="17">
        <f t="shared" si="713"/>
        <v>-225.22522522522524</v>
      </c>
      <c r="K1692" s="18">
        <f t="shared" si="714"/>
        <v>200.99999999999997</v>
      </c>
      <c r="L1692" s="4">
        <f t="shared" si="689"/>
        <v>1.444</v>
      </c>
      <c r="M1692" s="4">
        <f t="shared" si="690"/>
        <v>3.01</v>
      </c>
      <c r="N1692" s="1">
        <f t="shared" si="691"/>
        <v>0.69252077562326875</v>
      </c>
      <c r="O1692" s="1">
        <f t="shared" si="692"/>
        <v>0.33222591362126247</v>
      </c>
      <c r="P1692" s="1">
        <f t="shared" si="693"/>
        <v>2.4149079479119928E-2</v>
      </c>
      <c r="Q1692" s="1">
        <f t="shared" si="694"/>
        <v>0.18014743100100314</v>
      </c>
      <c r="R1692" s="1">
        <f t="shared" si="695"/>
        <v>0.69114743100100318</v>
      </c>
      <c r="S1692" s="1"/>
      <c r="T1692" s="17">
        <f t="shared" si="696"/>
        <v>446.86930044965845</v>
      </c>
      <c r="U1692" s="18">
        <f t="shared" si="697"/>
        <v>1988.0604066686358</v>
      </c>
      <c r="V1692" s="2">
        <f t="shared" si="698"/>
        <v>424.52583542717554</v>
      </c>
      <c r="W1692" s="18">
        <f t="shared" si="699"/>
        <v>1888.6573863352039</v>
      </c>
      <c r="X1692" s="2">
        <f t="shared" si="700"/>
        <v>-235.55692411364279</v>
      </c>
      <c r="Y1692" s="2">
        <f t="shared" si="701"/>
        <v>188.86573863352038</v>
      </c>
      <c r="Z1692" s="2">
        <f t="shared" si="702"/>
        <v>424.52583542717554</v>
      </c>
      <c r="AA1692" s="2">
        <f t="shared" si="703"/>
        <v>-1000</v>
      </c>
      <c r="AB1692" s="5">
        <f t="shared" si="704"/>
        <v>0.44399999999999995</v>
      </c>
      <c r="AC1692" s="5">
        <f t="shared" si="705"/>
        <v>-1</v>
      </c>
      <c r="AD1692" s="3">
        <f t="shared" si="706"/>
        <v>201612</v>
      </c>
      <c r="AE1692" s="21">
        <v>1.4339999999999999</v>
      </c>
      <c r="AF1692" s="21">
        <v>3.05</v>
      </c>
      <c r="AG1692" s="21">
        <v>1.444</v>
      </c>
      <c r="AH1692" s="21">
        <v>3.01</v>
      </c>
      <c r="AI1692">
        <v>27</v>
      </c>
      <c r="AJ1692">
        <v>26</v>
      </c>
      <c r="AK1692">
        <f t="shared" si="707"/>
        <v>-300</v>
      </c>
      <c r="AL1692">
        <f t="shared" si="708"/>
        <v>27</v>
      </c>
      <c r="AM1692">
        <f t="shared" si="709"/>
        <v>26</v>
      </c>
    </row>
    <row r="1693" spans="2:39" x14ac:dyDescent="0.25">
      <c r="B1693" s="24">
        <v>42722</v>
      </c>
      <c r="C1693" s="20" t="s">
        <v>27</v>
      </c>
      <c r="D1693" s="20" t="s">
        <v>49</v>
      </c>
      <c r="E1693" s="2">
        <v>-460.82949308755741</v>
      </c>
      <c r="F1693" s="2">
        <v>393</v>
      </c>
      <c r="G1693" s="9">
        <f t="shared" si="710"/>
        <v>45099.374999995904</v>
      </c>
      <c r="H1693" s="2" t="str">
        <f t="shared" si="711"/>
        <v>Buffalo Bills</v>
      </c>
      <c r="I1693" s="2" t="str">
        <f t="shared" si="712"/>
        <v>Cleveland Browns</v>
      </c>
      <c r="J1693" s="17">
        <f t="shared" si="713"/>
        <v>-460.82949308755741</v>
      </c>
      <c r="K1693" s="18">
        <f t="shared" si="714"/>
        <v>393</v>
      </c>
      <c r="L1693" s="4">
        <f t="shared" si="689"/>
        <v>1.2170000000000003</v>
      </c>
      <c r="M1693" s="4">
        <f t="shared" si="690"/>
        <v>4.93</v>
      </c>
      <c r="N1693" s="1">
        <f t="shared" si="691"/>
        <v>0.82169268693508613</v>
      </c>
      <c r="O1693" s="1">
        <f t="shared" si="692"/>
        <v>0.20283975659229211</v>
      </c>
      <c r="P1693" s="1">
        <f t="shared" si="693"/>
        <v>2.3945013827883388E-2</v>
      </c>
      <c r="Q1693" s="1">
        <f t="shared" si="694"/>
        <v>0.30942646517139699</v>
      </c>
      <c r="R1693" s="1">
        <f t="shared" si="695"/>
        <v>0.82042646517139706</v>
      </c>
      <c r="S1693" s="1"/>
      <c r="T1693" s="17">
        <f t="shared" si="696"/>
        <v>218.87828154237798</v>
      </c>
      <c r="U1693" s="18">
        <f t="shared" si="697"/>
        <v>3744.6260130048004</v>
      </c>
      <c r="V1693" s="2">
        <f t="shared" si="698"/>
        <v>207.93436746525907</v>
      </c>
      <c r="W1693" s="18">
        <f t="shared" si="699"/>
        <v>3557.3947123545604</v>
      </c>
      <c r="X1693" s="2">
        <f t="shared" si="700"/>
        <v>-480.92098107210506</v>
      </c>
      <c r="Y1693" s="2">
        <f t="shared" si="701"/>
        <v>355.73947123545605</v>
      </c>
      <c r="Z1693" s="2">
        <f t="shared" si="702"/>
        <v>207.93436746525907</v>
      </c>
      <c r="AA1693" s="2">
        <f t="shared" si="703"/>
        <v>-1000</v>
      </c>
      <c r="AB1693" s="5">
        <f t="shared" si="704"/>
        <v>0.2170000000000003</v>
      </c>
      <c r="AC1693" s="5">
        <f t="shared" si="705"/>
        <v>-1</v>
      </c>
      <c r="AD1693" s="3">
        <f t="shared" si="706"/>
        <v>201612</v>
      </c>
      <c r="AE1693" s="21">
        <v>1.208</v>
      </c>
      <c r="AF1693" s="21">
        <v>5.08</v>
      </c>
      <c r="AG1693" s="21">
        <v>1.2170000000000001</v>
      </c>
      <c r="AH1693" s="21">
        <v>4.93</v>
      </c>
      <c r="AI1693">
        <v>33</v>
      </c>
      <c r="AJ1693">
        <v>13</v>
      </c>
      <c r="AK1693">
        <f t="shared" si="707"/>
        <v>-500</v>
      </c>
      <c r="AL1693">
        <f t="shared" si="708"/>
        <v>33</v>
      </c>
      <c r="AM1693">
        <f t="shared" si="709"/>
        <v>13</v>
      </c>
    </row>
    <row r="1694" spans="2:39" x14ac:dyDescent="0.25">
      <c r="B1694" s="24">
        <v>42722</v>
      </c>
      <c r="C1694" s="20" t="s">
        <v>40</v>
      </c>
      <c r="D1694" s="20" t="s">
        <v>36</v>
      </c>
      <c r="E1694" s="2">
        <v>190</v>
      </c>
      <c r="F1694" s="2">
        <v>-212.31422505307853</v>
      </c>
      <c r="G1694" s="9">
        <f t="shared" si="710"/>
        <v>45099.416666662568</v>
      </c>
      <c r="H1694" s="2" t="str">
        <f t="shared" si="711"/>
        <v>Green Bay Packers</v>
      </c>
      <c r="I1694" s="2" t="str">
        <f t="shared" si="712"/>
        <v>Chicago Bears</v>
      </c>
      <c r="J1694" s="17">
        <f t="shared" si="713"/>
        <v>-212.31422505307853</v>
      </c>
      <c r="K1694" s="18">
        <f t="shared" si="714"/>
        <v>190</v>
      </c>
      <c r="L1694" s="4">
        <f t="shared" si="689"/>
        <v>1.4710000000000001</v>
      </c>
      <c r="M1694" s="4">
        <f t="shared" si="690"/>
        <v>2.9</v>
      </c>
      <c r="N1694" s="1">
        <f t="shared" si="691"/>
        <v>0.67980965329707677</v>
      </c>
      <c r="O1694" s="1">
        <f t="shared" si="692"/>
        <v>0.34482758620689657</v>
      </c>
      <c r="P1694" s="1">
        <f t="shared" si="693"/>
        <v>2.4044840997483496E-2</v>
      </c>
      <c r="Q1694" s="1">
        <f t="shared" si="694"/>
        <v>0.1674910335450901</v>
      </c>
      <c r="R1694" s="1">
        <f t="shared" si="695"/>
        <v>0.67849103354509011</v>
      </c>
      <c r="S1694" s="1"/>
      <c r="T1694" s="17">
        <f t="shared" si="696"/>
        <v>473.85882872325902</v>
      </c>
      <c r="U1694" s="18">
        <f t="shared" si="697"/>
        <v>1882.3065131428357</v>
      </c>
      <c r="V1694" s="2">
        <f t="shared" si="698"/>
        <v>450.16588728709604</v>
      </c>
      <c r="W1694" s="18">
        <f t="shared" si="699"/>
        <v>1788.1911874856937</v>
      </c>
      <c r="X1694" s="2">
        <f t="shared" si="700"/>
        <v>-222.1403327618745</v>
      </c>
      <c r="Y1694" s="2">
        <f t="shared" si="701"/>
        <v>178.81911874856937</v>
      </c>
      <c r="Z1694" s="2">
        <f t="shared" si="702"/>
        <v>450.16588728709604</v>
      </c>
      <c r="AA1694" s="2">
        <f t="shared" si="703"/>
        <v>-1000</v>
      </c>
      <c r="AB1694" s="5">
        <f t="shared" si="704"/>
        <v>0.47100000000000009</v>
      </c>
      <c r="AC1694" s="5">
        <f t="shared" si="705"/>
        <v>-1</v>
      </c>
      <c r="AD1694" s="3">
        <f t="shared" si="706"/>
        <v>201612</v>
      </c>
      <c r="AE1694" s="21">
        <v>3.35</v>
      </c>
      <c r="AF1694" s="21">
        <v>1.377</v>
      </c>
      <c r="AG1694" s="21">
        <v>2.9</v>
      </c>
      <c r="AH1694" s="21">
        <v>1.4710000000000001</v>
      </c>
      <c r="AI1694">
        <v>27</v>
      </c>
      <c r="AJ1694">
        <v>30</v>
      </c>
      <c r="AK1694">
        <f t="shared" si="707"/>
        <v>-300</v>
      </c>
      <c r="AL1694">
        <f t="shared" si="708"/>
        <v>30</v>
      </c>
      <c r="AM1694">
        <f t="shared" si="709"/>
        <v>27</v>
      </c>
    </row>
    <row r="1695" spans="2:39" x14ac:dyDescent="0.25">
      <c r="B1695" s="24">
        <v>42722</v>
      </c>
      <c r="C1695" s="20" t="s">
        <v>26</v>
      </c>
      <c r="D1695" s="20" t="s">
        <v>30</v>
      </c>
      <c r="E1695" s="2">
        <v>-290.69767441860461</v>
      </c>
      <c r="F1695" s="2">
        <v>256</v>
      </c>
      <c r="G1695" s="9">
        <f t="shared" si="710"/>
        <v>45099.458333329232</v>
      </c>
      <c r="H1695" s="2" t="str">
        <f t="shared" si="711"/>
        <v>Dallas Cowboys</v>
      </c>
      <c r="I1695" s="2" t="str">
        <f t="shared" si="712"/>
        <v>Tampa Bay Buccaneers</v>
      </c>
      <c r="J1695" s="17">
        <f t="shared" si="713"/>
        <v>-290.69767441860461</v>
      </c>
      <c r="K1695" s="18">
        <f t="shared" si="714"/>
        <v>256</v>
      </c>
      <c r="L1695" s="4">
        <f t="shared" si="689"/>
        <v>1.3440000000000001</v>
      </c>
      <c r="M1695" s="4">
        <f t="shared" si="690"/>
        <v>3.56</v>
      </c>
      <c r="N1695" s="1">
        <f t="shared" si="691"/>
        <v>0.74404761904761896</v>
      </c>
      <c r="O1695" s="1">
        <f t="shared" si="692"/>
        <v>0.2808988764044944</v>
      </c>
      <c r="P1695" s="1">
        <f t="shared" si="693"/>
        <v>2.4339314845024385E-2</v>
      </c>
      <c r="Q1695" s="1">
        <f t="shared" si="694"/>
        <v>0.23157437132156228</v>
      </c>
      <c r="R1695" s="1">
        <f t="shared" si="695"/>
        <v>0.74257437132156223</v>
      </c>
      <c r="S1695" s="1"/>
      <c r="T1695" s="17">
        <f t="shared" si="696"/>
        <v>346.66646011536398</v>
      </c>
      <c r="U1695" s="18">
        <f t="shared" si="697"/>
        <v>2508.192835826314</v>
      </c>
      <c r="V1695" s="2">
        <f t="shared" si="698"/>
        <v>329.33313710959578</v>
      </c>
      <c r="W1695" s="18">
        <f t="shared" si="699"/>
        <v>2382.7831940349984</v>
      </c>
      <c r="X1695" s="2">
        <f t="shared" si="700"/>
        <v>-303.64390561379162</v>
      </c>
      <c r="Y1695" s="2">
        <f t="shared" si="701"/>
        <v>238.27831940349984</v>
      </c>
      <c r="Z1695" s="2">
        <f t="shared" si="702"/>
        <v>329.33313710959578</v>
      </c>
      <c r="AA1695" s="2">
        <f t="shared" si="703"/>
        <v>-1000</v>
      </c>
      <c r="AB1695" s="5">
        <f t="shared" si="704"/>
        <v>0.34400000000000008</v>
      </c>
      <c r="AC1695" s="5">
        <f t="shared" si="705"/>
        <v>-1</v>
      </c>
      <c r="AD1695" s="3">
        <f t="shared" si="706"/>
        <v>201612</v>
      </c>
      <c r="AE1695" s="21">
        <v>1.3220000000000001</v>
      </c>
      <c r="AF1695" s="21">
        <v>3.73</v>
      </c>
      <c r="AG1695" s="21">
        <v>1.3440000000000001</v>
      </c>
      <c r="AH1695" s="21">
        <v>3.56</v>
      </c>
      <c r="AI1695">
        <v>26</v>
      </c>
      <c r="AJ1695">
        <v>20</v>
      </c>
      <c r="AK1695">
        <f t="shared" si="707"/>
        <v>-300</v>
      </c>
      <c r="AL1695">
        <f t="shared" si="708"/>
        <v>26</v>
      </c>
      <c r="AM1695">
        <f t="shared" si="709"/>
        <v>20</v>
      </c>
    </row>
    <row r="1696" spans="2:39" x14ac:dyDescent="0.25">
      <c r="B1696" s="24">
        <v>42722</v>
      </c>
      <c r="C1696" s="20" t="s">
        <v>43</v>
      </c>
      <c r="D1696" s="20" t="s">
        <v>29</v>
      </c>
      <c r="E1696" s="2">
        <v>-185.18518518518516</v>
      </c>
      <c r="F1696" s="2">
        <v>166</v>
      </c>
      <c r="G1696" s="9">
        <f t="shared" si="710"/>
        <v>45099.499999995896</v>
      </c>
      <c r="H1696" s="2" t="str">
        <f t="shared" si="711"/>
        <v>Houston Texans</v>
      </c>
      <c r="I1696" s="2" t="str">
        <f t="shared" si="712"/>
        <v>Jacksonville Jaguars</v>
      </c>
      <c r="J1696" s="17">
        <f t="shared" si="713"/>
        <v>-185.18518518518516</v>
      </c>
      <c r="K1696" s="18">
        <f t="shared" si="714"/>
        <v>166</v>
      </c>
      <c r="L1696" s="4">
        <f t="shared" si="689"/>
        <v>1.54</v>
      </c>
      <c r="M1696" s="4">
        <f t="shared" si="690"/>
        <v>2.66</v>
      </c>
      <c r="N1696" s="1">
        <f t="shared" si="691"/>
        <v>0.64935064935064934</v>
      </c>
      <c r="O1696" s="1">
        <f t="shared" si="692"/>
        <v>0.37593984962406013</v>
      </c>
      <c r="P1696" s="1">
        <f t="shared" si="693"/>
        <v>2.4666666666666726E-2</v>
      </c>
      <c r="Q1696" s="1">
        <f t="shared" si="694"/>
        <v>0.13670539986329461</v>
      </c>
      <c r="R1696" s="1">
        <f t="shared" si="695"/>
        <v>0.64770539986329467</v>
      </c>
      <c r="S1696" s="1"/>
      <c r="T1696" s="17">
        <f t="shared" si="696"/>
        <v>543.91178491187668</v>
      </c>
      <c r="U1696" s="18">
        <f t="shared" si="697"/>
        <v>1653.0471874062387</v>
      </c>
      <c r="V1696" s="2">
        <f t="shared" si="698"/>
        <v>516.71619566628283</v>
      </c>
      <c r="W1696" s="18">
        <f t="shared" si="699"/>
        <v>1570.3948280359266</v>
      </c>
      <c r="X1696" s="2">
        <f t="shared" si="700"/>
        <v>-193.52983482751958</v>
      </c>
      <c r="Y1696" s="2">
        <f t="shared" si="701"/>
        <v>157.03948280359265</v>
      </c>
      <c r="Z1696" s="2">
        <f t="shared" si="702"/>
        <v>516.71619566628283</v>
      </c>
      <c r="AA1696" s="2">
        <f t="shared" si="703"/>
        <v>-1000</v>
      </c>
      <c r="AB1696" s="5">
        <f t="shared" si="704"/>
        <v>0.54</v>
      </c>
      <c r="AC1696" s="5">
        <f t="shared" si="705"/>
        <v>-1</v>
      </c>
      <c r="AD1696" s="3">
        <f t="shared" si="706"/>
        <v>201612</v>
      </c>
      <c r="AE1696" s="21">
        <v>1.3919999999999999</v>
      </c>
      <c r="AF1696" s="21">
        <v>3.27</v>
      </c>
      <c r="AG1696" s="21">
        <v>1.54</v>
      </c>
      <c r="AH1696" s="21">
        <v>2.66</v>
      </c>
      <c r="AI1696">
        <v>21</v>
      </c>
      <c r="AJ1696">
        <v>20</v>
      </c>
      <c r="AK1696">
        <f t="shared" si="707"/>
        <v>-190</v>
      </c>
      <c r="AL1696">
        <f t="shared" si="708"/>
        <v>21</v>
      </c>
      <c r="AM1696">
        <f t="shared" si="709"/>
        <v>20</v>
      </c>
    </row>
    <row r="1697" spans="2:39" x14ac:dyDescent="0.25">
      <c r="B1697" s="24">
        <v>42722</v>
      </c>
      <c r="C1697" s="20" t="s">
        <v>23</v>
      </c>
      <c r="D1697" s="20" t="s">
        <v>44</v>
      </c>
      <c r="E1697" s="2">
        <v>-252.5252525252526</v>
      </c>
      <c r="F1697" s="2">
        <v>224.00000000000003</v>
      </c>
      <c r="G1697" s="9">
        <f t="shared" si="710"/>
        <v>45099.541666662561</v>
      </c>
      <c r="H1697" s="2" t="str">
        <f t="shared" si="711"/>
        <v>Kansas City Chiefs</v>
      </c>
      <c r="I1697" s="2" t="str">
        <f t="shared" si="712"/>
        <v>Tennessee Titans</v>
      </c>
      <c r="J1697" s="17">
        <f t="shared" si="713"/>
        <v>-252.5252525252526</v>
      </c>
      <c r="K1697" s="18">
        <f t="shared" si="714"/>
        <v>224.00000000000003</v>
      </c>
      <c r="L1697" s="4">
        <f t="shared" si="689"/>
        <v>1.3959999999999999</v>
      </c>
      <c r="M1697" s="4">
        <f t="shared" si="690"/>
        <v>3.24</v>
      </c>
      <c r="N1697" s="1">
        <f t="shared" si="691"/>
        <v>0.71633237822349571</v>
      </c>
      <c r="O1697" s="1">
        <f t="shared" si="692"/>
        <v>0.30864197530864196</v>
      </c>
      <c r="P1697" s="1">
        <f t="shared" si="693"/>
        <v>2.436583261432268E-2</v>
      </c>
      <c r="Q1697" s="1">
        <f t="shared" si="694"/>
        <v>0.20384520145742688</v>
      </c>
      <c r="R1697" s="1">
        <f t="shared" si="695"/>
        <v>0.71484520145742692</v>
      </c>
      <c r="S1697" s="1"/>
      <c r="T1697" s="17">
        <f t="shared" si="696"/>
        <v>398.90426341423193</v>
      </c>
      <c r="U1697" s="18">
        <f t="shared" si="697"/>
        <v>2207.737994243691</v>
      </c>
      <c r="V1697" s="2">
        <f t="shared" si="698"/>
        <v>378.95905024352032</v>
      </c>
      <c r="W1697" s="18">
        <f t="shared" si="699"/>
        <v>2097.3510945315065</v>
      </c>
      <c r="X1697" s="2">
        <f t="shared" si="700"/>
        <v>-263.88075422856286</v>
      </c>
      <c r="Y1697" s="2">
        <f t="shared" si="701"/>
        <v>209.73510945315064</v>
      </c>
      <c r="Z1697" s="2">
        <f t="shared" si="702"/>
        <v>-1000</v>
      </c>
      <c r="AA1697" s="2">
        <f t="shared" si="703"/>
        <v>2097.3510945315065</v>
      </c>
      <c r="AB1697" s="5">
        <f t="shared" si="704"/>
        <v>-1</v>
      </c>
      <c r="AC1697" s="5">
        <f t="shared" si="705"/>
        <v>2.2400000000000002</v>
      </c>
      <c r="AD1697" s="3">
        <f t="shared" si="706"/>
        <v>201612</v>
      </c>
      <c r="AE1697" s="21">
        <v>1.444</v>
      </c>
      <c r="AF1697" s="21">
        <v>3.01</v>
      </c>
      <c r="AG1697" s="21">
        <v>1.3959999999999999</v>
      </c>
      <c r="AH1697" s="21">
        <v>3.24</v>
      </c>
      <c r="AI1697">
        <v>17</v>
      </c>
      <c r="AJ1697">
        <v>19</v>
      </c>
      <c r="AK1697">
        <f t="shared" si="707"/>
        <v>-300</v>
      </c>
      <c r="AL1697">
        <f t="shared" si="708"/>
        <v>17</v>
      </c>
      <c r="AM1697">
        <f t="shared" si="709"/>
        <v>19</v>
      </c>
    </row>
    <row r="1698" spans="2:39" x14ac:dyDescent="0.25">
      <c r="B1698" s="24">
        <v>42722</v>
      </c>
      <c r="C1698" s="20" t="s">
        <v>32</v>
      </c>
      <c r="D1698" s="20" t="s">
        <v>42</v>
      </c>
      <c r="E1698" s="2">
        <v>-236.40661938534276</v>
      </c>
      <c r="F1698" s="2">
        <v>211</v>
      </c>
      <c r="G1698" s="9">
        <f t="shared" si="710"/>
        <v>45099.583333329225</v>
      </c>
      <c r="H1698" s="2" t="str">
        <f t="shared" si="711"/>
        <v>Minnesota Vikings</v>
      </c>
      <c r="I1698" s="2" t="str">
        <f t="shared" si="712"/>
        <v>Indianapolis Colts</v>
      </c>
      <c r="J1698" s="17">
        <f t="shared" si="713"/>
        <v>-236.40661938534276</v>
      </c>
      <c r="K1698" s="18">
        <f t="shared" si="714"/>
        <v>211</v>
      </c>
      <c r="L1698" s="4">
        <f t="shared" si="689"/>
        <v>1.423</v>
      </c>
      <c r="M1698" s="4">
        <f t="shared" si="690"/>
        <v>3.11</v>
      </c>
      <c r="N1698" s="1">
        <f t="shared" si="691"/>
        <v>0.70274068868587491</v>
      </c>
      <c r="O1698" s="1">
        <f t="shared" si="692"/>
        <v>0.32154340836012862</v>
      </c>
      <c r="P1698" s="1">
        <f t="shared" si="693"/>
        <v>2.3708360908890169E-2</v>
      </c>
      <c r="Q1698" s="1">
        <f t="shared" si="694"/>
        <v>0.19059864016287315</v>
      </c>
      <c r="R1698" s="1">
        <f t="shared" si="695"/>
        <v>0.7015986401628731</v>
      </c>
      <c r="S1698" s="1"/>
      <c r="T1698" s="17">
        <f t="shared" si="696"/>
        <v>425.31633152517844</v>
      </c>
      <c r="U1698" s="18">
        <f t="shared" si="697"/>
        <v>2081.2285252930133</v>
      </c>
      <c r="V1698" s="2">
        <f t="shared" si="698"/>
        <v>404.0505149489195</v>
      </c>
      <c r="W1698" s="18">
        <f t="shared" si="699"/>
        <v>1977.1670990283626</v>
      </c>
      <c r="X1698" s="2">
        <f t="shared" si="700"/>
        <v>-247.49380659158945</v>
      </c>
      <c r="Y1698" s="2">
        <f t="shared" si="701"/>
        <v>197.71670990283627</v>
      </c>
      <c r="Z1698" s="2">
        <f t="shared" si="702"/>
        <v>-1000</v>
      </c>
      <c r="AA1698" s="2">
        <f t="shared" si="703"/>
        <v>1977.1670990283626</v>
      </c>
      <c r="AB1698" s="5">
        <f t="shared" si="704"/>
        <v>-1</v>
      </c>
      <c r="AC1698" s="5">
        <f t="shared" si="705"/>
        <v>2.11</v>
      </c>
      <c r="AD1698" s="3">
        <f t="shared" si="706"/>
        <v>201612</v>
      </c>
      <c r="AE1698" s="21">
        <v>1.4970000000000001</v>
      </c>
      <c r="AF1698" s="21">
        <v>2.8</v>
      </c>
      <c r="AG1698" s="21">
        <v>1.423</v>
      </c>
      <c r="AH1698" s="21">
        <v>3.11</v>
      </c>
      <c r="AI1698">
        <v>6</v>
      </c>
      <c r="AJ1698">
        <v>34</v>
      </c>
      <c r="AK1698">
        <f t="shared" si="707"/>
        <v>-300</v>
      </c>
      <c r="AL1698">
        <f t="shared" si="708"/>
        <v>6</v>
      </c>
      <c r="AM1698">
        <f t="shared" si="709"/>
        <v>34</v>
      </c>
    </row>
    <row r="1699" spans="2:39" x14ac:dyDescent="0.25">
      <c r="B1699" s="24">
        <v>42722</v>
      </c>
      <c r="C1699" s="20" t="s">
        <v>28</v>
      </c>
      <c r="D1699" s="20" t="s">
        <v>37</v>
      </c>
      <c r="E1699" s="2">
        <v>-199.20318725099602</v>
      </c>
      <c r="F1699" s="2">
        <v>179</v>
      </c>
      <c r="G1699" s="9">
        <f t="shared" si="710"/>
        <v>45099.624999995889</v>
      </c>
      <c r="H1699" s="2" t="str">
        <f t="shared" si="711"/>
        <v>New York Giants</v>
      </c>
      <c r="I1699" s="2" t="str">
        <f t="shared" si="712"/>
        <v>Detroit Lions</v>
      </c>
      <c r="J1699" s="17">
        <f t="shared" si="713"/>
        <v>-199.20318725099602</v>
      </c>
      <c r="K1699" s="18">
        <f t="shared" si="714"/>
        <v>179</v>
      </c>
      <c r="L1699" s="4">
        <f t="shared" si="689"/>
        <v>1.5020000000000002</v>
      </c>
      <c r="M1699" s="4">
        <f t="shared" si="690"/>
        <v>2.79</v>
      </c>
      <c r="N1699" s="1">
        <f t="shared" si="691"/>
        <v>0.66577896138482018</v>
      </c>
      <c r="O1699" s="1">
        <f t="shared" si="692"/>
        <v>0.35842293906810035</v>
      </c>
      <c r="P1699" s="1">
        <f t="shared" si="693"/>
        <v>2.3630009319664302E-2</v>
      </c>
      <c r="Q1699" s="1">
        <f t="shared" si="694"/>
        <v>0.15367801115835991</v>
      </c>
      <c r="R1699" s="1">
        <f t="shared" si="695"/>
        <v>0.66467801115835989</v>
      </c>
      <c r="S1699" s="1"/>
      <c r="T1699" s="17">
        <f t="shared" si="696"/>
        <v>504.4878621112523</v>
      </c>
      <c r="U1699" s="18">
        <f t="shared" si="697"/>
        <v>1774.8764139352993</v>
      </c>
      <c r="V1699" s="2">
        <f t="shared" si="698"/>
        <v>479.26346900568967</v>
      </c>
      <c r="W1699" s="18">
        <f t="shared" si="699"/>
        <v>1686.1325932385344</v>
      </c>
      <c r="X1699" s="2">
        <f t="shared" si="700"/>
        <v>-208.65349951972416</v>
      </c>
      <c r="Y1699" s="2">
        <f t="shared" si="701"/>
        <v>168.61325932385344</v>
      </c>
      <c r="Z1699" s="2">
        <f t="shared" si="702"/>
        <v>479.26346900568967</v>
      </c>
      <c r="AA1699" s="2">
        <f t="shared" si="703"/>
        <v>-1000</v>
      </c>
      <c r="AB1699" s="5">
        <f t="shared" si="704"/>
        <v>0.50200000000000022</v>
      </c>
      <c r="AC1699" s="5">
        <f t="shared" si="705"/>
        <v>-1</v>
      </c>
      <c r="AD1699" s="3">
        <f t="shared" si="706"/>
        <v>201612</v>
      </c>
      <c r="AE1699" s="21">
        <v>1.462</v>
      </c>
      <c r="AF1699" s="21">
        <v>2.93</v>
      </c>
      <c r="AG1699" s="21">
        <v>1.502</v>
      </c>
      <c r="AH1699" s="21">
        <v>2.79</v>
      </c>
      <c r="AI1699">
        <v>17</v>
      </c>
      <c r="AJ1699">
        <v>6</v>
      </c>
      <c r="AK1699">
        <f t="shared" si="707"/>
        <v>-200</v>
      </c>
      <c r="AL1699">
        <f t="shared" si="708"/>
        <v>17</v>
      </c>
      <c r="AM1699">
        <f t="shared" si="709"/>
        <v>6</v>
      </c>
    </row>
    <row r="1700" spans="2:39" x14ac:dyDescent="0.25">
      <c r="B1700" s="24">
        <v>42721</v>
      </c>
      <c r="C1700" s="20" t="s">
        <v>45</v>
      </c>
      <c r="D1700" s="20" t="s">
        <v>33</v>
      </c>
      <c r="E1700" s="2">
        <v>123</v>
      </c>
      <c r="F1700" s="2">
        <v>-136.05442176870747</v>
      </c>
      <c r="G1700" s="9">
        <f t="shared" si="710"/>
        <v>45099.666666662553</v>
      </c>
      <c r="H1700" s="2" t="str">
        <f t="shared" si="711"/>
        <v>Miami Dolphins</v>
      </c>
      <c r="I1700" s="2" t="str">
        <f t="shared" si="712"/>
        <v>New York Jets</v>
      </c>
      <c r="J1700" s="17">
        <f t="shared" si="713"/>
        <v>-136.05442176870747</v>
      </c>
      <c r="K1700" s="18">
        <f t="shared" si="714"/>
        <v>123</v>
      </c>
      <c r="L1700" s="4">
        <f t="shared" si="689"/>
        <v>1.7350000000000001</v>
      </c>
      <c r="M1700" s="4">
        <f t="shared" si="690"/>
        <v>2.23</v>
      </c>
      <c r="N1700" s="1">
        <f t="shared" si="691"/>
        <v>0.57636887608069165</v>
      </c>
      <c r="O1700" s="1">
        <f t="shared" si="692"/>
        <v>0.44843049327354262</v>
      </c>
      <c r="P1700" s="1">
        <f t="shared" si="693"/>
        <v>2.4199243379571134E-2</v>
      </c>
      <c r="Q1700" s="1">
        <f t="shared" si="694"/>
        <v>6.3969191403574516E-2</v>
      </c>
      <c r="R1700" s="1">
        <f t="shared" si="695"/>
        <v>0.5749691914035745</v>
      </c>
      <c r="S1700" s="1"/>
      <c r="T1700" s="17">
        <f t="shared" si="696"/>
        <v>739.22362267597339</v>
      </c>
      <c r="U1700" s="18">
        <f t="shared" si="697"/>
        <v>1230.1464902163261</v>
      </c>
      <c r="V1700" s="2">
        <f t="shared" si="698"/>
        <v>702.26244154217466</v>
      </c>
      <c r="W1700" s="18">
        <f t="shared" si="699"/>
        <v>1168.6391657055099</v>
      </c>
      <c r="X1700" s="2">
        <f t="shared" si="700"/>
        <v>-142.3969076010944</v>
      </c>
      <c r="Y1700" s="2">
        <f t="shared" si="701"/>
        <v>116.86391657055098</v>
      </c>
      <c r="Z1700" s="2">
        <f t="shared" si="702"/>
        <v>702.26244154217466</v>
      </c>
      <c r="AA1700" s="2">
        <f t="shared" si="703"/>
        <v>-1000</v>
      </c>
      <c r="AB1700" s="5">
        <f t="shared" si="704"/>
        <v>0.7350000000000001</v>
      </c>
      <c r="AC1700" s="5">
        <f t="shared" si="705"/>
        <v>-1</v>
      </c>
      <c r="AD1700" s="3">
        <f t="shared" si="706"/>
        <v>201612</v>
      </c>
      <c r="AE1700" s="21">
        <v>2.1800000000000002</v>
      </c>
      <c r="AF1700" s="21">
        <v>1.7689999999999999</v>
      </c>
      <c r="AG1700" s="21">
        <v>2.23</v>
      </c>
      <c r="AH1700" s="21">
        <v>1.7350000000000001</v>
      </c>
      <c r="AI1700">
        <v>13</v>
      </c>
      <c r="AJ1700">
        <v>34</v>
      </c>
      <c r="AK1700">
        <f t="shared" si="707"/>
        <v>-140</v>
      </c>
      <c r="AL1700">
        <f t="shared" si="708"/>
        <v>34</v>
      </c>
      <c r="AM1700">
        <f t="shared" si="709"/>
        <v>13</v>
      </c>
    </row>
    <row r="1701" spans="2:39" x14ac:dyDescent="0.25">
      <c r="B1701" s="24">
        <v>42719</v>
      </c>
      <c r="C1701" s="20" t="s">
        <v>35</v>
      </c>
      <c r="D1701" s="20" t="s">
        <v>50</v>
      </c>
      <c r="E1701" s="2">
        <v>-1111.1111111111102</v>
      </c>
      <c r="F1701" s="2">
        <v>827.99999999999989</v>
      </c>
      <c r="G1701" s="9">
        <f t="shared" si="710"/>
        <v>45099.708333329218</v>
      </c>
      <c r="H1701" s="2" t="str">
        <f t="shared" si="711"/>
        <v>Seattle Seahawks</v>
      </c>
      <c r="I1701" s="2" t="str">
        <f t="shared" si="712"/>
        <v>Los Angeles Rams</v>
      </c>
      <c r="J1701" s="17">
        <f t="shared" si="713"/>
        <v>-1111.1111111111102</v>
      </c>
      <c r="K1701" s="18">
        <f t="shared" si="714"/>
        <v>827.99999999999989</v>
      </c>
      <c r="L1701" s="4">
        <f t="shared" si="689"/>
        <v>1.0900000000000001</v>
      </c>
      <c r="M1701" s="4">
        <f t="shared" si="690"/>
        <v>9.2799999999999994</v>
      </c>
      <c r="N1701" s="1">
        <f t="shared" si="691"/>
        <v>0.9174311926605504</v>
      </c>
      <c r="O1701" s="1">
        <f t="shared" si="692"/>
        <v>0.10775862068965518</v>
      </c>
      <c r="P1701" s="1">
        <f t="shared" si="693"/>
        <v>2.4570877531340352E-2</v>
      </c>
      <c r="Q1701" s="1">
        <f t="shared" si="694"/>
        <v>0.40483628598544763</v>
      </c>
      <c r="R1701" s="1">
        <f t="shared" si="695"/>
        <v>0.91583628598544764</v>
      </c>
      <c r="S1701" s="1"/>
      <c r="T1701" s="17">
        <f t="shared" si="696"/>
        <v>91.898208558084619</v>
      </c>
      <c r="U1701" s="18">
        <f t="shared" si="697"/>
        <v>7259.6974867878534</v>
      </c>
      <c r="V1701" s="2">
        <f t="shared" si="698"/>
        <v>87.30329813018038</v>
      </c>
      <c r="W1701" s="18">
        <f t="shared" si="699"/>
        <v>6896.7126124484603</v>
      </c>
      <c r="X1701" s="2">
        <f t="shared" si="700"/>
        <v>-1145.4320986921618</v>
      </c>
      <c r="Y1701" s="2">
        <f t="shared" si="701"/>
        <v>689.67126124484605</v>
      </c>
      <c r="Z1701" s="2">
        <f t="shared" si="702"/>
        <v>87.30329813018038</v>
      </c>
      <c r="AA1701" s="2">
        <f t="shared" si="703"/>
        <v>-1000</v>
      </c>
      <c r="AB1701" s="5">
        <f t="shared" si="704"/>
        <v>9.000000000000008E-2</v>
      </c>
      <c r="AC1701" s="5">
        <f t="shared" si="705"/>
        <v>-1</v>
      </c>
      <c r="AD1701" s="3">
        <f t="shared" si="706"/>
        <v>201612</v>
      </c>
      <c r="AE1701" s="21">
        <v>1.105</v>
      </c>
      <c r="AF1701" s="21">
        <v>8.36</v>
      </c>
      <c r="AG1701" s="21">
        <v>1.0900000000000001</v>
      </c>
      <c r="AH1701" s="21">
        <v>9.2799999999999994</v>
      </c>
      <c r="AI1701">
        <v>24</v>
      </c>
      <c r="AJ1701">
        <v>3</v>
      </c>
      <c r="AK1701">
        <f t="shared" si="707"/>
        <v>-1200</v>
      </c>
      <c r="AL1701">
        <f t="shared" si="708"/>
        <v>24</v>
      </c>
      <c r="AM1701">
        <f t="shared" si="709"/>
        <v>3</v>
      </c>
    </row>
    <row r="1702" spans="2:39" x14ac:dyDescent="0.25">
      <c r="B1702" s="24">
        <v>42716</v>
      </c>
      <c r="C1702" s="20" t="s">
        <v>39</v>
      </c>
      <c r="D1702" s="20" t="s">
        <v>31</v>
      </c>
      <c r="E1702" s="2">
        <v>-248.13895781637714</v>
      </c>
      <c r="F1702" s="2">
        <v>221</v>
      </c>
      <c r="G1702" s="9">
        <f t="shared" si="710"/>
        <v>45099.749999995882</v>
      </c>
      <c r="H1702" s="2" t="str">
        <f t="shared" si="711"/>
        <v>New England Patriots</v>
      </c>
      <c r="I1702" s="2" t="str">
        <f t="shared" si="712"/>
        <v>Baltimore Ravens</v>
      </c>
      <c r="J1702" s="17">
        <f t="shared" si="713"/>
        <v>-248.13895781637714</v>
      </c>
      <c r="K1702" s="18">
        <f t="shared" si="714"/>
        <v>221</v>
      </c>
      <c r="L1702" s="4">
        <f t="shared" si="689"/>
        <v>1.403</v>
      </c>
      <c r="M1702" s="4">
        <f t="shared" si="690"/>
        <v>3.21</v>
      </c>
      <c r="N1702" s="1">
        <f t="shared" si="691"/>
        <v>0.71275837491090521</v>
      </c>
      <c r="O1702" s="1">
        <f t="shared" si="692"/>
        <v>0.3115264797507788</v>
      </c>
      <c r="P1702" s="1">
        <f t="shared" si="693"/>
        <v>2.3709083026230093E-2</v>
      </c>
      <c r="Q1702" s="1">
        <f t="shared" si="694"/>
        <v>0.20061594758006321</v>
      </c>
      <c r="R1702" s="1">
        <f t="shared" si="695"/>
        <v>0.71161594758006319</v>
      </c>
      <c r="S1702" s="1"/>
      <c r="T1702" s="17">
        <f t="shared" si="696"/>
        <v>405.25237440310605</v>
      </c>
      <c r="U1702" s="18">
        <f t="shared" si="697"/>
        <v>2175.9766274429703</v>
      </c>
      <c r="V1702" s="2">
        <f t="shared" si="698"/>
        <v>384.98975568295072</v>
      </c>
      <c r="W1702" s="18">
        <f t="shared" si="699"/>
        <v>2067.1777960708218</v>
      </c>
      <c r="X1702" s="2">
        <f t="shared" si="700"/>
        <v>-259.74717125292199</v>
      </c>
      <c r="Y1702" s="2">
        <f t="shared" si="701"/>
        <v>206.71777960708218</v>
      </c>
      <c r="Z1702" s="2">
        <f t="shared" si="702"/>
        <v>384.98975568295072</v>
      </c>
      <c r="AA1702" s="2">
        <f t="shared" si="703"/>
        <v>-1000</v>
      </c>
      <c r="AB1702" s="5">
        <f t="shared" si="704"/>
        <v>0.40300000000000002</v>
      </c>
      <c r="AC1702" s="5">
        <f t="shared" si="705"/>
        <v>-1</v>
      </c>
      <c r="AD1702" s="3">
        <f t="shared" si="706"/>
        <v>201612</v>
      </c>
      <c r="AE1702" s="21">
        <v>1.3169999999999999</v>
      </c>
      <c r="AF1702" s="21">
        <v>3.77</v>
      </c>
      <c r="AG1702" s="21">
        <v>1.403</v>
      </c>
      <c r="AH1702" s="21">
        <v>3.21</v>
      </c>
      <c r="AI1702">
        <v>30</v>
      </c>
      <c r="AJ1702">
        <v>23</v>
      </c>
      <c r="AK1702">
        <f t="shared" si="707"/>
        <v>-300</v>
      </c>
      <c r="AL1702">
        <f t="shared" si="708"/>
        <v>30</v>
      </c>
      <c r="AM1702">
        <f t="shared" si="709"/>
        <v>23</v>
      </c>
    </row>
    <row r="1703" spans="2:39" x14ac:dyDescent="0.25">
      <c r="B1703" s="24">
        <v>42715</v>
      </c>
      <c r="C1703" s="20" t="s">
        <v>28</v>
      </c>
      <c r="D1703" s="20" t="s">
        <v>26</v>
      </c>
      <c r="E1703" s="2">
        <v>165</v>
      </c>
      <c r="F1703" s="2">
        <v>-183.15018315018312</v>
      </c>
      <c r="G1703" s="9">
        <f t="shared" si="710"/>
        <v>45099.791666662546</v>
      </c>
      <c r="H1703" s="2" t="str">
        <f t="shared" si="711"/>
        <v>Dallas Cowboys</v>
      </c>
      <c r="I1703" s="2" t="str">
        <f t="shared" si="712"/>
        <v>New York Giants</v>
      </c>
      <c r="J1703" s="17">
        <f t="shared" si="713"/>
        <v>-183.15018315018312</v>
      </c>
      <c r="K1703" s="18">
        <f t="shared" si="714"/>
        <v>165</v>
      </c>
      <c r="L1703" s="4">
        <f t="shared" si="689"/>
        <v>1.546</v>
      </c>
      <c r="M1703" s="4">
        <f t="shared" si="690"/>
        <v>2.65</v>
      </c>
      <c r="N1703" s="1">
        <f t="shared" si="691"/>
        <v>0.64683053040103489</v>
      </c>
      <c r="O1703" s="1">
        <f t="shared" si="692"/>
        <v>0.37735849056603776</v>
      </c>
      <c r="P1703" s="1">
        <f t="shared" si="693"/>
        <v>2.3617731172545287E-2</v>
      </c>
      <c r="Q1703" s="1">
        <f t="shared" si="694"/>
        <v>0.13473601991749856</v>
      </c>
      <c r="R1703" s="1">
        <f t="shared" si="695"/>
        <v>0.64573601991749863</v>
      </c>
      <c r="S1703" s="1"/>
      <c r="T1703" s="17">
        <f t="shared" si="696"/>
        <v>548.62044110186582</v>
      </c>
      <c r="U1703" s="18">
        <f t="shared" si="697"/>
        <v>1639.5781087723681</v>
      </c>
      <c r="V1703" s="2">
        <f t="shared" si="698"/>
        <v>521.18941904677251</v>
      </c>
      <c r="W1703" s="18">
        <f t="shared" si="699"/>
        <v>1557.5992033337495</v>
      </c>
      <c r="X1703" s="2">
        <f t="shared" si="700"/>
        <v>-191.86882224680355</v>
      </c>
      <c r="Y1703" s="2">
        <f t="shared" si="701"/>
        <v>155.75992033337496</v>
      </c>
      <c r="Z1703" s="2">
        <f t="shared" si="702"/>
        <v>-1000</v>
      </c>
      <c r="AA1703" s="2">
        <f t="shared" si="703"/>
        <v>1557.5992033337495</v>
      </c>
      <c r="AB1703" s="5">
        <f t="shared" si="704"/>
        <v>-1</v>
      </c>
      <c r="AC1703" s="5">
        <f t="shared" si="705"/>
        <v>1.65</v>
      </c>
      <c r="AD1703" s="3">
        <f t="shared" si="706"/>
        <v>201612</v>
      </c>
      <c r="AE1703" s="21">
        <v>2.4900000000000002</v>
      </c>
      <c r="AF1703" s="21">
        <v>1.6060000000000001</v>
      </c>
      <c r="AG1703" s="21">
        <v>2.65</v>
      </c>
      <c r="AH1703" s="21">
        <v>1.546</v>
      </c>
      <c r="AI1703">
        <v>10</v>
      </c>
      <c r="AJ1703">
        <v>7</v>
      </c>
      <c r="AK1703">
        <f t="shared" si="707"/>
        <v>-190</v>
      </c>
      <c r="AL1703">
        <f t="shared" si="708"/>
        <v>7</v>
      </c>
      <c r="AM1703">
        <f t="shared" si="709"/>
        <v>10</v>
      </c>
    </row>
    <row r="1704" spans="2:39" x14ac:dyDescent="0.25">
      <c r="B1704" s="24">
        <v>42715</v>
      </c>
      <c r="C1704" s="20" t="s">
        <v>36</v>
      </c>
      <c r="D1704" s="20" t="s">
        <v>35</v>
      </c>
      <c r="E1704" s="2">
        <v>134</v>
      </c>
      <c r="F1704" s="2">
        <v>-148.14814814814815</v>
      </c>
      <c r="G1704" s="9">
        <f t="shared" si="710"/>
        <v>45099.83333332921</v>
      </c>
      <c r="H1704" s="2" t="str">
        <f t="shared" si="711"/>
        <v>Seattle Seahawks</v>
      </c>
      <c r="I1704" s="2" t="str">
        <f t="shared" si="712"/>
        <v>Green Bay Packers</v>
      </c>
      <c r="J1704" s="17">
        <f t="shared" si="713"/>
        <v>-148.14814814814815</v>
      </c>
      <c r="K1704" s="18">
        <f t="shared" si="714"/>
        <v>134</v>
      </c>
      <c r="L1704" s="4">
        <f t="shared" si="689"/>
        <v>1.675</v>
      </c>
      <c r="M1704" s="4">
        <f t="shared" si="690"/>
        <v>2.34</v>
      </c>
      <c r="N1704" s="1">
        <f t="shared" si="691"/>
        <v>0.59701492537313428</v>
      </c>
      <c r="O1704" s="1">
        <f t="shared" si="692"/>
        <v>0.42735042735042739</v>
      </c>
      <c r="P1704" s="1">
        <f t="shared" si="693"/>
        <v>2.3785803237858061E-2</v>
      </c>
      <c r="Q1704" s="1">
        <f t="shared" si="694"/>
        <v>8.4832249011353444E-2</v>
      </c>
      <c r="R1704" s="1">
        <f t="shared" si="695"/>
        <v>0.59583224901135345</v>
      </c>
      <c r="S1704" s="1"/>
      <c r="T1704" s="17">
        <f t="shared" si="696"/>
        <v>678.3247326059809</v>
      </c>
      <c r="U1704" s="18">
        <f t="shared" si="697"/>
        <v>1337.5049178081033</v>
      </c>
      <c r="V1704" s="2">
        <f t="shared" si="698"/>
        <v>644.40849597568183</v>
      </c>
      <c r="W1704" s="18">
        <f t="shared" si="699"/>
        <v>1270.629671917698</v>
      </c>
      <c r="X1704" s="2">
        <f t="shared" si="700"/>
        <v>-155.18107012011481</v>
      </c>
      <c r="Y1704" s="2">
        <f t="shared" si="701"/>
        <v>127.0629671917698</v>
      </c>
      <c r="Z1704" s="2">
        <f t="shared" si="702"/>
        <v>-1000</v>
      </c>
      <c r="AA1704" s="2">
        <f t="shared" si="703"/>
        <v>1270.629671917698</v>
      </c>
      <c r="AB1704" s="5">
        <f t="shared" si="704"/>
        <v>-1</v>
      </c>
      <c r="AC1704" s="5">
        <f t="shared" si="705"/>
        <v>1.3399999999999999</v>
      </c>
      <c r="AD1704" s="3">
        <f t="shared" si="706"/>
        <v>201612</v>
      </c>
      <c r="AE1704" s="21">
        <v>2.27</v>
      </c>
      <c r="AF1704" s="21">
        <v>1.714</v>
      </c>
      <c r="AG1704" s="21">
        <v>2.34</v>
      </c>
      <c r="AH1704" s="21">
        <v>1.675</v>
      </c>
      <c r="AI1704">
        <v>38</v>
      </c>
      <c r="AJ1704">
        <v>10</v>
      </c>
      <c r="AK1704">
        <f t="shared" si="707"/>
        <v>-150</v>
      </c>
      <c r="AL1704">
        <f t="shared" si="708"/>
        <v>10</v>
      </c>
      <c r="AM1704">
        <f t="shared" si="709"/>
        <v>38</v>
      </c>
    </row>
    <row r="1705" spans="2:39" x14ac:dyDescent="0.25">
      <c r="B1705" s="24">
        <v>42715</v>
      </c>
      <c r="C1705" s="20" t="s">
        <v>50</v>
      </c>
      <c r="D1705" s="20" t="s">
        <v>38</v>
      </c>
      <c r="E1705" s="2">
        <v>192</v>
      </c>
      <c r="F1705" s="2">
        <v>-214.13276231263379</v>
      </c>
      <c r="G1705" s="9">
        <f t="shared" si="710"/>
        <v>45099.874999995875</v>
      </c>
      <c r="H1705" s="2" t="str">
        <f t="shared" si="711"/>
        <v>Atlanta Falcons</v>
      </c>
      <c r="I1705" s="2" t="str">
        <f t="shared" si="712"/>
        <v>Los Angeles Rams</v>
      </c>
      <c r="J1705" s="17">
        <f t="shared" si="713"/>
        <v>-214.13276231263379</v>
      </c>
      <c r="K1705" s="18">
        <f t="shared" si="714"/>
        <v>192</v>
      </c>
      <c r="L1705" s="4">
        <f t="shared" si="689"/>
        <v>1.4669999999999999</v>
      </c>
      <c r="M1705" s="4">
        <f t="shared" si="690"/>
        <v>2.92</v>
      </c>
      <c r="N1705" s="1">
        <f t="shared" si="691"/>
        <v>0.681663258350375</v>
      </c>
      <c r="O1705" s="1">
        <f t="shared" si="692"/>
        <v>0.34246575342465752</v>
      </c>
      <c r="P1705" s="1">
        <f t="shared" si="693"/>
        <v>2.356051971734674E-2</v>
      </c>
      <c r="Q1705" s="1">
        <f t="shared" si="694"/>
        <v>0.16959875246285874</v>
      </c>
      <c r="R1705" s="1">
        <f t="shared" si="695"/>
        <v>0.68059875246285872</v>
      </c>
      <c r="S1705" s="1"/>
      <c r="T1705" s="17">
        <f t="shared" si="696"/>
        <v>469.29449456281725</v>
      </c>
      <c r="U1705" s="18">
        <f t="shared" si="697"/>
        <v>1899.4112479758569</v>
      </c>
      <c r="V1705" s="2">
        <f t="shared" si="698"/>
        <v>445.82976983467637</v>
      </c>
      <c r="W1705" s="18">
        <f t="shared" si="699"/>
        <v>1804.440685577064</v>
      </c>
      <c r="X1705" s="2">
        <f t="shared" si="700"/>
        <v>-224.30085823358596</v>
      </c>
      <c r="Y1705" s="2">
        <f t="shared" si="701"/>
        <v>180.4440685577064</v>
      </c>
      <c r="Z1705" s="2">
        <f t="shared" si="702"/>
        <v>445.82976983467637</v>
      </c>
      <c r="AA1705" s="2">
        <f t="shared" si="703"/>
        <v>-1000</v>
      </c>
      <c r="AB1705" s="5">
        <f t="shared" si="704"/>
        <v>0.46699999999999986</v>
      </c>
      <c r="AC1705" s="5">
        <f t="shared" si="705"/>
        <v>-1</v>
      </c>
      <c r="AD1705" s="3">
        <f t="shared" si="706"/>
        <v>201612</v>
      </c>
      <c r="AE1705" s="21">
        <v>3.12</v>
      </c>
      <c r="AF1705" s="21">
        <v>1.42</v>
      </c>
      <c r="AG1705" s="21">
        <v>2.92</v>
      </c>
      <c r="AH1705" s="21">
        <v>1.4670000000000001</v>
      </c>
      <c r="AI1705">
        <v>14</v>
      </c>
      <c r="AJ1705">
        <v>42</v>
      </c>
      <c r="AK1705">
        <f t="shared" si="707"/>
        <v>-300</v>
      </c>
      <c r="AL1705">
        <f t="shared" si="708"/>
        <v>42</v>
      </c>
      <c r="AM1705">
        <f t="shared" si="709"/>
        <v>14</v>
      </c>
    </row>
    <row r="1706" spans="2:39" x14ac:dyDescent="0.25">
      <c r="B1706" s="24">
        <v>42715</v>
      </c>
      <c r="C1706" s="20" t="s">
        <v>25</v>
      </c>
      <c r="D1706" s="20" t="s">
        <v>45</v>
      </c>
      <c r="E1706" s="2">
        <v>-144.09221902017293</v>
      </c>
      <c r="F1706" s="2">
        <v>129.99999999999997</v>
      </c>
      <c r="G1706" s="9">
        <f t="shared" si="710"/>
        <v>45099.916666662539</v>
      </c>
      <c r="H1706" s="2" t="str">
        <f t="shared" si="711"/>
        <v>San Francisco 49ers</v>
      </c>
      <c r="I1706" s="2" t="str">
        <f t="shared" si="712"/>
        <v>New York Jets</v>
      </c>
      <c r="J1706" s="17">
        <f t="shared" si="713"/>
        <v>-144.09221902017293</v>
      </c>
      <c r="K1706" s="18">
        <f t="shared" si="714"/>
        <v>129.99999999999997</v>
      </c>
      <c r="L1706" s="4">
        <f t="shared" si="689"/>
        <v>1.694</v>
      </c>
      <c r="M1706" s="4">
        <f t="shared" si="690"/>
        <v>2.2999999999999998</v>
      </c>
      <c r="N1706" s="1">
        <f t="shared" si="691"/>
        <v>0.59031877213695394</v>
      </c>
      <c r="O1706" s="1">
        <f t="shared" si="692"/>
        <v>0.43478260869565222</v>
      </c>
      <c r="P1706" s="1">
        <f t="shared" si="693"/>
        <v>2.4486730095142795E-2</v>
      </c>
      <c r="Q1706" s="1">
        <f t="shared" si="694"/>
        <v>7.7768081720650861E-2</v>
      </c>
      <c r="R1706" s="1">
        <f t="shared" si="695"/>
        <v>0.58876808172065087</v>
      </c>
      <c r="S1706" s="1"/>
      <c r="T1706" s="17">
        <f t="shared" si="696"/>
        <v>698.46163718240371</v>
      </c>
      <c r="U1706" s="18">
        <f t="shared" si="697"/>
        <v>1300.0593144117483</v>
      </c>
      <c r="V1706" s="2">
        <f t="shared" si="698"/>
        <v>663.5385553232835</v>
      </c>
      <c r="W1706" s="18">
        <f t="shared" si="699"/>
        <v>1235.0563486911608</v>
      </c>
      <c r="X1706" s="2">
        <f t="shared" si="700"/>
        <v>-150.70714308572298</v>
      </c>
      <c r="Y1706" s="2">
        <f t="shared" si="701"/>
        <v>123.50563486911608</v>
      </c>
      <c r="Z1706" s="2">
        <f t="shared" si="702"/>
        <v>-1000</v>
      </c>
      <c r="AA1706" s="2">
        <f t="shared" si="703"/>
        <v>1235.0563486911608</v>
      </c>
      <c r="AB1706" s="5">
        <f t="shared" si="704"/>
        <v>-1</v>
      </c>
      <c r="AC1706" s="5">
        <f t="shared" si="705"/>
        <v>1.2999999999999998</v>
      </c>
      <c r="AD1706" s="3">
        <f t="shared" si="706"/>
        <v>201612</v>
      </c>
      <c r="AE1706" s="21">
        <v>1.6990000000000001</v>
      </c>
      <c r="AF1706" s="21">
        <v>2.29</v>
      </c>
      <c r="AG1706" s="21">
        <v>1.694</v>
      </c>
      <c r="AH1706" s="21">
        <v>2.2999999999999998</v>
      </c>
      <c r="AI1706">
        <v>17</v>
      </c>
      <c r="AJ1706">
        <v>23</v>
      </c>
      <c r="AK1706">
        <f t="shared" si="707"/>
        <v>-150</v>
      </c>
      <c r="AL1706">
        <f t="shared" si="708"/>
        <v>17</v>
      </c>
      <c r="AM1706">
        <f t="shared" si="709"/>
        <v>23</v>
      </c>
    </row>
    <row r="1707" spans="2:39" x14ac:dyDescent="0.25">
      <c r="B1707" s="24">
        <v>42715</v>
      </c>
      <c r="C1707" s="20" t="s">
        <v>27</v>
      </c>
      <c r="D1707" s="20" t="s">
        <v>48</v>
      </c>
      <c r="E1707" s="2">
        <v>106</v>
      </c>
      <c r="F1707" s="2">
        <v>-117.09601873536299</v>
      </c>
      <c r="G1707" s="9">
        <f t="shared" si="710"/>
        <v>45099.958333329203</v>
      </c>
      <c r="H1707" s="2" t="str">
        <f t="shared" si="711"/>
        <v>Pittsburgh Steelers</v>
      </c>
      <c r="I1707" s="2" t="str">
        <f t="shared" si="712"/>
        <v>Buffalo Bills</v>
      </c>
      <c r="J1707" s="17">
        <f t="shared" si="713"/>
        <v>-117.09601873536299</v>
      </c>
      <c r="K1707" s="18">
        <f t="shared" si="714"/>
        <v>106</v>
      </c>
      <c r="L1707" s="4">
        <f t="shared" si="689"/>
        <v>1.8539999999999999</v>
      </c>
      <c r="M1707" s="4">
        <f t="shared" si="690"/>
        <v>2.06</v>
      </c>
      <c r="N1707" s="1">
        <f t="shared" si="691"/>
        <v>0.53937432578209277</v>
      </c>
      <c r="O1707" s="1">
        <f t="shared" si="692"/>
        <v>0.4854368932038835</v>
      </c>
      <c r="P1707" s="1">
        <f t="shared" si="693"/>
        <v>2.421052631578946E-2</v>
      </c>
      <c r="Q1707" s="1">
        <f t="shared" si="694"/>
        <v>2.6968716289104633E-2</v>
      </c>
      <c r="R1707" s="1">
        <f t="shared" si="695"/>
        <v>0.5379687162891047</v>
      </c>
      <c r="S1707" s="1"/>
      <c r="T1707" s="17">
        <f t="shared" si="696"/>
        <v>858.84414784929493</v>
      </c>
      <c r="U1707" s="18">
        <f t="shared" si="697"/>
        <v>1061.3854342361001</v>
      </c>
      <c r="V1707" s="2">
        <f t="shared" si="698"/>
        <v>815.90194045683018</v>
      </c>
      <c r="W1707" s="18">
        <f t="shared" si="699"/>
        <v>1008.316162524295</v>
      </c>
      <c r="X1707" s="2">
        <f t="shared" si="700"/>
        <v>-122.56374821710705</v>
      </c>
      <c r="Y1707" s="2">
        <f t="shared" si="701"/>
        <v>100.8316162524295</v>
      </c>
      <c r="Z1707" s="2">
        <f t="shared" si="702"/>
        <v>815.90194045683018</v>
      </c>
      <c r="AA1707" s="2">
        <f t="shared" si="703"/>
        <v>-1000</v>
      </c>
      <c r="AB1707" s="5">
        <f t="shared" si="704"/>
        <v>0.85399999999999987</v>
      </c>
      <c r="AC1707" s="5">
        <f t="shared" si="705"/>
        <v>-1</v>
      </c>
      <c r="AD1707" s="3">
        <f t="shared" si="706"/>
        <v>201612</v>
      </c>
      <c r="AE1707" s="21">
        <v>2.12</v>
      </c>
      <c r="AF1707" s="21">
        <v>1.806</v>
      </c>
      <c r="AG1707" s="21">
        <v>2.06</v>
      </c>
      <c r="AH1707" s="21">
        <v>1.8540000000000001</v>
      </c>
      <c r="AI1707">
        <v>20</v>
      </c>
      <c r="AJ1707">
        <v>27</v>
      </c>
      <c r="AK1707">
        <f t="shared" si="707"/>
        <v>-120</v>
      </c>
      <c r="AL1707">
        <f t="shared" si="708"/>
        <v>27</v>
      </c>
      <c r="AM1707">
        <f t="shared" si="709"/>
        <v>20</v>
      </c>
    </row>
    <row r="1708" spans="2:39" x14ac:dyDescent="0.25">
      <c r="B1708" s="24">
        <v>42715</v>
      </c>
      <c r="C1708" s="20" t="s">
        <v>47</v>
      </c>
      <c r="D1708" s="20" t="s">
        <v>57</v>
      </c>
      <c r="E1708" s="2">
        <v>-113.12217194570137</v>
      </c>
      <c r="F1708" s="2">
        <v>102</v>
      </c>
      <c r="G1708" s="9">
        <f t="shared" si="710"/>
        <v>45099.999999995867</v>
      </c>
      <c r="H1708" s="2" t="str">
        <f t="shared" si="711"/>
        <v>Carolina Panthers</v>
      </c>
      <c r="I1708" s="2" t="str">
        <f t="shared" si="712"/>
        <v>San Diego Chargers</v>
      </c>
      <c r="J1708" s="17">
        <f t="shared" si="713"/>
        <v>-113.12217194570137</v>
      </c>
      <c r="K1708" s="18">
        <f t="shared" si="714"/>
        <v>102</v>
      </c>
      <c r="L1708" s="4">
        <f t="shared" si="689"/>
        <v>1.8840000000000001</v>
      </c>
      <c r="M1708" s="4">
        <f t="shared" si="690"/>
        <v>2.02</v>
      </c>
      <c r="N1708" s="1">
        <f t="shared" si="691"/>
        <v>0.53078556263269638</v>
      </c>
      <c r="O1708" s="1">
        <f t="shared" si="692"/>
        <v>0.49504950495049505</v>
      </c>
      <c r="P1708" s="1">
        <f t="shared" si="693"/>
        <v>2.5184426229508117E-2</v>
      </c>
      <c r="Q1708" s="1">
        <f t="shared" si="694"/>
        <v>1.7868028841100669E-2</v>
      </c>
      <c r="R1708" s="1">
        <f t="shared" si="695"/>
        <v>0.52886802884110073</v>
      </c>
      <c r="S1708" s="1"/>
      <c r="T1708" s="17">
        <f t="shared" si="696"/>
        <v>890.83087928624184</v>
      </c>
      <c r="U1708" s="18">
        <f t="shared" si="697"/>
        <v>1023.5691422820969</v>
      </c>
      <c r="V1708" s="2">
        <f t="shared" si="698"/>
        <v>846.28933532192968</v>
      </c>
      <c r="W1708" s="18">
        <f t="shared" si="699"/>
        <v>972.39068516799205</v>
      </c>
      <c r="X1708" s="2">
        <f t="shared" si="700"/>
        <v>-118.16289751773826</v>
      </c>
      <c r="Y1708" s="2">
        <f t="shared" si="701"/>
        <v>-102.83932325279712</v>
      </c>
      <c r="Z1708" s="2">
        <f t="shared" si="702"/>
        <v>846.28933532192968</v>
      </c>
      <c r="AA1708" s="2">
        <f t="shared" si="703"/>
        <v>-1000</v>
      </c>
      <c r="AB1708" s="5">
        <f t="shared" si="704"/>
        <v>0.88400000000000012</v>
      </c>
      <c r="AC1708" s="5">
        <f t="shared" si="705"/>
        <v>-1</v>
      </c>
      <c r="AD1708" s="3">
        <f t="shared" si="706"/>
        <v>201612</v>
      </c>
      <c r="AE1708" s="21">
        <v>1.8540000000000001</v>
      </c>
      <c r="AF1708" s="21">
        <v>2.06</v>
      </c>
      <c r="AG1708" s="21">
        <v>1.8839999999999999</v>
      </c>
      <c r="AH1708" s="21">
        <v>2.02</v>
      </c>
      <c r="AI1708">
        <v>28</v>
      </c>
      <c r="AJ1708">
        <v>16</v>
      </c>
      <c r="AK1708">
        <f t="shared" si="707"/>
        <v>-120</v>
      </c>
      <c r="AL1708">
        <f t="shared" si="708"/>
        <v>28</v>
      </c>
      <c r="AM1708">
        <f t="shared" si="709"/>
        <v>16</v>
      </c>
    </row>
    <row r="1709" spans="2:39" x14ac:dyDescent="0.25">
      <c r="B1709" s="24">
        <v>42715</v>
      </c>
      <c r="C1709" s="20" t="s">
        <v>49</v>
      </c>
      <c r="D1709" s="20" t="s">
        <v>24</v>
      </c>
      <c r="E1709" s="2">
        <v>179</v>
      </c>
      <c r="F1709" s="2">
        <v>-199.20318725099602</v>
      </c>
      <c r="G1709" s="9">
        <f t="shared" si="710"/>
        <v>45100.041666662531</v>
      </c>
      <c r="H1709" s="2" t="str">
        <f t="shared" si="711"/>
        <v>Cincinnati Bengals</v>
      </c>
      <c r="I1709" s="2" t="str">
        <f t="shared" si="712"/>
        <v>Cleveland Browns</v>
      </c>
      <c r="J1709" s="17">
        <f t="shared" si="713"/>
        <v>-199.20318725099602</v>
      </c>
      <c r="K1709" s="18">
        <f t="shared" si="714"/>
        <v>179</v>
      </c>
      <c r="L1709" s="4">
        <f t="shared" si="689"/>
        <v>1.5020000000000002</v>
      </c>
      <c r="M1709" s="4">
        <f t="shared" si="690"/>
        <v>2.79</v>
      </c>
      <c r="N1709" s="1">
        <f t="shared" si="691"/>
        <v>0.66577896138482018</v>
      </c>
      <c r="O1709" s="1">
        <f t="shared" si="692"/>
        <v>0.35842293906810035</v>
      </c>
      <c r="P1709" s="1">
        <f t="shared" si="693"/>
        <v>2.3630009319664302E-2</v>
      </c>
      <c r="Q1709" s="1">
        <f t="shared" si="694"/>
        <v>0.15367801115835991</v>
      </c>
      <c r="R1709" s="1">
        <f t="shared" si="695"/>
        <v>0.66467801115835989</v>
      </c>
      <c r="S1709" s="1"/>
      <c r="T1709" s="17">
        <f t="shared" si="696"/>
        <v>504.4878621112523</v>
      </c>
      <c r="U1709" s="18">
        <f t="shared" si="697"/>
        <v>1774.8764139352993</v>
      </c>
      <c r="V1709" s="2">
        <f t="shared" si="698"/>
        <v>479.26346900568967</v>
      </c>
      <c r="W1709" s="18">
        <f t="shared" si="699"/>
        <v>1686.1325932385344</v>
      </c>
      <c r="X1709" s="2">
        <f t="shared" si="700"/>
        <v>-208.65349951972416</v>
      </c>
      <c r="Y1709" s="2">
        <f t="shared" si="701"/>
        <v>168.61325932385344</v>
      </c>
      <c r="Z1709" s="2">
        <f t="shared" si="702"/>
        <v>479.26346900568967</v>
      </c>
      <c r="AA1709" s="2">
        <f t="shared" si="703"/>
        <v>-1000</v>
      </c>
      <c r="AB1709" s="5">
        <f t="shared" si="704"/>
        <v>0.50200000000000022</v>
      </c>
      <c r="AC1709" s="5">
        <f t="shared" si="705"/>
        <v>-1</v>
      </c>
      <c r="AD1709" s="3">
        <f t="shared" si="706"/>
        <v>201612</v>
      </c>
      <c r="AE1709" s="21">
        <v>3.21</v>
      </c>
      <c r="AF1709" s="21">
        <v>1.403</v>
      </c>
      <c r="AG1709" s="21">
        <v>2.79</v>
      </c>
      <c r="AH1709" s="21">
        <v>1.502</v>
      </c>
      <c r="AI1709">
        <v>10</v>
      </c>
      <c r="AJ1709">
        <v>23</v>
      </c>
      <c r="AK1709">
        <f t="shared" si="707"/>
        <v>-200</v>
      </c>
      <c r="AL1709">
        <f t="shared" si="708"/>
        <v>23</v>
      </c>
      <c r="AM1709">
        <f t="shared" si="709"/>
        <v>10</v>
      </c>
    </row>
    <row r="1710" spans="2:39" x14ac:dyDescent="0.25">
      <c r="B1710" s="24">
        <v>42715</v>
      </c>
      <c r="C1710" s="20" t="s">
        <v>37</v>
      </c>
      <c r="D1710" s="20" t="s">
        <v>40</v>
      </c>
      <c r="E1710" s="2">
        <v>-325.73289902280135</v>
      </c>
      <c r="F1710" s="2">
        <v>285</v>
      </c>
      <c r="G1710" s="9">
        <f t="shared" si="710"/>
        <v>45100.083333329196</v>
      </c>
      <c r="H1710" s="2" t="str">
        <f t="shared" si="711"/>
        <v>Detroit Lions</v>
      </c>
      <c r="I1710" s="2" t="str">
        <f t="shared" si="712"/>
        <v>Chicago Bears</v>
      </c>
      <c r="J1710" s="17">
        <f t="shared" si="713"/>
        <v>-325.73289902280135</v>
      </c>
      <c r="K1710" s="18">
        <f t="shared" si="714"/>
        <v>285</v>
      </c>
      <c r="L1710" s="4">
        <f t="shared" si="689"/>
        <v>1.3069999999999999</v>
      </c>
      <c r="M1710" s="4">
        <f t="shared" si="690"/>
        <v>3.85</v>
      </c>
      <c r="N1710" s="1">
        <f t="shared" si="691"/>
        <v>0.76511094108645761</v>
      </c>
      <c r="O1710" s="1">
        <f t="shared" si="692"/>
        <v>0.25974025974025972</v>
      </c>
      <c r="P1710" s="1">
        <f t="shared" si="693"/>
        <v>2.424859414388203E-2</v>
      </c>
      <c r="Q1710" s="1">
        <f t="shared" si="694"/>
        <v>0.25268534067309895</v>
      </c>
      <c r="R1710" s="1">
        <f t="shared" si="695"/>
        <v>0.76368534067309901</v>
      </c>
      <c r="S1710" s="1"/>
      <c r="T1710" s="17">
        <f t="shared" si="696"/>
        <v>309.4398265110305</v>
      </c>
      <c r="U1710" s="18">
        <f t="shared" si="697"/>
        <v>2776.3533728520742</v>
      </c>
      <c r="V1710" s="2">
        <f t="shared" si="698"/>
        <v>293.96783518547898</v>
      </c>
      <c r="W1710" s="18">
        <f t="shared" si="699"/>
        <v>2637.5357042094706</v>
      </c>
      <c r="X1710" s="2">
        <f t="shared" si="700"/>
        <v>-340.17327078285626</v>
      </c>
      <c r="Y1710" s="2">
        <f t="shared" si="701"/>
        <v>263.75357042094709</v>
      </c>
      <c r="Z1710" s="2">
        <f t="shared" si="702"/>
        <v>293.96783518547898</v>
      </c>
      <c r="AA1710" s="2">
        <f t="shared" si="703"/>
        <v>-1000</v>
      </c>
      <c r="AB1710" s="5">
        <f t="shared" si="704"/>
        <v>0.30699999999999994</v>
      </c>
      <c r="AC1710" s="5">
        <f t="shared" si="705"/>
        <v>-1</v>
      </c>
      <c r="AD1710" s="3">
        <f t="shared" si="706"/>
        <v>201612</v>
      </c>
      <c r="AE1710" s="21">
        <v>1.2729999999999999</v>
      </c>
      <c r="AF1710" s="21">
        <v>4.18</v>
      </c>
      <c r="AG1710" s="21">
        <v>1.3069999999999999</v>
      </c>
      <c r="AH1710" s="21">
        <v>3.85</v>
      </c>
      <c r="AI1710">
        <v>20</v>
      </c>
      <c r="AJ1710">
        <v>17</v>
      </c>
      <c r="AK1710">
        <f t="shared" si="707"/>
        <v>-400</v>
      </c>
      <c r="AL1710">
        <f t="shared" si="708"/>
        <v>20</v>
      </c>
      <c r="AM1710">
        <f t="shared" si="709"/>
        <v>17</v>
      </c>
    </row>
    <row r="1711" spans="2:39" x14ac:dyDescent="0.25">
      <c r="B1711" s="24">
        <v>42715</v>
      </c>
      <c r="C1711" s="20" t="s">
        <v>42</v>
      </c>
      <c r="D1711" s="20" t="s">
        <v>43</v>
      </c>
      <c r="E1711" s="2">
        <v>-270.2702702702702</v>
      </c>
      <c r="F1711" s="2">
        <v>239</v>
      </c>
      <c r="G1711" s="9">
        <f t="shared" si="710"/>
        <v>45100.12499999586</v>
      </c>
      <c r="H1711" s="2" t="str">
        <f t="shared" si="711"/>
        <v>Indianapolis Colts</v>
      </c>
      <c r="I1711" s="2" t="str">
        <f t="shared" si="712"/>
        <v>Houston Texans</v>
      </c>
      <c r="J1711" s="17">
        <f t="shared" si="713"/>
        <v>-270.2702702702702</v>
      </c>
      <c r="K1711" s="18">
        <f t="shared" si="714"/>
        <v>239</v>
      </c>
      <c r="L1711" s="4">
        <f t="shared" si="689"/>
        <v>1.37</v>
      </c>
      <c r="M1711" s="4">
        <f t="shared" si="690"/>
        <v>3.39</v>
      </c>
      <c r="N1711" s="1">
        <f t="shared" si="691"/>
        <v>0.72992700729927007</v>
      </c>
      <c r="O1711" s="1">
        <f t="shared" si="692"/>
        <v>0.29498525073746312</v>
      </c>
      <c r="P1711" s="1">
        <f t="shared" si="693"/>
        <v>2.4306722689075522E-2</v>
      </c>
      <c r="Q1711" s="1">
        <f t="shared" si="694"/>
        <v>0.21747087828090347</v>
      </c>
      <c r="R1711" s="1">
        <f t="shared" si="695"/>
        <v>0.72847087828090351</v>
      </c>
      <c r="S1711" s="1"/>
      <c r="T1711" s="17">
        <f t="shared" si="696"/>
        <v>372.73847152252659</v>
      </c>
      <c r="U1711" s="18">
        <f t="shared" si="697"/>
        <v>2348.8422438213829</v>
      </c>
      <c r="V1711" s="2">
        <f t="shared" si="698"/>
        <v>354.10154794640027</v>
      </c>
      <c r="W1711" s="18">
        <f t="shared" si="699"/>
        <v>2231.4001316303138</v>
      </c>
      <c r="X1711" s="2">
        <f t="shared" si="700"/>
        <v>-282.40486544028556</v>
      </c>
      <c r="Y1711" s="2">
        <f t="shared" si="701"/>
        <v>223.14001316303137</v>
      </c>
      <c r="Z1711" s="2">
        <f t="shared" si="702"/>
        <v>-1000</v>
      </c>
      <c r="AA1711" s="2">
        <f t="shared" si="703"/>
        <v>2231.4001316303138</v>
      </c>
      <c r="AB1711" s="5">
        <f t="shared" si="704"/>
        <v>-1</v>
      </c>
      <c r="AC1711" s="5">
        <f t="shared" si="705"/>
        <v>2.39</v>
      </c>
      <c r="AD1711" s="3">
        <f t="shared" si="706"/>
        <v>201612</v>
      </c>
      <c r="AE1711" s="21">
        <v>1.4339999999999999</v>
      </c>
      <c r="AF1711" s="21">
        <v>3.05</v>
      </c>
      <c r="AG1711" s="21">
        <v>1.37</v>
      </c>
      <c r="AH1711" s="21">
        <v>3.39</v>
      </c>
      <c r="AI1711">
        <v>17</v>
      </c>
      <c r="AJ1711">
        <v>22</v>
      </c>
      <c r="AK1711">
        <f t="shared" si="707"/>
        <v>-300</v>
      </c>
      <c r="AL1711">
        <f t="shared" si="708"/>
        <v>17</v>
      </c>
      <c r="AM1711">
        <f t="shared" si="709"/>
        <v>22</v>
      </c>
    </row>
    <row r="1712" spans="2:39" x14ac:dyDescent="0.25">
      <c r="B1712" s="24">
        <v>42715</v>
      </c>
      <c r="C1712" s="20" t="s">
        <v>29</v>
      </c>
      <c r="D1712" s="20" t="s">
        <v>32</v>
      </c>
      <c r="E1712" s="2">
        <v>159</v>
      </c>
      <c r="F1712" s="2">
        <v>-177.30496453900707</v>
      </c>
      <c r="G1712" s="9">
        <f t="shared" si="710"/>
        <v>45100.166666662524</v>
      </c>
      <c r="H1712" s="2" t="str">
        <f t="shared" si="711"/>
        <v>Minnesota Vikings</v>
      </c>
      <c r="I1712" s="2" t="str">
        <f t="shared" si="712"/>
        <v>Jacksonville Jaguars</v>
      </c>
      <c r="J1712" s="17">
        <f t="shared" si="713"/>
        <v>-177.30496453900707</v>
      </c>
      <c r="K1712" s="18">
        <f t="shared" si="714"/>
        <v>159</v>
      </c>
      <c r="L1712" s="4">
        <f t="shared" si="689"/>
        <v>1.5640000000000001</v>
      </c>
      <c r="M1712" s="4">
        <f t="shared" si="690"/>
        <v>2.59</v>
      </c>
      <c r="N1712" s="1">
        <f t="shared" si="691"/>
        <v>0.63938618925831203</v>
      </c>
      <c r="O1712" s="1">
        <f t="shared" si="692"/>
        <v>0.38610038610038611</v>
      </c>
      <c r="P1712" s="1">
        <f t="shared" si="693"/>
        <v>2.4853153586904098E-2</v>
      </c>
      <c r="Q1712" s="1">
        <f t="shared" si="694"/>
        <v>0.12664290157896296</v>
      </c>
      <c r="R1712" s="1">
        <f t="shared" si="695"/>
        <v>0.63764290157896297</v>
      </c>
      <c r="S1712" s="1"/>
      <c r="T1712" s="17">
        <f t="shared" si="696"/>
        <v>568.27590728878238</v>
      </c>
      <c r="U1712" s="18">
        <f t="shared" si="697"/>
        <v>1585.5874535669882</v>
      </c>
      <c r="V1712" s="2">
        <f t="shared" si="698"/>
        <v>539.86211192434325</v>
      </c>
      <c r="W1712" s="18">
        <f t="shared" si="699"/>
        <v>1506.3080808886386</v>
      </c>
      <c r="X1712" s="2">
        <f t="shared" si="700"/>
        <v>-185.23248398289911</v>
      </c>
      <c r="Y1712" s="2">
        <f t="shared" si="701"/>
        <v>150.63080808886386</v>
      </c>
      <c r="Z1712" s="2">
        <f t="shared" si="702"/>
        <v>539.86211192434325</v>
      </c>
      <c r="AA1712" s="2">
        <f t="shared" si="703"/>
        <v>-1000</v>
      </c>
      <c r="AB1712" s="5">
        <f t="shared" si="704"/>
        <v>0.56400000000000006</v>
      </c>
      <c r="AC1712" s="5">
        <f t="shared" si="705"/>
        <v>-1</v>
      </c>
      <c r="AD1712" s="3">
        <f t="shared" si="706"/>
        <v>201612</v>
      </c>
      <c r="AE1712" s="21">
        <v>2.62</v>
      </c>
      <c r="AF1712" s="21">
        <v>1.5549999999999999</v>
      </c>
      <c r="AG1712" s="21">
        <v>2.59</v>
      </c>
      <c r="AH1712" s="21">
        <v>1.5640000000000001</v>
      </c>
      <c r="AI1712">
        <v>16</v>
      </c>
      <c r="AJ1712">
        <v>25</v>
      </c>
      <c r="AK1712">
        <f t="shared" si="707"/>
        <v>-180</v>
      </c>
      <c r="AL1712">
        <f t="shared" si="708"/>
        <v>25</v>
      </c>
      <c r="AM1712">
        <f t="shared" si="709"/>
        <v>16</v>
      </c>
    </row>
    <row r="1713" spans="2:39" x14ac:dyDescent="0.25">
      <c r="B1713" s="24">
        <v>42715</v>
      </c>
      <c r="C1713" s="20" t="s">
        <v>33</v>
      </c>
      <c r="D1713" s="20" t="s">
        <v>51</v>
      </c>
      <c r="E1713" s="2">
        <v>106</v>
      </c>
      <c r="F1713" s="2">
        <v>-117.09601873536299</v>
      </c>
      <c r="G1713" s="9">
        <f t="shared" si="710"/>
        <v>45100.208333329188</v>
      </c>
      <c r="H1713" s="2" t="str">
        <f t="shared" si="711"/>
        <v>Arizona Cardinals</v>
      </c>
      <c r="I1713" s="2" t="str">
        <f t="shared" si="712"/>
        <v>Miami Dolphins</v>
      </c>
      <c r="J1713" s="17">
        <f t="shared" si="713"/>
        <v>-117.09601873536299</v>
      </c>
      <c r="K1713" s="18">
        <f t="shared" si="714"/>
        <v>106</v>
      </c>
      <c r="L1713" s="4">
        <f t="shared" si="689"/>
        <v>1.8539999999999999</v>
      </c>
      <c r="M1713" s="4">
        <f t="shared" si="690"/>
        <v>2.06</v>
      </c>
      <c r="N1713" s="1">
        <f t="shared" si="691"/>
        <v>0.53937432578209277</v>
      </c>
      <c r="O1713" s="1">
        <f t="shared" si="692"/>
        <v>0.4854368932038835</v>
      </c>
      <c r="P1713" s="1">
        <f t="shared" si="693"/>
        <v>2.421052631578946E-2</v>
      </c>
      <c r="Q1713" s="1">
        <f t="shared" si="694"/>
        <v>2.6968716289104633E-2</v>
      </c>
      <c r="R1713" s="1">
        <f t="shared" si="695"/>
        <v>0.5379687162891047</v>
      </c>
      <c r="S1713" s="1"/>
      <c r="T1713" s="17">
        <f t="shared" si="696"/>
        <v>858.84414784929493</v>
      </c>
      <c r="U1713" s="18">
        <f t="shared" si="697"/>
        <v>1061.3854342361001</v>
      </c>
      <c r="V1713" s="2">
        <f t="shared" si="698"/>
        <v>815.90194045683018</v>
      </c>
      <c r="W1713" s="18">
        <f t="shared" si="699"/>
        <v>1008.316162524295</v>
      </c>
      <c r="X1713" s="2">
        <f t="shared" si="700"/>
        <v>-122.56374821710705</v>
      </c>
      <c r="Y1713" s="2">
        <f t="shared" si="701"/>
        <v>100.8316162524295</v>
      </c>
      <c r="Z1713" s="2">
        <f t="shared" si="702"/>
        <v>-1000</v>
      </c>
      <c r="AA1713" s="2">
        <f t="shared" si="703"/>
        <v>1008.316162524295</v>
      </c>
      <c r="AB1713" s="5">
        <f t="shared" si="704"/>
        <v>-1</v>
      </c>
      <c r="AC1713" s="5">
        <f t="shared" si="705"/>
        <v>1.06</v>
      </c>
      <c r="AD1713" s="3">
        <f t="shared" si="706"/>
        <v>201612</v>
      </c>
      <c r="AE1713" s="21">
        <v>1.8540000000000001</v>
      </c>
      <c r="AF1713" s="21">
        <v>2.06</v>
      </c>
      <c r="AG1713" s="21">
        <v>2.06</v>
      </c>
      <c r="AH1713" s="21">
        <v>1.8540000000000001</v>
      </c>
      <c r="AI1713">
        <v>26</v>
      </c>
      <c r="AJ1713">
        <v>23</v>
      </c>
      <c r="AK1713">
        <f t="shared" si="707"/>
        <v>-120</v>
      </c>
      <c r="AL1713">
        <f t="shared" si="708"/>
        <v>23</v>
      </c>
      <c r="AM1713">
        <f t="shared" si="709"/>
        <v>26</v>
      </c>
    </row>
    <row r="1714" spans="2:39" x14ac:dyDescent="0.25">
      <c r="B1714" s="24">
        <v>42715</v>
      </c>
      <c r="C1714" s="20" t="s">
        <v>22</v>
      </c>
      <c r="D1714" s="20" t="s">
        <v>56</v>
      </c>
      <c r="E1714" s="2">
        <v>106.99999999999999</v>
      </c>
      <c r="F1714" s="2">
        <v>-118.06375442739079</v>
      </c>
      <c r="G1714" s="9">
        <f t="shared" si="710"/>
        <v>45100.249999995853</v>
      </c>
      <c r="H1714" s="2" t="str">
        <f t="shared" si="711"/>
        <v>Washington Redskins</v>
      </c>
      <c r="I1714" s="2" t="str">
        <f t="shared" si="712"/>
        <v>Philadelphia Eagles</v>
      </c>
      <c r="J1714" s="17">
        <f t="shared" si="713"/>
        <v>-118.06375442739079</v>
      </c>
      <c r="K1714" s="18">
        <f t="shared" si="714"/>
        <v>106.99999999999999</v>
      </c>
      <c r="L1714" s="4">
        <f t="shared" si="689"/>
        <v>1.847</v>
      </c>
      <c r="M1714" s="4">
        <f t="shared" si="690"/>
        <v>2.0699999999999998</v>
      </c>
      <c r="N1714" s="1">
        <f t="shared" si="691"/>
        <v>0.54141851651326478</v>
      </c>
      <c r="O1714" s="1">
        <f t="shared" si="692"/>
        <v>0.48309178743961356</v>
      </c>
      <c r="P1714" s="1">
        <f t="shared" si="693"/>
        <v>2.3923921368394274E-2</v>
      </c>
      <c r="Q1714" s="1">
        <f t="shared" si="694"/>
        <v>2.9163364536825609E-2</v>
      </c>
      <c r="R1714" s="1">
        <f t="shared" si="695"/>
        <v>0.54016336453682556</v>
      </c>
      <c r="S1714" s="1"/>
      <c r="T1714" s="17">
        <f t="shared" si="696"/>
        <v>851.29178624964879</v>
      </c>
      <c r="U1714" s="18">
        <f t="shared" si="697"/>
        <v>1070.70809343718</v>
      </c>
      <c r="V1714" s="2">
        <f t="shared" si="698"/>
        <v>808.72719693716635</v>
      </c>
      <c r="W1714" s="18">
        <f t="shared" si="699"/>
        <v>1017.1726887653209</v>
      </c>
      <c r="X1714" s="2">
        <f t="shared" si="700"/>
        <v>-123.65109072468778</v>
      </c>
      <c r="Y1714" s="2">
        <f t="shared" si="701"/>
        <v>101.71726887653209</v>
      </c>
      <c r="Z1714" s="2">
        <f t="shared" si="702"/>
        <v>808.72719693716635</v>
      </c>
      <c r="AA1714" s="2">
        <f t="shared" si="703"/>
        <v>-1000</v>
      </c>
      <c r="AB1714" s="5">
        <f t="shared" si="704"/>
        <v>0.84699999999999998</v>
      </c>
      <c r="AC1714" s="5">
        <f t="shared" si="705"/>
        <v>-1</v>
      </c>
      <c r="AD1714" s="3">
        <f t="shared" si="706"/>
        <v>201612</v>
      </c>
      <c r="AE1714" s="21">
        <v>2.1800000000000002</v>
      </c>
      <c r="AF1714" s="21">
        <v>1.7689999999999999</v>
      </c>
      <c r="AG1714" s="21">
        <v>2.0699999999999998</v>
      </c>
      <c r="AH1714" s="21">
        <v>1.847</v>
      </c>
      <c r="AI1714">
        <v>22</v>
      </c>
      <c r="AJ1714">
        <v>27</v>
      </c>
      <c r="AK1714">
        <f t="shared" si="707"/>
        <v>-120</v>
      </c>
      <c r="AL1714">
        <f t="shared" si="708"/>
        <v>27</v>
      </c>
      <c r="AM1714">
        <f t="shared" si="709"/>
        <v>22</v>
      </c>
    </row>
    <row r="1715" spans="2:39" x14ac:dyDescent="0.25">
      <c r="B1715" s="24">
        <v>42715</v>
      </c>
      <c r="C1715" s="20" t="s">
        <v>30</v>
      </c>
      <c r="D1715" s="20" t="s">
        <v>46</v>
      </c>
      <c r="E1715" s="2">
        <v>-130.03901170351108</v>
      </c>
      <c r="F1715" s="2">
        <v>118.00000000000001</v>
      </c>
      <c r="G1715" s="9">
        <f t="shared" si="710"/>
        <v>45100.291666662517</v>
      </c>
      <c r="H1715" s="2" t="str">
        <f t="shared" si="711"/>
        <v>Tampa Bay Buccaneers</v>
      </c>
      <c r="I1715" s="2" t="str">
        <f t="shared" si="712"/>
        <v>New Orleans Saints</v>
      </c>
      <c r="J1715" s="17">
        <f t="shared" si="713"/>
        <v>-130.03901170351108</v>
      </c>
      <c r="K1715" s="18">
        <f t="shared" si="714"/>
        <v>118.00000000000001</v>
      </c>
      <c r="L1715" s="4">
        <f t="shared" si="689"/>
        <v>1.7689999999999999</v>
      </c>
      <c r="M1715" s="4">
        <f t="shared" si="690"/>
        <v>2.1800000000000002</v>
      </c>
      <c r="N1715" s="1">
        <f t="shared" si="691"/>
        <v>0.56529112492933864</v>
      </c>
      <c r="O1715" s="1">
        <f t="shared" si="692"/>
        <v>0.4587155963302752</v>
      </c>
      <c r="P1715" s="1">
        <f t="shared" si="693"/>
        <v>2.3443909850595079E-2</v>
      </c>
      <c r="Q1715" s="1">
        <f t="shared" si="694"/>
        <v>5.328776429953172E-2</v>
      </c>
      <c r="R1715" s="1">
        <f t="shared" si="695"/>
        <v>0.56428776429953176</v>
      </c>
      <c r="S1715" s="1"/>
      <c r="T1715" s="17">
        <f t="shared" si="696"/>
        <v>772.14546064335025</v>
      </c>
      <c r="U1715" s="18">
        <f t="shared" si="697"/>
        <v>1178.7723247127699</v>
      </c>
      <c r="V1715" s="2">
        <f t="shared" si="698"/>
        <v>733.53818761118271</v>
      </c>
      <c r="W1715" s="18">
        <f t="shared" si="699"/>
        <v>1119.8337084771313</v>
      </c>
      <c r="X1715" s="2">
        <f t="shared" si="700"/>
        <v>-136.32555426413018</v>
      </c>
      <c r="Y1715" s="2">
        <f t="shared" si="701"/>
        <v>111.98337084771313</v>
      </c>
      <c r="Z1715" s="2">
        <f t="shared" si="702"/>
        <v>733.53818761118271</v>
      </c>
      <c r="AA1715" s="2">
        <f t="shared" si="703"/>
        <v>-1000</v>
      </c>
      <c r="AB1715" s="5">
        <f t="shared" si="704"/>
        <v>0.76899999999999991</v>
      </c>
      <c r="AC1715" s="5">
        <f t="shared" si="705"/>
        <v>-1</v>
      </c>
      <c r="AD1715" s="3">
        <f t="shared" si="706"/>
        <v>201612</v>
      </c>
      <c r="AE1715" s="21">
        <v>1.714</v>
      </c>
      <c r="AF1715" s="21">
        <v>2.27</v>
      </c>
      <c r="AG1715" s="21">
        <v>1.7689999999999999</v>
      </c>
      <c r="AH1715" s="21">
        <v>2.1800000000000002</v>
      </c>
      <c r="AI1715">
        <v>16</v>
      </c>
      <c r="AJ1715">
        <v>11</v>
      </c>
      <c r="AK1715">
        <f t="shared" si="707"/>
        <v>-140</v>
      </c>
      <c r="AL1715">
        <f t="shared" si="708"/>
        <v>16</v>
      </c>
      <c r="AM1715">
        <f t="shared" si="709"/>
        <v>11</v>
      </c>
    </row>
    <row r="1716" spans="2:39" x14ac:dyDescent="0.25">
      <c r="B1716" s="24">
        <v>42715</v>
      </c>
      <c r="C1716" s="20" t="s">
        <v>44</v>
      </c>
      <c r="D1716" s="20" t="s">
        <v>41</v>
      </c>
      <c r="E1716" s="2">
        <v>-120.04801920768308</v>
      </c>
      <c r="F1716" s="2">
        <v>108.99999999999999</v>
      </c>
      <c r="G1716" s="9">
        <f t="shared" si="710"/>
        <v>45100.333333329181</v>
      </c>
      <c r="H1716" s="2" t="str">
        <f t="shared" si="711"/>
        <v>Tennessee Titans</v>
      </c>
      <c r="I1716" s="2" t="str">
        <f t="shared" si="712"/>
        <v>Denver Broncos</v>
      </c>
      <c r="J1716" s="17">
        <f t="shared" si="713"/>
        <v>-120.04801920768308</v>
      </c>
      <c r="K1716" s="18">
        <f t="shared" si="714"/>
        <v>108.99999999999999</v>
      </c>
      <c r="L1716" s="4">
        <f t="shared" si="689"/>
        <v>1.8329999999999997</v>
      </c>
      <c r="M1716" s="4">
        <f t="shared" si="690"/>
        <v>2.09</v>
      </c>
      <c r="N1716" s="1">
        <f t="shared" si="691"/>
        <v>0.54555373704309884</v>
      </c>
      <c r="O1716" s="1">
        <f t="shared" si="692"/>
        <v>0.47846889952153115</v>
      </c>
      <c r="P1716" s="1">
        <f t="shared" si="693"/>
        <v>2.3459087433087E-2</v>
      </c>
      <c r="Q1716" s="1">
        <f t="shared" si="694"/>
        <v>3.3542418760783843E-2</v>
      </c>
      <c r="R1716" s="1">
        <f t="shared" si="695"/>
        <v>0.54454241876078391</v>
      </c>
      <c r="S1716" s="1"/>
      <c r="T1716" s="17">
        <f t="shared" si="696"/>
        <v>836.40422774721878</v>
      </c>
      <c r="U1716" s="18">
        <f t="shared" si="697"/>
        <v>1089.5532146537353</v>
      </c>
      <c r="V1716" s="2">
        <f t="shared" si="698"/>
        <v>794.58401635985786</v>
      </c>
      <c r="W1716" s="18">
        <f t="shared" si="699"/>
        <v>1035.0755539210484</v>
      </c>
      <c r="X1716" s="2">
        <f t="shared" si="700"/>
        <v>-125.85201557176953</v>
      </c>
      <c r="Y1716" s="2">
        <f t="shared" si="701"/>
        <v>103.50755539210483</v>
      </c>
      <c r="Z1716" s="2">
        <f t="shared" si="702"/>
        <v>794.58401635985786</v>
      </c>
      <c r="AA1716" s="2">
        <f t="shared" si="703"/>
        <v>-1000</v>
      </c>
      <c r="AB1716" s="5">
        <f t="shared" si="704"/>
        <v>0.83299999999999974</v>
      </c>
      <c r="AC1716" s="5">
        <f t="shared" si="705"/>
        <v>-1</v>
      </c>
      <c r="AD1716" s="3">
        <f t="shared" si="706"/>
        <v>201612</v>
      </c>
      <c r="AE1716" s="21">
        <v>1.7809999999999999</v>
      </c>
      <c r="AF1716" s="21">
        <v>2.16</v>
      </c>
      <c r="AG1716" s="21">
        <v>1.833</v>
      </c>
      <c r="AH1716" s="21">
        <v>2.09</v>
      </c>
      <c r="AI1716">
        <v>13</v>
      </c>
      <c r="AJ1716">
        <v>10</v>
      </c>
      <c r="AK1716">
        <f t="shared" si="707"/>
        <v>-130</v>
      </c>
      <c r="AL1716">
        <f t="shared" si="708"/>
        <v>13</v>
      </c>
      <c r="AM1716">
        <f t="shared" si="709"/>
        <v>10</v>
      </c>
    </row>
    <row r="1717" spans="2:39" x14ac:dyDescent="0.25">
      <c r="B1717" s="24">
        <v>42712</v>
      </c>
      <c r="C1717" s="20" t="s">
        <v>23</v>
      </c>
      <c r="D1717" s="20" t="s">
        <v>55</v>
      </c>
      <c r="E1717" s="2">
        <v>-198.01980198019805</v>
      </c>
      <c r="F1717" s="2">
        <v>177.99999999999997</v>
      </c>
      <c r="G1717" s="9">
        <f t="shared" si="710"/>
        <v>45100.374999995845</v>
      </c>
      <c r="H1717" s="2" t="str">
        <f t="shared" si="711"/>
        <v>Kansas City Chiefs</v>
      </c>
      <c r="I1717" s="2" t="str">
        <f t="shared" si="712"/>
        <v>Oakland Raiders</v>
      </c>
      <c r="J1717" s="17">
        <f t="shared" si="713"/>
        <v>-198.01980198019805</v>
      </c>
      <c r="K1717" s="18">
        <f t="shared" si="714"/>
        <v>177.99999999999997</v>
      </c>
      <c r="L1717" s="4">
        <f t="shared" si="689"/>
        <v>1.5049999999999999</v>
      </c>
      <c r="M1717" s="4">
        <f t="shared" si="690"/>
        <v>2.78</v>
      </c>
      <c r="N1717" s="1">
        <f t="shared" si="691"/>
        <v>0.66445182724252494</v>
      </c>
      <c r="O1717" s="1">
        <f t="shared" si="692"/>
        <v>0.35971223021582738</v>
      </c>
      <c r="P1717" s="1">
        <f t="shared" si="693"/>
        <v>2.3593932322053868E-2</v>
      </c>
      <c r="Q1717" s="1">
        <f t="shared" si="694"/>
        <v>0.15236979851334878</v>
      </c>
      <c r="R1717" s="1">
        <f t="shared" si="695"/>
        <v>0.66336979851334876</v>
      </c>
      <c r="S1717" s="1"/>
      <c r="T1717" s="17">
        <f t="shared" si="696"/>
        <v>507.45481968135954</v>
      </c>
      <c r="U1717" s="18">
        <f t="shared" si="697"/>
        <v>1765.1027710768672</v>
      </c>
      <c r="V1717" s="2">
        <f t="shared" si="698"/>
        <v>482.08207869729154</v>
      </c>
      <c r="W1717" s="18">
        <f t="shared" si="699"/>
        <v>1676.8476325230238</v>
      </c>
      <c r="X1717" s="2">
        <f t="shared" si="700"/>
        <v>-207.43355627370644</v>
      </c>
      <c r="Y1717" s="2">
        <f t="shared" si="701"/>
        <v>167.68476325230239</v>
      </c>
      <c r="Z1717" s="2">
        <f t="shared" si="702"/>
        <v>482.08207869729154</v>
      </c>
      <c r="AA1717" s="2">
        <f t="shared" si="703"/>
        <v>-1000</v>
      </c>
      <c r="AB1717" s="5">
        <f t="shared" si="704"/>
        <v>0.50499999999999989</v>
      </c>
      <c r="AC1717" s="5">
        <f t="shared" si="705"/>
        <v>-1</v>
      </c>
      <c r="AD1717" s="3">
        <f t="shared" si="706"/>
        <v>201612</v>
      </c>
      <c r="AE1717" s="21">
        <v>1.571</v>
      </c>
      <c r="AF1717" s="21">
        <v>2.58</v>
      </c>
      <c r="AG1717" s="21">
        <v>1.5049999999999999</v>
      </c>
      <c r="AH1717" s="21">
        <v>2.78</v>
      </c>
      <c r="AI1717">
        <v>21</v>
      </c>
      <c r="AJ1717">
        <v>13</v>
      </c>
      <c r="AK1717">
        <f t="shared" si="707"/>
        <v>-200</v>
      </c>
      <c r="AL1717">
        <f t="shared" si="708"/>
        <v>21</v>
      </c>
      <c r="AM1717">
        <f t="shared" si="709"/>
        <v>13</v>
      </c>
    </row>
    <row r="1718" spans="2:39" x14ac:dyDescent="0.25">
      <c r="B1718" s="24">
        <v>42709</v>
      </c>
      <c r="C1718" s="20" t="s">
        <v>45</v>
      </c>
      <c r="D1718" s="20" t="s">
        <v>42</v>
      </c>
      <c r="E1718" s="2">
        <v>-123.00123001230013</v>
      </c>
      <c r="F1718" s="2">
        <v>110.99999999999999</v>
      </c>
      <c r="G1718" s="9">
        <f t="shared" si="710"/>
        <v>45100.41666666251</v>
      </c>
      <c r="H1718" s="2" t="str">
        <f t="shared" si="711"/>
        <v>New York Jets</v>
      </c>
      <c r="I1718" s="2" t="str">
        <f t="shared" si="712"/>
        <v>Indianapolis Colts</v>
      </c>
      <c r="J1718" s="17">
        <f t="shared" si="713"/>
        <v>-123.00123001230013</v>
      </c>
      <c r="K1718" s="18">
        <f t="shared" si="714"/>
        <v>110.99999999999999</v>
      </c>
      <c r="L1718" s="4">
        <f t="shared" si="689"/>
        <v>1.8130000000000002</v>
      </c>
      <c r="M1718" s="4">
        <f t="shared" si="690"/>
        <v>2.11</v>
      </c>
      <c r="N1718" s="1">
        <f t="shared" si="691"/>
        <v>0.55157198014340869</v>
      </c>
      <c r="O1718" s="1">
        <f t="shared" si="692"/>
        <v>0.47393364928909953</v>
      </c>
      <c r="P1718" s="1">
        <f t="shared" si="693"/>
        <v>2.4871271985725141E-2</v>
      </c>
      <c r="Q1718" s="1">
        <f t="shared" si="694"/>
        <v>3.8819165427154578E-2</v>
      </c>
      <c r="R1718" s="1">
        <f t="shared" si="695"/>
        <v>0.54981916542715459</v>
      </c>
      <c r="S1718" s="1"/>
      <c r="T1718" s="17">
        <f t="shared" si="696"/>
        <v>818.77981503809497</v>
      </c>
      <c r="U1718" s="18">
        <f t="shared" si="697"/>
        <v>1112.7024405877062</v>
      </c>
      <c r="V1718" s="2">
        <f t="shared" si="698"/>
        <v>777.84082428619013</v>
      </c>
      <c r="W1718" s="18">
        <f t="shared" si="699"/>
        <v>1057.0673185583207</v>
      </c>
      <c r="X1718" s="2">
        <f t="shared" si="700"/>
        <v>-128.56100744232359</v>
      </c>
      <c r="Y1718" s="2">
        <f t="shared" si="701"/>
        <v>105.70673185583207</v>
      </c>
      <c r="Z1718" s="2">
        <f t="shared" si="702"/>
        <v>-1000</v>
      </c>
      <c r="AA1718" s="2">
        <f t="shared" si="703"/>
        <v>1057.0673185583207</v>
      </c>
      <c r="AB1718" s="5">
        <f t="shared" si="704"/>
        <v>-1</v>
      </c>
      <c r="AC1718" s="5">
        <f t="shared" si="705"/>
        <v>1.1099999999999999</v>
      </c>
      <c r="AD1718" s="3">
        <f t="shared" si="706"/>
        <v>201612</v>
      </c>
      <c r="AE1718" s="21">
        <v>2.13</v>
      </c>
      <c r="AF1718" s="21">
        <v>1.8</v>
      </c>
      <c r="AG1718" s="21">
        <v>1.8129999999999999</v>
      </c>
      <c r="AH1718" s="21">
        <v>2.11</v>
      </c>
      <c r="AI1718">
        <v>10</v>
      </c>
      <c r="AJ1718">
        <v>41</v>
      </c>
      <c r="AK1718">
        <f t="shared" si="707"/>
        <v>-130</v>
      </c>
      <c r="AL1718">
        <f t="shared" si="708"/>
        <v>10</v>
      </c>
      <c r="AM1718">
        <f t="shared" si="709"/>
        <v>41</v>
      </c>
    </row>
    <row r="1719" spans="2:39" x14ac:dyDescent="0.25">
      <c r="B1719" s="24">
        <v>42708</v>
      </c>
      <c r="C1719" s="20" t="s">
        <v>35</v>
      </c>
      <c r="D1719" s="20" t="s">
        <v>47</v>
      </c>
      <c r="E1719" s="2">
        <v>-380.22813688212943</v>
      </c>
      <c r="F1719" s="2">
        <v>330</v>
      </c>
      <c r="G1719" s="9">
        <f t="shared" si="710"/>
        <v>45100.458333329174</v>
      </c>
      <c r="H1719" s="2" t="str">
        <f t="shared" si="711"/>
        <v>Seattle Seahawks</v>
      </c>
      <c r="I1719" s="2" t="str">
        <f t="shared" si="712"/>
        <v>Carolina Panthers</v>
      </c>
      <c r="J1719" s="17">
        <f t="shared" si="713"/>
        <v>-380.22813688212943</v>
      </c>
      <c r="K1719" s="18">
        <f t="shared" si="714"/>
        <v>330</v>
      </c>
      <c r="L1719" s="4">
        <f t="shared" si="689"/>
        <v>1.2629999999999999</v>
      </c>
      <c r="M1719" s="4">
        <f t="shared" si="690"/>
        <v>4.3</v>
      </c>
      <c r="N1719" s="1">
        <f t="shared" si="691"/>
        <v>0.79176563737133809</v>
      </c>
      <c r="O1719" s="1">
        <f t="shared" si="692"/>
        <v>0.23255813953488372</v>
      </c>
      <c r="P1719" s="1">
        <f t="shared" si="693"/>
        <v>2.3746180118641047E-2</v>
      </c>
      <c r="Q1719" s="1">
        <f t="shared" si="694"/>
        <v>0.2796037489182272</v>
      </c>
      <c r="R1719" s="1">
        <f t="shared" si="695"/>
        <v>0.79060374891822716</v>
      </c>
      <c r="S1719" s="1"/>
      <c r="T1719" s="17">
        <f t="shared" si="696"/>
        <v>264.85613225119045</v>
      </c>
      <c r="U1719" s="18">
        <f t="shared" si="697"/>
        <v>3182.3042096495674</v>
      </c>
      <c r="V1719" s="2">
        <f t="shared" si="698"/>
        <v>251.6133256386309</v>
      </c>
      <c r="W1719" s="18">
        <f t="shared" si="699"/>
        <v>3023.1889991670887</v>
      </c>
      <c r="X1719" s="2">
        <f t="shared" si="700"/>
        <v>-397.43523021360488</v>
      </c>
      <c r="Y1719" s="2">
        <f t="shared" si="701"/>
        <v>302.31889991670886</v>
      </c>
      <c r="Z1719" s="2">
        <f t="shared" si="702"/>
        <v>251.6133256386309</v>
      </c>
      <c r="AA1719" s="2">
        <f t="shared" si="703"/>
        <v>-1000</v>
      </c>
      <c r="AB1719" s="5">
        <f t="shared" si="704"/>
        <v>0.2629999999999999</v>
      </c>
      <c r="AC1719" s="5">
        <f t="shared" si="705"/>
        <v>-1</v>
      </c>
      <c r="AD1719" s="3">
        <f t="shared" si="706"/>
        <v>201612</v>
      </c>
      <c r="AE1719" s="21">
        <v>1.3440000000000001</v>
      </c>
      <c r="AF1719" s="21">
        <v>3.56</v>
      </c>
      <c r="AG1719" s="21">
        <v>1.2629999999999999</v>
      </c>
      <c r="AH1719" s="21">
        <v>4.3</v>
      </c>
      <c r="AI1719">
        <v>40</v>
      </c>
      <c r="AJ1719">
        <v>7</v>
      </c>
      <c r="AK1719">
        <f t="shared" si="707"/>
        <v>-400</v>
      </c>
      <c r="AL1719">
        <f t="shared" si="708"/>
        <v>40</v>
      </c>
      <c r="AM1719">
        <f t="shared" si="709"/>
        <v>7</v>
      </c>
    </row>
    <row r="1720" spans="2:39" x14ac:dyDescent="0.25">
      <c r="B1720" s="24">
        <v>42708</v>
      </c>
      <c r="C1720" s="20" t="s">
        <v>51</v>
      </c>
      <c r="D1720" s="20" t="s">
        <v>56</v>
      </c>
      <c r="E1720" s="2">
        <v>-139.08205841446451</v>
      </c>
      <c r="F1720" s="2">
        <v>125.99999999999997</v>
      </c>
      <c r="G1720" s="9">
        <f t="shared" si="710"/>
        <v>45100.499999995838</v>
      </c>
      <c r="H1720" s="2" t="str">
        <f t="shared" si="711"/>
        <v>Arizona Cardinals</v>
      </c>
      <c r="I1720" s="2" t="str">
        <f t="shared" si="712"/>
        <v>Washington Redskins</v>
      </c>
      <c r="J1720" s="17">
        <f t="shared" si="713"/>
        <v>-139.08205841446451</v>
      </c>
      <c r="K1720" s="18">
        <f t="shared" si="714"/>
        <v>125.99999999999997</v>
      </c>
      <c r="L1720" s="4">
        <f t="shared" si="689"/>
        <v>1.7190000000000001</v>
      </c>
      <c r="M1720" s="4">
        <f t="shared" si="690"/>
        <v>2.2599999999999998</v>
      </c>
      <c r="N1720" s="1">
        <f t="shared" si="691"/>
        <v>0.58173356602675974</v>
      </c>
      <c r="O1720" s="1">
        <f t="shared" si="692"/>
        <v>0.44247787610619471</v>
      </c>
      <c r="P1720" s="1">
        <f t="shared" si="693"/>
        <v>2.3639105302839969E-2</v>
      </c>
      <c r="Q1720" s="1">
        <f t="shared" si="694"/>
        <v>6.9627844960282514E-2</v>
      </c>
      <c r="R1720" s="1">
        <f t="shared" si="695"/>
        <v>0.58062784496028252</v>
      </c>
      <c r="S1720" s="1"/>
      <c r="T1720" s="17">
        <f t="shared" si="696"/>
        <v>722.27358484401384</v>
      </c>
      <c r="U1720" s="18">
        <f t="shared" si="697"/>
        <v>1258.3160788446787</v>
      </c>
      <c r="V1720" s="2">
        <f t="shared" si="698"/>
        <v>686.15990560181308</v>
      </c>
      <c r="W1720" s="18">
        <f t="shared" si="699"/>
        <v>1195.4002749024448</v>
      </c>
      <c r="X1720" s="2">
        <f t="shared" si="700"/>
        <v>-145.7386232911592</v>
      </c>
      <c r="Y1720" s="2">
        <f t="shared" si="701"/>
        <v>119.54002749024448</v>
      </c>
      <c r="Z1720" s="2">
        <f t="shared" si="702"/>
        <v>686.15990560181308</v>
      </c>
      <c r="AA1720" s="2">
        <f t="shared" si="703"/>
        <v>-1000</v>
      </c>
      <c r="AB1720" s="5">
        <f t="shared" si="704"/>
        <v>0.71900000000000008</v>
      </c>
      <c r="AC1720" s="5">
        <f t="shared" si="705"/>
        <v>-1</v>
      </c>
      <c r="AD1720" s="3">
        <f t="shared" si="706"/>
        <v>201612</v>
      </c>
      <c r="AE1720" s="21">
        <v>1.7090000000000001</v>
      </c>
      <c r="AF1720" s="21">
        <v>2.2799999999999998</v>
      </c>
      <c r="AG1720" s="21">
        <v>1.7190000000000001</v>
      </c>
      <c r="AH1720" s="21">
        <v>2.2599999999999998</v>
      </c>
      <c r="AI1720">
        <v>31</v>
      </c>
      <c r="AJ1720">
        <v>23</v>
      </c>
      <c r="AK1720">
        <f t="shared" si="707"/>
        <v>-140</v>
      </c>
      <c r="AL1720">
        <f t="shared" si="708"/>
        <v>31</v>
      </c>
      <c r="AM1720">
        <f t="shared" si="709"/>
        <v>23</v>
      </c>
    </row>
    <row r="1721" spans="2:39" x14ac:dyDescent="0.25">
      <c r="B1721" s="24">
        <v>42708</v>
      </c>
      <c r="C1721" s="20" t="s">
        <v>48</v>
      </c>
      <c r="D1721" s="20" t="s">
        <v>28</v>
      </c>
      <c r="E1721" s="2">
        <v>-280.1120448179272</v>
      </c>
      <c r="F1721" s="2">
        <v>248</v>
      </c>
      <c r="G1721" s="9">
        <f t="shared" si="710"/>
        <v>45100.541666662502</v>
      </c>
      <c r="H1721" s="2" t="str">
        <f t="shared" si="711"/>
        <v>Pittsburgh Steelers</v>
      </c>
      <c r="I1721" s="2" t="str">
        <f t="shared" si="712"/>
        <v>New York Giants</v>
      </c>
      <c r="J1721" s="17">
        <f t="shared" si="713"/>
        <v>-280.1120448179272</v>
      </c>
      <c r="K1721" s="18">
        <f t="shared" si="714"/>
        <v>248</v>
      </c>
      <c r="L1721" s="4">
        <f t="shared" si="689"/>
        <v>1.357</v>
      </c>
      <c r="M1721" s="4">
        <f t="shared" si="690"/>
        <v>3.48</v>
      </c>
      <c r="N1721" s="1">
        <f t="shared" si="691"/>
        <v>0.73691967575534267</v>
      </c>
      <c r="O1721" s="1">
        <f t="shared" si="692"/>
        <v>0.28735632183908044</v>
      </c>
      <c r="P1721" s="1">
        <f t="shared" si="693"/>
        <v>2.3700640893115521E-2</v>
      </c>
      <c r="Q1721" s="1">
        <f t="shared" si="694"/>
        <v>0.22478167695813112</v>
      </c>
      <c r="R1721" s="1">
        <f t="shared" si="695"/>
        <v>0.73578167695813113</v>
      </c>
      <c r="S1721" s="1"/>
      <c r="T1721" s="17">
        <f t="shared" si="696"/>
        <v>359.09880786132152</v>
      </c>
      <c r="U1721" s="18">
        <f t="shared" si="697"/>
        <v>2429.642291801018</v>
      </c>
      <c r="V1721" s="2">
        <f t="shared" si="698"/>
        <v>341.14386746825545</v>
      </c>
      <c r="W1721" s="18">
        <f t="shared" si="699"/>
        <v>2308.160177210967</v>
      </c>
      <c r="X1721" s="2">
        <f t="shared" si="700"/>
        <v>-293.13146017290001</v>
      </c>
      <c r="Y1721" s="2">
        <f t="shared" si="701"/>
        <v>230.8160177210967</v>
      </c>
      <c r="Z1721" s="2">
        <f t="shared" si="702"/>
        <v>341.14386746825545</v>
      </c>
      <c r="AA1721" s="2">
        <f t="shared" si="703"/>
        <v>-1000</v>
      </c>
      <c r="AB1721" s="5">
        <f t="shared" si="704"/>
        <v>0.35699999999999998</v>
      </c>
      <c r="AC1721" s="5">
        <f t="shared" si="705"/>
        <v>-1</v>
      </c>
      <c r="AD1721" s="3">
        <f t="shared" si="706"/>
        <v>201612</v>
      </c>
      <c r="AE1721" s="21">
        <v>1.4</v>
      </c>
      <c r="AF1721" s="21">
        <v>3.22</v>
      </c>
      <c r="AG1721" s="21">
        <v>1.357</v>
      </c>
      <c r="AH1721" s="21">
        <v>3.48</v>
      </c>
      <c r="AI1721">
        <v>24</v>
      </c>
      <c r="AJ1721">
        <v>14</v>
      </c>
      <c r="AK1721">
        <f t="shared" si="707"/>
        <v>-300</v>
      </c>
      <c r="AL1721">
        <f t="shared" si="708"/>
        <v>24</v>
      </c>
      <c r="AM1721">
        <f t="shared" si="709"/>
        <v>14</v>
      </c>
    </row>
    <row r="1722" spans="2:39" x14ac:dyDescent="0.25">
      <c r="B1722" s="24">
        <v>42708</v>
      </c>
      <c r="C1722" s="20" t="s">
        <v>57</v>
      </c>
      <c r="D1722" s="20" t="s">
        <v>30</v>
      </c>
      <c r="E1722" s="2">
        <v>-174.21602787456445</v>
      </c>
      <c r="F1722" s="2">
        <v>156.99999999999997</v>
      </c>
      <c r="G1722" s="9">
        <f t="shared" si="710"/>
        <v>45100.583333329167</v>
      </c>
      <c r="H1722" s="2" t="str">
        <f t="shared" si="711"/>
        <v>San Diego Chargers</v>
      </c>
      <c r="I1722" s="2" t="str">
        <f t="shared" si="712"/>
        <v>Tampa Bay Buccaneers</v>
      </c>
      <c r="J1722" s="17">
        <f t="shared" si="713"/>
        <v>-174.21602787456445</v>
      </c>
      <c r="K1722" s="18">
        <f t="shared" si="714"/>
        <v>156.99999999999997</v>
      </c>
      <c r="L1722" s="4">
        <f t="shared" si="689"/>
        <v>1.5740000000000003</v>
      </c>
      <c r="M1722" s="4">
        <f t="shared" si="690"/>
        <v>2.5699999999999994</v>
      </c>
      <c r="N1722" s="1">
        <f t="shared" si="691"/>
        <v>0.63532401524777626</v>
      </c>
      <c r="O1722" s="1">
        <f t="shared" si="692"/>
        <v>0.38910505836575887</v>
      </c>
      <c r="P1722" s="1">
        <f t="shared" si="693"/>
        <v>2.3846525096525073E-2</v>
      </c>
      <c r="Q1722" s="1">
        <f t="shared" si="694"/>
        <v>0.1231094784410087</v>
      </c>
      <c r="R1722" s="1">
        <f t="shared" si="695"/>
        <v>0.63410947844100873</v>
      </c>
      <c r="S1722" s="1"/>
      <c r="T1722" s="17">
        <f t="shared" si="696"/>
        <v>577.01474902812083</v>
      </c>
      <c r="U1722" s="18">
        <f t="shared" si="697"/>
        <v>1562.6789200938879</v>
      </c>
      <c r="V1722" s="2">
        <f t="shared" si="698"/>
        <v>548.16401157671476</v>
      </c>
      <c r="W1722" s="18">
        <f t="shared" si="699"/>
        <v>1484.5449740891934</v>
      </c>
      <c r="X1722" s="2">
        <f t="shared" si="700"/>
        <v>-182.42715298358317</v>
      </c>
      <c r="Y1722" s="2">
        <f t="shared" si="701"/>
        <v>148.45449740891934</v>
      </c>
      <c r="Z1722" s="2">
        <f t="shared" si="702"/>
        <v>-1000</v>
      </c>
      <c r="AA1722" s="2">
        <f t="shared" si="703"/>
        <v>1484.5449740891934</v>
      </c>
      <c r="AB1722" s="5">
        <f t="shared" si="704"/>
        <v>-1</v>
      </c>
      <c r="AC1722" s="5">
        <f t="shared" si="705"/>
        <v>1.5699999999999994</v>
      </c>
      <c r="AD1722" s="3">
        <f t="shared" si="706"/>
        <v>201612</v>
      </c>
      <c r="AE1722" s="21">
        <v>1.4970000000000001</v>
      </c>
      <c r="AF1722" s="21">
        <v>2.8</v>
      </c>
      <c r="AG1722" s="21">
        <v>1.5740000000000001</v>
      </c>
      <c r="AH1722" s="21">
        <v>2.57</v>
      </c>
      <c r="AI1722">
        <v>21</v>
      </c>
      <c r="AJ1722">
        <v>28</v>
      </c>
      <c r="AK1722">
        <f t="shared" si="707"/>
        <v>-180</v>
      </c>
      <c r="AL1722">
        <f t="shared" si="708"/>
        <v>21</v>
      </c>
      <c r="AM1722">
        <f t="shared" si="709"/>
        <v>28</v>
      </c>
    </row>
    <row r="1723" spans="2:39" x14ac:dyDescent="0.25">
      <c r="B1723" s="24">
        <v>42708</v>
      </c>
      <c r="C1723" s="20" t="s">
        <v>55</v>
      </c>
      <c r="D1723" s="20" t="s">
        <v>27</v>
      </c>
      <c r="E1723" s="2">
        <v>-154.08320493066256</v>
      </c>
      <c r="F1723" s="2">
        <v>139</v>
      </c>
      <c r="G1723" s="9">
        <f t="shared" si="710"/>
        <v>45100.624999995831</v>
      </c>
      <c r="H1723" s="2" t="str">
        <f t="shared" si="711"/>
        <v>Oakland Raiders</v>
      </c>
      <c r="I1723" s="2" t="str">
        <f t="shared" si="712"/>
        <v>Buffalo Bills</v>
      </c>
      <c r="J1723" s="17">
        <f t="shared" si="713"/>
        <v>-154.08320493066256</v>
      </c>
      <c r="K1723" s="18">
        <f t="shared" si="714"/>
        <v>139</v>
      </c>
      <c r="L1723" s="4">
        <f t="shared" si="689"/>
        <v>1.649</v>
      </c>
      <c r="M1723" s="4">
        <f t="shared" si="690"/>
        <v>2.3899999999999997</v>
      </c>
      <c r="N1723" s="1">
        <f t="shared" si="691"/>
        <v>0.60642813826561548</v>
      </c>
      <c r="O1723" s="1">
        <f t="shared" si="692"/>
        <v>0.41841004184100422</v>
      </c>
      <c r="P1723" s="1">
        <f t="shared" si="693"/>
        <v>2.4236197078484789E-2</v>
      </c>
      <c r="Q1723" s="1">
        <f t="shared" si="694"/>
        <v>9.4009048212305629E-2</v>
      </c>
      <c r="R1723" s="1">
        <f t="shared" si="695"/>
        <v>0.60500904821230561</v>
      </c>
      <c r="S1723" s="1"/>
      <c r="T1723" s="17">
        <f t="shared" si="696"/>
        <v>652.86784215016701</v>
      </c>
      <c r="U1723" s="18">
        <f t="shared" si="697"/>
        <v>1387.9360655435105</v>
      </c>
      <c r="V1723" s="2">
        <f t="shared" si="698"/>
        <v>620.22445004265865</v>
      </c>
      <c r="W1723" s="18">
        <f t="shared" si="699"/>
        <v>1318.5392622663348</v>
      </c>
      <c r="X1723" s="2">
        <f t="shared" si="700"/>
        <v>-161.23195400168771</v>
      </c>
      <c r="Y1723" s="2">
        <f t="shared" si="701"/>
        <v>131.85392622663349</v>
      </c>
      <c r="Z1723" s="2">
        <f t="shared" si="702"/>
        <v>620.22445004265865</v>
      </c>
      <c r="AA1723" s="2">
        <f t="shared" si="703"/>
        <v>-1000</v>
      </c>
      <c r="AB1723" s="5">
        <f t="shared" si="704"/>
        <v>0.64900000000000002</v>
      </c>
      <c r="AC1723" s="5">
        <f t="shared" si="705"/>
        <v>-1</v>
      </c>
      <c r="AD1723" s="3">
        <f t="shared" si="706"/>
        <v>201612</v>
      </c>
      <c r="AE1723" s="21">
        <v>1.609</v>
      </c>
      <c r="AF1723" s="21">
        <v>2.48</v>
      </c>
      <c r="AG1723" s="21">
        <v>1.649</v>
      </c>
      <c r="AH1723" s="21">
        <v>2.39</v>
      </c>
      <c r="AI1723">
        <v>38</v>
      </c>
      <c r="AJ1723">
        <v>24</v>
      </c>
      <c r="AK1723">
        <f t="shared" si="707"/>
        <v>-160</v>
      </c>
      <c r="AL1723">
        <f t="shared" si="708"/>
        <v>38</v>
      </c>
      <c r="AM1723">
        <f t="shared" si="709"/>
        <v>24</v>
      </c>
    </row>
    <row r="1724" spans="2:39" x14ac:dyDescent="0.25">
      <c r="B1724" s="24">
        <v>42708</v>
      </c>
      <c r="C1724" s="20" t="s">
        <v>38</v>
      </c>
      <c r="D1724" s="20" t="s">
        <v>23</v>
      </c>
      <c r="E1724" s="2">
        <v>-208.33333333333334</v>
      </c>
      <c r="F1724" s="2">
        <v>186</v>
      </c>
      <c r="G1724" s="9">
        <f t="shared" si="710"/>
        <v>45100.666666662495</v>
      </c>
      <c r="H1724" s="2" t="str">
        <f t="shared" si="711"/>
        <v>Atlanta Falcons</v>
      </c>
      <c r="I1724" s="2" t="str">
        <f t="shared" si="712"/>
        <v>Kansas City Chiefs</v>
      </c>
      <c r="J1724" s="17">
        <f t="shared" si="713"/>
        <v>-208.33333333333334</v>
      </c>
      <c r="K1724" s="18">
        <f t="shared" si="714"/>
        <v>186</v>
      </c>
      <c r="L1724" s="4">
        <f t="shared" si="689"/>
        <v>1.4800000000000002</v>
      </c>
      <c r="M1724" s="4">
        <f t="shared" si="690"/>
        <v>2.8600000000000003</v>
      </c>
      <c r="N1724" s="1">
        <f t="shared" si="691"/>
        <v>0.67567567567567555</v>
      </c>
      <c r="O1724" s="1">
        <f t="shared" si="692"/>
        <v>0.34965034965034963</v>
      </c>
      <c r="P1724" s="1">
        <f t="shared" si="693"/>
        <v>2.4700460829493065E-2</v>
      </c>
      <c r="Q1724" s="1">
        <f t="shared" si="694"/>
        <v>0.16301266301266296</v>
      </c>
      <c r="R1724" s="1">
        <f t="shared" si="695"/>
        <v>0.67401266301266294</v>
      </c>
      <c r="S1724" s="1"/>
      <c r="T1724" s="17">
        <f t="shared" si="696"/>
        <v>483.65165059400761</v>
      </c>
      <c r="U1724" s="18">
        <f t="shared" si="697"/>
        <v>1846.6048003943094</v>
      </c>
      <c r="V1724" s="2">
        <f t="shared" si="698"/>
        <v>459.46906806430718</v>
      </c>
      <c r="W1724" s="18">
        <f t="shared" si="699"/>
        <v>1754.2745603745939</v>
      </c>
      <c r="X1724" s="2">
        <f t="shared" si="700"/>
        <v>-217.64250729932493</v>
      </c>
      <c r="Y1724" s="2">
        <f t="shared" si="701"/>
        <v>175.42745603745939</v>
      </c>
      <c r="Z1724" s="2">
        <f t="shared" si="702"/>
        <v>-1000</v>
      </c>
      <c r="AA1724" s="2">
        <f t="shared" si="703"/>
        <v>1754.2745603745939</v>
      </c>
      <c r="AB1724" s="5">
        <f t="shared" si="704"/>
        <v>-1</v>
      </c>
      <c r="AC1724" s="5">
        <f t="shared" si="705"/>
        <v>1.8600000000000003</v>
      </c>
      <c r="AD1724" s="3">
        <f t="shared" si="706"/>
        <v>201612</v>
      </c>
      <c r="AE1724" s="21">
        <v>1.518</v>
      </c>
      <c r="AF1724" s="21">
        <v>2.73</v>
      </c>
      <c r="AG1724" s="21">
        <v>1.48</v>
      </c>
      <c r="AH1724" s="21">
        <v>2.86</v>
      </c>
      <c r="AI1724">
        <v>28</v>
      </c>
      <c r="AJ1724">
        <v>29</v>
      </c>
      <c r="AK1724">
        <f t="shared" si="707"/>
        <v>-300</v>
      </c>
      <c r="AL1724">
        <f t="shared" si="708"/>
        <v>28</v>
      </c>
      <c r="AM1724">
        <f t="shared" si="709"/>
        <v>29</v>
      </c>
    </row>
    <row r="1725" spans="2:39" x14ac:dyDescent="0.25">
      <c r="B1725" s="24">
        <v>42708</v>
      </c>
      <c r="C1725" s="20" t="s">
        <v>31</v>
      </c>
      <c r="D1725" s="20" t="s">
        <v>33</v>
      </c>
      <c r="E1725" s="2">
        <v>-179.21146953405017</v>
      </c>
      <c r="F1725" s="2">
        <v>161</v>
      </c>
      <c r="G1725" s="9">
        <f t="shared" si="710"/>
        <v>45100.708333329159</v>
      </c>
      <c r="H1725" s="2" t="str">
        <f t="shared" si="711"/>
        <v>Baltimore Ravens</v>
      </c>
      <c r="I1725" s="2" t="str">
        <f t="shared" si="712"/>
        <v>Miami Dolphins</v>
      </c>
      <c r="J1725" s="17">
        <f t="shared" si="713"/>
        <v>-179.21146953405017</v>
      </c>
      <c r="K1725" s="18">
        <f t="shared" si="714"/>
        <v>161</v>
      </c>
      <c r="L1725" s="4">
        <f t="shared" si="689"/>
        <v>1.5579999999999998</v>
      </c>
      <c r="M1725" s="4">
        <f t="shared" si="690"/>
        <v>2.6100000000000003</v>
      </c>
      <c r="N1725" s="1">
        <f t="shared" si="691"/>
        <v>0.64184852374839541</v>
      </c>
      <c r="O1725" s="1">
        <f t="shared" si="692"/>
        <v>0.38314176245210724</v>
      </c>
      <c r="P1725" s="1">
        <f t="shared" si="693"/>
        <v>2.4380998080614336E-2</v>
      </c>
      <c r="Q1725" s="1">
        <f t="shared" si="694"/>
        <v>0.12935338064814408</v>
      </c>
      <c r="R1725" s="1">
        <f t="shared" si="695"/>
        <v>0.64035338064814407</v>
      </c>
      <c r="S1725" s="1"/>
      <c r="T1725" s="17">
        <f t="shared" si="696"/>
        <v>561.63773038542206</v>
      </c>
      <c r="U1725" s="18">
        <f t="shared" si="697"/>
        <v>1603.4302738055192</v>
      </c>
      <c r="V1725" s="2">
        <f t="shared" si="698"/>
        <v>533.55584386615089</v>
      </c>
      <c r="W1725" s="18">
        <f t="shared" si="699"/>
        <v>1523.2587601152431</v>
      </c>
      <c r="X1725" s="2">
        <f t="shared" si="700"/>
        <v>-187.42180626379991</v>
      </c>
      <c r="Y1725" s="2">
        <f t="shared" si="701"/>
        <v>152.32587601152431</v>
      </c>
      <c r="Z1725" s="2">
        <f t="shared" si="702"/>
        <v>533.55584386615089</v>
      </c>
      <c r="AA1725" s="2">
        <f t="shared" si="703"/>
        <v>-1000</v>
      </c>
      <c r="AB1725" s="5">
        <f t="shared" si="704"/>
        <v>0.55799999999999983</v>
      </c>
      <c r="AC1725" s="5">
        <f t="shared" si="705"/>
        <v>-1</v>
      </c>
      <c r="AD1725" s="3">
        <f t="shared" si="706"/>
        <v>201612</v>
      </c>
      <c r="AE1725" s="21">
        <v>1.5780000000000001</v>
      </c>
      <c r="AF1725" s="21">
        <v>2.56</v>
      </c>
      <c r="AG1725" s="21">
        <v>1.5580000000000001</v>
      </c>
      <c r="AH1725" s="21">
        <v>2.61</v>
      </c>
      <c r="AI1725">
        <v>38</v>
      </c>
      <c r="AJ1725">
        <v>6</v>
      </c>
      <c r="AK1725">
        <f t="shared" si="707"/>
        <v>-180</v>
      </c>
      <c r="AL1725">
        <f t="shared" si="708"/>
        <v>38</v>
      </c>
      <c r="AM1725">
        <f t="shared" si="709"/>
        <v>6</v>
      </c>
    </row>
    <row r="1726" spans="2:39" x14ac:dyDescent="0.25">
      <c r="B1726" s="24">
        <v>42708</v>
      </c>
      <c r="C1726" s="20" t="s">
        <v>40</v>
      </c>
      <c r="D1726" s="20" t="s">
        <v>25</v>
      </c>
      <c r="E1726" s="2">
        <v>106.99999999999999</v>
      </c>
      <c r="F1726" s="2">
        <v>-118.06375442739079</v>
      </c>
      <c r="G1726" s="9">
        <f t="shared" si="710"/>
        <v>45100.749999995824</v>
      </c>
      <c r="H1726" s="2" t="str">
        <f t="shared" si="711"/>
        <v>San Francisco 49ers</v>
      </c>
      <c r="I1726" s="2" t="str">
        <f t="shared" si="712"/>
        <v>Chicago Bears</v>
      </c>
      <c r="J1726" s="17">
        <f t="shared" si="713"/>
        <v>-118.06375442739079</v>
      </c>
      <c r="K1726" s="18">
        <f t="shared" si="714"/>
        <v>106.99999999999999</v>
      </c>
      <c r="L1726" s="4">
        <f t="shared" si="689"/>
        <v>1.847</v>
      </c>
      <c r="M1726" s="4">
        <f t="shared" si="690"/>
        <v>2.0699999999999998</v>
      </c>
      <c r="N1726" s="1">
        <f t="shared" si="691"/>
        <v>0.54141851651326478</v>
      </c>
      <c r="O1726" s="1">
        <f t="shared" si="692"/>
        <v>0.48309178743961356</v>
      </c>
      <c r="P1726" s="1">
        <f t="shared" si="693"/>
        <v>2.3923921368394274E-2</v>
      </c>
      <c r="Q1726" s="1">
        <f t="shared" si="694"/>
        <v>2.9163364536825609E-2</v>
      </c>
      <c r="R1726" s="1">
        <f t="shared" si="695"/>
        <v>0.54016336453682556</v>
      </c>
      <c r="S1726" s="1"/>
      <c r="T1726" s="17">
        <f t="shared" si="696"/>
        <v>851.29178624964879</v>
      </c>
      <c r="U1726" s="18">
        <f t="shared" si="697"/>
        <v>1070.70809343718</v>
      </c>
      <c r="V1726" s="2">
        <f t="shared" si="698"/>
        <v>808.72719693716635</v>
      </c>
      <c r="W1726" s="18">
        <f t="shared" si="699"/>
        <v>1017.1726887653209</v>
      </c>
      <c r="X1726" s="2">
        <f t="shared" si="700"/>
        <v>-123.65109072468778</v>
      </c>
      <c r="Y1726" s="2">
        <f t="shared" si="701"/>
        <v>101.71726887653209</v>
      </c>
      <c r="Z1726" s="2">
        <f t="shared" si="702"/>
        <v>-1000</v>
      </c>
      <c r="AA1726" s="2">
        <f t="shared" si="703"/>
        <v>1017.1726887653209</v>
      </c>
      <c r="AB1726" s="5">
        <f t="shared" si="704"/>
        <v>-1</v>
      </c>
      <c r="AC1726" s="5">
        <f t="shared" si="705"/>
        <v>1.0699999999999998</v>
      </c>
      <c r="AD1726" s="3">
        <f t="shared" si="706"/>
        <v>201612</v>
      </c>
      <c r="AE1726" s="21">
        <v>1.7869999999999999</v>
      </c>
      <c r="AF1726" s="21">
        <v>2.15</v>
      </c>
      <c r="AG1726" s="21">
        <v>2.0699999999999998</v>
      </c>
      <c r="AH1726" s="21">
        <v>1.847</v>
      </c>
      <c r="AI1726">
        <v>26</v>
      </c>
      <c r="AJ1726">
        <v>6</v>
      </c>
      <c r="AK1726">
        <f t="shared" si="707"/>
        <v>-120</v>
      </c>
      <c r="AL1726">
        <f t="shared" si="708"/>
        <v>6</v>
      </c>
      <c r="AM1726">
        <f t="shared" si="709"/>
        <v>26</v>
      </c>
    </row>
    <row r="1727" spans="2:39" x14ac:dyDescent="0.25">
      <c r="B1727" s="24">
        <v>42708</v>
      </c>
      <c r="C1727" s="20" t="s">
        <v>24</v>
      </c>
      <c r="D1727" s="20" t="s">
        <v>22</v>
      </c>
      <c r="E1727" s="2">
        <v>-118.06375442739079</v>
      </c>
      <c r="F1727" s="2">
        <v>106.99999999999999</v>
      </c>
      <c r="G1727" s="9">
        <f t="shared" si="710"/>
        <v>45100.791666662488</v>
      </c>
      <c r="H1727" s="2" t="str">
        <f t="shared" si="711"/>
        <v>Cincinnati Bengals</v>
      </c>
      <c r="I1727" s="2" t="str">
        <f t="shared" si="712"/>
        <v>Philadelphia Eagles</v>
      </c>
      <c r="J1727" s="17">
        <f t="shared" si="713"/>
        <v>-118.06375442739079</v>
      </c>
      <c r="K1727" s="18">
        <f t="shared" si="714"/>
        <v>106.99999999999999</v>
      </c>
      <c r="L1727" s="4">
        <f t="shared" si="689"/>
        <v>1.847</v>
      </c>
      <c r="M1727" s="4">
        <f t="shared" si="690"/>
        <v>2.0699999999999998</v>
      </c>
      <c r="N1727" s="1">
        <f t="shared" si="691"/>
        <v>0.54141851651326478</v>
      </c>
      <c r="O1727" s="1">
        <f t="shared" si="692"/>
        <v>0.48309178743961356</v>
      </c>
      <c r="P1727" s="1">
        <f t="shared" si="693"/>
        <v>2.3923921368394274E-2</v>
      </c>
      <c r="Q1727" s="1">
        <f t="shared" si="694"/>
        <v>2.9163364536825609E-2</v>
      </c>
      <c r="R1727" s="1">
        <f t="shared" si="695"/>
        <v>0.54016336453682556</v>
      </c>
      <c r="S1727" s="1"/>
      <c r="T1727" s="17">
        <f t="shared" si="696"/>
        <v>851.29178624964879</v>
      </c>
      <c r="U1727" s="18">
        <f t="shared" si="697"/>
        <v>1070.70809343718</v>
      </c>
      <c r="V1727" s="2">
        <f t="shared" si="698"/>
        <v>808.72719693716635</v>
      </c>
      <c r="W1727" s="18">
        <f t="shared" si="699"/>
        <v>1017.1726887653209</v>
      </c>
      <c r="X1727" s="2">
        <f t="shared" si="700"/>
        <v>-123.65109072468778</v>
      </c>
      <c r="Y1727" s="2">
        <f t="shared" si="701"/>
        <v>101.71726887653209</v>
      </c>
      <c r="Z1727" s="2">
        <f t="shared" si="702"/>
        <v>808.72719693716635</v>
      </c>
      <c r="AA1727" s="2">
        <f t="shared" si="703"/>
        <v>-1000</v>
      </c>
      <c r="AB1727" s="5">
        <f t="shared" si="704"/>
        <v>0.84699999999999998</v>
      </c>
      <c r="AC1727" s="5">
        <f t="shared" si="705"/>
        <v>-1</v>
      </c>
      <c r="AD1727" s="3">
        <f t="shared" si="706"/>
        <v>201612</v>
      </c>
      <c r="AE1727" s="21">
        <v>1.8129999999999999</v>
      </c>
      <c r="AF1727" s="21">
        <v>2.11</v>
      </c>
      <c r="AG1727" s="21">
        <v>1.847</v>
      </c>
      <c r="AH1727" s="21">
        <v>2.0699999999999998</v>
      </c>
      <c r="AI1727">
        <v>32</v>
      </c>
      <c r="AJ1727">
        <v>14</v>
      </c>
      <c r="AK1727">
        <f t="shared" si="707"/>
        <v>-120</v>
      </c>
      <c r="AL1727">
        <f t="shared" si="708"/>
        <v>32</v>
      </c>
      <c r="AM1727">
        <f t="shared" si="709"/>
        <v>14</v>
      </c>
    </row>
    <row r="1728" spans="2:39" x14ac:dyDescent="0.25">
      <c r="B1728" s="24">
        <v>42708</v>
      </c>
      <c r="C1728" s="20" t="s">
        <v>36</v>
      </c>
      <c r="D1728" s="20" t="s">
        <v>43</v>
      </c>
      <c r="E1728" s="2">
        <v>-307.69230769230774</v>
      </c>
      <c r="F1728" s="2">
        <v>270</v>
      </c>
      <c r="G1728" s="9">
        <f t="shared" si="710"/>
        <v>45100.833333329152</v>
      </c>
      <c r="H1728" s="2" t="str">
        <f t="shared" si="711"/>
        <v>Green Bay Packers</v>
      </c>
      <c r="I1728" s="2" t="str">
        <f t="shared" si="712"/>
        <v>Houston Texans</v>
      </c>
      <c r="J1728" s="17">
        <f t="shared" si="713"/>
        <v>-307.69230769230774</v>
      </c>
      <c r="K1728" s="18">
        <f t="shared" si="714"/>
        <v>270</v>
      </c>
      <c r="L1728" s="4">
        <f t="shared" si="689"/>
        <v>1.325</v>
      </c>
      <c r="M1728" s="4">
        <f t="shared" si="690"/>
        <v>3.7</v>
      </c>
      <c r="N1728" s="1">
        <f t="shared" si="691"/>
        <v>0.75471698113207553</v>
      </c>
      <c r="O1728" s="1">
        <f t="shared" si="692"/>
        <v>0.27027027027027023</v>
      </c>
      <c r="P1728" s="1">
        <f t="shared" si="693"/>
        <v>2.4378109452736441E-2</v>
      </c>
      <c r="Q1728" s="1">
        <f t="shared" si="694"/>
        <v>0.24222335543090265</v>
      </c>
      <c r="R1728" s="1">
        <f t="shared" si="695"/>
        <v>0.75322335543090269</v>
      </c>
      <c r="S1728" s="1"/>
      <c r="T1728" s="17">
        <f t="shared" si="696"/>
        <v>327.62744648022999</v>
      </c>
      <c r="U1728" s="18">
        <f t="shared" si="697"/>
        <v>2638.6455807155785</v>
      </c>
      <c r="V1728" s="2">
        <f t="shared" si="698"/>
        <v>311.24607415621847</v>
      </c>
      <c r="W1728" s="18">
        <f t="shared" si="699"/>
        <v>2506.7133016797993</v>
      </c>
      <c r="X1728" s="2">
        <f t="shared" si="700"/>
        <v>-321.28919303190531</v>
      </c>
      <c r="Y1728" s="2">
        <f t="shared" si="701"/>
        <v>250.67133016797993</v>
      </c>
      <c r="Z1728" s="2">
        <f t="shared" si="702"/>
        <v>311.24607415621847</v>
      </c>
      <c r="AA1728" s="2">
        <f t="shared" si="703"/>
        <v>-1000</v>
      </c>
      <c r="AB1728" s="5">
        <f t="shared" si="704"/>
        <v>0.32499999999999996</v>
      </c>
      <c r="AC1728" s="5">
        <f t="shared" si="705"/>
        <v>-1</v>
      </c>
      <c r="AD1728" s="3">
        <f t="shared" si="706"/>
        <v>201612</v>
      </c>
      <c r="AE1728" s="21">
        <v>1.35</v>
      </c>
      <c r="AF1728" s="21">
        <v>3.52</v>
      </c>
      <c r="AG1728" s="21">
        <v>1.325</v>
      </c>
      <c r="AH1728" s="21">
        <v>3.7</v>
      </c>
      <c r="AI1728">
        <v>21</v>
      </c>
      <c r="AJ1728">
        <v>13</v>
      </c>
      <c r="AK1728">
        <f t="shared" si="707"/>
        <v>-400</v>
      </c>
      <c r="AL1728">
        <f t="shared" si="708"/>
        <v>21</v>
      </c>
      <c r="AM1728">
        <f t="shared" si="709"/>
        <v>13</v>
      </c>
    </row>
    <row r="1729" spans="2:39" x14ac:dyDescent="0.25">
      <c r="B1729" s="24">
        <v>42708</v>
      </c>
      <c r="C1729" s="20" t="s">
        <v>29</v>
      </c>
      <c r="D1729" s="20" t="s">
        <v>41</v>
      </c>
      <c r="E1729" s="2">
        <v>161</v>
      </c>
      <c r="F1729" s="2">
        <v>-179.21146953405017</v>
      </c>
      <c r="G1729" s="9">
        <f t="shared" si="710"/>
        <v>45100.874999995816</v>
      </c>
      <c r="H1729" s="2" t="str">
        <f t="shared" si="711"/>
        <v>Denver Broncos</v>
      </c>
      <c r="I1729" s="2" t="str">
        <f t="shared" si="712"/>
        <v>Jacksonville Jaguars</v>
      </c>
      <c r="J1729" s="17">
        <f t="shared" si="713"/>
        <v>-179.21146953405017</v>
      </c>
      <c r="K1729" s="18">
        <f t="shared" si="714"/>
        <v>161</v>
      </c>
      <c r="L1729" s="4">
        <f t="shared" si="689"/>
        <v>1.5579999999999998</v>
      </c>
      <c r="M1729" s="4">
        <f t="shared" si="690"/>
        <v>2.6100000000000003</v>
      </c>
      <c r="N1729" s="1">
        <f t="shared" si="691"/>
        <v>0.64184852374839541</v>
      </c>
      <c r="O1729" s="1">
        <f t="shared" si="692"/>
        <v>0.38314176245210724</v>
      </c>
      <c r="P1729" s="1">
        <f t="shared" si="693"/>
        <v>2.4380998080614336E-2</v>
      </c>
      <c r="Q1729" s="1">
        <f t="shared" si="694"/>
        <v>0.12935338064814408</v>
      </c>
      <c r="R1729" s="1">
        <f t="shared" si="695"/>
        <v>0.64035338064814407</v>
      </c>
      <c r="S1729" s="1"/>
      <c r="T1729" s="17">
        <f t="shared" si="696"/>
        <v>561.63773038542206</v>
      </c>
      <c r="U1729" s="18">
        <f t="shared" si="697"/>
        <v>1603.4302738055192</v>
      </c>
      <c r="V1729" s="2">
        <f t="shared" si="698"/>
        <v>533.55584386615089</v>
      </c>
      <c r="W1729" s="18">
        <f t="shared" si="699"/>
        <v>1523.2587601152431</v>
      </c>
      <c r="X1729" s="2">
        <f t="shared" si="700"/>
        <v>-187.42180626379991</v>
      </c>
      <c r="Y1729" s="2">
        <f t="shared" si="701"/>
        <v>152.32587601152431</v>
      </c>
      <c r="Z1729" s="2">
        <f t="shared" si="702"/>
        <v>533.55584386615089</v>
      </c>
      <c r="AA1729" s="2">
        <f t="shared" si="703"/>
        <v>-1000</v>
      </c>
      <c r="AB1729" s="5">
        <f t="shared" si="704"/>
        <v>0.55799999999999983</v>
      </c>
      <c r="AC1729" s="5">
        <f t="shared" si="705"/>
        <v>-1</v>
      </c>
      <c r="AD1729" s="3">
        <f t="shared" si="706"/>
        <v>201612</v>
      </c>
      <c r="AE1729" s="21">
        <v>3.11</v>
      </c>
      <c r="AF1729" s="21">
        <v>1.421</v>
      </c>
      <c r="AG1729" s="21">
        <v>2.61</v>
      </c>
      <c r="AH1729" s="21">
        <v>1.5580000000000001</v>
      </c>
      <c r="AI1729">
        <v>10</v>
      </c>
      <c r="AJ1729">
        <v>20</v>
      </c>
      <c r="AK1729">
        <f t="shared" si="707"/>
        <v>-180</v>
      </c>
      <c r="AL1729">
        <f t="shared" si="708"/>
        <v>20</v>
      </c>
      <c r="AM1729">
        <f t="shared" si="709"/>
        <v>10</v>
      </c>
    </row>
    <row r="1730" spans="2:39" x14ac:dyDescent="0.25">
      <c r="B1730" s="24">
        <v>42708</v>
      </c>
      <c r="C1730" s="20" t="s">
        <v>39</v>
      </c>
      <c r="D1730" s="20" t="s">
        <v>50</v>
      </c>
      <c r="E1730" s="2">
        <v>-751.87969924812023</v>
      </c>
      <c r="F1730" s="2">
        <v>604</v>
      </c>
      <c r="G1730" s="9">
        <f t="shared" si="710"/>
        <v>45100.916666662481</v>
      </c>
      <c r="H1730" s="2" t="str">
        <f t="shared" si="711"/>
        <v>New England Patriots</v>
      </c>
      <c r="I1730" s="2" t="str">
        <f t="shared" si="712"/>
        <v>Los Angeles Rams</v>
      </c>
      <c r="J1730" s="17">
        <f t="shared" si="713"/>
        <v>-751.87969924812023</v>
      </c>
      <c r="K1730" s="18">
        <f t="shared" si="714"/>
        <v>604</v>
      </c>
      <c r="L1730" s="4">
        <f t="shared" si="689"/>
        <v>1.133</v>
      </c>
      <c r="M1730" s="4">
        <f t="shared" si="690"/>
        <v>7.04</v>
      </c>
      <c r="N1730" s="1">
        <f t="shared" si="691"/>
        <v>0.88261253309796994</v>
      </c>
      <c r="O1730" s="1">
        <f t="shared" si="692"/>
        <v>0.14204545454545456</v>
      </c>
      <c r="P1730" s="1">
        <f t="shared" si="693"/>
        <v>2.4064602960969017E-2</v>
      </c>
      <c r="Q1730" s="1">
        <f t="shared" si="694"/>
        <v>0.37028353927625768</v>
      </c>
      <c r="R1730" s="1">
        <f t="shared" si="695"/>
        <v>0.88128353927625769</v>
      </c>
      <c r="S1730" s="1"/>
      <c r="T1730" s="17">
        <f t="shared" si="696"/>
        <v>134.70858745556137</v>
      </c>
      <c r="U1730" s="18">
        <f t="shared" si="697"/>
        <v>5519.5643547628551</v>
      </c>
      <c r="V1730" s="2">
        <f t="shared" si="698"/>
        <v>127.9731580827833</v>
      </c>
      <c r="W1730" s="18">
        <f t="shared" si="699"/>
        <v>5243.5861370247121</v>
      </c>
      <c r="X1730" s="2">
        <f t="shared" si="700"/>
        <v>-781.41386442391286</v>
      </c>
      <c r="Y1730" s="2">
        <f t="shared" si="701"/>
        <v>524.35861370247119</v>
      </c>
      <c r="Z1730" s="2">
        <f t="shared" si="702"/>
        <v>127.9731580827833</v>
      </c>
      <c r="AA1730" s="2">
        <f t="shared" si="703"/>
        <v>-1000</v>
      </c>
      <c r="AB1730" s="5">
        <f t="shared" si="704"/>
        <v>0.13300000000000001</v>
      </c>
      <c r="AC1730" s="5">
        <f t="shared" si="705"/>
        <v>-1</v>
      </c>
      <c r="AD1730" s="3">
        <f t="shared" si="706"/>
        <v>201612</v>
      </c>
      <c r="AE1730" s="21">
        <v>1.1359999999999999</v>
      </c>
      <c r="AF1730" s="21">
        <v>6.94</v>
      </c>
      <c r="AG1730" s="21">
        <v>1.133</v>
      </c>
      <c r="AH1730" s="21">
        <v>7.04</v>
      </c>
      <c r="AI1730">
        <v>26</v>
      </c>
      <c r="AJ1730">
        <v>10</v>
      </c>
      <c r="AK1730">
        <f t="shared" si="707"/>
        <v>-800</v>
      </c>
      <c r="AL1730">
        <f t="shared" si="708"/>
        <v>26</v>
      </c>
      <c r="AM1730">
        <f t="shared" si="709"/>
        <v>10</v>
      </c>
    </row>
    <row r="1731" spans="2:39" x14ac:dyDescent="0.25">
      <c r="B1731" s="24">
        <v>42708</v>
      </c>
      <c r="C1731" s="20" t="s">
        <v>46</v>
      </c>
      <c r="D1731" s="20" t="s">
        <v>37</v>
      </c>
      <c r="E1731" s="2">
        <v>-280.1120448179272</v>
      </c>
      <c r="F1731" s="2">
        <v>248</v>
      </c>
      <c r="G1731" s="9">
        <f t="shared" si="710"/>
        <v>45100.958333329145</v>
      </c>
      <c r="H1731" s="2" t="str">
        <f t="shared" si="711"/>
        <v>New Orleans Saints</v>
      </c>
      <c r="I1731" s="2" t="str">
        <f t="shared" si="712"/>
        <v>Detroit Lions</v>
      </c>
      <c r="J1731" s="17">
        <f t="shared" si="713"/>
        <v>-280.1120448179272</v>
      </c>
      <c r="K1731" s="18">
        <f t="shared" si="714"/>
        <v>248</v>
      </c>
      <c r="L1731" s="4">
        <f t="shared" si="689"/>
        <v>1.357</v>
      </c>
      <c r="M1731" s="4">
        <f t="shared" si="690"/>
        <v>3.48</v>
      </c>
      <c r="N1731" s="1">
        <f t="shared" si="691"/>
        <v>0.73691967575534267</v>
      </c>
      <c r="O1731" s="1">
        <f t="shared" si="692"/>
        <v>0.28735632183908044</v>
      </c>
      <c r="P1731" s="1">
        <f t="shared" si="693"/>
        <v>2.3700640893115521E-2</v>
      </c>
      <c r="Q1731" s="1">
        <f t="shared" si="694"/>
        <v>0.22478167695813112</v>
      </c>
      <c r="R1731" s="1">
        <f t="shared" si="695"/>
        <v>0.73578167695813113</v>
      </c>
      <c r="S1731" s="1"/>
      <c r="T1731" s="17">
        <f t="shared" si="696"/>
        <v>359.09880786132152</v>
      </c>
      <c r="U1731" s="18">
        <f t="shared" si="697"/>
        <v>2429.642291801018</v>
      </c>
      <c r="V1731" s="2">
        <f t="shared" si="698"/>
        <v>341.14386746825545</v>
      </c>
      <c r="W1731" s="18">
        <f t="shared" si="699"/>
        <v>2308.160177210967</v>
      </c>
      <c r="X1731" s="2">
        <f t="shared" si="700"/>
        <v>-293.13146017290001</v>
      </c>
      <c r="Y1731" s="2">
        <f t="shared" si="701"/>
        <v>230.8160177210967</v>
      </c>
      <c r="Z1731" s="2">
        <f t="shared" si="702"/>
        <v>-1000</v>
      </c>
      <c r="AA1731" s="2">
        <f t="shared" si="703"/>
        <v>2308.160177210967</v>
      </c>
      <c r="AB1731" s="5">
        <f t="shared" si="704"/>
        <v>-1</v>
      </c>
      <c r="AC1731" s="5">
        <f t="shared" si="705"/>
        <v>2.48</v>
      </c>
      <c r="AD1731" s="3">
        <f t="shared" si="706"/>
        <v>201612</v>
      </c>
      <c r="AE1731" s="21">
        <v>1.4</v>
      </c>
      <c r="AF1731" s="21">
        <v>3.22</v>
      </c>
      <c r="AG1731" s="21">
        <v>1.357</v>
      </c>
      <c r="AH1731" s="21">
        <v>3.48</v>
      </c>
      <c r="AI1731">
        <v>13</v>
      </c>
      <c r="AJ1731">
        <v>28</v>
      </c>
      <c r="AK1731">
        <f t="shared" si="707"/>
        <v>-300</v>
      </c>
      <c r="AL1731">
        <f t="shared" si="708"/>
        <v>13</v>
      </c>
      <c r="AM1731">
        <f t="shared" si="709"/>
        <v>28</v>
      </c>
    </row>
    <row r="1732" spans="2:39" x14ac:dyDescent="0.25">
      <c r="B1732" s="24">
        <v>42705</v>
      </c>
      <c r="C1732" s="20" t="s">
        <v>32</v>
      </c>
      <c r="D1732" s="20" t="s">
        <v>26</v>
      </c>
      <c r="E1732" s="2">
        <v>135</v>
      </c>
      <c r="F1732" s="2">
        <v>-149.03129657228018</v>
      </c>
      <c r="G1732" s="9">
        <f t="shared" si="710"/>
        <v>45100.999999995809</v>
      </c>
      <c r="H1732" s="2" t="str">
        <f t="shared" si="711"/>
        <v>Dallas Cowboys</v>
      </c>
      <c r="I1732" s="2" t="str">
        <f t="shared" si="712"/>
        <v>Minnesota Vikings</v>
      </c>
      <c r="J1732" s="17">
        <f t="shared" si="713"/>
        <v>-149.03129657228018</v>
      </c>
      <c r="K1732" s="18">
        <f t="shared" si="714"/>
        <v>135</v>
      </c>
      <c r="L1732" s="4">
        <f t="shared" ref="L1732:L1795" si="715">IF(J1732&lt;0,-(100-J1732)/J1732,J1732/100+1)</f>
        <v>1.671</v>
      </c>
      <c r="M1732" s="4">
        <f t="shared" ref="M1732:M1795" si="716">IF(K1732&lt;0,-(100-K1732)/K1732,K1732/100+1)</f>
        <v>2.35</v>
      </c>
      <c r="N1732" s="1">
        <f t="shared" si="691"/>
        <v>0.59844404548174746</v>
      </c>
      <c r="O1732" s="1">
        <f t="shared" si="692"/>
        <v>0.42553191489361702</v>
      </c>
      <c r="P1732" s="1">
        <f t="shared" si="693"/>
        <v>2.3414573489181634E-2</v>
      </c>
      <c r="Q1732" s="1">
        <f t="shared" si="694"/>
        <v>8.6456065294065215E-2</v>
      </c>
      <c r="R1732" s="1">
        <f t="shared" si="695"/>
        <v>0.59745606529406525</v>
      </c>
      <c r="S1732" s="1"/>
      <c r="T1732" s="17">
        <f t="shared" si="696"/>
        <v>673.76324066239818</v>
      </c>
      <c r="U1732" s="18">
        <f t="shared" si="697"/>
        <v>1346.2787179800953</v>
      </c>
      <c r="V1732" s="2">
        <f t="shared" si="698"/>
        <v>640.07507862927821</v>
      </c>
      <c r="W1732" s="18">
        <f t="shared" si="699"/>
        <v>1278.9647820810906</v>
      </c>
      <c r="X1732" s="2">
        <f t="shared" si="700"/>
        <v>-156.23167240654044</v>
      </c>
      <c r="Y1732" s="2">
        <f t="shared" si="701"/>
        <v>127.89647820810906</v>
      </c>
      <c r="Z1732" s="2">
        <f t="shared" si="702"/>
        <v>640.07507862927821</v>
      </c>
      <c r="AA1732" s="2">
        <f t="shared" si="703"/>
        <v>-1000</v>
      </c>
      <c r="AB1732" s="5">
        <f t="shared" si="704"/>
        <v>0.67100000000000004</v>
      </c>
      <c r="AC1732" s="5">
        <f t="shared" si="705"/>
        <v>-1</v>
      </c>
      <c r="AD1732" s="3">
        <f t="shared" si="706"/>
        <v>201612</v>
      </c>
      <c r="AE1732" s="21">
        <v>2.71</v>
      </c>
      <c r="AF1732" s="21">
        <v>1.526</v>
      </c>
      <c r="AG1732" s="21">
        <v>2.35</v>
      </c>
      <c r="AH1732" s="21">
        <v>1.671</v>
      </c>
      <c r="AI1732">
        <v>15</v>
      </c>
      <c r="AJ1732">
        <v>17</v>
      </c>
      <c r="AK1732">
        <f t="shared" si="707"/>
        <v>-150</v>
      </c>
      <c r="AL1732">
        <f t="shared" si="708"/>
        <v>17</v>
      </c>
      <c r="AM1732">
        <f t="shared" si="709"/>
        <v>15</v>
      </c>
    </row>
    <row r="1733" spans="2:39" x14ac:dyDescent="0.25">
      <c r="B1733" s="24">
        <v>42702</v>
      </c>
      <c r="C1733" s="20" t="s">
        <v>22</v>
      </c>
      <c r="D1733" s="20" t="s">
        <v>36</v>
      </c>
      <c r="E1733" s="2">
        <v>-195.3125</v>
      </c>
      <c r="F1733" s="2">
        <v>175</v>
      </c>
      <c r="G1733" s="9">
        <f t="shared" si="710"/>
        <v>45101.041666662473</v>
      </c>
      <c r="H1733" s="2" t="str">
        <f t="shared" si="711"/>
        <v>Philadelphia Eagles</v>
      </c>
      <c r="I1733" s="2" t="str">
        <f t="shared" si="712"/>
        <v>Green Bay Packers</v>
      </c>
      <c r="J1733" s="17">
        <f t="shared" si="713"/>
        <v>-195.3125</v>
      </c>
      <c r="K1733" s="18">
        <f t="shared" si="714"/>
        <v>175</v>
      </c>
      <c r="L1733" s="4">
        <f t="shared" si="715"/>
        <v>1.512</v>
      </c>
      <c r="M1733" s="4">
        <f t="shared" si="716"/>
        <v>2.75</v>
      </c>
      <c r="N1733" s="1">
        <f t="shared" ref="N1733:N1796" si="717">1/L1733</f>
        <v>0.66137566137566139</v>
      </c>
      <c r="O1733" s="1">
        <f t="shared" ref="O1733:O1796" si="718">1/M1733</f>
        <v>0.36363636363636365</v>
      </c>
      <c r="P1733" s="1">
        <f t="shared" ref="P1733:P1796" si="719">1-L1733*M1733/(L1733+M1733)</f>
        <v>2.4401689347724131E-2</v>
      </c>
      <c r="Q1733" s="1">
        <f t="shared" ref="Q1733:Q1796" si="720">ABS(N1733-O1733)/2</f>
        <v>0.14886964886964887</v>
      </c>
      <c r="R1733" s="1">
        <f t="shared" ref="R1733:R1796" si="721">R$1+IF(L1733&lt;=M1733,Q1733,-Q1733)</f>
        <v>0.65986964886964894</v>
      </c>
      <c r="S1733" s="1"/>
      <c r="T1733" s="17">
        <f t="shared" ref="T1733:T1796" si="722">(1/R1733-1)*1000</f>
        <v>515.45081928376521</v>
      </c>
      <c r="U1733" s="18">
        <f t="shared" ref="U1733:U1796" si="723">1000000/(T1733+S$1)-T$1</f>
        <v>1739.277880578285</v>
      </c>
      <c r="V1733" s="2">
        <f t="shared" ref="V1733:V1796" si="724">T1733*0.95</f>
        <v>489.67827831957692</v>
      </c>
      <c r="W1733" s="18">
        <f t="shared" ref="W1733:W1796" si="725">U1733*0.95</f>
        <v>1652.3139865493706</v>
      </c>
      <c r="X1733" s="2">
        <f t="shared" ref="X1733:X1796" si="726">IF(V1733&lt;1000,-100000/V1733,V1733/10)</f>
        <v>-204.21571555750606</v>
      </c>
      <c r="Y1733" s="2">
        <f t="shared" ref="Y1733:Y1796" si="727">IF(W1733&lt;1000,-100000/W1733,W1733/10)</f>
        <v>165.23139865493707</v>
      </c>
      <c r="Z1733" s="2">
        <f t="shared" ref="Z1733:Z1796" si="728">IF(AL1733&gt;AM1733,V1733,-1000)</f>
        <v>-1000</v>
      </c>
      <c r="AA1733" s="2">
        <f t="shared" ref="AA1733:AA1796" si="729">IF(AM1733&gt;AL1733,W1733,-1000)</f>
        <v>1652.3139865493706</v>
      </c>
      <c r="AB1733" s="5">
        <f t="shared" ref="AB1733:AB1796" si="730">IF(AL1733&gt;AM1733,L1733-1,-1)</f>
        <v>-1</v>
      </c>
      <c r="AC1733" s="5">
        <f t="shared" ref="AC1733:AC1796" si="731">IF(AM1733&gt;AL1733,M1733-1,-1)</f>
        <v>1.75</v>
      </c>
      <c r="AD1733" s="3">
        <f t="shared" ref="AD1733:AD1796" si="732">YEAR(B1733)*100+MONTH(B1733)</f>
        <v>201611</v>
      </c>
      <c r="AE1733" s="21">
        <v>1.5309999999999999</v>
      </c>
      <c r="AF1733" s="21">
        <v>2.69</v>
      </c>
      <c r="AG1733" s="21">
        <v>1.512</v>
      </c>
      <c r="AH1733" s="21">
        <v>2.75</v>
      </c>
      <c r="AI1733">
        <v>13</v>
      </c>
      <c r="AJ1733">
        <v>27</v>
      </c>
      <c r="AK1733">
        <f t="shared" ref="AK1733:AK1796" si="733">IF(J1733&lt;-200,INT(J1733/100)*100,INT(J1733/10)*10)</f>
        <v>-200</v>
      </c>
      <c r="AL1733">
        <f t="shared" ref="AL1733:AL1796" si="734">IF(E1733&lt;F1733,AI1733,AJ1733)</f>
        <v>13</v>
      </c>
      <c r="AM1733">
        <f t="shared" ref="AM1733:AM1796" si="735">IF(E1733&lt;F1733,AJ1733,AI1733)</f>
        <v>27</v>
      </c>
    </row>
    <row r="1734" spans="2:39" x14ac:dyDescent="0.25">
      <c r="B1734" s="24">
        <v>42701</v>
      </c>
      <c r="C1734" s="20" t="s">
        <v>41</v>
      </c>
      <c r="D1734" s="20" t="s">
        <v>23</v>
      </c>
      <c r="E1734" s="2">
        <v>-179.21146953405017</v>
      </c>
      <c r="F1734" s="2">
        <v>161</v>
      </c>
      <c r="G1734" s="9">
        <f t="shared" ref="G1734:G1797" si="736">G1733+1/24</f>
        <v>45101.083333329138</v>
      </c>
      <c r="H1734" s="2" t="str">
        <f t="shared" si="711"/>
        <v>Denver Broncos</v>
      </c>
      <c r="I1734" s="2" t="str">
        <f t="shared" si="712"/>
        <v>Kansas City Chiefs</v>
      </c>
      <c r="J1734" s="17">
        <f t="shared" si="713"/>
        <v>-179.21146953405017</v>
      </c>
      <c r="K1734" s="18">
        <f t="shared" si="714"/>
        <v>161</v>
      </c>
      <c r="L1734" s="4">
        <f t="shared" si="715"/>
        <v>1.5579999999999998</v>
      </c>
      <c r="M1734" s="4">
        <f t="shared" si="716"/>
        <v>2.6100000000000003</v>
      </c>
      <c r="N1734" s="1">
        <f t="shared" si="717"/>
        <v>0.64184852374839541</v>
      </c>
      <c r="O1734" s="1">
        <f t="shared" si="718"/>
        <v>0.38314176245210724</v>
      </c>
      <c r="P1734" s="1">
        <f t="shared" si="719"/>
        <v>2.4380998080614336E-2</v>
      </c>
      <c r="Q1734" s="1">
        <f t="shared" si="720"/>
        <v>0.12935338064814408</v>
      </c>
      <c r="R1734" s="1">
        <f t="shared" si="721"/>
        <v>0.64035338064814407</v>
      </c>
      <c r="S1734" s="1"/>
      <c r="T1734" s="17">
        <f t="shared" si="722"/>
        <v>561.63773038542206</v>
      </c>
      <c r="U1734" s="18">
        <f t="shared" si="723"/>
        <v>1603.4302738055192</v>
      </c>
      <c r="V1734" s="2">
        <f t="shared" si="724"/>
        <v>533.55584386615089</v>
      </c>
      <c r="W1734" s="18">
        <f t="shared" si="725"/>
        <v>1523.2587601152431</v>
      </c>
      <c r="X1734" s="2">
        <f t="shared" si="726"/>
        <v>-187.42180626379991</v>
      </c>
      <c r="Y1734" s="2">
        <f t="shared" si="727"/>
        <v>152.32587601152431</v>
      </c>
      <c r="Z1734" s="2">
        <f t="shared" si="728"/>
        <v>-1000</v>
      </c>
      <c r="AA1734" s="2">
        <f t="shared" si="729"/>
        <v>1523.2587601152431</v>
      </c>
      <c r="AB1734" s="5">
        <f t="shared" si="730"/>
        <v>-1</v>
      </c>
      <c r="AC1734" s="5">
        <f t="shared" si="731"/>
        <v>1.6100000000000003</v>
      </c>
      <c r="AD1734" s="3">
        <f t="shared" si="732"/>
        <v>201611</v>
      </c>
      <c r="AE1734" s="21">
        <v>1.6060000000000001</v>
      </c>
      <c r="AF1734" s="21">
        <v>2.4900000000000002</v>
      </c>
      <c r="AG1734" s="21">
        <v>1.5580000000000001</v>
      </c>
      <c r="AH1734" s="21">
        <v>2.61</v>
      </c>
      <c r="AI1734">
        <v>27</v>
      </c>
      <c r="AJ1734">
        <v>30</v>
      </c>
      <c r="AK1734">
        <f t="shared" si="733"/>
        <v>-180</v>
      </c>
      <c r="AL1734">
        <f t="shared" si="734"/>
        <v>27</v>
      </c>
      <c r="AM1734">
        <f t="shared" si="735"/>
        <v>30</v>
      </c>
    </row>
    <row r="1735" spans="2:39" x14ac:dyDescent="0.25">
      <c r="B1735" s="24">
        <v>42701</v>
      </c>
      <c r="C1735" s="20" t="s">
        <v>45</v>
      </c>
      <c r="D1735" s="20" t="s">
        <v>39</v>
      </c>
      <c r="E1735" s="2">
        <v>361.00000000000006</v>
      </c>
      <c r="F1735" s="2">
        <v>-420.1680672268908</v>
      </c>
      <c r="G1735" s="9">
        <f t="shared" si="736"/>
        <v>45101.124999995802</v>
      </c>
      <c r="H1735" s="2" t="str">
        <f t="shared" ref="H1735:H1798" si="737">IF(E1735&lt;=F1735,C1735,D1735)</f>
        <v>New England Patriots</v>
      </c>
      <c r="I1735" s="2" t="str">
        <f t="shared" ref="I1735:I1798" si="738">IF(E1735&gt;F1735,C1735,D1735)</f>
        <v>New York Jets</v>
      </c>
      <c r="J1735" s="17">
        <f t="shared" ref="J1735:J1798" si="739">IF(E1735&lt;=F1735,E1735,F1735)</f>
        <v>-420.1680672268908</v>
      </c>
      <c r="K1735" s="18">
        <f t="shared" ref="K1735:K1798" si="740">IF(E1735&gt;F1735,E1735,F1735)</f>
        <v>361.00000000000006</v>
      </c>
      <c r="L1735" s="4">
        <f t="shared" si="715"/>
        <v>1.238</v>
      </c>
      <c r="M1735" s="4">
        <f t="shared" si="716"/>
        <v>4.6100000000000012</v>
      </c>
      <c r="N1735" s="1">
        <f t="shared" si="717"/>
        <v>0.80775444264943463</v>
      </c>
      <c r="O1735" s="1">
        <f t="shared" si="718"/>
        <v>0.21691973969631231</v>
      </c>
      <c r="P1735" s="1">
        <f t="shared" si="719"/>
        <v>2.4080027359781098E-2</v>
      </c>
      <c r="Q1735" s="1">
        <f t="shared" si="720"/>
        <v>0.29541735147656117</v>
      </c>
      <c r="R1735" s="1">
        <f t="shared" si="721"/>
        <v>0.80641735147656113</v>
      </c>
      <c r="S1735" s="1"/>
      <c r="T1735" s="17">
        <f t="shared" si="722"/>
        <v>240.05268260781642</v>
      </c>
      <c r="U1735" s="18">
        <f t="shared" si="723"/>
        <v>3463.1234488006144</v>
      </c>
      <c r="V1735" s="2">
        <f t="shared" si="724"/>
        <v>228.05004847742558</v>
      </c>
      <c r="W1735" s="18">
        <f t="shared" si="725"/>
        <v>3289.9672763605836</v>
      </c>
      <c r="X1735" s="2">
        <f t="shared" si="726"/>
        <v>-438.50023566164202</v>
      </c>
      <c r="Y1735" s="2">
        <f t="shared" si="727"/>
        <v>328.99672763605838</v>
      </c>
      <c r="Z1735" s="2">
        <f t="shared" si="728"/>
        <v>228.05004847742558</v>
      </c>
      <c r="AA1735" s="2">
        <f t="shared" si="729"/>
        <v>-1000</v>
      </c>
      <c r="AB1735" s="5">
        <f t="shared" si="730"/>
        <v>0.23799999999999999</v>
      </c>
      <c r="AC1735" s="5">
        <f t="shared" si="731"/>
        <v>-1</v>
      </c>
      <c r="AD1735" s="3">
        <f t="shared" si="732"/>
        <v>201611</v>
      </c>
      <c r="AE1735" s="21">
        <v>4.18</v>
      </c>
      <c r="AF1735" s="21">
        <v>1.2729999999999999</v>
      </c>
      <c r="AG1735" s="21">
        <v>4.6100000000000003</v>
      </c>
      <c r="AH1735" s="21">
        <v>1.238</v>
      </c>
      <c r="AI1735">
        <v>17</v>
      </c>
      <c r="AJ1735">
        <v>22</v>
      </c>
      <c r="AK1735">
        <f t="shared" si="733"/>
        <v>-500</v>
      </c>
      <c r="AL1735">
        <f t="shared" si="734"/>
        <v>22</v>
      </c>
      <c r="AM1735">
        <f t="shared" si="735"/>
        <v>17</v>
      </c>
    </row>
    <row r="1736" spans="2:39" x14ac:dyDescent="0.25">
      <c r="B1736" s="24">
        <v>42701</v>
      </c>
      <c r="C1736" s="20" t="s">
        <v>55</v>
      </c>
      <c r="D1736" s="20" t="s">
        <v>47</v>
      </c>
      <c r="E1736" s="2">
        <v>-180.1801801801802</v>
      </c>
      <c r="F1736" s="2">
        <v>162</v>
      </c>
      <c r="G1736" s="9">
        <f t="shared" si="736"/>
        <v>45101.166666662466</v>
      </c>
      <c r="H1736" s="2" t="str">
        <f t="shared" si="737"/>
        <v>Oakland Raiders</v>
      </c>
      <c r="I1736" s="2" t="str">
        <f t="shared" si="738"/>
        <v>Carolina Panthers</v>
      </c>
      <c r="J1736" s="17">
        <f t="shared" si="739"/>
        <v>-180.1801801801802</v>
      </c>
      <c r="K1736" s="18">
        <f t="shared" si="740"/>
        <v>162</v>
      </c>
      <c r="L1736" s="4">
        <f t="shared" si="715"/>
        <v>1.5549999999999997</v>
      </c>
      <c r="M1736" s="4">
        <f t="shared" si="716"/>
        <v>2.62</v>
      </c>
      <c r="N1736" s="1">
        <f t="shared" si="717"/>
        <v>0.64308681672025736</v>
      </c>
      <c r="O1736" s="1">
        <f t="shared" si="718"/>
        <v>0.38167938931297707</v>
      </c>
      <c r="P1736" s="1">
        <f t="shared" si="719"/>
        <v>2.4167664670658784E-2</v>
      </c>
      <c r="Q1736" s="1">
        <f t="shared" si="720"/>
        <v>0.13070371370364015</v>
      </c>
      <c r="R1736" s="1">
        <f t="shared" si="721"/>
        <v>0.6417037137036401</v>
      </c>
      <c r="S1736" s="1"/>
      <c r="T1736" s="17">
        <f t="shared" si="722"/>
        <v>558.35158601222145</v>
      </c>
      <c r="U1736" s="18">
        <f t="shared" si="723"/>
        <v>1612.4084218612529</v>
      </c>
      <c r="V1736" s="2">
        <f t="shared" si="724"/>
        <v>530.43400671161032</v>
      </c>
      <c r="W1736" s="18">
        <f t="shared" si="725"/>
        <v>1531.7880007681902</v>
      </c>
      <c r="X1736" s="2">
        <f t="shared" si="726"/>
        <v>-188.52486592996408</v>
      </c>
      <c r="Y1736" s="2">
        <f t="shared" si="727"/>
        <v>153.17880007681902</v>
      </c>
      <c r="Z1736" s="2">
        <f t="shared" si="728"/>
        <v>530.43400671161032</v>
      </c>
      <c r="AA1736" s="2">
        <f t="shared" si="729"/>
        <v>-1000</v>
      </c>
      <c r="AB1736" s="5">
        <f t="shared" si="730"/>
        <v>0.55499999999999972</v>
      </c>
      <c r="AC1736" s="5">
        <f t="shared" si="731"/>
        <v>-1</v>
      </c>
      <c r="AD1736" s="3">
        <f t="shared" si="732"/>
        <v>201611</v>
      </c>
      <c r="AE1736" s="21">
        <v>1.6659999999999999</v>
      </c>
      <c r="AF1736" s="21">
        <v>2.36</v>
      </c>
      <c r="AG1736" s="21">
        <v>1.5549999999999999</v>
      </c>
      <c r="AH1736" s="21">
        <v>2.62</v>
      </c>
      <c r="AI1736">
        <v>35</v>
      </c>
      <c r="AJ1736">
        <v>32</v>
      </c>
      <c r="AK1736">
        <f t="shared" si="733"/>
        <v>-190</v>
      </c>
      <c r="AL1736">
        <f t="shared" si="734"/>
        <v>35</v>
      </c>
      <c r="AM1736">
        <f t="shared" si="735"/>
        <v>32</v>
      </c>
    </row>
    <row r="1737" spans="2:39" x14ac:dyDescent="0.25">
      <c r="B1737" s="24">
        <v>42701</v>
      </c>
      <c r="C1737" s="20" t="s">
        <v>30</v>
      </c>
      <c r="D1737" s="20" t="s">
        <v>35</v>
      </c>
      <c r="E1737" s="2">
        <v>197.00000000000003</v>
      </c>
      <c r="F1737" s="2">
        <v>-220.26431718061676</v>
      </c>
      <c r="G1737" s="9">
        <f t="shared" si="736"/>
        <v>45101.20833332913</v>
      </c>
      <c r="H1737" s="2" t="str">
        <f t="shared" si="737"/>
        <v>Seattle Seahawks</v>
      </c>
      <c r="I1737" s="2" t="str">
        <f t="shared" si="738"/>
        <v>Tampa Bay Buccaneers</v>
      </c>
      <c r="J1737" s="17">
        <f t="shared" si="739"/>
        <v>-220.26431718061676</v>
      </c>
      <c r="K1737" s="18">
        <f t="shared" si="740"/>
        <v>197.00000000000003</v>
      </c>
      <c r="L1737" s="4">
        <f t="shared" si="715"/>
        <v>1.4540000000000002</v>
      </c>
      <c r="M1737" s="4">
        <f t="shared" si="716"/>
        <v>2.97</v>
      </c>
      <c r="N1737" s="1">
        <f t="shared" si="717"/>
        <v>0.68775790921595592</v>
      </c>
      <c r="O1737" s="1">
        <f t="shared" si="718"/>
        <v>0.33670033670033667</v>
      </c>
      <c r="P1737" s="1">
        <f t="shared" si="719"/>
        <v>2.3874321880650751E-2</v>
      </c>
      <c r="Q1737" s="1">
        <f t="shared" si="720"/>
        <v>0.17552878625780963</v>
      </c>
      <c r="R1737" s="1">
        <f t="shared" si="721"/>
        <v>0.68652878625780966</v>
      </c>
      <c r="S1737" s="1"/>
      <c r="T1737" s="17">
        <f t="shared" si="722"/>
        <v>456.6031607369099</v>
      </c>
      <c r="U1737" s="18">
        <f t="shared" si="723"/>
        <v>1948.6078523326898</v>
      </c>
      <c r="V1737" s="2">
        <f t="shared" si="724"/>
        <v>433.77300270006441</v>
      </c>
      <c r="W1737" s="18">
        <f t="shared" si="725"/>
        <v>1851.1774597160552</v>
      </c>
      <c r="X1737" s="2">
        <f t="shared" si="726"/>
        <v>-230.53532464570125</v>
      </c>
      <c r="Y1737" s="2">
        <f t="shared" si="727"/>
        <v>185.11774597160553</v>
      </c>
      <c r="Z1737" s="2">
        <f t="shared" si="728"/>
        <v>-1000</v>
      </c>
      <c r="AA1737" s="2">
        <f t="shared" si="729"/>
        <v>1851.1774597160552</v>
      </c>
      <c r="AB1737" s="5">
        <f t="shared" si="730"/>
        <v>-1</v>
      </c>
      <c r="AC1737" s="5">
        <f t="shared" si="731"/>
        <v>1.9700000000000002</v>
      </c>
      <c r="AD1737" s="3">
        <f t="shared" si="732"/>
        <v>201611</v>
      </c>
      <c r="AE1737" s="21">
        <v>3.18</v>
      </c>
      <c r="AF1737" s="21">
        <v>1.4079999999999999</v>
      </c>
      <c r="AG1737" s="21">
        <v>2.97</v>
      </c>
      <c r="AH1737" s="21">
        <v>1.454</v>
      </c>
      <c r="AI1737">
        <v>14</v>
      </c>
      <c r="AJ1737">
        <v>5</v>
      </c>
      <c r="AK1737">
        <f t="shared" si="733"/>
        <v>-300</v>
      </c>
      <c r="AL1737">
        <f t="shared" si="734"/>
        <v>5</v>
      </c>
      <c r="AM1737">
        <f t="shared" si="735"/>
        <v>14</v>
      </c>
    </row>
    <row r="1738" spans="2:39" x14ac:dyDescent="0.25">
      <c r="B1738" s="24">
        <v>42701</v>
      </c>
      <c r="C1738" s="20" t="s">
        <v>38</v>
      </c>
      <c r="D1738" s="20" t="s">
        <v>51</v>
      </c>
      <c r="E1738" s="2">
        <v>-196.07843137254901</v>
      </c>
      <c r="F1738" s="2">
        <v>175.99999999999997</v>
      </c>
      <c r="G1738" s="9">
        <f t="shared" si="736"/>
        <v>45101.249999995794</v>
      </c>
      <c r="H1738" s="2" t="str">
        <f t="shared" si="737"/>
        <v>Atlanta Falcons</v>
      </c>
      <c r="I1738" s="2" t="str">
        <f t="shared" si="738"/>
        <v>Arizona Cardinals</v>
      </c>
      <c r="J1738" s="17">
        <f t="shared" si="739"/>
        <v>-196.07843137254901</v>
      </c>
      <c r="K1738" s="18">
        <f t="shared" si="740"/>
        <v>175.99999999999997</v>
      </c>
      <c r="L1738" s="4">
        <f t="shared" si="715"/>
        <v>1.51</v>
      </c>
      <c r="M1738" s="4">
        <f t="shared" si="716"/>
        <v>2.76</v>
      </c>
      <c r="N1738" s="1">
        <f t="shared" si="717"/>
        <v>0.66225165562913912</v>
      </c>
      <c r="O1738" s="1">
        <f t="shared" si="718"/>
        <v>0.3623188405797102</v>
      </c>
      <c r="P1738" s="1">
        <f t="shared" si="719"/>
        <v>2.3981264637002453E-2</v>
      </c>
      <c r="Q1738" s="1">
        <f t="shared" si="720"/>
        <v>0.14996640752471446</v>
      </c>
      <c r="R1738" s="1">
        <f t="shared" si="721"/>
        <v>0.66096640752471447</v>
      </c>
      <c r="S1738" s="1"/>
      <c r="T1738" s="17">
        <f t="shared" si="722"/>
        <v>512.93619254410987</v>
      </c>
      <c r="U1738" s="18">
        <f t="shared" si="723"/>
        <v>1747.3196475929296</v>
      </c>
      <c r="V1738" s="2">
        <f t="shared" si="724"/>
        <v>487.28938291690434</v>
      </c>
      <c r="W1738" s="18">
        <f t="shared" si="725"/>
        <v>1659.9536652132831</v>
      </c>
      <c r="X1738" s="2">
        <f t="shared" si="726"/>
        <v>-205.21686600557976</v>
      </c>
      <c r="Y1738" s="2">
        <f t="shared" si="727"/>
        <v>165.99536652132832</v>
      </c>
      <c r="Z1738" s="2">
        <f t="shared" si="728"/>
        <v>487.28938291690434</v>
      </c>
      <c r="AA1738" s="2">
        <f t="shared" si="729"/>
        <v>-1000</v>
      </c>
      <c r="AB1738" s="5">
        <f t="shared" si="730"/>
        <v>0.51</v>
      </c>
      <c r="AC1738" s="5">
        <f t="shared" si="731"/>
        <v>-1</v>
      </c>
      <c r="AD1738" s="3">
        <f t="shared" si="732"/>
        <v>201611</v>
      </c>
      <c r="AE1738" s="21">
        <v>1.4730000000000001</v>
      </c>
      <c r="AF1738" s="21">
        <v>2.89</v>
      </c>
      <c r="AG1738" s="21">
        <v>1.51</v>
      </c>
      <c r="AH1738" s="21">
        <v>2.76</v>
      </c>
      <c r="AI1738">
        <v>38</v>
      </c>
      <c r="AJ1738">
        <v>19</v>
      </c>
      <c r="AK1738">
        <f t="shared" si="733"/>
        <v>-200</v>
      </c>
      <c r="AL1738">
        <f t="shared" si="734"/>
        <v>38</v>
      </c>
      <c r="AM1738">
        <f t="shared" si="735"/>
        <v>19</v>
      </c>
    </row>
    <row r="1739" spans="2:39" x14ac:dyDescent="0.25">
      <c r="B1739" s="24">
        <v>42701</v>
      </c>
      <c r="C1739" s="20" t="s">
        <v>31</v>
      </c>
      <c r="D1739" s="20" t="s">
        <v>24</v>
      </c>
      <c r="E1739" s="2">
        <v>-172.11703958691911</v>
      </c>
      <c r="F1739" s="2">
        <v>154.99999999999997</v>
      </c>
      <c r="G1739" s="9">
        <f t="shared" si="736"/>
        <v>45101.291666662459</v>
      </c>
      <c r="H1739" s="2" t="str">
        <f t="shared" si="737"/>
        <v>Baltimore Ravens</v>
      </c>
      <c r="I1739" s="2" t="str">
        <f t="shared" si="738"/>
        <v>Cincinnati Bengals</v>
      </c>
      <c r="J1739" s="17">
        <f t="shared" si="739"/>
        <v>-172.11703958691911</v>
      </c>
      <c r="K1739" s="18">
        <f t="shared" si="740"/>
        <v>154.99999999999997</v>
      </c>
      <c r="L1739" s="4">
        <f t="shared" si="715"/>
        <v>1.5809999999999997</v>
      </c>
      <c r="M1739" s="4">
        <f t="shared" si="716"/>
        <v>2.5499999999999998</v>
      </c>
      <c r="N1739" s="1">
        <f t="shared" si="717"/>
        <v>0.63251106894370657</v>
      </c>
      <c r="O1739" s="1">
        <f t="shared" si="718"/>
        <v>0.39215686274509809</v>
      </c>
      <c r="P1739" s="1">
        <f t="shared" si="719"/>
        <v>2.4074074074074137E-2</v>
      </c>
      <c r="Q1739" s="1">
        <f t="shared" si="720"/>
        <v>0.12017710309930424</v>
      </c>
      <c r="R1739" s="1">
        <f t="shared" si="721"/>
        <v>0.6311771030993043</v>
      </c>
      <c r="S1739" s="1"/>
      <c r="T1739" s="17">
        <f t="shared" si="722"/>
        <v>584.3413759619034</v>
      </c>
      <c r="U1739" s="18">
        <f t="shared" si="723"/>
        <v>1543.9627445384015</v>
      </c>
      <c r="V1739" s="2">
        <f t="shared" si="724"/>
        <v>555.12430716380823</v>
      </c>
      <c r="W1739" s="18">
        <f t="shared" si="725"/>
        <v>1466.7646073114813</v>
      </c>
      <c r="X1739" s="2">
        <f t="shared" si="726"/>
        <v>-180.13983302390614</v>
      </c>
      <c r="Y1739" s="2">
        <f t="shared" si="727"/>
        <v>146.67646073114813</v>
      </c>
      <c r="Z1739" s="2">
        <f t="shared" si="728"/>
        <v>555.12430716380823</v>
      </c>
      <c r="AA1739" s="2">
        <f t="shared" si="729"/>
        <v>-1000</v>
      </c>
      <c r="AB1739" s="5">
        <f t="shared" si="730"/>
        <v>0.58099999999999974</v>
      </c>
      <c r="AC1739" s="5">
        <f t="shared" si="731"/>
        <v>-1</v>
      </c>
      <c r="AD1739" s="3">
        <f t="shared" si="732"/>
        <v>201611</v>
      </c>
      <c r="AE1739" s="21">
        <v>1.4830000000000001</v>
      </c>
      <c r="AF1739" s="21">
        <v>2.86</v>
      </c>
      <c r="AG1739" s="21">
        <v>1.581</v>
      </c>
      <c r="AH1739" s="21">
        <v>2.5499999999999998</v>
      </c>
      <c r="AI1739">
        <v>19</v>
      </c>
      <c r="AJ1739">
        <v>14</v>
      </c>
      <c r="AK1739">
        <f t="shared" si="733"/>
        <v>-180</v>
      </c>
      <c r="AL1739">
        <f t="shared" si="734"/>
        <v>19</v>
      </c>
      <c r="AM1739">
        <f t="shared" si="735"/>
        <v>14</v>
      </c>
    </row>
    <row r="1740" spans="2:39" x14ac:dyDescent="0.25">
      <c r="B1740" s="24">
        <v>42701</v>
      </c>
      <c r="C1740" s="20" t="s">
        <v>27</v>
      </c>
      <c r="D1740" s="20" t="s">
        <v>29</v>
      </c>
      <c r="E1740" s="2">
        <v>-361.01083032490988</v>
      </c>
      <c r="F1740" s="2">
        <v>313.99999999999994</v>
      </c>
      <c r="G1740" s="9">
        <f t="shared" si="736"/>
        <v>45101.333333329123</v>
      </c>
      <c r="H1740" s="2" t="str">
        <f t="shared" si="737"/>
        <v>Buffalo Bills</v>
      </c>
      <c r="I1740" s="2" t="str">
        <f t="shared" si="738"/>
        <v>Jacksonville Jaguars</v>
      </c>
      <c r="J1740" s="17">
        <f t="shared" si="739"/>
        <v>-361.01083032490988</v>
      </c>
      <c r="K1740" s="18">
        <f t="shared" si="740"/>
        <v>313.99999999999994</v>
      </c>
      <c r="L1740" s="4">
        <f t="shared" si="715"/>
        <v>1.2769999999999999</v>
      </c>
      <c r="M1740" s="4">
        <f t="shared" si="716"/>
        <v>4.1399999999999988</v>
      </c>
      <c r="N1740" s="1">
        <f t="shared" si="717"/>
        <v>0.78308535630383713</v>
      </c>
      <c r="O1740" s="1">
        <f t="shared" si="718"/>
        <v>0.24154589371980684</v>
      </c>
      <c r="P1740" s="1">
        <f t="shared" si="719"/>
        <v>2.4039136053166099E-2</v>
      </c>
      <c r="Q1740" s="1">
        <f t="shared" si="720"/>
        <v>0.27076973129201515</v>
      </c>
      <c r="R1740" s="1">
        <f t="shared" si="721"/>
        <v>0.7817697312920151</v>
      </c>
      <c r="S1740" s="1"/>
      <c r="T1740" s="17">
        <f t="shared" si="722"/>
        <v>279.14903835854597</v>
      </c>
      <c r="U1740" s="18">
        <f t="shared" si="723"/>
        <v>3040.0006684082323</v>
      </c>
      <c r="V1740" s="2">
        <f t="shared" si="724"/>
        <v>265.19158644061866</v>
      </c>
      <c r="W1740" s="18">
        <f t="shared" si="725"/>
        <v>2888.0006349878204</v>
      </c>
      <c r="X1740" s="2">
        <f t="shared" si="726"/>
        <v>-377.08586966197686</v>
      </c>
      <c r="Y1740" s="2">
        <f t="shared" si="727"/>
        <v>288.80006349878204</v>
      </c>
      <c r="Z1740" s="2">
        <f t="shared" si="728"/>
        <v>265.19158644061866</v>
      </c>
      <c r="AA1740" s="2">
        <f t="shared" si="729"/>
        <v>-1000</v>
      </c>
      <c r="AB1740" s="5">
        <f t="shared" si="730"/>
        <v>0.27699999999999991</v>
      </c>
      <c r="AC1740" s="5">
        <f t="shared" si="731"/>
        <v>-1</v>
      </c>
      <c r="AD1740" s="3">
        <f t="shared" si="732"/>
        <v>201611</v>
      </c>
      <c r="AE1740" s="21">
        <v>1.3220000000000001</v>
      </c>
      <c r="AF1740" s="21">
        <v>3.73</v>
      </c>
      <c r="AG1740" s="21">
        <v>1.2769999999999999</v>
      </c>
      <c r="AH1740" s="21">
        <v>4.1399999999999997</v>
      </c>
      <c r="AI1740">
        <v>28</v>
      </c>
      <c r="AJ1740">
        <v>21</v>
      </c>
      <c r="AK1740">
        <f t="shared" si="733"/>
        <v>-400</v>
      </c>
      <c r="AL1740">
        <f t="shared" si="734"/>
        <v>28</v>
      </c>
      <c r="AM1740">
        <f t="shared" si="735"/>
        <v>21</v>
      </c>
    </row>
    <row r="1741" spans="2:39" x14ac:dyDescent="0.25">
      <c r="B1741" s="24">
        <v>42701</v>
      </c>
      <c r="C1741" s="20" t="s">
        <v>40</v>
      </c>
      <c r="D1741" s="20" t="s">
        <v>44</v>
      </c>
      <c r="E1741" s="2">
        <v>222.00000000000003</v>
      </c>
      <c r="F1741" s="2">
        <v>-250.00000000000006</v>
      </c>
      <c r="G1741" s="9">
        <f t="shared" si="736"/>
        <v>45101.374999995787</v>
      </c>
      <c r="H1741" s="2" t="str">
        <f t="shared" si="737"/>
        <v>Tennessee Titans</v>
      </c>
      <c r="I1741" s="2" t="str">
        <f t="shared" si="738"/>
        <v>Chicago Bears</v>
      </c>
      <c r="J1741" s="17">
        <f t="shared" si="739"/>
        <v>-250.00000000000006</v>
      </c>
      <c r="K1741" s="18">
        <f t="shared" si="740"/>
        <v>222.00000000000003</v>
      </c>
      <c r="L1741" s="4">
        <f t="shared" si="715"/>
        <v>1.4</v>
      </c>
      <c r="M1741" s="4">
        <f t="shared" si="716"/>
        <v>3.22</v>
      </c>
      <c r="N1741" s="1">
        <f t="shared" si="717"/>
        <v>0.7142857142857143</v>
      </c>
      <c r="O1741" s="1">
        <f t="shared" si="718"/>
        <v>0.3105590062111801</v>
      </c>
      <c r="P1741" s="1">
        <f t="shared" si="719"/>
        <v>2.4242424242424288E-2</v>
      </c>
      <c r="Q1741" s="1">
        <f t="shared" si="720"/>
        <v>0.2018633540372671</v>
      </c>
      <c r="R1741" s="1">
        <f t="shared" si="721"/>
        <v>0.71286335403726708</v>
      </c>
      <c r="S1741" s="1"/>
      <c r="T1741" s="17">
        <f t="shared" si="722"/>
        <v>402.79338857376865</v>
      </c>
      <c r="U1741" s="18">
        <f t="shared" si="723"/>
        <v>2188.1727656476151</v>
      </c>
      <c r="V1741" s="2">
        <f t="shared" si="724"/>
        <v>382.65371914508017</v>
      </c>
      <c r="W1741" s="18">
        <f t="shared" si="725"/>
        <v>2078.7641273652343</v>
      </c>
      <c r="X1741" s="2">
        <f t="shared" si="726"/>
        <v>-261.33288400650764</v>
      </c>
      <c r="Y1741" s="2">
        <f t="shared" si="727"/>
        <v>207.87641273652343</v>
      </c>
      <c r="Z1741" s="2">
        <f t="shared" si="728"/>
        <v>382.65371914508017</v>
      </c>
      <c r="AA1741" s="2">
        <f t="shared" si="729"/>
        <v>-1000</v>
      </c>
      <c r="AB1741" s="5">
        <f t="shared" si="730"/>
        <v>0.39999999999999991</v>
      </c>
      <c r="AC1741" s="5">
        <f t="shared" si="731"/>
        <v>-1</v>
      </c>
      <c r="AD1741" s="3">
        <f t="shared" si="732"/>
        <v>201611</v>
      </c>
      <c r="AE1741" s="21">
        <v>2.81</v>
      </c>
      <c r="AF1741" s="21">
        <v>1.4950000000000001</v>
      </c>
      <c r="AG1741" s="21">
        <v>3.22</v>
      </c>
      <c r="AH1741" s="21">
        <v>1.4</v>
      </c>
      <c r="AI1741">
        <v>21</v>
      </c>
      <c r="AJ1741">
        <v>27</v>
      </c>
      <c r="AK1741">
        <f t="shared" si="733"/>
        <v>-300</v>
      </c>
      <c r="AL1741">
        <f t="shared" si="734"/>
        <v>27</v>
      </c>
      <c r="AM1741">
        <f t="shared" si="735"/>
        <v>21</v>
      </c>
    </row>
    <row r="1742" spans="2:39" x14ac:dyDescent="0.25">
      <c r="B1742" s="24">
        <v>42701</v>
      </c>
      <c r="C1742" s="20" t="s">
        <v>49</v>
      </c>
      <c r="D1742" s="20" t="s">
        <v>28</v>
      </c>
      <c r="E1742" s="2">
        <v>236</v>
      </c>
      <c r="F1742" s="2">
        <v>-266.66666666666669</v>
      </c>
      <c r="G1742" s="9">
        <f t="shared" si="736"/>
        <v>45101.416666662451</v>
      </c>
      <c r="H1742" s="2" t="str">
        <f t="shared" si="737"/>
        <v>New York Giants</v>
      </c>
      <c r="I1742" s="2" t="str">
        <f t="shared" si="738"/>
        <v>Cleveland Browns</v>
      </c>
      <c r="J1742" s="17">
        <f t="shared" si="739"/>
        <v>-266.66666666666669</v>
      </c>
      <c r="K1742" s="18">
        <f t="shared" si="740"/>
        <v>236</v>
      </c>
      <c r="L1742" s="4">
        <f t="shared" si="715"/>
        <v>1.375</v>
      </c>
      <c r="M1742" s="4">
        <f t="shared" si="716"/>
        <v>3.36</v>
      </c>
      <c r="N1742" s="1">
        <f t="shared" si="717"/>
        <v>0.72727272727272729</v>
      </c>
      <c r="O1742" s="1">
        <f t="shared" si="718"/>
        <v>0.29761904761904762</v>
      </c>
      <c r="P1742" s="1">
        <f t="shared" si="719"/>
        <v>2.4287222808869968E-2</v>
      </c>
      <c r="Q1742" s="1">
        <f t="shared" si="720"/>
        <v>0.21482683982683984</v>
      </c>
      <c r="R1742" s="1">
        <f t="shared" si="721"/>
        <v>0.72582683982683982</v>
      </c>
      <c r="S1742" s="1"/>
      <c r="T1742" s="17">
        <f t="shared" si="722"/>
        <v>377.73907649732206</v>
      </c>
      <c r="U1742" s="18">
        <f t="shared" si="723"/>
        <v>2320.5253455291463</v>
      </c>
      <c r="V1742" s="2">
        <f t="shared" si="724"/>
        <v>358.85212267245595</v>
      </c>
      <c r="W1742" s="18">
        <f t="shared" si="725"/>
        <v>2204.4990782526888</v>
      </c>
      <c r="X1742" s="2">
        <f t="shared" si="726"/>
        <v>-278.6663187478913</v>
      </c>
      <c r="Y1742" s="2">
        <f t="shared" si="727"/>
        <v>220.44990782526889</v>
      </c>
      <c r="Z1742" s="2">
        <f t="shared" si="728"/>
        <v>358.85212267245595</v>
      </c>
      <c r="AA1742" s="2">
        <f t="shared" si="729"/>
        <v>-1000</v>
      </c>
      <c r="AB1742" s="5">
        <f t="shared" si="730"/>
        <v>0.375</v>
      </c>
      <c r="AC1742" s="5">
        <f t="shared" si="731"/>
        <v>-1</v>
      </c>
      <c r="AD1742" s="3">
        <f t="shared" si="732"/>
        <v>201611</v>
      </c>
      <c r="AE1742" s="21">
        <v>3.52</v>
      </c>
      <c r="AF1742" s="21">
        <v>1.35</v>
      </c>
      <c r="AG1742" s="21">
        <v>3.36</v>
      </c>
      <c r="AH1742" s="21">
        <v>1.375</v>
      </c>
      <c r="AI1742">
        <v>13</v>
      </c>
      <c r="AJ1742">
        <v>27</v>
      </c>
      <c r="AK1742">
        <f t="shared" si="733"/>
        <v>-300</v>
      </c>
      <c r="AL1742">
        <f t="shared" si="734"/>
        <v>27</v>
      </c>
      <c r="AM1742">
        <f t="shared" si="735"/>
        <v>13</v>
      </c>
    </row>
    <row r="1743" spans="2:39" x14ac:dyDescent="0.25">
      <c r="B1743" s="24">
        <v>42701</v>
      </c>
      <c r="C1743" s="20" t="s">
        <v>43</v>
      </c>
      <c r="D1743" s="20" t="s">
        <v>57</v>
      </c>
      <c r="E1743" s="2">
        <v>118.00000000000001</v>
      </c>
      <c r="F1743" s="2">
        <v>-130.03901170351108</v>
      </c>
      <c r="G1743" s="9">
        <f t="shared" si="736"/>
        <v>45101.458333329116</v>
      </c>
      <c r="H1743" s="2" t="str">
        <f t="shared" si="737"/>
        <v>San Diego Chargers</v>
      </c>
      <c r="I1743" s="2" t="str">
        <f t="shared" si="738"/>
        <v>Houston Texans</v>
      </c>
      <c r="J1743" s="17">
        <f t="shared" si="739"/>
        <v>-130.03901170351108</v>
      </c>
      <c r="K1743" s="18">
        <f t="shared" si="740"/>
        <v>118.00000000000001</v>
      </c>
      <c r="L1743" s="4">
        <f t="shared" si="715"/>
        <v>1.7689999999999999</v>
      </c>
      <c r="M1743" s="4">
        <f t="shared" si="716"/>
        <v>2.1800000000000002</v>
      </c>
      <c r="N1743" s="1">
        <f t="shared" si="717"/>
        <v>0.56529112492933864</v>
      </c>
      <c r="O1743" s="1">
        <f t="shared" si="718"/>
        <v>0.4587155963302752</v>
      </c>
      <c r="P1743" s="1">
        <f t="shared" si="719"/>
        <v>2.3443909850595079E-2</v>
      </c>
      <c r="Q1743" s="1">
        <f t="shared" si="720"/>
        <v>5.328776429953172E-2</v>
      </c>
      <c r="R1743" s="1">
        <f t="shared" si="721"/>
        <v>0.56428776429953176</v>
      </c>
      <c r="S1743" s="1"/>
      <c r="T1743" s="17">
        <f t="shared" si="722"/>
        <v>772.14546064335025</v>
      </c>
      <c r="U1743" s="18">
        <f t="shared" si="723"/>
        <v>1178.7723247127699</v>
      </c>
      <c r="V1743" s="2">
        <f t="shared" si="724"/>
        <v>733.53818761118271</v>
      </c>
      <c r="W1743" s="18">
        <f t="shared" si="725"/>
        <v>1119.8337084771313</v>
      </c>
      <c r="X1743" s="2">
        <f t="shared" si="726"/>
        <v>-136.32555426413018</v>
      </c>
      <c r="Y1743" s="2">
        <f t="shared" si="727"/>
        <v>111.98337084771313</v>
      </c>
      <c r="Z1743" s="2">
        <f t="shared" si="728"/>
        <v>733.53818761118271</v>
      </c>
      <c r="AA1743" s="2">
        <f t="shared" si="729"/>
        <v>-1000</v>
      </c>
      <c r="AB1743" s="5">
        <f t="shared" si="730"/>
        <v>0.76899999999999991</v>
      </c>
      <c r="AC1743" s="5">
        <f t="shared" si="731"/>
        <v>-1</v>
      </c>
      <c r="AD1743" s="3">
        <f t="shared" si="732"/>
        <v>201611</v>
      </c>
      <c r="AE1743" s="21">
        <v>2.09</v>
      </c>
      <c r="AF1743" s="21">
        <v>1.833</v>
      </c>
      <c r="AG1743" s="21">
        <v>2.1800000000000002</v>
      </c>
      <c r="AH1743" s="21">
        <v>1.7689999999999999</v>
      </c>
      <c r="AI1743">
        <v>13</v>
      </c>
      <c r="AJ1743">
        <v>21</v>
      </c>
      <c r="AK1743">
        <f t="shared" si="733"/>
        <v>-140</v>
      </c>
      <c r="AL1743">
        <f t="shared" si="734"/>
        <v>21</v>
      </c>
      <c r="AM1743">
        <f t="shared" si="735"/>
        <v>13</v>
      </c>
    </row>
    <row r="1744" spans="2:39" x14ac:dyDescent="0.25">
      <c r="B1744" s="24">
        <v>42701</v>
      </c>
      <c r="C1744" s="20" t="s">
        <v>33</v>
      </c>
      <c r="D1744" s="20" t="s">
        <v>25</v>
      </c>
      <c r="E1744" s="2">
        <v>-315.45741324921141</v>
      </c>
      <c r="F1744" s="2">
        <v>277</v>
      </c>
      <c r="G1744" s="9">
        <f t="shared" si="736"/>
        <v>45101.49999999578</v>
      </c>
      <c r="H1744" s="2" t="str">
        <f t="shared" si="737"/>
        <v>Miami Dolphins</v>
      </c>
      <c r="I1744" s="2" t="str">
        <f t="shared" si="738"/>
        <v>San Francisco 49ers</v>
      </c>
      <c r="J1744" s="17">
        <f t="shared" si="739"/>
        <v>-315.45741324921141</v>
      </c>
      <c r="K1744" s="18">
        <f t="shared" si="740"/>
        <v>277</v>
      </c>
      <c r="L1744" s="4">
        <f t="shared" si="715"/>
        <v>1.3169999999999999</v>
      </c>
      <c r="M1744" s="4">
        <f t="shared" si="716"/>
        <v>3.77</v>
      </c>
      <c r="N1744" s="1">
        <f t="shared" si="717"/>
        <v>0.75930144267274113</v>
      </c>
      <c r="O1744" s="1">
        <f t="shared" si="718"/>
        <v>0.26525198938992045</v>
      </c>
      <c r="P1744" s="1">
        <f t="shared" si="719"/>
        <v>2.3965008846078217E-2</v>
      </c>
      <c r="Q1744" s="1">
        <f t="shared" si="720"/>
        <v>0.24702472664141034</v>
      </c>
      <c r="R1744" s="1">
        <f t="shared" si="721"/>
        <v>0.75802472664141041</v>
      </c>
      <c r="S1744" s="1"/>
      <c r="T1744" s="17">
        <f t="shared" si="722"/>
        <v>319.21817963737476</v>
      </c>
      <c r="U1744" s="18">
        <f t="shared" si="723"/>
        <v>2700.607045193698</v>
      </c>
      <c r="V1744" s="2">
        <f t="shared" si="724"/>
        <v>303.25727065550603</v>
      </c>
      <c r="W1744" s="18">
        <f t="shared" si="725"/>
        <v>2565.576692934013</v>
      </c>
      <c r="X1744" s="2">
        <f t="shared" si="726"/>
        <v>-329.7530172445492</v>
      </c>
      <c r="Y1744" s="2">
        <f t="shared" si="727"/>
        <v>256.55766929340132</v>
      </c>
      <c r="Z1744" s="2">
        <f t="shared" si="728"/>
        <v>303.25727065550603</v>
      </c>
      <c r="AA1744" s="2">
        <f t="shared" si="729"/>
        <v>-1000</v>
      </c>
      <c r="AB1744" s="5">
        <f t="shared" si="730"/>
        <v>0.31699999999999995</v>
      </c>
      <c r="AC1744" s="5">
        <f t="shared" si="731"/>
        <v>-1</v>
      </c>
      <c r="AD1744" s="3">
        <f t="shared" si="732"/>
        <v>201611</v>
      </c>
      <c r="AE1744" s="21">
        <v>1.2849999999999999</v>
      </c>
      <c r="AF1744" s="21">
        <v>4.05</v>
      </c>
      <c r="AG1744" s="21">
        <v>1.3169999999999999</v>
      </c>
      <c r="AH1744" s="21">
        <v>3.77</v>
      </c>
      <c r="AI1744">
        <v>31</v>
      </c>
      <c r="AJ1744">
        <v>24</v>
      </c>
      <c r="AK1744">
        <f t="shared" si="733"/>
        <v>-400</v>
      </c>
      <c r="AL1744">
        <f t="shared" si="734"/>
        <v>31</v>
      </c>
      <c r="AM1744">
        <f t="shared" si="735"/>
        <v>24</v>
      </c>
    </row>
    <row r="1745" spans="2:39" x14ac:dyDescent="0.25">
      <c r="B1745" s="24">
        <v>42701</v>
      </c>
      <c r="C1745" s="20" t="s">
        <v>46</v>
      </c>
      <c r="D1745" s="20" t="s">
        <v>50</v>
      </c>
      <c r="E1745" s="2">
        <v>-335.57046979865765</v>
      </c>
      <c r="F1745" s="2">
        <v>293</v>
      </c>
      <c r="G1745" s="9">
        <f t="shared" si="736"/>
        <v>45101.541666662444</v>
      </c>
      <c r="H1745" s="2" t="str">
        <f t="shared" si="737"/>
        <v>New Orleans Saints</v>
      </c>
      <c r="I1745" s="2" t="str">
        <f t="shared" si="738"/>
        <v>Los Angeles Rams</v>
      </c>
      <c r="J1745" s="17">
        <f t="shared" si="739"/>
        <v>-335.57046979865765</v>
      </c>
      <c r="K1745" s="18">
        <f t="shared" si="740"/>
        <v>293</v>
      </c>
      <c r="L1745" s="4">
        <f t="shared" si="715"/>
        <v>1.298</v>
      </c>
      <c r="M1745" s="4">
        <f t="shared" si="716"/>
        <v>3.93</v>
      </c>
      <c r="N1745" s="1">
        <f t="shared" si="717"/>
        <v>0.77041602465331271</v>
      </c>
      <c r="O1745" s="1">
        <f t="shared" si="718"/>
        <v>0.2544529262086514</v>
      </c>
      <c r="P1745" s="1">
        <f t="shared" si="719"/>
        <v>2.4265493496556934E-2</v>
      </c>
      <c r="Q1745" s="1">
        <f t="shared" si="720"/>
        <v>0.25798154922233063</v>
      </c>
      <c r="R1745" s="1">
        <f t="shared" si="721"/>
        <v>0.76898154922233064</v>
      </c>
      <c r="S1745" s="1"/>
      <c r="T1745" s="17">
        <f t="shared" si="722"/>
        <v>300.42131831550154</v>
      </c>
      <c r="U1745" s="18">
        <f t="shared" si="723"/>
        <v>2850.0152957456385</v>
      </c>
      <c r="V1745" s="2">
        <f t="shared" si="724"/>
        <v>285.40025239972647</v>
      </c>
      <c r="W1745" s="18">
        <f t="shared" si="725"/>
        <v>2707.5145309583563</v>
      </c>
      <c r="X1745" s="2">
        <f t="shared" si="726"/>
        <v>-350.38511409563085</v>
      </c>
      <c r="Y1745" s="2">
        <f t="shared" si="727"/>
        <v>270.75145309583564</v>
      </c>
      <c r="Z1745" s="2">
        <f t="shared" si="728"/>
        <v>285.40025239972647</v>
      </c>
      <c r="AA1745" s="2">
        <f t="shared" si="729"/>
        <v>-1000</v>
      </c>
      <c r="AB1745" s="5">
        <f t="shared" si="730"/>
        <v>0.29800000000000004</v>
      </c>
      <c r="AC1745" s="5">
        <f t="shared" si="731"/>
        <v>-1</v>
      </c>
      <c r="AD1745" s="3">
        <f t="shared" si="732"/>
        <v>201611</v>
      </c>
      <c r="AE1745" s="21">
        <v>1.3120000000000001</v>
      </c>
      <c r="AF1745" s="21">
        <v>3.81</v>
      </c>
      <c r="AG1745" s="21">
        <v>1.298</v>
      </c>
      <c r="AH1745" s="21">
        <v>3.93</v>
      </c>
      <c r="AI1745">
        <v>49</v>
      </c>
      <c r="AJ1745">
        <v>21</v>
      </c>
      <c r="AK1745">
        <f t="shared" si="733"/>
        <v>-400</v>
      </c>
      <c r="AL1745">
        <f t="shared" si="734"/>
        <v>49</v>
      </c>
      <c r="AM1745">
        <f t="shared" si="735"/>
        <v>21</v>
      </c>
    </row>
    <row r="1746" spans="2:39" x14ac:dyDescent="0.25">
      <c r="B1746" s="24">
        <v>42698</v>
      </c>
      <c r="C1746" s="20" t="s">
        <v>42</v>
      </c>
      <c r="D1746" s="20" t="s">
        <v>48</v>
      </c>
      <c r="E1746" s="2">
        <v>361.00000000000006</v>
      </c>
      <c r="F1746" s="2">
        <v>-420.1680672268908</v>
      </c>
      <c r="G1746" s="9">
        <f t="shared" si="736"/>
        <v>45101.583333329108</v>
      </c>
      <c r="H1746" s="2" t="str">
        <f t="shared" si="737"/>
        <v>Pittsburgh Steelers</v>
      </c>
      <c r="I1746" s="2" t="str">
        <f t="shared" si="738"/>
        <v>Indianapolis Colts</v>
      </c>
      <c r="J1746" s="17">
        <f t="shared" si="739"/>
        <v>-420.1680672268908</v>
      </c>
      <c r="K1746" s="18">
        <f t="shared" si="740"/>
        <v>361.00000000000006</v>
      </c>
      <c r="L1746" s="4">
        <f t="shared" si="715"/>
        <v>1.238</v>
      </c>
      <c r="M1746" s="4">
        <f t="shared" si="716"/>
        <v>4.6100000000000012</v>
      </c>
      <c r="N1746" s="1">
        <f t="shared" si="717"/>
        <v>0.80775444264943463</v>
      </c>
      <c r="O1746" s="1">
        <f t="shared" si="718"/>
        <v>0.21691973969631231</v>
      </c>
      <c r="P1746" s="1">
        <f t="shared" si="719"/>
        <v>2.4080027359781098E-2</v>
      </c>
      <c r="Q1746" s="1">
        <f t="shared" si="720"/>
        <v>0.29541735147656117</v>
      </c>
      <c r="R1746" s="1">
        <f t="shared" si="721"/>
        <v>0.80641735147656113</v>
      </c>
      <c r="S1746" s="1"/>
      <c r="T1746" s="17">
        <f t="shared" si="722"/>
        <v>240.05268260781642</v>
      </c>
      <c r="U1746" s="18">
        <f t="shared" si="723"/>
        <v>3463.1234488006144</v>
      </c>
      <c r="V1746" s="2">
        <f t="shared" si="724"/>
        <v>228.05004847742558</v>
      </c>
      <c r="W1746" s="18">
        <f t="shared" si="725"/>
        <v>3289.9672763605836</v>
      </c>
      <c r="X1746" s="2">
        <f t="shared" si="726"/>
        <v>-438.50023566164202</v>
      </c>
      <c r="Y1746" s="2">
        <f t="shared" si="727"/>
        <v>328.99672763605838</v>
      </c>
      <c r="Z1746" s="2">
        <f t="shared" si="728"/>
        <v>228.05004847742558</v>
      </c>
      <c r="AA1746" s="2">
        <f t="shared" si="729"/>
        <v>-1000</v>
      </c>
      <c r="AB1746" s="5">
        <f t="shared" si="730"/>
        <v>0.23799999999999999</v>
      </c>
      <c r="AC1746" s="5">
        <f t="shared" si="731"/>
        <v>-1</v>
      </c>
      <c r="AD1746" s="3">
        <f t="shared" si="732"/>
        <v>201611</v>
      </c>
      <c r="AE1746" s="21">
        <v>2.29</v>
      </c>
      <c r="AF1746" s="21">
        <v>1.704</v>
      </c>
      <c r="AG1746" s="21">
        <v>4.6100000000000003</v>
      </c>
      <c r="AH1746" s="21">
        <v>1.238</v>
      </c>
      <c r="AI1746">
        <v>7</v>
      </c>
      <c r="AJ1746">
        <v>28</v>
      </c>
      <c r="AK1746">
        <f t="shared" si="733"/>
        <v>-500</v>
      </c>
      <c r="AL1746">
        <f t="shared" si="734"/>
        <v>28</v>
      </c>
      <c r="AM1746">
        <f t="shared" si="735"/>
        <v>7</v>
      </c>
    </row>
    <row r="1747" spans="2:39" x14ac:dyDescent="0.25">
      <c r="B1747" s="24">
        <v>42698</v>
      </c>
      <c r="C1747" s="20" t="s">
        <v>26</v>
      </c>
      <c r="D1747" s="20" t="s">
        <v>56</v>
      </c>
      <c r="E1747" s="2">
        <v>-230.41474654377885</v>
      </c>
      <c r="F1747" s="2">
        <v>204.99999999999997</v>
      </c>
      <c r="G1747" s="9">
        <f t="shared" si="736"/>
        <v>45101.624999995773</v>
      </c>
      <c r="H1747" s="2" t="str">
        <f t="shared" si="737"/>
        <v>Dallas Cowboys</v>
      </c>
      <c r="I1747" s="2" t="str">
        <f t="shared" si="738"/>
        <v>Washington Redskins</v>
      </c>
      <c r="J1747" s="17">
        <f t="shared" si="739"/>
        <v>-230.41474654377885</v>
      </c>
      <c r="K1747" s="18">
        <f t="shared" si="740"/>
        <v>204.99999999999997</v>
      </c>
      <c r="L1747" s="4">
        <f t="shared" si="715"/>
        <v>1.4339999999999999</v>
      </c>
      <c r="M1747" s="4">
        <f t="shared" si="716"/>
        <v>3.05</v>
      </c>
      <c r="N1747" s="1">
        <f t="shared" si="717"/>
        <v>0.69735006973500702</v>
      </c>
      <c r="O1747" s="1">
        <f t="shared" si="718"/>
        <v>0.32786885245901642</v>
      </c>
      <c r="P1747" s="1">
        <f t="shared" si="719"/>
        <v>2.4598572702943966E-2</v>
      </c>
      <c r="Q1747" s="1">
        <f t="shared" si="720"/>
        <v>0.1847406086379953</v>
      </c>
      <c r="R1747" s="1">
        <f t="shared" si="721"/>
        <v>0.69574060863799536</v>
      </c>
      <c r="S1747" s="1"/>
      <c r="T1747" s="17">
        <f t="shared" si="722"/>
        <v>437.31728115975989</v>
      </c>
      <c r="U1747" s="18">
        <f t="shared" si="723"/>
        <v>2028.3240111062205</v>
      </c>
      <c r="V1747" s="2">
        <f t="shared" si="724"/>
        <v>415.45141710177188</v>
      </c>
      <c r="W1747" s="18">
        <f t="shared" si="725"/>
        <v>1926.9078105509093</v>
      </c>
      <c r="X1747" s="2">
        <f t="shared" si="726"/>
        <v>-240.70203129311579</v>
      </c>
      <c r="Y1747" s="2">
        <f t="shared" si="727"/>
        <v>192.69078105509092</v>
      </c>
      <c r="Z1747" s="2">
        <f t="shared" si="728"/>
        <v>415.45141710177188</v>
      </c>
      <c r="AA1747" s="2">
        <f t="shared" si="729"/>
        <v>-1000</v>
      </c>
      <c r="AB1747" s="5">
        <f t="shared" si="730"/>
        <v>0.43399999999999994</v>
      </c>
      <c r="AC1747" s="5">
        <f t="shared" si="731"/>
        <v>-1</v>
      </c>
      <c r="AD1747" s="3">
        <f t="shared" si="732"/>
        <v>201611</v>
      </c>
      <c r="AE1747" s="21">
        <v>1.363</v>
      </c>
      <c r="AF1747" s="21">
        <v>3.44</v>
      </c>
      <c r="AG1747" s="21">
        <v>1.4339999999999999</v>
      </c>
      <c r="AH1747" s="21">
        <v>3.05</v>
      </c>
      <c r="AI1747">
        <v>31</v>
      </c>
      <c r="AJ1747">
        <v>26</v>
      </c>
      <c r="AK1747">
        <f t="shared" si="733"/>
        <v>-300</v>
      </c>
      <c r="AL1747">
        <f t="shared" si="734"/>
        <v>31</v>
      </c>
      <c r="AM1747">
        <f t="shared" si="735"/>
        <v>26</v>
      </c>
    </row>
    <row r="1748" spans="2:39" x14ac:dyDescent="0.25">
      <c r="B1748" s="24">
        <v>42698</v>
      </c>
      <c r="C1748" s="20" t="s">
        <v>37</v>
      </c>
      <c r="D1748" s="20" t="s">
        <v>32</v>
      </c>
      <c r="E1748" s="2">
        <v>-123.00123001230013</v>
      </c>
      <c r="F1748" s="2">
        <v>110.99999999999999</v>
      </c>
      <c r="G1748" s="9">
        <f t="shared" si="736"/>
        <v>45101.666666662437</v>
      </c>
      <c r="H1748" s="2" t="str">
        <f t="shared" si="737"/>
        <v>Detroit Lions</v>
      </c>
      <c r="I1748" s="2" t="str">
        <f t="shared" si="738"/>
        <v>Minnesota Vikings</v>
      </c>
      <c r="J1748" s="17">
        <f t="shared" si="739"/>
        <v>-123.00123001230013</v>
      </c>
      <c r="K1748" s="18">
        <f t="shared" si="740"/>
        <v>110.99999999999999</v>
      </c>
      <c r="L1748" s="4">
        <f t="shared" si="715"/>
        <v>1.8130000000000002</v>
      </c>
      <c r="M1748" s="4">
        <f t="shared" si="716"/>
        <v>2.11</v>
      </c>
      <c r="N1748" s="1">
        <f t="shared" si="717"/>
        <v>0.55157198014340869</v>
      </c>
      <c r="O1748" s="1">
        <f t="shared" si="718"/>
        <v>0.47393364928909953</v>
      </c>
      <c r="P1748" s="1">
        <f t="shared" si="719"/>
        <v>2.4871271985725141E-2</v>
      </c>
      <c r="Q1748" s="1">
        <f t="shared" si="720"/>
        <v>3.8819165427154578E-2</v>
      </c>
      <c r="R1748" s="1">
        <f t="shared" si="721"/>
        <v>0.54981916542715459</v>
      </c>
      <c r="S1748" s="1"/>
      <c r="T1748" s="17">
        <f t="shared" si="722"/>
        <v>818.77981503809497</v>
      </c>
      <c r="U1748" s="18">
        <f t="shared" si="723"/>
        <v>1112.7024405877062</v>
      </c>
      <c r="V1748" s="2">
        <f t="shared" si="724"/>
        <v>777.84082428619013</v>
      </c>
      <c r="W1748" s="18">
        <f t="shared" si="725"/>
        <v>1057.0673185583207</v>
      </c>
      <c r="X1748" s="2">
        <f t="shared" si="726"/>
        <v>-128.56100744232359</v>
      </c>
      <c r="Y1748" s="2">
        <f t="shared" si="727"/>
        <v>105.70673185583207</v>
      </c>
      <c r="Z1748" s="2">
        <f t="shared" si="728"/>
        <v>777.84082428619013</v>
      </c>
      <c r="AA1748" s="2">
        <f t="shared" si="729"/>
        <v>-1000</v>
      </c>
      <c r="AB1748" s="5">
        <f t="shared" si="730"/>
        <v>0.81300000000000017</v>
      </c>
      <c r="AC1748" s="5">
        <f t="shared" si="731"/>
        <v>-1</v>
      </c>
      <c r="AD1748" s="3">
        <f t="shared" si="732"/>
        <v>201611</v>
      </c>
      <c r="AE1748" s="21">
        <v>1.746</v>
      </c>
      <c r="AF1748" s="21">
        <v>2.21</v>
      </c>
      <c r="AG1748" s="21">
        <v>1.8129999999999999</v>
      </c>
      <c r="AH1748" s="21">
        <v>2.11</v>
      </c>
      <c r="AI1748">
        <v>16</v>
      </c>
      <c r="AJ1748">
        <v>13</v>
      </c>
      <c r="AK1748">
        <f t="shared" si="733"/>
        <v>-130</v>
      </c>
      <c r="AL1748">
        <f t="shared" si="734"/>
        <v>16</v>
      </c>
      <c r="AM1748">
        <f t="shared" si="735"/>
        <v>13</v>
      </c>
    </row>
    <row r="1749" spans="2:39" x14ac:dyDescent="0.25">
      <c r="B1749" s="24">
        <v>42695</v>
      </c>
      <c r="C1749" s="20" t="s">
        <v>55</v>
      </c>
      <c r="D1749" s="20" t="s">
        <v>43</v>
      </c>
      <c r="E1749" s="2">
        <v>-260.41666666666674</v>
      </c>
      <c r="F1749" s="2">
        <v>231</v>
      </c>
      <c r="G1749" s="9">
        <f t="shared" si="736"/>
        <v>45101.708333329101</v>
      </c>
      <c r="H1749" s="2" t="str">
        <f t="shared" si="737"/>
        <v>Oakland Raiders</v>
      </c>
      <c r="I1749" s="2" t="str">
        <f t="shared" si="738"/>
        <v>Houston Texans</v>
      </c>
      <c r="J1749" s="17">
        <f t="shared" si="739"/>
        <v>-260.41666666666674</v>
      </c>
      <c r="K1749" s="18">
        <f t="shared" si="740"/>
        <v>231</v>
      </c>
      <c r="L1749" s="4">
        <f t="shared" si="715"/>
        <v>1.3839999999999999</v>
      </c>
      <c r="M1749" s="4">
        <f t="shared" si="716"/>
        <v>3.31</v>
      </c>
      <c r="N1749" s="1">
        <f t="shared" si="717"/>
        <v>0.7225433526011561</v>
      </c>
      <c r="O1749" s="1">
        <f t="shared" si="718"/>
        <v>0.30211480362537763</v>
      </c>
      <c r="P1749" s="1">
        <f t="shared" si="719"/>
        <v>2.4064763527907984E-2</v>
      </c>
      <c r="Q1749" s="1">
        <f t="shared" si="720"/>
        <v>0.21021427448788924</v>
      </c>
      <c r="R1749" s="1">
        <f t="shared" si="721"/>
        <v>0.72121427448788922</v>
      </c>
      <c r="S1749" s="1"/>
      <c r="T1749" s="17">
        <f t="shared" si="722"/>
        <v>386.55048211582812</v>
      </c>
      <c r="U1749" s="18">
        <f t="shared" si="723"/>
        <v>2272.2260058594952</v>
      </c>
      <c r="V1749" s="2">
        <f t="shared" si="724"/>
        <v>367.22295801003668</v>
      </c>
      <c r="W1749" s="18">
        <f t="shared" si="725"/>
        <v>2158.6147055665206</v>
      </c>
      <c r="X1749" s="2">
        <f t="shared" si="726"/>
        <v>-272.31412911081355</v>
      </c>
      <c r="Y1749" s="2">
        <f t="shared" si="727"/>
        <v>215.86147055665205</v>
      </c>
      <c r="Z1749" s="2">
        <f t="shared" si="728"/>
        <v>367.22295801003668</v>
      </c>
      <c r="AA1749" s="2">
        <f t="shared" si="729"/>
        <v>-1000</v>
      </c>
      <c r="AB1749" s="5">
        <f t="shared" si="730"/>
        <v>0.3839999999999999</v>
      </c>
      <c r="AC1749" s="5">
        <f t="shared" si="731"/>
        <v>-1</v>
      </c>
      <c r="AD1749" s="3">
        <f t="shared" si="732"/>
        <v>201611</v>
      </c>
      <c r="AE1749" s="21">
        <v>1.4159999999999999</v>
      </c>
      <c r="AF1749" s="21">
        <v>3.14</v>
      </c>
      <c r="AG1749" s="21">
        <v>1.3839999999999999</v>
      </c>
      <c r="AH1749" s="21">
        <v>3.31</v>
      </c>
      <c r="AI1749">
        <v>27</v>
      </c>
      <c r="AJ1749">
        <v>20</v>
      </c>
      <c r="AK1749">
        <f t="shared" si="733"/>
        <v>-300</v>
      </c>
      <c r="AL1749">
        <f t="shared" si="734"/>
        <v>27</v>
      </c>
      <c r="AM1749">
        <f t="shared" si="735"/>
        <v>20</v>
      </c>
    </row>
    <row r="1750" spans="2:39" x14ac:dyDescent="0.25">
      <c r="B1750" s="24">
        <v>42694</v>
      </c>
      <c r="C1750" s="20" t="s">
        <v>56</v>
      </c>
      <c r="D1750" s="20" t="s">
        <v>36</v>
      </c>
      <c r="E1750" s="2">
        <v>-134.04825737265415</v>
      </c>
      <c r="F1750" s="2">
        <v>121</v>
      </c>
      <c r="G1750" s="9">
        <f t="shared" si="736"/>
        <v>45101.749999995765</v>
      </c>
      <c r="H1750" s="2" t="str">
        <f t="shared" si="737"/>
        <v>Washington Redskins</v>
      </c>
      <c r="I1750" s="2" t="str">
        <f t="shared" si="738"/>
        <v>Green Bay Packers</v>
      </c>
      <c r="J1750" s="17">
        <f t="shared" si="739"/>
        <v>-134.04825737265415</v>
      </c>
      <c r="K1750" s="18">
        <f t="shared" si="740"/>
        <v>121</v>
      </c>
      <c r="L1750" s="4">
        <f t="shared" si="715"/>
        <v>1.746</v>
      </c>
      <c r="M1750" s="4">
        <f t="shared" si="716"/>
        <v>2.21</v>
      </c>
      <c r="N1750" s="1">
        <f t="shared" si="717"/>
        <v>0.57273768613974796</v>
      </c>
      <c r="O1750" s="1">
        <f t="shared" si="718"/>
        <v>0.45248868778280543</v>
      </c>
      <c r="P1750" s="1">
        <f t="shared" si="719"/>
        <v>2.4605662285136498E-2</v>
      </c>
      <c r="Q1750" s="1">
        <f t="shared" si="720"/>
        <v>6.0124499178471263E-2</v>
      </c>
      <c r="R1750" s="1">
        <f t="shared" si="721"/>
        <v>0.5711244991784713</v>
      </c>
      <c r="S1750" s="1"/>
      <c r="T1750" s="17">
        <f t="shared" si="722"/>
        <v>750.93171705721034</v>
      </c>
      <c r="U1750" s="18">
        <f t="shared" si="723"/>
        <v>1211.3891833551868</v>
      </c>
      <c r="V1750" s="2">
        <f t="shared" si="724"/>
        <v>713.38513120434982</v>
      </c>
      <c r="W1750" s="18">
        <f t="shared" si="725"/>
        <v>1150.8197241874275</v>
      </c>
      <c r="X1750" s="2">
        <f t="shared" si="726"/>
        <v>-140.17673711698779</v>
      </c>
      <c r="Y1750" s="2">
        <f t="shared" si="727"/>
        <v>115.08197241874275</v>
      </c>
      <c r="Z1750" s="2">
        <f t="shared" si="728"/>
        <v>713.38513120434982</v>
      </c>
      <c r="AA1750" s="2">
        <f t="shared" si="729"/>
        <v>-1000</v>
      </c>
      <c r="AB1750" s="5">
        <f t="shared" si="730"/>
        <v>0.746</v>
      </c>
      <c r="AC1750" s="5">
        <f t="shared" si="731"/>
        <v>-1</v>
      </c>
      <c r="AD1750" s="3">
        <f t="shared" si="732"/>
        <v>201611</v>
      </c>
      <c r="AE1750" s="21">
        <v>1.714</v>
      </c>
      <c r="AF1750" s="21">
        <v>2.27</v>
      </c>
      <c r="AG1750" s="21">
        <v>1.746</v>
      </c>
      <c r="AH1750" s="21">
        <v>2.21</v>
      </c>
      <c r="AI1750">
        <v>42</v>
      </c>
      <c r="AJ1750">
        <v>24</v>
      </c>
      <c r="AK1750">
        <f t="shared" si="733"/>
        <v>-140</v>
      </c>
      <c r="AL1750">
        <f t="shared" si="734"/>
        <v>42</v>
      </c>
      <c r="AM1750">
        <f t="shared" si="735"/>
        <v>24</v>
      </c>
    </row>
    <row r="1751" spans="2:39" x14ac:dyDescent="0.25">
      <c r="B1751" s="24">
        <v>42694</v>
      </c>
      <c r="C1751" s="20" t="s">
        <v>25</v>
      </c>
      <c r="D1751" s="20" t="s">
        <v>39</v>
      </c>
      <c r="E1751" s="2">
        <v>423.00000000000006</v>
      </c>
      <c r="F1751" s="2">
        <v>-500.00000000000011</v>
      </c>
      <c r="G1751" s="9">
        <f t="shared" si="736"/>
        <v>45101.79166666243</v>
      </c>
      <c r="H1751" s="2" t="str">
        <f t="shared" si="737"/>
        <v>New England Patriots</v>
      </c>
      <c r="I1751" s="2" t="str">
        <f t="shared" si="738"/>
        <v>San Francisco 49ers</v>
      </c>
      <c r="J1751" s="17">
        <f t="shared" si="739"/>
        <v>-500.00000000000011</v>
      </c>
      <c r="K1751" s="18">
        <f t="shared" si="740"/>
        <v>423.00000000000006</v>
      </c>
      <c r="L1751" s="4">
        <f t="shared" si="715"/>
        <v>1.2</v>
      </c>
      <c r="M1751" s="4">
        <f t="shared" si="716"/>
        <v>5.23</v>
      </c>
      <c r="N1751" s="1">
        <f t="shared" si="717"/>
        <v>0.83333333333333337</v>
      </c>
      <c r="O1751" s="1">
        <f t="shared" si="718"/>
        <v>0.19120458891013384</v>
      </c>
      <c r="P1751" s="1">
        <f t="shared" si="719"/>
        <v>2.3950233281493039E-2</v>
      </c>
      <c r="Q1751" s="1">
        <f t="shared" si="720"/>
        <v>0.32106437221159978</v>
      </c>
      <c r="R1751" s="1">
        <f t="shared" si="721"/>
        <v>0.83206437221159979</v>
      </c>
      <c r="S1751" s="1"/>
      <c r="T1751" s="17">
        <f t="shared" si="722"/>
        <v>201.83009079217373</v>
      </c>
      <c r="U1751" s="18">
        <f t="shared" si="723"/>
        <v>4006.3698989884547</v>
      </c>
      <c r="V1751" s="2">
        <f t="shared" si="724"/>
        <v>191.73858625256503</v>
      </c>
      <c r="W1751" s="18">
        <f t="shared" si="725"/>
        <v>3806.0514040390317</v>
      </c>
      <c r="X1751" s="2">
        <f t="shared" si="726"/>
        <v>-521.54343032589361</v>
      </c>
      <c r="Y1751" s="2">
        <f t="shared" si="727"/>
        <v>380.60514040390319</v>
      </c>
      <c r="Z1751" s="2">
        <f t="shared" si="728"/>
        <v>191.73858625256503</v>
      </c>
      <c r="AA1751" s="2">
        <f t="shared" si="729"/>
        <v>-1000</v>
      </c>
      <c r="AB1751" s="5">
        <f t="shared" si="730"/>
        <v>0.19999999999999996</v>
      </c>
      <c r="AC1751" s="5">
        <f t="shared" si="731"/>
        <v>-1</v>
      </c>
      <c r="AD1751" s="3">
        <f t="shared" si="732"/>
        <v>201611</v>
      </c>
      <c r="AE1751" s="21">
        <v>7.38</v>
      </c>
      <c r="AF1751" s="21">
        <v>1.125</v>
      </c>
      <c r="AG1751" s="21">
        <v>5.23</v>
      </c>
      <c r="AH1751" s="21">
        <v>1.2</v>
      </c>
      <c r="AI1751">
        <v>17</v>
      </c>
      <c r="AJ1751">
        <v>30</v>
      </c>
      <c r="AK1751">
        <f t="shared" si="733"/>
        <v>-500</v>
      </c>
      <c r="AL1751">
        <f t="shared" si="734"/>
        <v>30</v>
      </c>
      <c r="AM1751">
        <f t="shared" si="735"/>
        <v>17</v>
      </c>
    </row>
    <row r="1752" spans="2:39" x14ac:dyDescent="0.25">
      <c r="B1752" s="24">
        <v>42694</v>
      </c>
      <c r="C1752" s="20" t="s">
        <v>35</v>
      </c>
      <c r="D1752" s="20" t="s">
        <v>22</v>
      </c>
      <c r="E1752" s="2">
        <v>-260.41666666666674</v>
      </c>
      <c r="F1752" s="2">
        <v>231</v>
      </c>
      <c r="G1752" s="9">
        <f t="shared" si="736"/>
        <v>45101.833333329094</v>
      </c>
      <c r="H1752" s="2" t="str">
        <f t="shared" si="737"/>
        <v>Seattle Seahawks</v>
      </c>
      <c r="I1752" s="2" t="str">
        <f t="shared" si="738"/>
        <v>Philadelphia Eagles</v>
      </c>
      <c r="J1752" s="17">
        <f t="shared" si="739"/>
        <v>-260.41666666666674</v>
      </c>
      <c r="K1752" s="18">
        <f t="shared" si="740"/>
        <v>231</v>
      </c>
      <c r="L1752" s="4">
        <f t="shared" si="715"/>
        <v>1.3839999999999999</v>
      </c>
      <c r="M1752" s="4">
        <f t="shared" si="716"/>
        <v>3.31</v>
      </c>
      <c r="N1752" s="1">
        <f t="shared" si="717"/>
        <v>0.7225433526011561</v>
      </c>
      <c r="O1752" s="1">
        <f t="shared" si="718"/>
        <v>0.30211480362537763</v>
      </c>
      <c r="P1752" s="1">
        <f t="shared" si="719"/>
        <v>2.4064763527907984E-2</v>
      </c>
      <c r="Q1752" s="1">
        <f t="shared" si="720"/>
        <v>0.21021427448788924</v>
      </c>
      <c r="R1752" s="1">
        <f t="shared" si="721"/>
        <v>0.72121427448788922</v>
      </c>
      <c r="S1752" s="1"/>
      <c r="T1752" s="17">
        <f t="shared" si="722"/>
        <v>386.55048211582812</v>
      </c>
      <c r="U1752" s="18">
        <f t="shared" si="723"/>
        <v>2272.2260058594952</v>
      </c>
      <c r="V1752" s="2">
        <f t="shared" si="724"/>
        <v>367.22295801003668</v>
      </c>
      <c r="W1752" s="18">
        <f t="shared" si="725"/>
        <v>2158.6147055665206</v>
      </c>
      <c r="X1752" s="2">
        <f t="shared" si="726"/>
        <v>-272.31412911081355</v>
      </c>
      <c r="Y1752" s="2">
        <f t="shared" si="727"/>
        <v>215.86147055665205</v>
      </c>
      <c r="Z1752" s="2">
        <f t="shared" si="728"/>
        <v>367.22295801003668</v>
      </c>
      <c r="AA1752" s="2">
        <f t="shared" si="729"/>
        <v>-1000</v>
      </c>
      <c r="AB1752" s="5">
        <f t="shared" si="730"/>
        <v>0.3839999999999999</v>
      </c>
      <c r="AC1752" s="5">
        <f t="shared" si="731"/>
        <v>-1</v>
      </c>
      <c r="AD1752" s="3">
        <f t="shared" si="732"/>
        <v>201611</v>
      </c>
      <c r="AE1752" s="21">
        <v>1.357</v>
      </c>
      <c r="AF1752" s="21">
        <v>3.48</v>
      </c>
      <c r="AG1752" s="21">
        <v>1.3839999999999999</v>
      </c>
      <c r="AH1752" s="21">
        <v>3.31</v>
      </c>
      <c r="AI1752">
        <v>26</v>
      </c>
      <c r="AJ1752">
        <v>15</v>
      </c>
      <c r="AK1752">
        <f t="shared" si="733"/>
        <v>-300</v>
      </c>
      <c r="AL1752">
        <f t="shared" si="734"/>
        <v>26</v>
      </c>
      <c r="AM1752">
        <f t="shared" si="735"/>
        <v>15</v>
      </c>
    </row>
    <row r="1753" spans="2:39" x14ac:dyDescent="0.25">
      <c r="B1753" s="24">
        <v>42694</v>
      </c>
      <c r="C1753" s="20" t="s">
        <v>50</v>
      </c>
      <c r="D1753" s="20" t="s">
        <v>33</v>
      </c>
      <c r="E1753" s="2">
        <v>-107.06638115631692</v>
      </c>
      <c r="F1753" s="2">
        <v>-103.09278350515464</v>
      </c>
      <c r="G1753" s="9">
        <f t="shared" si="736"/>
        <v>45101.874999995758</v>
      </c>
      <c r="H1753" s="2" t="str">
        <f t="shared" si="737"/>
        <v>Los Angeles Rams</v>
      </c>
      <c r="I1753" s="2" t="str">
        <f t="shared" si="738"/>
        <v>Miami Dolphins</v>
      </c>
      <c r="J1753" s="17">
        <f t="shared" si="739"/>
        <v>-107.06638115631692</v>
      </c>
      <c r="K1753" s="18">
        <f t="shared" si="740"/>
        <v>-103.09278350515464</v>
      </c>
      <c r="L1753" s="4">
        <f t="shared" si="715"/>
        <v>1.9340000000000002</v>
      </c>
      <c r="M1753" s="4">
        <f t="shared" si="716"/>
        <v>1.97</v>
      </c>
      <c r="N1753" s="1">
        <f t="shared" si="717"/>
        <v>0.51706308169596682</v>
      </c>
      <c r="O1753" s="1">
        <f t="shared" si="718"/>
        <v>0.50761421319796951</v>
      </c>
      <c r="P1753" s="1">
        <f t="shared" si="719"/>
        <v>2.4082991803278553E-2</v>
      </c>
      <c r="Q1753" s="1">
        <f t="shared" si="720"/>
        <v>4.7244342489986546E-3</v>
      </c>
      <c r="R1753" s="1">
        <f t="shared" si="721"/>
        <v>0.51572443424899861</v>
      </c>
      <c r="S1753" s="1"/>
      <c r="T1753" s="17">
        <f t="shared" si="722"/>
        <v>939.02001454751075</v>
      </c>
      <c r="U1753" s="18">
        <f t="shared" si="723"/>
        <v>971.23949230325104</v>
      </c>
      <c r="V1753" s="2">
        <f t="shared" si="724"/>
        <v>892.06901382013518</v>
      </c>
      <c r="W1753" s="18">
        <f t="shared" si="725"/>
        <v>922.67751768808841</v>
      </c>
      <c r="X1753" s="2">
        <f t="shared" si="726"/>
        <v>-112.09895025023552</v>
      </c>
      <c r="Y1753" s="2">
        <f t="shared" si="727"/>
        <v>-108.38022828448828</v>
      </c>
      <c r="Z1753" s="2">
        <f t="shared" si="728"/>
        <v>-1000</v>
      </c>
      <c r="AA1753" s="2">
        <f t="shared" si="729"/>
        <v>922.67751768808841</v>
      </c>
      <c r="AB1753" s="5">
        <f t="shared" si="730"/>
        <v>-1</v>
      </c>
      <c r="AC1753" s="5">
        <f t="shared" si="731"/>
        <v>0.97</v>
      </c>
      <c r="AD1753" s="3">
        <f t="shared" si="732"/>
        <v>201611</v>
      </c>
      <c r="AE1753" s="21">
        <v>1.8540000000000001</v>
      </c>
      <c r="AF1753" s="21">
        <v>2.06</v>
      </c>
      <c r="AG1753" s="21">
        <v>1.9339999999999999</v>
      </c>
      <c r="AH1753" s="21">
        <v>1.97</v>
      </c>
      <c r="AI1753">
        <v>10</v>
      </c>
      <c r="AJ1753">
        <v>14</v>
      </c>
      <c r="AK1753">
        <f t="shared" si="733"/>
        <v>-110</v>
      </c>
      <c r="AL1753">
        <f t="shared" si="734"/>
        <v>10</v>
      </c>
      <c r="AM1753">
        <f t="shared" si="735"/>
        <v>14</v>
      </c>
    </row>
    <row r="1754" spans="2:39" x14ac:dyDescent="0.25">
      <c r="B1754" s="24">
        <v>42694</v>
      </c>
      <c r="C1754" s="20" t="s">
        <v>24</v>
      </c>
      <c r="D1754" s="20" t="s">
        <v>27</v>
      </c>
      <c r="E1754" s="2">
        <v>-136.05442176870747</v>
      </c>
      <c r="F1754" s="2">
        <v>123</v>
      </c>
      <c r="G1754" s="9">
        <f t="shared" si="736"/>
        <v>45101.916666662422</v>
      </c>
      <c r="H1754" s="2" t="str">
        <f t="shared" si="737"/>
        <v>Cincinnati Bengals</v>
      </c>
      <c r="I1754" s="2" t="str">
        <f t="shared" si="738"/>
        <v>Buffalo Bills</v>
      </c>
      <c r="J1754" s="17">
        <f t="shared" si="739"/>
        <v>-136.05442176870747</v>
      </c>
      <c r="K1754" s="18">
        <f t="shared" si="740"/>
        <v>123</v>
      </c>
      <c r="L1754" s="4">
        <f t="shared" si="715"/>
        <v>1.7350000000000001</v>
      </c>
      <c r="M1754" s="4">
        <f t="shared" si="716"/>
        <v>2.23</v>
      </c>
      <c r="N1754" s="1">
        <f t="shared" si="717"/>
        <v>0.57636887608069165</v>
      </c>
      <c r="O1754" s="1">
        <f t="shared" si="718"/>
        <v>0.44843049327354262</v>
      </c>
      <c r="P1754" s="1">
        <f t="shared" si="719"/>
        <v>2.4199243379571134E-2</v>
      </c>
      <c r="Q1754" s="1">
        <f t="shared" si="720"/>
        <v>6.3969191403574516E-2</v>
      </c>
      <c r="R1754" s="1">
        <f t="shared" si="721"/>
        <v>0.5749691914035745</v>
      </c>
      <c r="S1754" s="1"/>
      <c r="T1754" s="17">
        <f t="shared" si="722"/>
        <v>739.22362267597339</v>
      </c>
      <c r="U1754" s="18">
        <f t="shared" si="723"/>
        <v>1230.1464902163261</v>
      </c>
      <c r="V1754" s="2">
        <f t="shared" si="724"/>
        <v>702.26244154217466</v>
      </c>
      <c r="W1754" s="18">
        <f t="shared" si="725"/>
        <v>1168.6391657055099</v>
      </c>
      <c r="X1754" s="2">
        <f t="shared" si="726"/>
        <v>-142.3969076010944</v>
      </c>
      <c r="Y1754" s="2">
        <f t="shared" si="727"/>
        <v>116.86391657055098</v>
      </c>
      <c r="Z1754" s="2">
        <f t="shared" si="728"/>
        <v>-1000</v>
      </c>
      <c r="AA1754" s="2">
        <f t="shared" si="729"/>
        <v>1168.6391657055099</v>
      </c>
      <c r="AB1754" s="5">
        <f t="shared" si="730"/>
        <v>-1</v>
      </c>
      <c r="AC1754" s="5">
        <f t="shared" si="731"/>
        <v>1.23</v>
      </c>
      <c r="AD1754" s="3">
        <f t="shared" si="732"/>
        <v>201611</v>
      </c>
      <c r="AE1754" s="21">
        <v>1.7190000000000001</v>
      </c>
      <c r="AF1754" s="21">
        <v>2.2599999999999998</v>
      </c>
      <c r="AG1754" s="21">
        <v>1.7350000000000001</v>
      </c>
      <c r="AH1754" s="21">
        <v>2.23</v>
      </c>
      <c r="AI1754">
        <v>12</v>
      </c>
      <c r="AJ1754">
        <v>16</v>
      </c>
      <c r="AK1754">
        <f t="shared" si="733"/>
        <v>-140</v>
      </c>
      <c r="AL1754">
        <f t="shared" si="734"/>
        <v>12</v>
      </c>
      <c r="AM1754">
        <f t="shared" si="735"/>
        <v>16</v>
      </c>
    </row>
    <row r="1755" spans="2:39" x14ac:dyDescent="0.25">
      <c r="B1755" s="24">
        <v>42694</v>
      </c>
      <c r="C1755" s="20" t="s">
        <v>49</v>
      </c>
      <c r="D1755" s="20" t="s">
        <v>48</v>
      </c>
      <c r="E1755" s="2">
        <v>301</v>
      </c>
      <c r="F1755" s="2">
        <v>-346.02076124567481</v>
      </c>
      <c r="G1755" s="9">
        <f t="shared" si="736"/>
        <v>45101.958333329087</v>
      </c>
      <c r="H1755" s="2" t="str">
        <f t="shared" si="737"/>
        <v>Pittsburgh Steelers</v>
      </c>
      <c r="I1755" s="2" t="str">
        <f t="shared" si="738"/>
        <v>Cleveland Browns</v>
      </c>
      <c r="J1755" s="17">
        <f t="shared" si="739"/>
        <v>-346.02076124567481</v>
      </c>
      <c r="K1755" s="18">
        <f t="shared" si="740"/>
        <v>301</v>
      </c>
      <c r="L1755" s="4">
        <f t="shared" si="715"/>
        <v>1.2889999999999999</v>
      </c>
      <c r="M1755" s="4">
        <f t="shared" si="716"/>
        <v>4.01</v>
      </c>
      <c r="N1755" s="1">
        <f t="shared" si="717"/>
        <v>0.77579519006982156</v>
      </c>
      <c r="O1755" s="1">
        <f t="shared" si="718"/>
        <v>0.24937655860349128</v>
      </c>
      <c r="P1755" s="1">
        <f t="shared" si="719"/>
        <v>2.4553689375353849E-2</v>
      </c>
      <c r="Q1755" s="1">
        <f t="shared" si="720"/>
        <v>0.26320931573316514</v>
      </c>
      <c r="R1755" s="1">
        <f t="shared" si="721"/>
        <v>0.77420931573316509</v>
      </c>
      <c r="S1755" s="1"/>
      <c r="T1755" s="17">
        <f t="shared" si="722"/>
        <v>291.64036091843502</v>
      </c>
      <c r="U1755" s="18">
        <f t="shared" si="723"/>
        <v>2925.5291346283079</v>
      </c>
      <c r="V1755" s="2">
        <f t="shared" si="724"/>
        <v>277.05834287251326</v>
      </c>
      <c r="W1755" s="18">
        <f t="shared" si="725"/>
        <v>2779.2526778968922</v>
      </c>
      <c r="X1755" s="2">
        <f t="shared" si="726"/>
        <v>-360.93480875980839</v>
      </c>
      <c r="Y1755" s="2">
        <f t="shared" si="727"/>
        <v>277.9252677896892</v>
      </c>
      <c r="Z1755" s="2">
        <f t="shared" si="728"/>
        <v>277.05834287251326</v>
      </c>
      <c r="AA1755" s="2">
        <f t="shared" si="729"/>
        <v>-1000</v>
      </c>
      <c r="AB1755" s="5">
        <f t="shared" si="730"/>
        <v>0.28899999999999992</v>
      </c>
      <c r="AC1755" s="5">
        <f t="shared" si="731"/>
        <v>-1</v>
      </c>
      <c r="AD1755" s="3">
        <f t="shared" si="732"/>
        <v>201611</v>
      </c>
      <c r="AE1755" s="21">
        <v>4.1399999999999997</v>
      </c>
      <c r="AF1755" s="21">
        <v>1.2769999999999999</v>
      </c>
      <c r="AG1755" s="21">
        <v>4.01</v>
      </c>
      <c r="AH1755" s="21">
        <v>1.2889999999999999</v>
      </c>
      <c r="AI1755">
        <v>9</v>
      </c>
      <c r="AJ1755">
        <v>24</v>
      </c>
      <c r="AK1755">
        <f t="shared" si="733"/>
        <v>-400</v>
      </c>
      <c r="AL1755">
        <f t="shared" si="734"/>
        <v>24</v>
      </c>
      <c r="AM1755">
        <f t="shared" si="735"/>
        <v>9</v>
      </c>
    </row>
    <row r="1756" spans="2:39" x14ac:dyDescent="0.25">
      <c r="B1756" s="24">
        <v>42694</v>
      </c>
      <c r="C1756" s="20" t="s">
        <v>26</v>
      </c>
      <c r="D1756" s="20" t="s">
        <v>31</v>
      </c>
      <c r="E1756" s="2">
        <v>-290.69767441860461</v>
      </c>
      <c r="F1756" s="2">
        <v>256</v>
      </c>
      <c r="G1756" s="9">
        <f t="shared" si="736"/>
        <v>45101.999999995751</v>
      </c>
      <c r="H1756" s="2" t="str">
        <f t="shared" si="737"/>
        <v>Dallas Cowboys</v>
      </c>
      <c r="I1756" s="2" t="str">
        <f t="shared" si="738"/>
        <v>Baltimore Ravens</v>
      </c>
      <c r="J1756" s="17">
        <f t="shared" si="739"/>
        <v>-290.69767441860461</v>
      </c>
      <c r="K1756" s="18">
        <f t="shared" si="740"/>
        <v>256</v>
      </c>
      <c r="L1756" s="4">
        <f t="shared" si="715"/>
        <v>1.3440000000000001</v>
      </c>
      <c r="M1756" s="4">
        <f t="shared" si="716"/>
        <v>3.56</v>
      </c>
      <c r="N1756" s="1">
        <f t="shared" si="717"/>
        <v>0.74404761904761896</v>
      </c>
      <c r="O1756" s="1">
        <f t="shared" si="718"/>
        <v>0.2808988764044944</v>
      </c>
      <c r="P1756" s="1">
        <f t="shared" si="719"/>
        <v>2.4339314845024385E-2</v>
      </c>
      <c r="Q1756" s="1">
        <f t="shared" si="720"/>
        <v>0.23157437132156228</v>
      </c>
      <c r="R1756" s="1">
        <f t="shared" si="721"/>
        <v>0.74257437132156223</v>
      </c>
      <c r="S1756" s="1"/>
      <c r="T1756" s="17">
        <f t="shared" si="722"/>
        <v>346.66646011536398</v>
      </c>
      <c r="U1756" s="18">
        <f t="shared" si="723"/>
        <v>2508.192835826314</v>
      </c>
      <c r="V1756" s="2">
        <f t="shared" si="724"/>
        <v>329.33313710959578</v>
      </c>
      <c r="W1756" s="18">
        <f t="shared" si="725"/>
        <v>2382.7831940349984</v>
      </c>
      <c r="X1756" s="2">
        <f t="shared" si="726"/>
        <v>-303.64390561379162</v>
      </c>
      <c r="Y1756" s="2">
        <f t="shared" si="727"/>
        <v>238.27831940349984</v>
      </c>
      <c r="Z1756" s="2">
        <f t="shared" si="728"/>
        <v>329.33313710959578</v>
      </c>
      <c r="AA1756" s="2">
        <f t="shared" si="729"/>
        <v>-1000</v>
      </c>
      <c r="AB1756" s="5">
        <f t="shared" si="730"/>
        <v>0.34400000000000008</v>
      </c>
      <c r="AC1756" s="5">
        <f t="shared" si="731"/>
        <v>-1</v>
      </c>
      <c r="AD1756" s="3">
        <f t="shared" si="732"/>
        <v>201611</v>
      </c>
      <c r="AE1756" s="21">
        <v>1.327</v>
      </c>
      <c r="AF1756" s="21">
        <v>3.69</v>
      </c>
      <c r="AG1756" s="21">
        <v>1.3440000000000001</v>
      </c>
      <c r="AH1756" s="21">
        <v>3.56</v>
      </c>
      <c r="AI1756">
        <v>27</v>
      </c>
      <c r="AJ1756">
        <v>17</v>
      </c>
      <c r="AK1756">
        <f t="shared" si="733"/>
        <v>-300</v>
      </c>
      <c r="AL1756">
        <f t="shared" si="734"/>
        <v>27</v>
      </c>
      <c r="AM1756">
        <f t="shared" si="735"/>
        <v>17</v>
      </c>
    </row>
    <row r="1757" spans="2:39" x14ac:dyDescent="0.25">
      <c r="B1757" s="24">
        <v>42694</v>
      </c>
      <c r="C1757" s="20" t="s">
        <v>37</v>
      </c>
      <c r="D1757" s="20" t="s">
        <v>29</v>
      </c>
      <c r="E1757" s="2">
        <v>-230.41474654377885</v>
      </c>
      <c r="F1757" s="2">
        <v>204.99999999999997</v>
      </c>
      <c r="G1757" s="9">
        <f t="shared" si="736"/>
        <v>45102.041666662415</v>
      </c>
      <c r="H1757" s="2" t="str">
        <f t="shared" si="737"/>
        <v>Detroit Lions</v>
      </c>
      <c r="I1757" s="2" t="str">
        <f t="shared" si="738"/>
        <v>Jacksonville Jaguars</v>
      </c>
      <c r="J1757" s="17">
        <f t="shared" si="739"/>
        <v>-230.41474654377885</v>
      </c>
      <c r="K1757" s="18">
        <f t="shared" si="740"/>
        <v>204.99999999999997</v>
      </c>
      <c r="L1757" s="4">
        <f t="shared" si="715"/>
        <v>1.4339999999999999</v>
      </c>
      <c r="M1757" s="4">
        <f t="shared" si="716"/>
        <v>3.05</v>
      </c>
      <c r="N1757" s="1">
        <f t="shared" si="717"/>
        <v>0.69735006973500702</v>
      </c>
      <c r="O1757" s="1">
        <f t="shared" si="718"/>
        <v>0.32786885245901642</v>
      </c>
      <c r="P1757" s="1">
        <f t="shared" si="719"/>
        <v>2.4598572702943966E-2</v>
      </c>
      <c r="Q1757" s="1">
        <f t="shared" si="720"/>
        <v>0.1847406086379953</v>
      </c>
      <c r="R1757" s="1">
        <f t="shared" si="721"/>
        <v>0.69574060863799536</v>
      </c>
      <c r="S1757" s="1"/>
      <c r="T1757" s="17">
        <f t="shared" si="722"/>
        <v>437.31728115975989</v>
      </c>
      <c r="U1757" s="18">
        <f t="shared" si="723"/>
        <v>2028.3240111062205</v>
      </c>
      <c r="V1757" s="2">
        <f t="shared" si="724"/>
        <v>415.45141710177188</v>
      </c>
      <c r="W1757" s="18">
        <f t="shared" si="725"/>
        <v>1926.9078105509093</v>
      </c>
      <c r="X1757" s="2">
        <f t="shared" si="726"/>
        <v>-240.70203129311579</v>
      </c>
      <c r="Y1757" s="2">
        <f t="shared" si="727"/>
        <v>192.69078105509092</v>
      </c>
      <c r="Z1757" s="2">
        <f t="shared" si="728"/>
        <v>415.45141710177188</v>
      </c>
      <c r="AA1757" s="2">
        <f t="shared" si="729"/>
        <v>-1000</v>
      </c>
      <c r="AB1757" s="5">
        <f t="shared" si="730"/>
        <v>0.43399999999999994</v>
      </c>
      <c r="AC1757" s="5">
        <f t="shared" si="731"/>
        <v>-1</v>
      </c>
      <c r="AD1757" s="3">
        <f t="shared" si="732"/>
        <v>201611</v>
      </c>
      <c r="AE1757" s="21">
        <v>1.373</v>
      </c>
      <c r="AF1757" s="21">
        <v>3.38</v>
      </c>
      <c r="AG1757" s="21">
        <v>1.4339999999999999</v>
      </c>
      <c r="AH1757" s="21">
        <v>3.05</v>
      </c>
      <c r="AI1757">
        <v>26</v>
      </c>
      <c r="AJ1757">
        <v>19</v>
      </c>
      <c r="AK1757">
        <f t="shared" si="733"/>
        <v>-300</v>
      </c>
      <c r="AL1757">
        <f t="shared" si="734"/>
        <v>26</v>
      </c>
      <c r="AM1757">
        <f t="shared" si="735"/>
        <v>19</v>
      </c>
    </row>
    <row r="1758" spans="2:39" x14ac:dyDescent="0.25">
      <c r="B1758" s="24">
        <v>42694</v>
      </c>
      <c r="C1758" s="20" t="s">
        <v>42</v>
      </c>
      <c r="D1758" s="20" t="s">
        <v>44</v>
      </c>
      <c r="E1758" s="2">
        <v>-143.06151645207439</v>
      </c>
      <c r="F1758" s="2">
        <v>129</v>
      </c>
      <c r="G1758" s="9">
        <f t="shared" si="736"/>
        <v>45102.083333329079</v>
      </c>
      <c r="H1758" s="2" t="str">
        <f t="shared" si="737"/>
        <v>Indianapolis Colts</v>
      </c>
      <c r="I1758" s="2" t="str">
        <f t="shared" si="738"/>
        <v>Tennessee Titans</v>
      </c>
      <c r="J1758" s="17">
        <f t="shared" si="739"/>
        <v>-143.06151645207439</v>
      </c>
      <c r="K1758" s="18">
        <f t="shared" si="740"/>
        <v>129</v>
      </c>
      <c r="L1758" s="4">
        <f t="shared" si="715"/>
        <v>1.6990000000000001</v>
      </c>
      <c r="M1758" s="4">
        <f t="shared" si="716"/>
        <v>2.29</v>
      </c>
      <c r="N1758" s="1">
        <f t="shared" si="717"/>
        <v>0.58858151854031782</v>
      </c>
      <c r="O1758" s="1">
        <f t="shared" si="718"/>
        <v>0.4366812227074236</v>
      </c>
      <c r="P1758" s="1">
        <f t="shared" si="719"/>
        <v>2.4640260716971563E-2</v>
      </c>
      <c r="Q1758" s="1">
        <f t="shared" si="720"/>
        <v>7.5950147916447108E-2</v>
      </c>
      <c r="R1758" s="1">
        <f t="shared" si="721"/>
        <v>0.58695014791644717</v>
      </c>
      <c r="S1758" s="1"/>
      <c r="T1758" s="17">
        <f t="shared" si="722"/>
        <v>703.72220460254619</v>
      </c>
      <c r="U1758" s="18">
        <f t="shared" si="723"/>
        <v>1290.6088464490549</v>
      </c>
      <c r="V1758" s="2">
        <f t="shared" si="724"/>
        <v>668.5360943724188</v>
      </c>
      <c r="W1758" s="18">
        <f t="shared" si="725"/>
        <v>1226.0784041266022</v>
      </c>
      <c r="X1758" s="2">
        <f t="shared" si="726"/>
        <v>-149.58055494950344</v>
      </c>
      <c r="Y1758" s="2">
        <f t="shared" si="727"/>
        <v>122.60784041266022</v>
      </c>
      <c r="Z1758" s="2">
        <f t="shared" si="728"/>
        <v>668.5360943724188</v>
      </c>
      <c r="AA1758" s="2">
        <f t="shared" si="729"/>
        <v>-1000</v>
      </c>
      <c r="AB1758" s="5">
        <f t="shared" si="730"/>
        <v>0.69900000000000007</v>
      </c>
      <c r="AC1758" s="5">
        <f t="shared" si="731"/>
        <v>-1</v>
      </c>
      <c r="AD1758" s="3">
        <f t="shared" si="732"/>
        <v>201611</v>
      </c>
      <c r="AE1758" s="21">
        <v>1.645</v>
      </c>
      <c r="AF1758" s="21">
        <v>2.4</v>
      </c>
      <c r="AG1758" s="21">
        <v>1.6990000000000001</v>
      </c>
      <c r="AH1758" s="21">
        <v>2.29</v>
      </c>
      <c r="AI1758">
        <v>24</v>
      </c>
      <c r="AJ1758">
        <v>17</v>
      </c>
      <c r="AK1758">
        <f t="shared" si="733"/>
        <v>-150</v>
      </c>
      <c r="AL1758">
        <f t="shared" si="734"/>
        <v>24</v>
      </c>
      <c r="AM1758">
        <f t="shared" si="735"/>
        <v>17</v>
      </c>
    </row>
    <row r="1759" spans="2:39" x14ac:dyDescent="0.25">
      <c r="B1759" s="24">
        <v>42694</v>
      </c>
      <c r="C1759" s="20" t="s">
        <v>23</v>
      </c>
      <c r="D1759" s="20" t="s">
        <v>30</v>
      </c>
      <c r="E1759" s="2">
        <v>-289.01734104046238</v>
      </c>
      <c r="F1759" s="2">
        <v>254.99999999999997</v>
      </c>
      <c r="G1759" s="9">
        <f t="shared" si="736"/>
        <v>45102.124999995744</v>
      </c>
      <c r="H1759" s="2" t="str">
        <f t="shared" si="737"/>
        <v>Kansas City Chiefs</v>
      </c>
      <c r="I1759" s="2" t="str">
        <f t="shared" si="738"/>
        <v>Tampa Bay Buccaneers</v>
      </c>
      <c r="J1759" s="17">
        <f t="shared" si="739"/>
        <v>-289.01734104046238</v>
      </c>
      <c r="K1759" s="18">
        <f t="shared" si="740"/>
        <v>254.99999999999997</v>
      </c>
      <c r="L1759" s="4">
        <f t="shared" si="715"/>
        <v>1.3460000000000001</v>
      </c>
      <c r="M1759" s="4">
        <f t="shared" si="716"/>
        <v>3.55</v>
      </c>
      <c r="N1759" s="1">
        <f t="shared" si="717"/>
        <v>0.74294205052005935</v>
      </c>
      <c r="O1759" s="1">
        <f t="shared" si="718"/>
        <v>0.28169014084507044</v>
      </c>
      <c r="P1759" s="1">
        <f t="shared" si="719"/>
        <v>2.4040032679738643E-2</v>
      </c>
      <c r="Q1759" s="1">
        <f t="shared" si="720"/>
        <v>0.23062595483749446</v>
      </c>
      <c r="R1759" s="1">
        <f t="shared" si="721"/>
        <v>0.74162595483749449</v>
      </c>
      <c r="S1759" s="1"/>
      <c r="T1759" s="17">
        <f t="shared" si="722"/>
        <v>348.38862296711358</v>
      </c>
      <c r="U1759" s="18">
        <f t="shared" si="723"/>
        <v>2497.0155581967551</v>
      </c>
      <c r="V1759" s="2">
        <f t="shared" si="724"/>
        <v>330.96919181875791</v>
      </c>
      <c r="W1759" s="18">
        <f t="shared" si="725"/>
        <v>2372.1647802869174</v>
      </c>
      <c r="X1759" s="2">
        <f t="shared" si="726"/>
        <v>-302.14292590339051</v>
      </c>
      <c r="Y1759" s="2">
        <f t="shared" si="727"/>
        <v>237.21647802869174</v>
      </c>
      <c r="Z1759" s="2">
        <f t="shared" si="728"/>
        <v>-1000</v>
      </c>
      <c r="AA1759" s="2">
        <f t="shared" si="729"/>
        <v>2372.1647802869174</v>
      </c>
      <c r="AB1759" s="5">
        <f t="shared" si="730"/>
        <v>-1</v>
      </c>
      <c r="AC1759" s="5">
        <f t="shared" si="731"/>
        <v>2.5499999999999998</v>
      </c>
      <c r="AD1759" s="3">
        <f t="shared" si="732"/>
        <v>201611</v>
      </c>
      <c r="AE1759" s="21">
        <v>1.3120000000000001</v>
      </c>
      <c r="AF1759" s="21">
        <v>3.81</v>
      </c>
      <c r="AG1759" s="21">
        <v>1.3460000000000001</v>
      </c>
      <c r="AH1759" s="21">
        <v>3.55</v>
      </c>
      <c r="AI1759">
        <v>17</v>
      </c>
      <c r="AJ1759">
        <v>19</v>
      </c>
      <c r="AK1759">
        <f t="shared" si="733"/>
        <v>-300</v>
      </c>
      <c r="AL1759">
        <f t="shared" si="734"/>
        <v>17</v>
      </c>
      <c r="AM1759">
        <f t="shared" si="735"/>
        <v>19</v>
      </c>
    </row>
    <row r="1760" spans="2:39" x14ac:dyDescent="0.25">
      <c r="B1760" s="24">
        <v>42694</v>
      </c>
      <c r="C1760" s="20" t="s">
        <v>32</v>
      </c>
      <c r="D1760" s="20" t="s">
        <v>51</v>
      </c>
      <c r="E1760" s="2">
        <v>-120.04801920768308</v>
      </c>
      <c r="F1760" s="2">
        <v>108.99999999999999</v>
      </c>
      <c r="G1760" s="9">
        <f t="shared" si="736"/>
        <v>45102.166666662408</v>
      </c>
      <c r="H1760" s="2" t="str">
        <f t="shared" si="737"/>
        <v>Minnesota Vikings</v>
      </c>
      <c r="I1760" s="2" t="str">
        <f t="shared" si="738"/>
        <v>Arizona Cardinals</v>
      </c>
      <c r="J1760" s="17">
        <f t="shared" si="739"/>
        <v>-120.04801920768308</v>
      </c>
      <c r="K1760" s="18">
        <f t="shared" si="740"/>
        <v>108.99999999999999</v>
      </c>
      <c r="L1760" s="4">
        <f t="shared" si="715"/>
        <v>1.8329999999999997</v>
      </c>
      <c r="M1760" s="4">
        <f t="shared" si="716"/>
        <v>2.09</v>
      </c>
      <c r="N1760" s="1">
        <f t="shared" si="717"/>
        <v>0.54555373704309884</v>
      </c>
      <c r="O1760" s="1">
        <f t="shared" si="718"/>
        <v>0.47846889952153115</v>
      </c>
      <c r="P1760" s="1">
        <f t="shared" si="719"/>
        <v>2.3459087433087E-2</v>
      </c>
      <c r="Q1760" s="1">
        <f t="shared" si="720"/>
        <v>3.3542418760783843E-2</v>
      </c>
      <c r="R1760" s="1">
        <f t="shared" si="721"/>
        <v>0.54454241876078391</v>
      </c>
      <c r="S1760" s="1"/>
      <c r="T1760" s="17">
        <f t="shared" si="722"/>
        <v>836.40422774721878</v>
      </c>
      <c r="U1760" s="18">
        <f t="shared" si="723"/>
        <v>1089.5532146537353</v>
      </c>
      <c r="V1760" s="2">
        <f t="shared" si="724"/>
        <v>794.58401635985786</v>
      </c>
      <c r="W1760" s="18">
        <f t="shared" si="725"/>
        <v>1035.0755539210484</v>
      </c>
      <c r="X1760" s="2">
        <f t="shared" si="726"/>
        <v>-125.85201557176953</v>
      </c>
      <c r="Y1760" s="2">
        <f t="shared" si="727"/>
        <v>103.50755539210483</v>
      </c>
      <c r="Z1760" s="2">
        <f t="shared" si="728"/>
        <v>794.58401635985786</v>
      </c>
      <c r="AA1760" s="2">
        <f t="shared" si="729"/>
        <v>-1000</v>
      </c>
      <c r="AB1760" s="5">
        <f t="shared" si="730"/>
        <v>0.83299999999999974</v>
      </c>
      <c r="AC1760" s="5">
        <f t="shared" si="731"/>
        <v>-1</v>
      </c>
      <c r="AD1760" s="3">
        <f t="shared" si="732"/>
        <v>201611</v>
      </c>
      <c r="AE1760" s="21">
        <v>1.746</v>
      </c>
      <c r="AF1760" s="21">
        <v>2.21</v>
      </c>
      <c r="AG1760" s="21">
        <v>1.833</v>
      </c>
      <c r="AH1760" s="21">
        <v>2.09</v>
      </c>
      <c r="AI1760">
        <v>30</v>
      </c>
      <c r="AJ1760">
        <v>24</v>
      </c>
      <c r="AK1760">
        <f t="shared" si="733"/>
        <v>-130</v>
      </c>
      <c r="AL1760">
        <f t="shared" si="734"/>
        <v>30</v>
      </c>
      <c r="AM1760">
        <f t="shared" si="735"/>
        <v>24</v>
      </c>
    </row>
    <row r="1761" spans="2:39" x14ac:dyDescent="0.25">
      <c r="B1761" s="24">
        <v>42694</v>
      </c>
      <c r="C1761" s="20" t="s">
        <v>28</v>
      </c>
      <c r="D1761" s="20" t="s">
        <v>40</v>
      </c>
      <c r="E1761" s="2">
        <v>-277.0083102493075</v>
      </c>
      <c r="F1761" s="2">
        <v>245.00000000000003</v>
      </c>
      <c r="G1761" s="9">
        <f t="shared" si="736"/>
        <v>45102.208333329072</v>
      </c>
      <c r="H1761" s="2" t="str">
        <f t="shared" si="737"/>
        <v>New York Giants</v>
      </c>
      <c r="I1761" s="2" t="str">
        <f t="shared" si="738"/>
        <v>Chicago Bears</v>
      </c>
      <c r="J1761" s="17">
        <f t="shared" si="739"/>
        <v>-277.0083102493075</v>
      </c>
      <c r="K1761" s="18">
        <f t="shared" si="740"/>
        <v>245.00000000000003</v>
      </c>
      <c r="L1761" s="4">
        <f t="shared" si="715"/>
        <v>1.361</v>
      </c>
      <c r="M1761" s="4">
        <f t="shared" si="716"/>
        <v>3.45</v>
      </c>
      <c r="N1761" s="1">
        <f t="shared" si="717"/>
        <v>0.73475385745775168</v>
      </c>
      <c r="O1761" s="1">
        <f t="shared" si="718"/>
        <v>0.28985507246376813</v>
      </c>
      <c r="P1761" s="1">
        <f t="shared" si="719"/>
        <v>2.4017875701517366E-2</v>
      </c>
      <c r="Q1761" s="1">
        <f t="shared" si="720"/>
        <v>0.22244939249699178</v>
      </c>
      <c r="R1761" s="1">
        <f t="shared" si="721"/>
        <v>0.73344939249699181</v>
      </c>
      <c r="S1761" s="1"/>
      <c r="T1761" s="17">
        <f t="shared" si="722"/>
        <v>363.42058529157686</v>
      </c>
      <c r="U1761" s="18">
        <f t="shared" si="723"/>
        <v>2403.4564099189242</v>
      </c>
      <c r="V1761" s="2">
        <f t="shared" si="724"/>
        <v>345.24955602699799</v>
      </c>
      <c r="W1761" s="18">
        <f t="shared" si="725"/>
        <v>2283.2835894229779</v>
      </c>
      <c r="X1761" s="2">
        <f t="shared" si="726"/>
        <v>-289.64555711747289</v>
      </c>
      <c r="Y1761" s="2">
        <f t="shared" si="727"/>
        <v>228.3283589422978</v>
      </c>
      <c r="Z1761" s="2">
        <f t="shared" si="728"/>
        <v>345.24955602699799</v>
      </c>
      <c r="AA1761" s="2">
        <f t="shared" si="729"/>
        <v>-1000</v>
      </c>
      <c r="AB1761" s="5">
        <f t="shared" si="730"/>
        <v>0.36099999999999999</v>
      </c>
      <c r="AC1761" s="5">
        <f t="shared" si="731"/>
        <v>-1</v>
      </c>
      <c r="AD1761" s="3">
        <f t="shared" si="732"/>
        <v>201611</v>
      </c>
      <c r="AE1761" s="21">
        <v>1.3220000000000001</v>
      </c>
      <c r="AF1761" s="21">
        <v>3.73</v>
      </c>
      <c r="AG1761" s="21">
        <v>1.361</v>
      </c>
      <c r="AH1761" s="21">
        <v>3.45</v>
      </c>
      <c r="AI1761">
        <v>22</v>
      </c>
      <c r="AJ1761">
        <v>16</v>
      </c>
      <c r="AK1761">
        <f t="shared" si="733"/>
        <v>-300</v>
      </c>
      <c r="AL1761">
        <f t="shared" si="734"/>
        <v>22</v>
      </c>
      <c r="AM1761">
        <f t="shared" si="735"/>
        <v>16</v>
      </c>
    </row>
    <row r="1762" spans="2:39" x14ac:dyDescent="0.25">
      <c r="B1762" s="24">
        <v>42691</v>
      </c>
      <c r="C1762" s="20" t="s">
        <v>47</v>
      </c>
      <c r="D1762" s="20" t="s">
        <v>46</v>
      </c>
      <c r="E1762" s="2">
        <v>-184.16206261510132</v>
      </c>
      <c r="F1762" s="2">
        <v>166</v>
      </c>
      <c r="G1762" s="9">
        <f t="shared" si="736"/>
        <v>45102.249999995736</v>
      </c>
      <c r="H1762" s="2" t="str">
        <f t="shared" si="737"/>
        <v>Carolina Panthers</v>
      </c>
      <c r="I1762" s="2" t="str">
        <f t="shared" si="738"/>
        <v>New Orleans Saints</v>
      </c>
      <c r="J1762" s="17">
        <f t="shared" si="739"/>
        <v>-184.16206261510132</v>
      </c>
      <c r="K1762" s="18">
        <f t="shared" si="740"/>
        <v>166</v>
      </c>
      <c r="L1762" s="4">
        <f t="shared" si="715"/>
        <v>1.5429999999999999</v>
      </c>
      <c r="M1762" s="4">
        <f t="shared" si="716"/>
        <v>2.66</v>
      </c>
      <c r="N1762" s="1">
        <f t="shared" si="717"/>
        <v>0.64808813998703829</v>
      </c>
      <c r="O1762" s="1">
        <f t="shared" si="718"/>
        <v>0.37593984962406013</v>
      </c>
      <c r="P1762" s="1">
        <f t="shared" si="719"/>
        <v>2.3464192243635607E-2</v>
      </c>
      <c r="Q1762" s="1">
        <f t="shared" si="720"/>
        <v>0.13607414518148908</v>
      </c>
      <c r="R1762" s="1">
        <f t="shared" si="721"/>
        <v>0.64707414518148909</v>
      </c>
      <c r="S1762" s="1"/>
      <c r="T1762" s="17">
        <f t="shared" si="722"/>
        <v>545.41795163137533</v>
      </c>
      <c r="U1762" s="18">
        <f t="shared" si="723"/>
        <v>1648.7154387614985</v>
      </c>
      <c r="V1762" s="2">
        <f t="shared" si="724"/>
        <v>518.14705404980657</v>
      </c>
      <c r="W1762" s="18">
        <f t="shared" si="725"/>
        <v>1566.2796668234234</v>
      </c>
      <c r="X1762" s="2">
        <f t="shared" si="726"/>
        <v>-192.99540394643941</v>
      </c>
      <c r="Y1762" s="2">
        <f t="shared" si="727"/>
        <v>156.62796668234233</v>
      </c>
      <c r="Z1762" s="2">
        <f t="shared" si="728"/>
        <v>518.14705404980657</v>
      </c>
      <c r="AA1762" s="2">
        <f t="shared" si="729"/>
        <v>-1000</v>
      </c>
      <c r="AB1762" s="5">
        <f t="shared" si="730"/>
        <v>0.54299999999999993</v>
      </c>
      <c r="AC1762" s="5">
        <f t="shared" si="731"/>
        <v>-1</v>
      </c>
      <c r="AD1762" s="3">
        <f t="shared" si="732"/>
        <v>201611</v>
      </c>
      <c r="AE1762" s="21">
        <v>1.5880000000000001</v>
      </c>
      <c r="AF1762" s="21">
        <v>2.5299999999999998</v>
      </c>
      <c r="AG1762" s="21">
        <v>1.5429999999999999</v>
      </c>
      <c r="AH1762" s="21">
        <v>2.66</v>
      </c>
      <c r="AI1762">
        <v>23</v>
      </c>
      <c r="AJ1762">
        <v>20</v>
      </c>
      <c r="AK1762">
        <f t="shared" si="733"/>
        <v>-190</v>
      </c>
      <c r="AL1762">
        <f t="shared" si="734"/>
        <v>23</v>
      </c>
      <c r="AM1762">
        <f t="shared" si="735"/>
        <v>20</v>
      </c>
    </row>
    <row r="1763" spans="2:39" x14ac:dyDescent="0.25">
      <c r="B1763" s="24">
        <v>42688</v>
      </c>
      <c r="C1763" s="20" t="s">
        <v>28</v>
      </c>
      <c r="D1763" s="20" t="s">
        <v>24</v>
      </c>
      <c r="E1763" s="2">
        <v>100</v>
      </c>
      <c r="F1763" s="2">
        <v>-110.01100110011001</v>
      </c>
      <c r="G1763" s="9">
        <f t="shared" si="736"/>
        <v>45102.291666662401</v>
      </c>
      <c r="H1763" s="2" t="str">
        <f t="shared" si="737"/>
        <v>Cincinnati Bengals</v>
      </c>
      <c r="I1763" s="2" t="str">
        <f t="shared" si="738"/>
        <v>New York Giants</v>
      </c>
      <c r="J1763" s="17">
        <f t="shared" si="739"/>
        <v>-110.01100110011001</v>
      </c>
      <c r="K1763" s="18">
        <f t="shared" si="740"/>
        <v>100</v>
      </c>
      <c r="L1763" s="4">
        <f t="shared" si="715"/>
        <v>1.909</v>
      </c>
      <c r="M1763" s="4">
        <f t="shared" si="716"/>
        <v>2</v>
      </c>
      <c r="N1763" s="1">
        <f t="shared" si="717"/>
        <v>0.52383446830801461</v>
      </c>
      <c r="O1763" s="1">
        <f t="shared" si="718"/>
        <v>0.5</v>
      </c>
      <c r="P1763" s="1">
        <f t="shared" si="719"/>
        <v>2.3279611153747659E-2</v>
      </c>
      <c r="Q1763" s="1">
        <f t="shared" si="720"/>
        <v>1.1917234154007306E-2</v>
      </c>
      <c r="R1763" s="1">
        <f t="shared" si="721"/>
        <v>0.52291723415400737</v>
      </c>
      <c r="S1763" s="1"/>
      <c r="T1763" s="17">
        <f t="shared" si="722"/>
        <v>912.34852226248142</v>
      </c>
      <c r="U1763" s="18">
        <f t="shared" si="723"/>
        <v>999.55167240110336</v>
      </c>
      <c r="V1763" s="2">
        <f t="shared" si="724"/>
        <v>866.73109614935731</v>
      </c>
      <c r="W1763" s="18">
        <f t="shared" si="725"/>
        <v>949.5740887810482</v>
      </c>
      <c r="X1763" s="2">
        <f t="shared" si="726"/>
        <v>-115.37603813255564</v>
      </c>
      <c r="Y1763" s="2">
        <f t="shared" si="727"/>
        <v>-105.31037144070376</v>
      </c>
      <c r="Z1763" s="2">
        <f t="shared" si="728"/>
        <v>-1000</v>
      </c>
      <c r="AA1763" s="2">
        <f t="shared" si="729"/>
        <v>949.5740887810482</v>
      </c>
      <c r="AB1763" s="5">
        <f t="shared" si="730"/>
        <v>-1</v>
      </c>
      <c r="AC1763" s="5">
        <f t="shared" si="731"/>
        <v>1</v>
      </c>
      <c r="AD1763" s="3">
        <f t="shared" si="732"/>
        <v>201611</v>
      </c>
      <c r="AE1763" s="21">
        <v>1.8</v>
      </c>
      <c r="AF1763" s="21">
        <v>2.13</v>
      </c>
      <c r="AG1763" s="21">
        <v>2</v>
      </c>
      <c r="AH1763" s="21">
        <v>1.909</v>
      </c>
      <c r="AI1763">
        <v>21</v>
      </c>
      <c r="AJ1763">
        <v>20</v>
      </c>
      <c r="AK1763">
        <f t="shared" si="733"/>
        <v>-120</v>
      </c>
      <c r="AL1763">
        <f t="shared" si="734"/>
        <v>20</v>
      </c>
      <c r="AM1763">
        <f t="shared" si="735"/>
        <v>21</v>
      </c>
    </row>
    <row r="1764" spans="2:39" x14ac:dyDescent="0.25">
      <c r="B1764" s="24">
        <v>42687</v>
      </c>
      <c r="C1764" s="20" t="s">
        <v>39</v>
      </c>
      <c r="D1764" s="20" t="s">
        <v>35</v>
      </c>
      <c r="E1764" s="2">
        <v>-315.45741324921141</v>
      </c>
      <c r="F1764" s="2">
        <v>277</v>
      </c>
      <c r="G1764" s="9">
        <f t="shared" si="736"/>
        <v>45102.333333329065</v>
      </c>
      <c r="H1764" s="2" t="str">
        <f t="shared" si="737"/>
        <v>New England Patriots</v>
      </c>
      <c r="I1764" s="2" t="str">
        <f t="shared" si="738"/>
        <v>Seattle Seahawks</v>
      </c>
      <c r="J1764" s="17">
        <f t="shared" si="739"/>
        <v>-315.45741324921141</v>
      </c>
      <c r="K1764" s="18">
        <f t="shared" si="740"/>
        <v>277</v>
      </c>
      <c r="L1764" s="4">
        <f t="shared" si="715"/>
        <v>1.3169999999999999</v>
      </c>
      <c r="M1764" s="4">
        <f t="shared" si="716"/>
        <v>3.77</v>
      </c>
      <c r="N1764" s="1">
        <f t="shared" si="717"/>
        <v>0.75930144267274113</v>
      </c>
      <c r="O1764" s="1">
        <f t="shared" si="718"/>
        <v>0.26525198938992045</v>
      </c>
      <c r="P1764" s="1">
        <f t="shared" si="719"/>
        <v>2.3965008846078217E-2</v>
      </c>
      <c r="Q1764" s="1">
        <f t="shared" si="720"/>
        <v>0.24702472664141034</v>
      </c>
      <c r="R1764" s="1">
        <f t="shared" si="721"/>
        <v>0.75802472664141041</v>
      </c>
      <c r="S1764" s="1"/>
      <c r="T1764" s="17">
        <f t="shared" si="722"/>
        <v>319.21817963737476</v>
      </c>
      <c r="U1764" s="18">
        <f t="shared" si="723"/>
        <v>2700.607045193698</v>
      </c>
      <c r="V1764" s="2">
        <f t="shared" si="724"/>
        <v>303.25727065550603</v>
      </c>
      <c r="W1764" s="18">
        <f t="shared" si="725"/>
        <v>2565.576692934013</v>
      </c>
      <c r="X1764" s="2">
        <f t="shared" si="726"/>
        <v>-329.7530172445492</v>
      </c>
      <c r="Y1764" s="2">
        <f t="shared" si="727"/>
        <v>256.55766929340132</v>
      </c>
      <c r="Z1764" s="2">
        <f t="shared" si="728"/>
        <v>-1000</v>
      </c>
      <c r="AA1764" s="2">
        <f t="shared" si="729"/>
        <v>2565.576692934013</v>
      </c>
      <c r="AB1764" s="5">
        <f t="shared" si="730"/>
        <v>-1</v>
      </c>
      <c r="AC1764" s="5">
        <f t="shared" si="731"/>
        <v>2.77</v>
      </c>
      <c r="AD1764" s="3">
        <f t="shared" si="732"/>
        <v>201611</v>
      </c>
      <c r="AE1764" s="21">
        <v>1.3</v>
      </c>
      <c r="AF1764" s="21">
        <v>3.92</v>
      </c>
      <c r="AG1764" s="21">
        <v>1.3169999999999999</v>
      </c>
      <c r="AH1764" s="21">
        <v>3.77</v>
      </c>
      <c r="AI1764">
        <v>24</v>
      </c>
      <c r="AJ1764">
        <v>31</v>
      </c>
      <c r="AK1764">
        <f t="shared" si="733"/>
        <v>-400</v>
      </c>
      <c r="AL1764">
        <f t="shared" si="734"/>
        <v>24</v>
      </c>
      <c r="AM1764">
        <f t="shared" si="735"/>
        <v>31</v>
      </c>
    </row>
    <row r="1765" spans="2:39" x14ac:dyDescent="0.25">
      <c r="B1765" s="24">
        <v>42687</v>
      </c>
      <c r="C1765" s="20" t="s">
        <v>51</v>
      </c>
      <c r="D1765" s="20" t="s">
        <v>25</v>
      </c>
      <c r="E1765" s="2">
        <v>-800</v>
      </c>
      <c r="F1765" s="2">
        <v>638</v>
      </c>
      <c r="G1765" s="9">
        <f t="shared" si="736"/>
        <v>45102.374999995729</v>
      </c>
      <c r="H1765" s="2" t="str">
        <f t="shared" si="737"/>
        <v>Arizona Cardinals</v>
      </c>
      <c r="I1765" s="2" t="str">
        <f t="shared" si="738"/>
        <v>San Francisco 49ers</v>
      </c>
      <c r="J1765" s="17">
        <f t="shared" si="739"/>
        <v>-800</v>
      </c>
      <c r="K1765" s="18">
        <f t="shared" si="740"/>
        <v>638</v>
      </c>
      <c r="L1765" s="4">
        <f t="shared" si="715"/>
        <v>1.125</v>
      </c>
      <c r="M1765" s="4">
        <f t="shared" si="716"/>
        <v>7.38</v>
      </c>
      <c r="N1765" s="1">
        <f t="shared" si="717"/>
        <v>0.88888888888888884</v>
      </c>
      <c r="O1765" s="1">
        <f t="shared" si="718"/>
        <v>0.13550135501355015</v>
      </c>
      <c r="P1765" s="1">
        <f t="shared" si="719"/>
        <v>2.3809523809523725E-2</v>
      </c>
      <c r="Q1765" s="1">
        <f t="shared" si="720"/>
        <v>0.37669376693766932</v>
      </c>
      <c r="R1765" s="1">
        <f t="shared" si="721"/>
        <v>0.88769376693766933</v>
      </c>
      <c r="S1765" s="1"/>
      <c r="T1765" s="17">
        <f t="shared" si="722"/>
        <v>126.51461263467057</v>
      </c>
      <c r="U1765" s="18">
        <f t="shared" si="723"/>
        <v>5785.40701103421</v>
      </c>
      <c r="V1765" s="2">
        <f t="shared" si="724"/>
        <v>120.18888200293704</v>
      </c>
      <c r="W1765" s="18">
        <f t="shared" si="725"/>
        <v>5496.1366604824989</v>
      </c>
      <c r="X1765" s="2">
        <f t="shared" si="726"/>
        <v>-832.0237141198827</v>
      </c>
      <c r="Y1765" s="2">
        <f t="shared" si="727"/>
        <v>549.61366604824991</v>
      </c>
      <c r="Z1765" s="2">
        <f t="shared" si="728"/>
        <v>120.18888200293704</v>
      </c>
      <c r="AA1765" s="2">
        <f t="shared" si="729"/>
        <v>-1000</v>
      </c>
      <c r="AB1765" s="5">
        <f t="shared" si="730"/>
        <v>0.125</v>
      </c>
      <c r="AC1765" s="5">
        <f t="shared" si="731"/>
        <v>-1</v>
      </c>
      <c r="AD1765" s="3">
        <f t="shared" si="732"/>
        <v>201611</v>
      </c>
      <c r="AE1765" s="21">
        <v>1.117</v>
      </c>
      <c r="AF1765" s="21">
        <v>7.71</v>
      </c>
      <c r="AG1765" s="21">
        <v>1.125</v>
      </c>
      <c r="AH1765" s="21">
        <v>7.38</v>
      </c>
      <c r="AI1765">
        <v>23</v>
      </c>
      <c r="AJ1765">
        <v>20</v>
      </c>
      <c r="AK1765">
        <f t="shared" si="733"/>
        <v>-800</v>
      </c>
      <c r="AL1765">
        <f t="shared" si="734"/>
        <v>23</v>
      </c>
      <c r="AM1765">
        <f t="shared" si="735"/>
        <v>20</v>
      </c>
    </row>
    <row r="1766" spans="2:39" x14ac:dyDescent="0.25">
      <c r="B1766" s="24">
        <v>42687</v>
      </c>
      <c r="C1766" s="20" t="s">
        <v>48</v>
      </c>
      <c r="D1766" s="20" t="s">
        <v>26</v>
      </c>
      <c r="E1766" s="2">
        <v>-160</v>
      </c>
      <c r="F1766" s="2">
        <v>144</v>
      </c>
      <c r="G1766" s="9">
        <f t="shared" si="736"/>
        <v>45102.416666662393</v>
      </c>
      <c r="H1766" s="2" t="str">
        <f t="shared" si="737"/>
        <v>Pittsburgh Steelers</v>
      </c>
      <c r="I1766" s="2" t="str">
        <f t="shared" si="738"/>
        <v>Dallas Cowboys</v>
      </c>
      <c r="J1766" s="17">
        <f t="shared" si="739"/>
        <v>-160</v>
      </c>
      <c r="K1766" s="18">
        <f t="shared" si="740"/>
        <v>144</v>
      </c>
      <c r="L1766" s="4">
        <f t="shared" si="715"/>
        <v>1.625</v>
      </c>
      <c r="M1766" s="4">
        <f t="shared" si="716"/>
        <v>2.44</v>
      </c>
      <c r="N1766" s="1">
        <f t="shared" si="717"/>
        <v>0.61538461538461542</v>
      </c>
      <c r="O1766" s="1">
        <f t="shared" si="718"/>
        <v>0.4098360655737705</v>
      </c>
      <c r="P1766" s="1">
        <f t="shared" si="719"/>
        <v>2.4600246002459913E-2</v>
      </c>
      <c r="Q1766" s="1">
        <f t="shared" si="720"/>
        <v>0.10277427490542246</v>
      </c>
      <c r="R1766" s="1">
        <f t="shared" si="721"/>
        <v>0.61377427490542247</v>
      </c>
      <c r="S1766" s="1"/>
      <c r="T1766" s="17">
        <f t="shared" si="722"/>
        <v>629.26346196912823</v>
      </c>
      <c r="U1766" s="18">
        <f t="shared" si="723"/>
        <v>1438.0997917039526</v>
      </c>
      <c r="V1766" s="2">
        <f t="shared" si="724"/>
        <v>597.80028887067181</v>
      </c>
      <c r="W1766" s="18">
        <f t="shared" si="725"/>
        <v>1366.194802118755</v>
      </c>
      <c r="X1766" s="2">
        <f t="shared" si="726"/>
        <v>-167.27994593129748</v>
      </c>
      <c r="Y1766" s="2">
        <f t="shared" si="727"/>
        <v>136.6194802118755</v>
      </c>
      <c r="Z1766" s="2">
        <f t="shared" si="728"/>
        <v>-1000</v>
      </c>
      <c r="AA1766" s="2">
        <f t="shared" si="729"/>
        <v>1366.194802118755</v>
      </c>
      <c r="AB1766" s="5">
        <f t="shared" si="730"/>
        <v>-1</v>
      </c>
      <c r="AC1766" s="5">
        <f t="shared" si="731"/>
        <v>1.44</v>
      </c>
      <c r="AD1766" s="3">
        <f t="shared" si="732"/>
        <v>201611</v>
      </c>
      <c r="AE1766" s="21">
        <v>1.74</v>
      </c>
      <c r="AF1766" s="21">
        <v>2.2200000000000002</v>
      </c>
      <c r="AG1766" s="21">
        <v>1.625</v>
      </c>
      <c r="AH1766" s="21">
        <v>2.44</v>
      </c>
      <c r="AI1766">
        <v>30</v>
      </c>
      <c r="AJ1766">
        <v>35</v>
      </c>
      <c r="AK1766">
        <f t="shared" si="733"/>
        <v>-160</v>
      </c>
      <c r="AL1766">
        <f t="shared" si="734"/>
        <v>30</v>
      </c>
      <c r="AM1766">
        <f t="shared" si="735"/>
        <v>35</v>
      </c>
    </row>
    <row r="1767" spans="2:39" x14ac:dyDescent="0.25">
      <c r="B1767" s="24">
        <v>42687</v>
      </c>
      <c r="C1767" s="20" t="s">
        <v>57</v>
      </c>
      <c r="D1767" s="20" t="s">
        <v>33</v>
      </c>
      <c r="E1767" s="2">
        <v>-208.33333333333334</v>
      </c>
      <c r="F1767" s="2">
        <v>186</v>
      </c>
      <c r="G1767" s="9">
        <f t="shared" si="736"/>
        <v>45102.458333329057</v>
      </c>
      <c r="H1767" s="2" t="str">
        <f t="shared" si="737"/>
        <v>San Diego Chargers</v>
      </c>
      <c r="I1767" s="2" t="str">
        <f t="shared" si="738"/>
        <v>Miami Dolphins</v>
      </c>
      <c r="J1767" s="17">
        <f t="shared" si="739"/>
        <v>-208.33333333333334</v>
      </c>
      <c r="K1767" s="18">
        <f t="shared" si="740"/>
        <v>186</v>
      </c>
      <c r="L1767" s="4">
        <f t="shared" si="715"/>
        <v>1.4800000000000002</v>
      </c>
      <c r="M1767" s="4">
        <f t="shared" si="716"/>
        <v>2.8600000000000003</v>
      </c>
      <c r="N1767" s="1">
        <f t="shared" si="717"/>
        <v>0.67567567567567555</v>
      </c>
      <c r="O1767" s="1">
        <f t="shared" si="718"/>
        <v>0.34965034965034963</v>
      </c>
      <c r="P1767" s="1">
        <f t="shared" si="719"/>
        <v>2.4700460829493065E-2</v>
      </c>
      <c r="Q1767" s="1">
        <f t="shared" si="720"/>
        <v>0.16301266301266296</v>
      </c>
      <c r="R1767" s="1">
        <f t="shared" si="721"/>
        <v>0.67401266301266294</v>
      </c>
      <c r="S1767" s="1"/>
      <c r="T1767" s="17">
        <f t="shared" si="722"/>
        <v>483.65165059400761</v>
      </c>
      <c r="U1767" s="18">
        <f t="shared" si="723"/>
        <v>1846.6048003943094</v>
      </c>
      <c r="V1767" s="2">
        <f t="shared" si="724"/>
        <v>459.46906806430718</v>
      </c>
      <c r="W1767" s="18">
        <f t="shared" si="725"/>
        <v>1754.2745603745939</v>
      </c>
      <c r="X1767" s="2">
        <f t="shared" si="726"/>
        <v>-217.64250729932493</v>
      </c>
      <c r="Y1767" s="2">
        <f t="shared" si="727"/>
        <v>175.42745603745939</v>
      </c>
      <c r="Z1767" s="2">
        <f t="shared" si="728"/>
        <v>-1000</v>
      </c>
      <c r="AA1767" s="2">
        <f t="shared" si="729"/>
        <v>1754.2745603745939</v>
      </c>
      <c r="AB1767" s="5">
        <f t="shared" si="730"/>
        <v>-1</v>
      </c>
      <c r="AC1767" s="5">
        <f t="shared" si="731"/>
        <v>1.8600000000000003</v>
      </c>
      <c r="AD1767" s="3">
        <f t="shared" si="732"/>
        <v>201611</v>
      </c>
      <c r="AE1767" s="21">
        <v>1.526</v>
      </c>
      <c r="AF1767" s="21">
        <v>2.71</v>
      </c>
      <c r="AG1767" s="21">
        <v>1.48</v>
      </c>
      <c r="AH1767" s="21">
        <v>2.86</v>
      </c>
      <c r="AI1767">
        <v>24</v>
      </c>
      <c r="AJ1767">
        <v>31</v>
      </c>
      <c r="AK1767">
        <f t="shared" si="733"/>
        <v>-300</v>
      </c>
      <c r="AL1767">
        <f t="shared" si="734"/>
        <v>24</v>
      </c>
      <c r="AM1767">
        <f t="shared" si="735"/>
        <v>31</v>
      </c>
    </row>
    <row r="1768" spans="2:39" x14ac:dyDescent="0.25">
      <c r="B1768" s="24">
        <v>42687</v>
      </c>
      <c r="C1768" s="20" t="s">
        <v>47</v>
      </c>
      <c r="D1768" s="20" t="s">
        <v>23</v>
      </c>
      <c r="E1768" s="2">
        <v>-162.07455429497568</v>
      </c>
      <c r="F1768" s="2">
        <v>146</v>
      </c>
      <c r="G1768" s="9">
        <f t="shared" si="736"/>
        <v>45102.499999995722</v>
      </c>
      <c r="H1768" s="2" t="str">
        <f t="shared" si="737"/>
        <v>Carolina Panthers</v>
      </c>
      <c r="I1768" s="2" t="str">
        <f t="shared" si="738"/>
        <v>Kansas City Chiefs</v>
      </c>
      <c r="J1768" s="17">
        <f t="shared" si="739"/>
        <v>-162.07455429497568</v>
      </c>
      <c r="K1768" s="18">
        <f t="shared" si="740"/>
        <v>146</v>
      </c>
      <c r="L1768" s="4">
        <f t="shared" si="715"/>
        <v>1.6169999999999998</v>
      </c>
      <c r="M1768" s="4">
        <f t="shared" si="716"/>
        <v>2.46</v>
      </c>
      <c r="N1768" s="1">
        <f t="shared" si="717"/>
        <v>0.61842918985776141</v>
      </c>
      <c r="O1768" s="1">
        <f t="shared" si="718"/>
        <v>0.4065040650406504</v>
      </c>
      <c r="P1768" s="1">
        <f t="shared" si="719"/>
        <v>2.4326710816777175E-2</v>
      </c>
      <c r="Q1768" s="1">
        <f t="shared" si="720"/>
        <v>0.10596256240855551</v>
      </c>
      <c r="R1768" s="1">
        <f t="shared" si="721"/>
        <v>0.61696256240855551</v>
      </c>
      <c r="S1768" s="1"/>
      <c r="T1768" s="17">
        <f t="shared" si="722"/>
        <v>620.84389058569059</v>
      </c>
      <c r="U1768" s="18">
        <f t="shared" si="723"/>
        <v>1456.8535337470446</v>
      </c>
      <c r="V1768" s="2">
        <f t="shared" si="724"/>
        <v>589.80169605640606</v>
      </c>
      <c r="W1768" s="18">
        <f t="shared" si="725"/>
        <v>1384.0108570596924</v>
      </c>
      <c r="X1768" s="2">
        <f t="shared" si="726"/>
        <v>-169.54851209928776</v>
      </c>
      <c r="Y1768" s="2">
        <f t="shared" si="727"/>
        <v>138.40108570596925</v>
      </c>
      <c r="Z1768" s="2">
        <f t="shared" si="728"/>
        <v>-1000</v>
      </c>
      <c r="AA1768" s="2">
        <f t="shared" si="729"/>
        <v>1384.0108570596924</v>
      </c>
      <c r="AB1768" s="5">
        <f t="shared" si="730"/>
        <v>-1</v>
      </c>
      <c r="AC1768" s="5">
        <f t="shared" si="731"/>
        <v>1.46</v>
      </c>
      <c r="AD1768" s="3">
        <f t="shared" si="732"/>
        <v>201611</v>
      </c>
      <c r="AE1768" s="21">
        <v>1.625</v>
      </c>
      <c r="AF1768" s="21">
        <v>2.44</v>
      </c>
      <c r="AG1768" s="21">
        <v>1.617</v>
      </c>
      <c r="AH1768" s="21">
        <v>2.46</v>
      </c>
      <c r="AI1768">
        <v>17</v>
      </c>
      <c r="AJ1768">
        <v>20</v>
      </c>
      <c r="AK1768">
        <f t="shared" si="733"/>
        <v>-170</v>
      </c>
      <c r="AL1768">
        <f t="shared" si="734"/>
        <v>17</v>
      </c>
      <c r="AM1768">
        <f t="shared" si="735"/>
        <v>20</v>
      </c>
    </row>
    <row r="1769" spans="2:39" x14ac:dyDescent="0.25">
      <c r="B1769" s="24">
        <v>42687</v>
      </c>
      <c r="C1769" s="20" t="s">
        <v>29</v>
      </c>
      <c r="D1769" s="20" t="s">
        <v>43</v>
      </c>
      <c r="E1769" s="2">
        <v>-156.00624024960999</v>
      </c>
      <c r="F1769" s="2">
        <v>141</v>
      </c>
      <c r="G1769" s="9">
        <f t="shared" si="736"/>
        <v>45102.541666662386</v>
      </c>
      <c r="H1769" s="2" t="str">
        <f t="shared" si="737"/>
        <v>Jacksonville Jaguars</v>
      </c>
      <c r="I1769" s="2" t="str">
        <f t="shared" si="738"/>
        <v>Houston Texans</v>
      </c>
      <c r="J1769" s="17">
        <f t="shared" si="739"/>
        <v>-156.00624024960999</v>
      </c>
      <c r="K1769" s="18">
        <f t="shared" si="740"/>
        <v>141</v>
      </c>
      <c r="L1769" s="4">
        <f t="shared" si="715"/>
        <v>1.6409999999999998</v>
      </c>
      <c r="M1769" s="4">
        <f t="shared" si="716"/>
        <v>2.41</v>
      </c>
      <c r="N1769" s="1">
        <f t="shared" si="717"/>
        <v>0.6093845216331506</v>
      </c>
      <c r="O1769" s="1">
        <f t="shared" si="718"/>
        <v>0.41493775933609955</v>
      </c>
      <c r="P1769" s="1">
        <f t="shared" si="719"/>
        <v>2.3744754381634259E-2</v>
      </c>
      <c r="Q1769" s="1">
        <f t="shared" si="720"/>
        <v>9.7223381148525523E-2</v>
      </c>
      <c r="R1769" s="1">
        <f t="shared" si="721"/>
        <v>0.60822338114852559</v>
      </c>
      <c r="S1769" s="1"/>
      <c r="T1769" s="17">
        <f t="shared" si="722"/>
        <v>644.13278245185415</v>
      </c>
      <c r="U1769" s="18">
        <f t="shared" si="723"/>
        <v>1406.0991574687775</v>
      </c>
      <c r="V1769" s="2">
        <f t="shared" si="724"/>
        <v>611.92614332926144</v>
      </c>
      <c r="W1769" s="18">
        <f t="shared" si="725"/>
        <v>1335.7941995953386</v>
      </c>
      <c r="X1769" s="2">
        <f t="shared" si="726"/>
        <v>-163.41841428107219</v>
      </c>
      <c r="Y1769" s="2">
        <f t="shared" si="727"/>
        <v>133.57941995953385</v>
      </c>
      <c r="Z1769" s="2">
        <f t="shared" si="728"/>
        <v>-1000</v>
      </c>
      <c r="AA1769" s="2">
        <f t="shared" si="729"/>
        <v>1335.7941995953386</v>
      </c>
      <c r="AB1769" s="5">
        <f t="shared" si="730"/>
        <v>-1</v>
      </c>
      <c r="AC1769" s="5">
        <f t="shared" si="731"/>
        <v>1.4100000000000001</v>
      </c>
      <c r="AD1769" s="3">
        <f t="shared" si="732"/>
        <v>201611</v>
      </c>
      <c r="AE1769" s="21">
        <v>2.11</v>
      </c>
      <c r="AF1769" s="21">
        <v>1.8129999999999999</v>
      </c>
      <c r="AG1769" s="21">
        <v>1.641</v>
      </c>
      <c r="AH1769" s="21">
        <v>2.41</v>
      </c>
      <c r="AI1769">
        <v>21</v>
      </c>
      <c r="AJ1769">
        <v>24</v>
      </c>
      <c r="AK1769">
        <f t="shared" si="733"/>
        <v>-160</v>
      </c>
      <c r="AL1769">
        <f t="shared" si="734"/>
        <v>21</v>
      </c>
      <c r="AM1769">
        <f t="shared" si="735"/>
        <v>24</v>
      </c>
    </row>
    <row r="1770" spans="2:39" x14ac:dyDescent="0.25">
      <c r="B1770" s="24">
        <v>42687</v>
      </c>
      <c r="C1770" s="20" t="s">
        <v>46</v>
      </c>
      <c r="D1770" s="20" t="s">
        <v>41</v>
      </c>
      <c r="E1770" s="2">
        <v>-149.03129657228018</v>
      </c>
      <c r="F1770" s="2">
        <v>135</v>
      </c>
      <c r="G1770" s="9">
        <f t="shared" si="736"/>
        <v>45102.58333332905</v>
      </c>
      <c r="H1770" s="2" t="str">
        <f t="shared" si="737"/>
        <v>New Orleans Saints</v>
      </c>
      <c r="I1770" s="2" t="str">
        <f t="shared" si="738"/>
        <v>Denver Broncos</v>
      </c>
      <c r="J1770" s="17">
        <f t="shared" si="739"/>
        <v>-149.03129657228018</v>
      </c>
      <c r="K1770" s="18">
        <f t="shared" si="740"/>
        <v>135</v>
      </c>
      <c r="L1770" s="4">
        <f t="shared" si="715"/>
        <v>1.671</v>
      </c>
      <c r="M1770" s="4">
        <f t="shared" si="716"/>
        <v>2.35</v>
      </c>
      <c r="N1770" s="1">
        <f t="shared" si="717"/>
        <v>0.59844404548174746</v>
      </c>
      <c r="O1770" s="1">
        <f t="shared" si="718"/>
        <v>0.42553191489361702</v>
      </c>
      <c r="P1770" s="1">
        <f t="shared" si="719"/>
        <v>2.3414573489181634E-2</v>
      </c>
      <c r="Q1770" s="1">
        <f t="shared" si="720"/>
        <v>8.6456065294065215E-2</v>
      </c>
      <c r="R1770" s="1">
        <f t="shared" si="721"/>
        <v>0.59745606529406525</v>
      </c>
      <c r="S1770" s="1"/>
      <c r="T1770" s="17">
        <f t="shared" si="722"/>
        <v>673.76324066239818</v>
      </c>
      <c r="U1770" s="18">
        <f t="shared" si="723"/>
        <v>1346.2787179800953</v>
      </c>
      <c r="V1770" s="2">
        <f t="shared" si="724"/>
        <v>640.07507862927821</v>
      </c>
      <c r="W1770" s="18">
        <f t="shared" si="725"/>
        <v>1278.9647820810906</v>
      </c>
      <c r="X1770" s="2">
        <f t="shared" si="726"/>
        <v>-156.23167240654044</v>
      </c>
      <c r="Y1770" s="2">
        <f t="shared" si="727"/>
        <v>127.89647820810906</v>
      </c>
      <c r="Z1770" s="2">
        <f t="shared" si="728"/>
        <v>-1000</v>
      </c>
      <c r="AA1770" s="2">
        <f t="shared" si="729"/>
        <v>1278.9647820810906</v>
      </c>
      <c r="AB1770" s="5">
        <f t="shared" si="730"/>
        <v>-1</v>
      </c>
      <c r="AC1770" s="5">
        <f t="shared" si="731"/>
        <v>1.35</v>
      </c>
      <c r="AD1770" s="3">
        <f t="shared" si="732"/>
        <v>201611</v>
      </c>
      <c r="AE1770" s="21">
        <v>1.8129999999999999</v>
      </c>
      <c r="AF1770" s="21">
        <v>2.11</v>
      </c>
      <c r="AG1770" s="21">
        <v>1.671</v>
      </c>
      <c r="AH1770" s="21">
        <v>2.35</v>
      </c>
      <c r="AI1770">
        <v>23</v>
      </c>
      <c r="AJ1770">
        <v>25</v>
      </c>
      <c r="AK1770">
        <f t="shared" si="733"/>
        <v>-150</v>
      </c>
      <c r="AL1770">
        <f t="shared" si="734"/>
        <v>23</v>
      </c>
      <c r="AM1770">
        <f t="shared" si="735"/>
        <v>25</v>
      </c>
    </row>
    <row r="1771" spans="2:39" x14ac:dyDescent="0.25">
      <c r="B1771" s="24">
        <v>42687</v>
      </c>
      <c r="C1771" s="20" t="s">
        <v>45</v>
      </c>
      <c r="D1771" s="20" t="s">
        <v>50</v>
      </c>
      <c r="E1771" s="2">
        <v>104</v>
      </c>
      <c r="F1771" s="2">
        <v>-115.07479861910242</v>
      </c>
      <c r="G1771" s="9">
        <f t="shared" si="736"/>
        <v>45102.624999995714</v>
      </c>
      <c r="H1771" s="2" t="str">
        <f t="shared" si="737"/>
        <v>Los Angeles Rams</v>
      </c>
      <c r="I1771" s="2" t="str">
        <f t="shared" si="738"/>
        <v>New York Jets</v>
      </c>
      <c r="J1771" s="17">
        <f t="shared" si="739"/>
        <v>-115.07479861910242</v>
      </c>
      <c r="K1771" s="18">
        <f t="shared" si="740"/>
        <v>104</v>
      </c>
      <c r="L1771" s="4">
        <f t="shared" si="715"/>
        <v>1.8689999999999998</v>
      </c>
      <c r="M1771" s="4">
        <f t="shared" si="716"/>
        <v>2.04</v>
      </c>
      <c r="N1771" s="1">
        <f t="shared" si="717"/>
        <v>0.53504547886570364</v>
      </c>
      <c r="O1771" s="1">
        <f t="shared" si="718"/>
        <v>0.49019607843137253</v>
      </c>
      <c r="P1771" s="1">
        <f t="shared" si="719"/>
        <v>2.4620107444359274E-2</v>
      </c>
      <c r="Q1771" s="1">
        <f t="shared" si="720"/>
        <v>2.2424700217165555E-2</v>
      </c>
      <c r="R1771" s="1">
        <f t="shared" si="721"/>
        <v>0.53342470021716559</v>
      </c>
      <c r="S1771" s="1"/>
      <c r="T1771" s="17">
        <f t="shared" si="722"/>
        <v>874.67884331731227</v>
      </c>
      <c r="U1771" s="18">
        <f t="shared" si="723"/>
        <v>1042.3360926657469</v>
      </c>
      <c r="V1771" s="2">
        <f t="shared" si="724"/>
        <v>830.94490115144663</v>
      </c>
      <c r="W1771" s="18">
        <f t="shared" si="725"/>
        <v>990.21928803245953</v>
      </c>
      <c r="X1771" s="2">
        <f t="shared" si="726"/>
        <v>-120.34492282391919</v>
      </c>
      <c r="Y1771" s="2">
        <f t="shared" si="727"/>
        <v>-100.98773191814658</v>
      </c>
      <c r="Z1771" s="2">
        <f t="shared" si="728"/>
        <v>830.94490115144663</v>
      </c>
      <c r="AA1771" s="2">
        <f t="shared" si="729"/>
        <v>-1000</v>
      </c>
      <c r="AB1771" s="5">
        <f t="shared" si="730"/>
        <v>0.86899999999999977</v>
      </c>
      <c r="AC1771" s="5">
        <f t="shared" si="731"/>
        <v>-1</v>
      </c>
      <c r="AD1771" s="3">
        <f t="shared" si="732"/>
        <v>201611</v>
      </c>
      <c r="AE1771" s="21">
        <v>1.847</v>
      </c>
      <c r="AF1771" s="21">
        <v>2.0699999999999998</v>
      </c>
      <c r="AG1771" s="21">
        <v>2.04</v>
      </c>
      <c r="AH1771" s="21">
        <v>1.869</v>
      </c>
      <c r="AI1771">
        <v>6</v>
      </c>
      <c r="AJ1771">
        <v>9</v>
      </c>
      <c r="AK1771">
        <f t="shared" si="733"/>
        <v>-120</v>
      </c>
      <c r="AL1771">
        <f t="shared" si="734"/>
        <v>9</v>
      </c>
      <c r="AM1771">
        <f t="shared" si="735"/>
        <v>6</v>
      </c>
    </row>
    <row r="1772" spans="2:39" x14ac:dyDescent="0.25">
      <c r="B1772" s="24">
        <v>42687</v>
      </c>
      <c r="C1772" s="20" t="s">
        <v>22</v>
      </c>
      <c r="D1772" s="20" t="s">
        <v>38</v>
      </c>
      <c r="E1772" s="2">
        <v>-123.00123001230013</v>
      </c>
      <c r="F1772" s="2">
        <v>110.99999999999999</v>
      </c>
      <c r="G1772" s="9">
        <f t="shared" si="736"/>
        <v>45102.666666662379</v>
      </c>
      <c r="H1772" s="2" t="str">
        <f t="shared" si="737"/>
        <v>Philadelphia Eagles</v>
      </c>
      <c r="I1772" s="2" t="str">
        <f t="shared" si="738"/>
        <v>Atlanta Falcons</v>
      </c>
      <c r="J1772" s="17">
        <f t="shared" si="739"/>
        <v>-123.00123001230013</v>
      </c>
      <c r="K1772" s="18">
        <f t="shared" si="740"/>
        <v>110.99999999999999</v>
      </c>
      <c r="L1772" s="4">
        <f t="shared" si="715"/>
        <v>1.8130000000000002</v>
      </c>
      <c r="M1772" s="4">
        <f t="shared" si="716"/>
        <v>2.11</v>
      </c>
      <c r="N1772" s="1">
        <f t="shared" si="717"/>
        <v>0.55157198014340869</v>
      </c>
      <c r="O1772" s="1">
        <f t="shared" si="718"/>
        <v>0.47393364928909953</v>
      </c>
      <c r="P1772" s="1">
        <f t="shared" si="719"/>
        <v>2.4871271985725141E-2</v>
      </c>
      <c r="Q1772" s="1">
        <f t="shared" si="720"/>
        <v>3.8819165427154578E-2</v>
      </c>
      <c r="R1772" s="1">
        <f t="shared" si="721"/>
        <v>0.54981916542715459</v>
      </c>
      <c r="S1772" s="1"/>
      <c r="T1772" s="17">
        <f t="shared" si="722"/>
        <v>818.77981503809497</v>
      </c>
      <c r="U1772" s="18">
        <f t="shared" si="723"/>
        <v>1112.7024405877062</v>
      </c>
      <c r="V1772" s="2">
        <f t="shared" si="724"/>
        <v>777.84082428619013</v>
      </c>
      <c r="W1772" s="18">
        <f t="shared" si="725"/>
        <v>1057.0673185583207</v>
      </c>
      <c r="X1772" s="2">
        <f t="shared" si="726"/>
        <v>-128.56100744232359</v>
      </c>
      <c r="Y1772" s="2">
        <f t="shared" si="727"/>
        <v>105.70673185583207</v>
      </c>
      <c r="Z1772" s="2">
        <f t="shared" si="728"/>
        <v>777.84082428619013</v>
      </c>
      <c r="AA1772" s="2">
        <f t="shared" si="729"/>
        <v>-1000</v>
      </c>
      <c r="AB1772" s="5">
        <f t="shared" si="730"/>
        <v>0.81300000000000017</v>
      </c>
      <c r="AC1772" s="5">
        <f t="shared" si="731"/>
        <v>-1</v>
      </c>
      <c r="AD1772" s="3">
        <f t="shared" si="732"/>
        <v>201611</v>
      </c>
      <c r="AE1772" s="21">
        <v>2.09</v>
      </c>
      <c r="AF1772" s="21">
        <v>1.833</v>
      </c>
      <c r="AG1772" s="21">
        <v>1.8129999999999999</v>
      </c>
      <c r="AH1772" s="21">
        <v>2.11</v>
      </c>
      <c r="AI1772">
        <v>24</v>
      </c>
      <c r="AJ1772">
        <v>15</v>
      </c>
      <c r="AK1772">
        <f t="shared" si="733"/>
        <v>-130</v>
      </c>
      <c r="AL1772">
        <f t="shared" si="734"/>
        <v>24</v>
      </c>
      <c r="AM1772">
        <f t="shared" si="735"/>
        <v>15</v>
      </c>
    </row>
    <row r="1773" spans="2:39" x14ac:dyDescent="0.25">
      <c r="B1773" s="24">
        <v>42687</v>
      </c>
      <c r="C1773" s="20" t="s">
        <v>30</v>
      </c>
      <c r="D1773" s="20" t="s">
        <v>40</v>
      </c>
      <c r="E1773" s="2">
        <v>131</v>
      </c>
      <c r="F1773" s="2">
        <v>-145.13788098693757</v>
      </c>
      <c r="G1773" s="9">
        <f t="shared" si="736"/>
        <v>45102.708333329043</v>
      </c>
      <c r="H1773" s="2" t="str">
        <f t="shared" si="737"/>
        <v>Chicago Bears</v>
      </c>
      <c r="I1773" s="2" t="str">
        <f t="shared" si="738"/>
        <v>Tampa Bay Buccaneers</v>
      </c>
      <c r="J1773" s="17">
        <f t="shared" si="739"/>
        <v>-145.13788098693757</v>
      </c>
      <c r="K1773" s="18">
        <f t="shared" si="740"/>
        <v>131</v>
      </c>
      <c r="L1773" s="4">
        <f t="shared" si="715"/>
        <v>1.6890000000000001</v>
      </c>
      <c r="M1773" s="4">
        <f t="shared" si="716"/>
        <v>2.31</v>
      </c>
      <c r="N1773" s="1">
        <f t="shared" si="717"/>
        <v>0.59206631142687982</v>
      </c>
      <c r="O1773" s="1">
        <f t="shared" si="718"/>
        <v>0.4329004329004329</v>
      </c>
      <c r="P1773" s="1">
        <f t="shared" si="719"/>
        <v>2.4358589647411888E-2</v>
      </c>
      <c r="Q1773" s="1">
        <f t="shared" si="720"/>
        <v>7.9582939263223462E-2</v>
      </c>
      <c r="R1773" s="1">
        <f t="shared" si="721"/>
        <v>0.59058293926322347</v>
      </c>
      <c r="S1773" s="1"/>
      <c r="T1773" s="17">
        <f t="shared" si="722"/>
        <v>693.24227558544305</v>
      </c>
      <c r="U1773" s="18">
        <f t="shared" si="723"/>
        <v>1309.568863191934</v>
      </c>
      <c r="V1773" s="2">
        <f t="shared" si="724"/>
        <v>658.58016180617085</v>
      </c>
      <c r="W1773" s="18">
        <f t="shared" si="725"/>
        <v>1244.0904200323373</v>
      </c>
      <c r="X1773" s="2">
        <f t="shared" si="726"/>
        <v>-151.84180423192183</v>
      </c>
      <c r="Y1773" s="2">
        <f t="shared" si="727"/>
        <v>124.40904200323374</v>
      </c>
      <c r="Z1773" s="2">
        <f t="shared" si="728"/>
        <v>-1000</v>
      </c>
      <c r="AA1773" s="2">
        <f t="shared" si="729"/>
        <v>1244.0904200323373</v>
      </c>
      <c r="AB1773" s="5">
        <f t="shared" si="730"/>
        <v>-1</v>
      </c>
      <c r="AC1773" s="5">
        <f t="shared" si="731"/>
        <v>1.31</v>
      </c>
      <c r="AD1773" s="3">
        <f t="shared" si="732"/>
        <v>201611</v>
      </c>
      <c r="AE1773" s="21">
        <v>2.2200000000000002</v>
      </c>
      <c r="AF1773" s="21">
        <v>1.74</v>
      </c>
      <c r="AG1773" s="21">
        <v>2.31</v>
      </c>
      <c r="AH1773" s="21">
        <v>1.6890000000000001</v>
      </c>
      <c r="AI1773">
        <v>36</v>
      </c>
      <c r="AJ1773">
        <v>10</v>
      </c>
      <c r="AK1773">
        <f t="shared" si="733"/>
        <v>-150</v>
      </c>
      <c r="AL1773">
        <f t="shared" si="734"/>
        <v>10</v>
      </c>
      <c r="AM1773">
        <f t="shared" si="735"/>
        <v>36</v>
      </c>
    </row>
    <row r="1774" spans="2:39" x14ac:dyDescent="0.25">
      <c r="B1774" s="24">
        <v>42687</v>
      </c>
      <c r="C1774" s="20" t="s">
        <v>44</v>
      </c>
      <c r="D1774" s="20" t="s">
        <v>36</v>
      </c>
      <c r="E1774" s="2">
        <v>127</v>
      </c>
      <c r="F1774" s="2">
        <v>-140.0560224089636</v>
      </c>
      <c r="G1774" s="9">
        <f t="shared" si="736"/>
        <v>45102.749999995707</v>
      </c>
      <c r="H1774" s="2" t="str">
        <f t="shared" si="737"/>
        <v>Green Bay Packers</v>
      </c>
      <c r="I1774" s="2" t="str">
        <f t="shared" si="738"/>
        <v>Tennessee Titans</v>
      </c>
      <c r="J1774" s="17">
        <f t="shared" si="739"/>
        <v>-140.0560224089636</v>
      </c>
      <c r="K1774" s="18">
        <f t="shared" si="740"/>
        <v>127</v>
      </c>
      <c r="L1774" s="4">
        <f t="shared" si="715"/>
        <v>1.714</v>
      </c>
      <c r="M1774" s="4">
        <f t="shared" si="716"/>
        <v>2.27</v>
      </c>
      <c r="N1774" s="1">
        <f t="shared" si="717"/>
        <v>0.58343057176196034</v>
      </c>
      <c r="O1774" s="1">
        <f t="shared" si="718"/>
        <v>0.44052863436123346</v>
      </c>
      <c r="P1774" s="1">
        <f t="shared" si="719"/>
        <v>2.3398594377510018E-2</v>
      </c>
      <c r="Q1774" s="1">
        <f t="shared" si="720"/>
        <v>7.1450968700363438E-2</v>
      </c>
      <c r="R1774" s="1">
        <f t="shared" si="721"/>
        <v>0.58245096870036339</v>
      </c>
      <c r="S1774" s="1"/>
      <c r="T1774" s="17">
        <f t="shared" si="722"/>
        <v>716.88271414729309</v>
      </c>
      <c r="U1774" s="18">
        <f t="shared" si="723"/>
        <v>1267.5379818063075</v>
      </c>
      <c r="V1774" s="2">
        <f t="shared" si="724"/>
        <v>681.03857843992841</v>
      </c>
      <c r="W1774" s="18">
        <f t="shared" si="725"/>
        <v>1204.1610827159921</v>
      </c>
      <c r="X1774" s="2">
        <f t="shared" si="726"/>
        <v>-146.83455998788267</v>
      </c>
      <c r="Y1774" s="2">
        <f t="shared" si="727"/>
        <v>120.4161082715992</v>
      </c>
      <c r="Z1774" s="2">
        <f t="shared" si="728"/>
        <v>-1000</v>
      </c>
      <c r="AA1774" s="2">
        <f t="shared" si="729"/>
        <v>1204.1610827159921</v>
      </c>
      <c r="AB1774" s="5">
        <f t="shared" si="730"/>
        <v>-1</v>
      </c>
      <c r="AC1774" s="5">
        <f t="shared" si="731"/>
        <v>1.27</v>
      </c>
      <c r="AD1774" s="3">
        <f t="shared" si="732"/>
        <v>201611</v>
      </c>
      <c r="AE1774" s="21">
        <v>2.2000000000000002</v>
      </c>
      <c r="AF1774" s="21">
        <v>1.7509999999999999</v>
      </c>
      <c r="AG1774" s="21">
        <v>2.27</v>
      </c>
      <c r="AH1774" s="21">
        <v>1.714</v>
      </c>
      <c r="AI1774">
        <v>47</v>
      </c>
      <c r="AJ1774">
        <v>25</v>
      </c>
      <c r="AK1774">
        <f t="shared" si="733"/>
        <v>-150</v>
      </c>
      <c r="AL1774">
        <f t="shared" si="734"/>
        <v>25</v>
      </c>
      <c r="AM1774">
        <f t="shared" si="735"/>
        <v>47</v>
      </c>
    </row>
    <row r="1775" spans="2:39" x14ac:dyDescent="0.25">
      <c r="B1775" s="24">
        <v>42687</v>
      </c>
      <c r="C1775" s="20" t="s">
        <v>56</v>
      </c>
      <c r="D1775" s="20" t="s">
        <v>32</v>
      </c>
      <c r="E1775" s="2">
        <v>-145.13788098693757</v>
      </c>
      <c r="F1775" s="2">
        <v>131</v>
      </c>
      <c r="G1775" s="9">
        <f t="shared" si="736"/>
        <v>45102.791666662371</v>
      </c>
      <c r="H1775" s="2" t="str">
        <f t="shared" si="737"/>
        <v>Washington Redskins</v>
      </c>
      <c r="I1775" s="2" t="str">
        <f t="shared" si="738"/>
        <v>Minnesota Vikings</v>
      </c>
      <c r="J1775" s="17">
        <f t="shared" si="739"/>
        <v>-145.13788098693757</v>
      </c>
      <c r="K1775" s="18">
        <f t="shared" si="740"/>
        <v>131</v>
      </c>
      <c r="L1775" s="4">
        <f t="shared" si="715"/>
        <v>1.6890000000000001</v>
      </c>
      <c r="M1775" s="4">
        <f t="shared" si="716"/>
        <v>2.31</v>
      </c>
      <c r="N1775" s="1">
        <f t="shared" si="717"/>
        <v>0.59206631142687982</v>
      </c>
      <c r="O1775" s="1">
        <f t="shared" si="718"/>
        <v>0.4329004329004329</v>
      </c>
      <c r="P1775" s="1">
        <f t="shared" si="719"/>
        <v>2.4358589647411888E-2</v>
      </c>
      <c r="Q1775" s="1">
        <f t="shared" si="720"/>
        <v>7.9582939263223462E-2</v>
      </c>
      <c r="R1775" s="1">
        <f t="shared" si="721"/>
        <v>0.59058293926322347</v>
      </c>
      <c r="S1775" s="1"/>
      <c r="T1775" s="17">
        <f t="shared" si="722"/>
        <v>693.24227558544305</v>
      </c>
      <c r="U1775" s="18">
        <f t="shared" si="723"/>
        <v>1309.568863191934</v>
      </c>
      <c r="V1775" s="2">
        <f t="shared" si="724"/>
        <v>658.58016180617085</v>
      </c>
      <c r="W1775" s="18">
        <f t="shared" si="725"/>
        <v>1244.0904200323373</v>
      </c>
      <c r="X1775" s="2">
        <f t="shared" si="726"/>
        <v>-151.84180423192183</v>
      </c>
      <c r="Y1775" s="2">
        <f t="shared" si="727"/>
        <v>124.40904200323374</v>
      </c>
      <c r="Z1775" s="2">
        <f t="shared" si="728"/>
        <v>658.58016180617085</v>
      </c>
      <c r="AA1775" s="2">
        <f t="shared" si="729"/>
        <v>-1000</v>
      </c>
      <c r="AB1775" s="5">
        <f t="shared" si="730"/>
        <v>0.68900000000000006</v>
      </c>
      <c r="AC1775" s="5">
        <f t="shared" si="731"/>
        <v>-1</v>
      </c>
      <c r="AD1775" s="3">
        <f t="shared" si="732"/>
        <v>201611</v>
      </c>
      <c r="AE1775" s="21">
        <v>1.645</v>
      </c>
      <c r="AF1775" s="21">
        <v>2.4</v>
      </c>
      <c r="AG1775" s="21">
        <v>1.6890000000000001</v>
      </c>
      <c r="AH1775" s="21">
        <v>2.31</v>
      </c>
      <c r="AI1775">
        <v>26</v>
      </c>
      <c r="AJ1775">
        <v>20</v>
      </c>
      <c r="AK1775">
        <f t="shared" si="733"/>
        <v>-150</v>
      </c>
      <c r="AL1775">
        <f t="shared" si="734"/>
        <v>26</v>
      </c>
      <c r="AM1775">
        <f t="shared" si="735"/>
        <v>20</v>
      </c>
    </row>
    <row r="1776" spans="2:39" x14ac:dyDescent="0.25">
      <c r="B1776" s="24">
        <v>42684</v>
      </c>
      <c r="C1776" s="20" t="s">
        <v>31</v>
      </c>
      <c r="D1776" s="20" t="s">
        <v>49</v>
      </c>
      <c r="E1776" s="2">
        <v>-340.13605442176868</v>
      </c>
      <c r="F1776" s="2">
        <v>297</v>
      </c>
      <c r="G1776" s="9">
        <f t="shared" si="736"/>
        <v>45102.833333329036</v>
      </c>
      <c r="H1776" s="2" t="str">
        <f t="shared" si="737"/>
        <v>Baltimore Ravens</v>
      </c>
      <c r="I1776" s="2" t="str">
        <f t="shared" si="738"/>
        <v>Cleveland Browns</v>
      </c>
      <c r="J1776" s="17">
        <f t="shared" si="739"/>
        <v>-340.13605442176868</v>
      </c>
      <c r="K1776" s="18">
        <f t="shared" si="740"/>
        <v>297</v>
      </c>
      <c r="L1776" s="4">
        <f t="shared" si="715"/>
        <v>1.294</v>
      </c>
      <c r="M1776" s="4">
        <f t="shared" si="716"/>
        <v>3.97</v>
      </c>
      <c r="N1776" s="1">
        <f t="shared" si="717"/>
        <v>0.77279752704791338</v>
      </c>
      <c r="O1776" s="1">
        <f t="shared" si="718"/>
        <v>0.25188916876574308</v>
      </c>
      <c r="P1776" s="1">
        <f t="shared" si="719"/>
        <v>2.4091945288753691E-2</v>
      </c>
      <c r="Q1776" s="1">
        <f t="shared" si="720"/>
        <v>0.26045417914108515</v>
      </c>
      <c r="R1776" s="1">
        <f t="shared" si="721"/>
        <v>0.77145417914108516</v>
      </c>
      <c r="S1776" s="1"/>
      <c r="T1776" s="17">
        <f t="shared" si="722"/>
        <v>296.25326693203101</v>
      </c>
      <c r="U1776" s="18">
        <f t="shared" si="723"/>
        <v>2885.3748766723884</v>
      </c>
      <c r="V1776" s="2">
        <f t="shared" si="724"/>
        <v>281.44060358542947</v>
      </c>
      <c r="W1776" s="18">
        <f t="shared" si="725"/>
        <v>2741.1061328387686</v>
      </c>
      <c r="X1776" s="2">
        <f t="shared" si="726"/>
        <v>-355.31475816226941</v>
      </c>
      <c r="Y1776" s="2">
        <f t="shared" si="727"/>
        <v>274.11061328387689</v>
      </c>
      <c r="Z1776" s="2">
        <f t="shared" si="728"/>
        <v>281.44060358542947</v>
      </c>
      <c r="AA1776" s="2">
        <f t="shared" si="729"/>
        <v>-1000</v>
      </c>
      <c r="AB1776" s="5">
        <f t="shared" si="730"/>
        <v>0.29400000000000004</v>
      </c>
      <c r="AC1776" s="5">
        <f t="shared" si="731"/>
        <v>-1</v>
      </c>
      <c r="AD1776" s="3">
        <f t="shared" si="732"/>
        <v>201611</v>
      </c>
      <c r="AE1776" s="21">
        <v>1.1859999999999999</v>
      </c>
      <c r="AF1776" s="21">
        <v>5.5</v>
      </c>
      <c r="AG1776" s="21">
        <v>1.294</v>
      </c>
      <c r="AH1776" s="21">
        <v>3.97</v>
      </c>
      <c r="AI1776">
        <v>28</v>
      </c>
      <c r="AJ1776">
        <v>7</v>
      </c>
      <c r="AK1776">
        <f t="shared" si="733"/>
        <v>-400</v>
      </c>
      <c r="AL1776">
        <f t="shared" si="734"/>
        <v>28</v>
      </c>
      <c r="AM1776">
        <f t="shared" si="735"/>
        <v>7</v>
      </c>
    </row>
    <row r="1777" spans="2:39" x14ac:dyDescent="0.25">
      <c r="B1777" s="24">
        <v>42681</v>
      </c>
      <c r="C1777" s="20" t="s">
        <v>35</v>
      </c>
      <c r="D1777" s="20" t="s">
        <v>27</v>
      </c>
      <c r="E1777" s="2">
        <v>-225.22522522522524</v>
      </c>
      <c r="F1777" s="2">
        <v>200.99999999999997</v>
      </c>
      <c r="G1777" s="9">
        <f t="shared" si="736"/>
        <v>45102.8749999957</v>
      </c>
      <c r="H1777" s="2" t="str">
        <f t="shared" si="737"/>
        <v>Seattle Seahawks</v>
      </c>
      <c r="I1777" s="2" t="str">
        <f t="shared" si="738"/>
        <v>Buffalo Bills</v>
      </c>
      <c r="J1777" s="17">
        <f t="shared" si="739"/>
        <v>-225.22522522522524</v>
      </c>
      <c r="K1777" s="18">
        <f t="shared" si="740"/>
        <v>200.99999999999997</v>
      </c>
      <c r="L1777" s="4">
        <f t="shared" si="715"/>
        <v>1.444</v>
      </c>
      <c r="M1777" s="4">
        <f t="shared" si="716"/>
        <v>3.01</v>
      </c>
      <c r="N1777" s="1">
        <f t="shared" si="717"/>
        <v>0.69252077562326875</v>
      </c>
      <c r="O1777" s="1">
        <f t="shared" si="718"/>
        <v>0.33222591362126247</v>
      </c>
      <c r="P1777" s="1">
        <f t="shared" si="719"/>
        <v>2.4149079479119928E-2</v>
      </c>
      <c r="Q1777" s="1">
        <f t="shared" si="720"/>
        <v>0.18014743100100314</v>
      </c>
      <c r="R1777" s="1">
        <f t="shared" si="721"/>
        <v>0.69114743100100318</v>
      </c>
      <c r="S1777" s="1"/>
      <c r="T1777" s="17">
        <f t="shared" si="722"/>
        <v>446.86930044965845</v>
      </c>
      <c r="U1777" s="18">
        <f t="shared" si="723"/>
        <v>1988.0604066686358</v>
      </c>
      <c r="V1777" s="2">
        <f t="shared" si="724"/>
        <v>424.52583542717554</v>
      </c>
      <c r="W1777" s="18">
        <f t="shared" si="725"/>
        <v>1888.6573863352039</v>
      </c>
      <c r="X1777" s="2">
        <f t="shared" si="726"/>
        <v>-235.55692411364279</v>
      </c>
      <c r="Y1777" s="2">
        <f t="shared" si="727"/>
        <v>188.86573863352038</v>
      </c>
      <c r="Z1777" s="2">
        <f t="shared" si="728"/>
        <v>424.52583542717554</v>
      </c>
      <c r="AA1777" s="2">
        <f t="shared" si="729"/>
        <v>-1000</v>
      </c>
      <c r="AB1777" s="5">
        <f t="shared" si="730"/>
        <v>0.44399999999999995</v>
      </c>
      <c r="AC1777" s="5">
        <f t="shared" si="731"/>
        <v>-1</v>
      </c>
      <c r="AD1777" s="3">
        <f t="shared" si="732"/>
        <v>201611</v>
      </c>
      <c r="AE1777" s="21">
        <v>1.363</v>
      </c>
      <c r="AF1777" s="21">
        <v>3.44</v>
      </c>
      <c r="AG1777" s="21">
        <v>1.444</v>
      </c>
      <c r="AH1777" s="21">
        <v>3.01</v>
      </c>
      <c r="AI1777">
        <v>31</v>
      </c>
      <c r="AJ1777">
        <v>25</v>
      </c>
      <c r="AK1777">
        <f t="shared" si="733"/>
        <v>-300</v>
      </c>
      <c r="AL1777">
        <f t="shared" si="734"/>
        <v>31</v>
      </c>
      <c r="AM1777">
        <f t="shared" si="735"/>
        <v>25</v>
      </c>
    </row>
    <row r="1778" spans="2:39" x14ac:dyDescent="0.25">
      <c r="B1778" s="24">
        <v>42680</v>
      </c>
      <c r="C1778" s="20" t="s">
        <v>55</v>
      </c>
      <c r="D1778" s="20" t="s">
        <v>41</v>
      </c>
      <c r="E1778" s="2">
        <v>-102.04081632653062</v>
      </c>
      <c r="F1778" s="2">
        <v>-108.1081081081081</v>
      </c>
      <c r="G1778" s="9">
        <f t="shared" si="736"/>
        <v>45102.916666662364</v>
      </c>
      <c r="H1778" s="2" t="str">
        <f t="shared" si="737"/>
        <v>Denver Broncos</v>
      </c>
      <c r="I1778" s="2" t="str">
        <f t="shared" si="738"/>
        <v>Oakland Raiders</v>
      </c>
      <c r="J1778" s="17">
        <f t="shared" si="739"/>
        <v>-108.1081081081081</v>
      </c>
      <c r="K1778" s="18">
        <f t="shared" si="740"/>
        <v>-102.04081632653062</v>
      </c>
      <c r="L1778" s="4">
        <f t="shared" si="715"/>
        <v>1.925</v>
      </c>
      <c r="M1778" s="4">
        <f t="shared" si="716"/>
        <v>1.9799999999999998</v>
      </c>
      <c r="N1778" s="1">
        <f t="shared" si="717"/>
        <v>0.51948051948051943</v>
      </c>
      <c r="O1778" s="1">
        <f t="shared" si="718"/>
        <v>0.50505050505050508</v>
      </c>
      <c r="P1778" s="1">
        <f t="shared" si="719"/>
        <v>2.3943661971831065E-2</v>
      </c>
      <c r="Q1778" s="1">
        <f t="shared" si="720"/>
        <v>7.2150072150071742E-3</v>
      </c>
      <c r="R1778" s="1">
        <f t="shared" si="721"/>
        <v>0.51821500721500713</v>
      </c>
      <c r="S1778" s="1"/>
      <c r="T1778" s="17">
        <f t="shared" si="722"/>
        <v>929.7009659643079</v>
      </c>
      <c r="U1778" s="18">
        <f t="shared" si="723"/>
        <v>980.95568786644503</v>
      </c>
      <c r="V1778" s="2">
        <f t="shared" si="724"/>
        <v>883.21591766609242</v>
      </c>
      <c r="W1778" s="18">
        <f t="shared" si="725"/>
        <v>931.9079034731227</v>
      </c>
      <c r="X1778" s="2">
        <f t="shared" si="726"/>
        <v>-113.2225971020213</v>
      </c>
      <c r="Y1778" s="2">
        <f t="shared" si="727"/>
        <v>-107.30674096368378</v>
      </c>
      <c r="Z1778" s="2">
        <f t="shared" si="728"/>
        <v>-1000</v>
      </c>
      <c r="AA1778" s="2">
        <f t="shared" si="729"/>
        <v>931.9079034731227</v>
      </c>
      <c r="AB1778" s="5">
        <f t="shared" si="730"/>
        <v>-1</v>
      </c>
      <c r="AC1778" s="5">
        <f t="shared" si="731"/>
        <v>0.97999999999999976</v>
      </c>
      <c r="AD1778" s="3">
        <f t="shared" si="732"/>
        <v>201611</v>
      </c>
      <c r="AE1778" s="21">
        <v>1.847</v>
      </c>
      <c r="AF1778" s="21">
        <v>2.0699999999999998</v>
      </c>
      <c r="AG1778" s="21">
        <v>1.98</v>
      </c>
      <c r="AH1778" s="21">
        <v>1.925</v>
      </c>
      <c r="AI1778">
        <v>30</v>
      </c>
      <c r="AJ1778">
        <v>20</v>
      </c>
      <c r="AK1778">
        <f t="shared" si="733"/>
        <v>-110</v>
      </c>
      <c r="AL1778">
        <f t="shared" si="734"/>
        <v>20</v>
      </c>
      <c r="AM1778">
        <f t="shared" si="735"/>
        <v>30</v>
      </c>
    </row>
    <row r="1779" spans="2:39" x14ac:dyDescent="0.25">
      <c r="B1779" s="24">
        <v>42680</v>
      </c>
      <c r="C1779" s="20" t="s">
        <v>36</v>
      </c>
      <c r="D1779" s="20" t="s">
        <v>42</v>
      </c>
      <c r="E1779" s="2">
        <v>-340.13605442176868</v>
      </c>
      <c r="F1779" s="2">
        <v>297</v>
      </c>
      <c r="G1779" s="9">
        <f t="shared" si="736"/>
        <v>45102.958333329028</v>
      </c>
      <c r="H1779" s="2" t="str">
        <f t="shared" si="737"/>
        <v>Green Bay Packers</v>
      </c>
      <c r="I1779" s="2" t="str">
        <f t="shared" si="738"/>
        <v>Indianapolis Colts</v>
      </c>
      <c r="J1779" s="17">
        <f t="shared" si="739"/>
        <v>-340.13605442176868</v>
      </c>
      <c r="K1779" s="18">
        <f t="shared" si="740"/>
        <v>297</v>
      </c>
      <c r="L1779" s="4">
        <f t="shared" si="715"/>
        <v>1.294</v>
      </c>
      <c r="M1779" s="4">
        <f t="shared" si="716"/>
        <v>3.97</v>
      </c>
      <c r="N1779" s="1">
        <f t="shared" si="717"/>
        <v>0.77279752704791338</v>
      </c>
      <c r="O1779" s="1">
        <f t="shared" si="718"/>
        <v>0.25188916876574308</v>
      </c>
      <c r="P1779" s="1">
        <f t="shared" si="719"/>
        <v>2.4091945288753691E-2</v>
      </c>
      <c r="Q1779" s="1">
        <f t="shared" si="720"/>
        <v>0.26045417914108515</v>
      </c>
      <c r="R1779" s="1">
        <f t="shared" si="721"/>
        <v>0.77145417914108516</v>
      </c>
      <c r="S1779" s="1"/>
      <c r="T1779" s="17">
        <f t="shared" si="722"/>
        <v>296.25326693203101</v>
      </c>
      <c r="U1779" s="18">
        <f t="shared" si="723"/>
        <v>2885.3748766723884</v>
      </c>
      <c r="V1779" s="2">
        <f t="shared" si="724"/>
        <v>281.44060358542947</v>
      </c>
      <c r="W1779" s="18">
        <f t="shared" si="725"/>
        <v>2741.1061328387686</v>
      </c>
      <c r="X1779" s="2">
        <f t="shared" si="726"/>
        <v>-355.31475816226941</v>
      </c>
      <c r="Y1779" s="2">
        <f t="shared" si="727"/>
        <v>274.11061328387689</v>
      </c>
      <c r="Z1779" s="2">
        <f t="shared" si="728"/>
        <v>-1000</v>
      </c>
      <c r="AA1779" s="2">
        <f t="shared" si="729"/>
        <v>2741.1061328387686</v>
      </c>
      <c r="AB1779" s="5">
        <f t="shared" si="730"/>
        <v>-1</v>
      </c>
      <c r="AC1779" s="5">
        <f t="shared" si="731"/>
        <v>2.97</v>
      </c>
      <c r="AD1779" s="3">
        <f t="shared" si="732"/>
        <v>201611</v>
      </c>
      <c r="AE1779" s="21">
        <v>1.3220000000000001</v>
      </c>
      <c r="AF1779" s="21">
        <v>3.73</v>
      </c>
      <c r="AG1779" s="21">
        <v>1.294</v>
      </c>
      <c r="AH1779" s="21">
        <v>3.97</v>
      </c>
      <c r="AI1779">
        <v>26</v>
      </c>
      <c r="AJ1779">
        <v>31</v>
      </c>
      <c r="AK1779">
        <f t="shared" si="733"/>
        <v>-400</v>
      </c>
      <c r="AL1779">
        <f t="shared" si="734"/>
        <v>26</v>
      </c>
      <c r="AM1779">
        <f t="shared" si="735"/>
        <v>31</v>
      </c>
    </row>
    <row r="1780" spans="2:39" x14ac:dyDescent="0.25">
      <c r="B1780" s="24">
        <v>42680</v>
      </c>
      <c r="C1780" s="20" t="s">
        <v>57</v>
      </c>
      <c r="D1780" s="20" t="s">
        <v>44</v>
      </c>
      <c r="E1780" s="2">
        <v>-185.18518518518516</v>
      </c>
      <c r="F1780" s="2">
        <v>166</v>
      </c>
      <c r="G1780" s="9">
        <f t="shared" si="736"/>
        <v>45102.999999995693</v>
      </c>
      <c r="H1780" s="2" t="str">
        <f t="shared" si="737"/>
        <v>San Diego Chargers</v>
      </c>
      <c r="I1780" s="2" t="str">
        <f t="shared" si="738"/>
        <v>Tennessee Titans</v>
      </c>
      <c r="J1780" s="17">
        <f t="shared" si="739"/>
        <v>-185.18518518518516</v>
      </c>
      <c r="K1780" s="18">
        <f t="shared" si="740"/>
        <v>166</v>
      </c>
      <c r="L1780" s="4">
        <f t="shared" si="715"/>
        <v>1.54</v>
      </c>
      <c r="M1780" s="4">
        <f t="shared" si="716"/>
        <v>2.66</v>
      </c>
      <c r="N1780" s="1">
        <f t="shared" si="717"/>
        <v>0.64935064935064934</v>
      </c>
      <c r="O1780" s="1">
        <f t="shared" si="718"/>
        <v>0.37593984962406013</v>
      </c>
      <c r="P1780" s="1">
        <f t="shared" si="719"/>
        <v>2.4666666666666726E-2</v>
      </c>
      <c r="Q1780" s="1">
        <f t="shared" si="720"/>
        <v>0.13670539986329461</v>
      </c>
      <c r="R1780" s="1">
        <f t="shared" si="721"/>
        <v>0.64770539986329467</v>
      </c>
      <c r="S1780" s="1"/>
      <c r="T1780" s="17">
        <f t="shared" si="722"/>
        <v>543.91178491187668</v>
      </c>
      <c r="U1780" s="18">
        <f t="shared" si="723"/>
        <v>1653.0471874062387</v>
      </c>
      <c r="V1780" s="2">
        <f t="shared" si="724"/>
        <v>516.71619566628283</v>
      </c>
      <c r="W1780" s="18">
        <f t="shared" si="725"/>
        <v>1570.3948280359266</v>
      </c>
      <c r="X1780" s="2">
        <f t="shared" si="726"/>
        <v>-193.52983482751958</v>
      </c>
      <c r="Y1780" s="2">
        <f t="shared" si="727"/>
        <v>157.03948280359265</v>
      </c>
      <c r="Z1780" s="2">
        <f t="shared" si="728"/>
        <v>516.71619566628283</v>
      </c>
      <c r="AA1780" s="2">
        <f t="shared" si="729"/>
        <v>-1000</v>
      </c>
      <c r="AB1780" s="5">
        <f t="shared" si="730"/>
        <v>0.54</v>
      </c>
      <c r="AC1780" s="5">
        <f t="shared" si="731"/>
        <v>-1</v>
      </c>
      <c r="AD1780" s="3">
        <f t="shared" si="732"/>
        <v>201611</v>
      </c>
      <c r="AE1780" s="21">
        <v>1.4159999999999999</v>
      </c>
      <c r="AF1780" s="21">
        <v>3.14</v>
      </c>
      <c r="AG1780" s="21">
        <v>1.54</v>
      </c>
      <c r="AH1780" s="21">
        <v>2.66</v>
      </c>
      <c r="AI1780">
        <v>43</v>
      </c>
      <c r="AJ1780">
        <v>35</v>
      </c>
      <c r="AK1780">
        <f t="shared" si="733"/>
        <v>-190</v>
      </c>
      <c r="AL1780">
        <f t="shared" si="734"/>
        <v>43</v>
      </c>
      <c r="AM1780">
        <f t="shared" si="735"/>
        <v>35</v>
      </c>
    </row>
    <row r="1781" spans="2:39" x14ac:dyDescent="0.25">
      <c r="B1781" s="24">
        <v>42680</v>
      </c>
      <c r="C1781" s="20" t="s">
        <v>50</v>
      </c>
      <c r="D1781" s="20" t="s">
        <v>47</v>
      </c>
      <c r="E1781" s="2">
        <v>135</v>
      </c>
      <c r="F1781" s="2">
        <v>-149.03129657228018</v>
      </c>
      <c r="G1781" s="9">
        <f t="shared" si="736"/>
        <v>45103.041666662357</v>
      </c>
      <c r="H1781" s="2" t="str">
        <f t="shared" si="737"/>
        <v>Carolina Panthers</v>
      </c>
      <c r="I1781" s="2" t="str">
        <f t="shared" si="738"/>
        <v>Los Angeles Rams</v>
      </c>
      <c r="J1781" s="17">
        <f t="shared" si="739"/>
        <v>-149.03129657228018</v>
      </c>
      <c r="K1781" s="18">
        <f t="shared" si="740"/>
        <v>135</v>
      </c>
      <c r="L1781" s="4">
        <f t="shared" si="715"/>
        <v>1.671</v>
      </c>
      <c r="M1781" s="4">
        <f t="shared" si="716"/>
        <v>2.35</v>
      </c>
      <c r="N1781" s="1">
        <f t="shared" si="717"/>
        <v>0.59844404548174746</v>
      </c>
      <c r="O1781" s="1">
        <f t="shared" si="718"/>
        <v>0.42553191489361702</v>
      </c>
      <c r="P1781" s="1">
        <f t="shared" si="719"/>
        <v>2.3414573489181634E-2</v>
      </c>
      <c r="Q1781" s="1">
        <f t="shared" si="720"/>
        <v>8.6456065294065215E-2</v>
      </c>
      <c r="R1781" s="1">
        <f t="shared" si="721"/>
        <v>0.59745606529406525</v>
      </c>
      <c r="S1781" s="1"/>
      <c r="T1781" s="17">
        <f t="shared" si="722"/>
        <v>673.76324066239818</v>
      </c>
      <c r="U1781" s="18">
        <f t="shared" si="723"/>
        <v>1346.2787179800953</v>
      </c>
      <c r="V1781" s="2">
        <f t="shared" si="724"/>
        <v>640.07507862927821</v>
      </c>
      <c r="W1781" s="18">
        <f t="shared" si="725"/>
        <v>1278.9647820810906</v>
      </c>
      <c r="X1781" s="2">
        <f t="shared" si="726"/>
        <v>-156.23167240654044</v>
      </c>
      <c r="Y1781" s="2">
        <f t="shared" si="727"/>
        <v>127.89647820810906</v>
      </c>
      <c r="Z1781" s="2">
        <f t="shared" si="728"/>
        <v>640.07507862927821</v>
      </c>
      <c r="AA1781" s="2">
        <f t="shared" si="729"/>
        <v>-1000</v>
      </c>
      <c r="AB1781" s="5">
        <f t="shared" si="730"/>
        <v>0.67100000000000004</v>
      </c>
      <c r="AC1781" s="5">
        <f t="shared" si="731"/>
        <v>-1</v>
      </c>
      <c r="AD1781" s="3">
        <f t="shared" si="732"/>
        <v>201611</v>
      </c>
      <c r="AE1781" s="21">
        <v>2.4300000000000002</v>
      </c>
      <c r="AF1781" s="21">
        <v>1.6319999999999999</v>
      </c>
      <c r="AG1781" s="21">
        <v>2.35</v>
      </c>
      <c r="AH1781" s="21">
        <v>1.671</v>
      </c>
      <c r="AI1781">
        <v>10</v>
      </c>
      <c r="AJ1781">
        <v>13</v>
      </c>
      <c r="AK1781">
        <f t="shared" si="733"/>
        <v>-150</v>
      </c>
      <c r="AL1781">
        <f t="shared" si="734"/>
        <v>13</v>
      </c>
      <c r="AM1781">
        <f t="shared" si="735"/>
        <v>10</v>
      </c>
    </row>
    <row r="1782" spans="2:39" x14ac:dyDescent="0.25">
      <c r="B1782" s="24">
        <v>42680</v>
      </c>
      <c r="C1782" s="20" t="s">
        <v>25</v>
      </c>
      <c r="D1782" s="20" t="s">
        <v>46</v>
      </c>
      <c r="E1782" s="2">
        <v>195.00000000000003</v>
      </c>
      <c r="F1782" s="2">
        <v>-218.34061135371181</v>
      </c>
      <c r="G1782" s="9">
        <f t="shared" si="736"/>
        <v>45103.083333329021</v>
      </c>
      <c r="H1782" s="2" t="str">
        <f t="shared" si="737"/>
        <v>New Orleans Saints</v>
      </c>
      <c r="I1782" s="2" t="str">
        <f t="shared" si="738"/>
        <v>San Francisco 49ers</v>
      </c>
      <c r="J1782" s="17">
        <f t="shared" si="739"/>
        <v>-218.34061135371181</v>
      </c>
      <c r="K1782" s="18">
        <f t="shared" si="740"/>
        <v>195.00000000000003</v>
      </c>
      <c r="L1782" s="4">
        <f t="shared" si="715"/>
        <v>1.4579999999999997</v>
      </c>
      <c r="M1782" s="4">
        <f t="shared" si="716"/>
        <v>2.95</v>
      </c>
      <c r="N1782" s="1">
        <f t="shared" si="717"/>
        <v>0.68587105624142675</v>
      </c>
      <c r="O1782" s="1">
        <f t="shared" si="718"/>
        <v>0.33898305084745761</v>
      </c>
      <c r="P1782" s="1">
        <f t="shared" si="719"/>
        <v>2.4251361161524376E-2</v>
      </c>
      <c r="Q1782" s="1">
        <f t="shared" si="720"/>
        <v>0.17344400269698457</v>
      </c>
      <c r="R1782" s="1">
        <f t="shared" si="721"/>
        <v>0.68444400269698458</v>
      </c>
      <c r="S1782" s="1"/>
      <c r="T1782" s="17">
        <f t="shared" si="722"/>
        <v>461.03990400909044</v>
      </c>
      <c r="U1782" s="18">
        <f t="shared" si="723"/>
        <v>1931.1287441514417</v>
      </c>
      <c r="V1782" s="2">
        <f t="shared" si="724"/>
        <v>437.98790880863589</v>
      </c>
      <c r="W1782" s="18">
        <f t="shared" si="725"/>
        <v>1834.5723069438695</v>
      </c>
      <c r="X1782" s="2">
        <f t="shared" si="726"/>
        <v>-228.3168050734744</v>
      </c>
      <c r="Y1782" s="2">
        <f t="shared" si="727"/>
        <v>183.45723069438696</v>
      </c>
      <c r="Z1782" s="2">
        <f t="shared" si="728"/>
        <v>437.98790880863589</v>
      </c>
      <c r="AA1782" s="2">
        <f t="shared" si="729"/>
        <v>-1000</v>
      </c>
      <c r="AB1782" s="5">
        <f t="shared" si="730"/>
        <v>0.45799999999999974</v>
      </c>
      <c r="AC1782" s="5">
        <f t="shared" si="731"/>
        <v>-1</v>
      </c>
      <c r="AD1782" s="3">
        <f t="shared" si="732"/>
        <v>201611</v>
      </c>
      <c r="AE1782" s="21">
        <v>2.58</v>
      </c>
      <c r="AF1782" s="21">
        <v>1.571</v>
      </c>
      <c r="AG1782" s="21">
        <v>2.95</v>
      </c>
      <c r="AH1782" s="21">
        <v>1.458</v>
      </c>
      <c r="AI1782">
        <v>23</v>
      </c>
      <c r="AJ1782">
        <v>41</v>
      </c>
      <c r="AK1782">
        <f t="shared" si="733"/>
        <v>-300</v>
      </c>
      <c r="AL1782">
        <f t="shared" si="734"/>
        <v>41</v>
      </c>
      <c r="AM1782">
        <f t="shared" si="735"/>
        <v>23</v>
      </c>
    </row>
    <row r="1783" spans="2:39" x14ac:dyDescent="0.25">
      <c r="B1783" s="24">
        <v>42680</v>
      </c>
      <c r="C1783" s="20" t="s">
        <v>31</v>
      </c>
      <c r="D1783" s="20" t="s">
        <v>48</v>
      </c>
      <c r="E1783" s="2">
        <v>156</v>
      </c>
      <c r="F1783" s="2">
        <v>-173.01038062283735</v>
      </c>
      <c r="G1783" s="9">
        <f t="shared" si="736"/>
        <v>45103.124999995685</v>
      </c>
      <c r="H1783" s="2" t="str">
        <f t="shared" si="737"/>
        <v>Pittsburgh Steelers</v>
      </c>
      <c r="I1783" s="2" t="str">
        <f t="shared" si="738"/>
        <v>Baltimore Ravens</v>
      </c>
      <c r="J1783" s="17">
        <f t="shared" si="739"/>
        <v>-173.01038062283735</v>
      </c>
      <c r="K1783" s="18">
        <f t="shared" si="740"/>
        <v>156</v>
      </c>
      <c r="L1783" s="4">
        <f t="shared" si="715"/>
        <v>1.5780000000000003</v>
      </c>
      <c r="M1783" s="4">
        <f t="shared" si="716"/>
        <v>2.56</v>
      </c>
      <c r="N1783" s="1">
        <f t="shared" si="717"/>
        <v>0.63371356147021529</v>
      </c>
      <c r="O1783" s="1">
        <f t="shared" si="718"/>
        <v>0.390625</v>
      </c>
      <c r="P1783" s="1">
        <f t="shared" si="719"/>
        <v>2.3760270662155469E-2</v>
      </c>
      <c r="Q1783" s="1">
        <f t="shared" si="720"/>
        <v>0.12154428073510765</v>
      </c>
      <c r="R1783" s="1">
        <f t="shared" si="721"/>
        <v>0.6325442807351076</v>
      </c>
      <c r="S1783" s="1"/>
      <c r="T1783" s="17">
        <f t="shared" si="722"/>
        <v>580.916989460178</v>
      </c>
      <c r="U1783" s="18">
        <f t="shared" si="723"/>
        <v>1552.6559461382408</v>
      </c>
      <c r="V1783" s="2">
        <f t="shared" si="724"/>
        <v>551.87113998716904</v>
      </c>
      <c r="W1783" s="18">
        <f t="shared" si="725"/>
        <v>1475.0231488313286</v>
      </c>
      <c r="X1783" s="2">
        <f t="shared" si="726"/>
        <v>-181.20172039133084</v>
      </c>
      <c r="Y1783" s="2">
        <f t="shared" si="727"/>
        <v>147.50231488313287</v>
      </c>
      <c r="Z1783" s="2">
        <f t="shared" si="728"/>
        <v>-1000</v>
      </c>
      <c r="AA1783" s="2">
        <f t="shared" si="729"/>
        <v>1475.0231488313286</v>
      </c>
      <c r="AB1783" s="5">
        <f t="shared" si="730"/>
        <v>-1</v>
      </c>
      <c r="AC1783" s="5">
        <f t="shared" si="731"/>
        <v>1.56</v>
      </c>
      <c r="AD1783" s="3">
        <f t="shared" si="732"/>
        <v>201611</v>
      </c>
      <c r="AE1783" s="21">
        <v>2.36</v>
      </c>
      <c r="AF1783" s="21">
        <v>1.6659999999999999</v>
      </c>
      <c r="AG1783" s="21">
        <v>2.56</v>
      </c>
      <c r="AH1783" s="21">
        <v>1.5780000000000001</v>
      </c>
      <c r="AI1783">
        <v>21</v>
      </c>
      <c r="AJ1783">
        <v>14</v>
      </c>
      <c r="AK1783">
        <f t="shared" si="733"/>
        <v>-180</v>
      </c>
      <c r="AL1783">
        <f t="shared" si="734"/>
        <v>14</v>
      </c>
      <c r="AM1783">
        <f t="shared" si="735"/>
        <v>21</v>
      </c>
    </row>
    <row r="1784" spans="2:39" x14ac:dyDescent="0.25">
      <c r="B1784" s="24">
        <v>42680</v>
      </c>
      <c r="C1784" s="20" t="s">
        <v>49</v>
      </c>
      <c r="D1784" s="20" t="s">
        <v>26</v>
      </c>
      <c r="E1784" s="2">
        <v>260</v>
      </c>
      <c r="F1784" s="2">
        <v>-295.85798816568041</v>
      </c>
      <c r="G1784" s="9">
        <f t="shared" si="736"/>
        <v>45103.16666666235</v>
      </c>
      <c r="H1784" s="2" t="str">
        <f t="shared" si="737"/>
        <v>Dallas Cowboys</v>
      </c>
      <c r="I1784" s="2" t="str">
        <f t="shared" si="738"/>
        <v>Cleveland Browns</v>
      </c>
      <c r="J1784" s="17">
        <f t="shared" si="739"/>
        <v>-295.85798816568041</v>
      </c>
      <c r="K1784" s="18">
        <f t="shared" si="740"/>
        <v>260</v>
      </c>
      <c r="L1784" s="4">
        <f t="shared" si="715"/>
        <v>1.3380000000000001</v>
      </c>
      <c r="M1784" s="4">
        <f t="shared" si="716"/>
        <v>3.6</v>
      </c>
      <c r="N1784" s="1">
        <f t="shared" si="717"/>
        <v>0.74738415545590431</v>
      </c>
      <c r="O1784" s="1">
        <f t="shared" si="718"/>
        <v>0.27777777777777779</v>
      </c>
      <c r="P1784" s="1">
        <f t="shared" si="719"/>
        <v>2.4544349939246701E-2</v>
      </c>
      <c r="Q1784" s="1">
        <f t="shared" si="720"/>
        <v>0.23480318883906326</v>
      </c>
      <c r="R1784" s="1">
        <f t="shared" si="721"/>
        <v>0.74580318883906327</v>
      </c>
      <c r="S1784" s="1"/>
      <c r="T1784" s="17">
        <f t="shared" si="722"/>
        <v>340.83631575325677</v>
      </c>
      <c r="U1784" s="18">
        <f t="shared" si="723"/>
        <v>2546.7726226670234</v>
      </c>
      <c r="V1784" s="2">
        <f t="shared" si="724"/>
        <v>323.7944999655939</v>
      </c>
      <c r="W1784" s="18">
        <f t="shared" si="725"/>
        <v>2419.4339915336723</v>
      </c>
      <c r="X1784" s="2">
        <f t="shared" si="726"/>
        <v>-308.83785861287299</v>
      </c>
      <c r="Y1784" s="2">
        <f t="shared" si="727"/>
        <v>241.94339915336724</v>
      </c>
      <c r="Z1784" s="2">
        <f t="shared" si="728"/>
        <v>323.7944999655939</v>
      </c>
      <c r="AA1784" s="2">
        <f t="shared" si="729"/>
        <v>-1000</v>
      </c>
      <c r="AB1784" s="5">
        <f t="shared" si="730"/>
        <v>0.33800000000000008</v>
      </c>
      <c r="AC1784" s="5">
        <f t="shared" si="731"/>
        <v>-1</v>
      </c>
      <c r="AD1784" s="3">
        <f t="shared" si="732"/>
        <v>201611</v>
      </c>
      <c r="AE1784" s="21">
        <v>3.77</v>
      </c>
      <c r="AF1784" s="21">
        <v>1.3169999999999999</v>
      </c>
      <c r="AG1784" s="21">
        <v>3.6</v>
      </c>
      <c r="AH1784" s="21">
        <v>1.3380000000000001</v>
      </c>
      <c r="AI1784">
        <v>10</v>
      </c>
      <c r="AJ1784">
        <v>35</v>
      </c>
      <c r="AK1784">
        <f t="shared" si="733"/>
        <v>-300</v>
      </c>
      <c r="AL1784">
        <f t="shared" si="734"/>
        <v>35</v>
      </c>
      <c r="AM1784">
        <f t="shared" si="735"/>
        <v>10</v>
      </c>
    </row>
    <row r="1785" spans="2:39" x14ac:dyDescent="0.25">
      <c r="B1785" s="24">
        <v>42680</v>
      </c>
      <c r="C1785" s="20" t="s">
        <v>23</v>
      </c>
      <c r="D1785" s="20" t="s">
        <v>29</v>
      </c>
      <c r="E1785" s="2">
        <v>-305.81039755351685</v>
      </c>
      <c r="F1785" s="2">
        <v>269</v>
      </c>
      <c r="G1785" s="9">
        <f t="shared" si="736"/>
        <v>45103.208333329014</v>
      </c>
      <c r="H1785" s="2" t="str">
        <f t="shared" si="737"/>
        <v>Kansas City Chiefs</v>
      </c>
      <c r="I1785" s="2" t="str">
        <f t="shared" si="738"/>
        <v>Jacksonville Jaguars</v>
      </c>
      <c r="J1785" s="17">
        <f t="shared" si="739"/>
        <v>-305.81039755351685</v>
      </c>
      <c r="K1785" s="18">
        <f t="shared" si="740"/>
        <v>269</v>
      </c>
      <c r="L1785" s="4">
        <f t="shared" si="715"/>
        <v>1.327</v>
      </c>
      <c r="M1785" s="4">
        <f t="shared" si="716"/>
        <v>3.69</v>
      </c>
      <c r="N1785" s="1">
        <f t="shared" si="717"/>
        <v>0.75357950263752826</v>
      </c>
      <c r="O1785" s="1">
        <f t="shared" si="718"/>
        <v>0.2710027100271003</v>
      </c>
      <c r="P1785" s="1">
        <f t="shared" si="719"/>
        <v>2.3992425752441537E-2</v>
      </c>
      <c r="Q1785" s="1">
        <f t="shared" si="720"/>
        <v>0.24128839630521398</v>
      </c>
      <c r="R1785" s="1">
        <f t="shared" si="721"/>
        <v>0.75228839630521405</v>
      </c>
      <c r="S1785" s="1"/>
      <c r="T1785" s="17">
        <f t="shared" si="722"/>
        <v>329.27744853090337</v>
      </c>
      <c r="U1785" s="18">
        <f t="shared" si="723"/>
        <v>2626.8147297550358</v>
      </c>
      <c r="V1785" s="2">
        <f t="shared" si="724"/>
        <v>312.81357610435816</v>
      </c>
      <c r="W1785" s="18">
        <f t="shared" si="725"/>
        <v>2495.4739932672837</v>
      </c>
      <c r="X1785" s="2">
        <f t="shared" si="726"/>
        <v>-319.67921995380044</v>
      </c>
      <c r="Y1785" s="2">
        <f t="shared" si="727"/>
        <v>249.54739932672837</v>
      </c>
      <c r="Z1785" s="2">
        <f t="shared" si="728"/>
        <v>312.81357610435816</v>
      </c>
      <c r="AA1785" s="2">
        <f t="shared" si="729"/>
        <v>-1000</v>
      </c>
      <c r="AB1785" s="5">
        <f t="shared" si="730"/>
        <v>0.32699999999999996</v>
      </c>
      <c r="AC1785" s="5">
        <f t="shared" si="731"/>
        <v>-1</v>
      </c>
      <c r="AD1785" s="3">
        <f t="shared" si="732"/>
        <v>201611</v>
      </c>
      <c r="AE1785" s="21">
        <v>1.3169999999999999</v>
      </c>
      <c r="AF1785" s="21">
        <v>3.77</v>
      </c>
      <c r="AG1785" s="21">
        <v>1.327</v>
      </c>
      <c r="AH1785" s="21">
        <v>3.69</v>
      </c>
      <c r="AI1785">
        <v>19</v>
      </c>
      <c r="AJ1785">
        <v>14</v>
      </c>
      <c r="AK1785">
        <f t="shared" si="733"/>
        <v>-400</v>
      </c>
      <c r="AL1785">
        <f t="shared" si="734"/>
        <v>19</v>
      </c>
      <c r="AM1785">
        <f t="shared" si="735"/>
        <v>14</v>
      </c>
    </row>
    <row r="1786" spans="2:39" x14ac:dyDescent="0.25">
      <c r="B1786" s="24">
        <v>42680</v>
      </c>
      <c r="C1786" s="20" t="s">
        <v>33</v>
      </c>
      <c r="D1786" s="20" t="s">
        <v>45</v>
      </c>
      <c r="E1786" s="2">
        <v>-190.11406844106463</v>
      </c>
      <c r="F1786" s="2">
        <v>171</v>
      </c>
      <c r="G1786" s="9">
        <f t="shared" si="736"/>
        <v>45103.249999995678</v>
      </c>
      <c r="H1786" s="2" t="str">
        <f t="shared" si="737"/>
        <v>Miami Dolphins</v>
      </c>
      <c r="I1786" s="2" t="str">
        <f t="shared" si="738"/>
        <v>New York Jets</v>
      </c>
      <c r="J1786" s="17">
        <f t="shared" si="739"/>
        <v>-190.11406844106463</v>
      </c>
      <c r="K1786" s="18">
        <f t="shared" si="740"/>
        <v>171</v>
      </c>
      <c r="L1786" s="4">
        <f t="shared" si="715"/>
        <v>1.5260000000000002</v>
      </c>
      <c r="M1786" s="4">
        <f t="shared" si="716"/>
        <v>2.71</v>
      </c>
      <c r="N1786" s="1">
        <f t="shared" si="717"/>
        <v>0.65530799475753598</v>
      </c>
      <c r="O1786" s="1">
        <f t="shared" si="718"/>
        <v>0.36900369003690037</v>
      </c>
      <c r="P1786" s="1">
        <f t="shared" si="719"/>
        <v>2.3734655335221788E-2</v>
      </c>
      <c r="Q1786" s="1">
        <f t="shared" si="720"/>
        <v>0.14315215236031781</v>
      </c>
      <c r="R1786" s="1">
        <f t="shared" si="721"/>
        <v>0.65415215236031776</v>
      </c>
      <c r="S1786" s="1"/>
      <c r="T1786" s="17">
        <f t="shared" si="722"/>
        <v>528.69633829345491</v>
      </c>
      <c r="U1786" s="18">
        <f t="shared" si="723"/>
        <v>1698.0824170407793</v>
      </c>
      <c r="V1786" s="2">
        <f t="shared" si="724"/>
        <v>502.26152137878216</v>
      </c>
      <c r="W1786" s="18">
        <f t="shared" si="725"/>
        <v>1613.1782961887402</v>
      </c>
      <c r="X1786" s="2">
        <f t="shared" si="726"/>
        <v>-199.09946460856727</v>
      </c>
      <c r="Y1786" s="2">
        <f t="shared" si="727"/>
        <v>161.31782961887401</v>
      </c>
      <c r="Z1786" s="2">
        <f t="shared" si="728"/>
        <v>502.26152137878216</v>
      </c>
      <c r="AA1786" s="2">
        <f t="shared" si="729"/>
        <v>-1000</v>
      </c>
      <c r="AB1786" s="5">
        <f t="shared" si="730"/>
        <v>0.52600000000000025</v>
      </c>
      <c r="AC1786" s="5">
        <f t="shared" si="731"/>
        <v>-1</v>
      </c>
      <c r="AD1786" s="3">
        <f t="shared" si="732"/>
        <v>201611</v>
      </c>
      <c r="AE1786" s="21">
        <v>1.5369999999999999</v>
      </c>
      <c r="AF1786" s="21">
        <v>2.67</v>
      </c>
      <c r="AG1786" s="21">
        <v>1.526</v>
      </c>
      <c r="AH1786" s="21">
        <v>2.71</v>
      </c>
      <c r="AI1786">
        <v>27</v>
      </c>
      <c r="AJ1786">
        <v>23</v>
      </c>
      <c r="AK1786">
        <f t="shared" si="733"/>
        <v>-200</v>
      </c>
      <c r="AL1786">
        <f t="shared" si="734"/>
        <v>27</v>
      </c>
      <c r="AM1786">
        <f t="shared" si="735"/>
        <v>23</v>
      </c>
    </row>
    <row r="1787" spans="2:39" x14ac:dyDescent="0.25">
      <c r="B1787" s="24">
        <v>42680</v>
      </c>
      <c r="C1787" s="20" t="s">
        <v>32</v>
      </c>
      <c r="D1787" s="20" t="s">
        <v>37</v>
      </c>
      <c r="E1787" s="2">
        <v>-194.17475728155344</v>
      </c>
      <c r="F1787" s="2">
        <v>174.00000000000003</v>
      </c>
      <c r="G1787" s="9">
        <f t="shared" si="736"/>
        <v>45103.291666662342</v>
      </c>
      <c r="H1787" s="2" t="str">
        <f t="shared" si="737"/>
        <v>Minnesota Vikings</v>
      </c>
      <c r="I1787" s="2" t="str">
        <f t="shared" si="738"/>
        <v>Detroit Lions</v>
      </c>
      <c r="J1787" s="17">
        <f t="shared" si="739"/>
        <v>-194.17475728155344</v>
      </c>
      <c r="K1787" s="18">
        <f t="shared" si="740"/>
        <v>174.00000000000003</v>
      </c>
      <c r="L1787" s="4">
        <f t="shared" si="715"/>
        <v>1.5149999999999997</v>
      </c>
      <c r="M1787" s="4">
        <f t="shared" si="716"/>
        <v>2.74</v>
      </c>
      <c r="N1787" s="1">
        <f t="shared" si="717"/>
        <v>0.66006600660066017</v>
      </c>
      <c r="O1787" s="1">
        <f t="shared" si="718"/>
        <v>0.36496350364963503</v>
      </c>
      <c r="P1787" s="1">
        <f t="shared" si="719"/>
        <v>2.4418331374853164E-2</v>
      </c>
      <c r="Q1787" s="1">
        <f t="shared" si="720"/>
        <v>0.14755125147551257</v>
      </c>
      <c r="R1787" s="1">
        <f t="shared" si="721"/>
        <v>0.65855125147551252</v>
      </c>
      <c r="S1787" s="1"/>
      <c r="T1787" s="17">
        <f t="shared" si="722"/>
        <v>518.48470071153429</v>
      </c>
      <c r="U1787" s="18">
        <f t="shared" si="723"/>
        <v>1729.6710757847741</v>
      </c>
      <c r="V1787" s="2">
        <f t="shared" si="724"/>
        <v>492.56046567595757</v>
      </c>
      <c r="W1787" s="18">
        <f t="shared" si="725"/>
        <v>1643.1875219955352</v>
      </c>
      <c r="X1787" s="2">
        <f t="shared" si="726"/>
        <v>-203.02075982238358</v>
      </c>
      <c r="Y1787" s="2">
        <f t="shared" si="727"/>
        <v>164.31875219955353</v>
      </c>
      <c r="Z1787" s="2">
        <f t="shared" si="728"/>
        <v>-1000</v>
      </c>
      <c r="AA1787" s="2">
        <f t="shared" si="729"/>
        <v>1643.1875219955352</v>
      </c>
      <c r="AB1787" s="5">
        <f t="shared" si="730"/>
        <v>-1</v>
      </c>
      <c r="AC1787" s="5">
        <f t="shared" si="731"/>
        <v>1.7400000000000002</v>
      </c>
      <c r="AD1787" s="3">
        <f t="shared" si="732"/>
        <v>201611</v>
      </c>
      <c r="AE1787" s="21">
        <v>1.395</v>
      </c>
      <c r="AF1787" s="21">
        <v>3.25</v>
      </c>
      <c r="AG1787" s="21">
        <v>1.5149999999999999</v>
      </c>
      <c r="AH1787" s="21">
        <v>2.74</v>
      </c>
      <c r="AI1787">
        <v>16</v>
      </c>
      <c r="AJ1787">
        <v>22</v>
      </c>
      <c r="AK1787">
        <f t="shared" si="733"/>
        <v>-200</v>
      </c>
      <c r="AL1787">
        <f t="shared" si="734"/>
        <v>16</v>
      </c>
      <c r="AM1787">
        <f t="shared" si="735"/>
        <v>22</v>
      </c>
    </row>
    <row r="1788" spans="2:39" x14ac:dyDescent="0.25">
      <c r="B1788" s="24">
        <v>42680</v>
      </c>
      <c r="C1788" s="20" t="s">
        <v>28</v>
      </c>
      <c r="D1788" s="20" t="s">
        <v>22</v>
      </c>
      <c r="E1788" s="2">
        <v>-149.03129657228018</v>
      </c>
      <c r="F1788" s="2">
        <v>135</v>
      </c>
      <c r="G1788" s="9">
        <f t="shared" si="736"/>
        <v>45103.333333329007</v>
      </c>
      <c r="H1788" s="2" t="str">
        <f t="shared" si="737"/>
        <v>New York Giants</v>
      </c>
      <c r="I1788" s="2" t="str">
        <f t="shared" si="738"/>
        <v>Philadelphia Eagles</v>
      </c>
      <c r="J1788" s="17">
        <f t="shared" si="739"/>
        <v>-149.03129657228018</v>
      </c>
      <c r="K1788" s="18">
        <f t="shared" si="740"/>
        <v>135</v>
      </c>
      <c r="L1788" s="4">
        <f t="shared" si="715"/>
        <v>1.671</v>
      </c>
      <c r="M1788" s="4">
        <f t="shared" si="716"/>
        <v>2.35</v>
      </c>
      <c r="N1788" s="1">
        <f t="shared" si="717"/>
        <v>0.59844404548174746</v>
      </c>
      <c r="O1788" s="1">
        <f t="shared" si="718"/>
        <v>0.42553191489361702</v>
      </c>
      <c r="P1788" s="1">
        <f t="shared" si="719"/>
        <v>2.3414573489181634E-2</v>
      </c>
      <c r="Q1788" s="1">
        <f t="shared" si="720"/>
        <v>8.6456065294065215E-2</v>
      </c>
      <c r="R1788" s="1">
        <f t="shared" si="721"/>
        <v>0.59745606529406525</v>
      </c>
      <c r="S1788" s="1"/>
      <c r="T1788" s="17">
        <f t="shared" si="722"/>
        <v>673.76324066239818</v>
      </c>
      <c r="U1788" s="18">
        <f t="shared" si="723"/>
        <v>1346.2787179800953</v>
      </c>
      <c r="V1788" s="2">
        <f t="shared" si="724"/>
        <v>640.07507862927821</v>
      </c>
      <c r="W1788" s="18">
        <f t="shared" si="725"/>
        <v>1278.9647820810906</v>
      </c>
      <c r="X1788" s="2">
        <f t="shared" si="726"/>
        <v>-156.23167240654044</v>
      </c>
      <c r="Y1788" s="2">
        <f t="shared" si="727"/>
        <v>127.89647820810906</v>
      </c>
      <c r="Z1788" s="2">
        <f t="shared" si="728"/>
        <v>640.07507862927821</v>
      </c>
      <c r="AA1788" s="2">
        <f t="shared" si="729"/>
        <v>-1000</v>
      </c>
      <c r="AB1788" s="5">
        <f t="shared" si="730"/>
        <v>0.67100000000000004</v>
      </c>
      <c r="AC1788" s="5">
        <f t="shared" si="731"/>
        <v>-1</v>
      </c>
      <c r="AD1788" s="3">
        <f t="shared" si="732"/>
        <v>201611</v>
      </c>
      <c r="AE1788" s="21">
        <v>1.74</v>
      </c>
      <c r="AF1788" s="21">
        <v>2.2200000000000002</v>
      </c>
      <c r="AG1788" s="21">
        <v>1.671</v>
      </c>
      <c r="AH1788" s="21">
        <v>2.35</v>
      </c>
      <c r="AI1788">
        <v>28</v>
      </c>
      <c r="AJ1788">
        <v>23</v>
      </c>
      <c r="AK1788">
        <f t="shared" si="733"/>
        <v>-150</v>
      </c>
      <c r="AL1788">
        <f t="shared" si="734"/>
        <v>28</v>
      </c>
      <c r="AM1788">
        <f t="shared" si="735"/>
        <v>23</v>
      </c>
    </row>
    <row r="1789" spans="2:39" x14ac:dyDescent="0.25">
      <c r="B1789" s="24">
        <v>42677</v>
      </c>
      <c r="C1789" s="20" t="s">
        <v>30</v>
      </c>
      <c r="D1789" s="20" t="s">
        <v>38</v>
      </c>
      <c r="E1789" s="2">
        <v>184</v>
      </c>
      <c r="F1789" s="2">
        <v>-205.33880903490757</v>
      </c>
      <c r="G1789" s="9">
        <f t="shared" si="736"/>
        <v>45103.374999995671</v>
      </c>
      <c r="H1789" s="2" t="str">
        <f t="shared" si="737"/>
        <v>Atlanta Falcons</v>
      </c>
      <c r="I1789" s="2" t="str">
        <f t="shared" si="738"/>
        <v>Tampa Bay Buccaneers</v>
      </c>
      <c r="J1789" s="17">
        <f t="shared" si="739"/>
        <v>-205.33880903490757</v>
      </c>
      <c r="K1789" s="18">
        <f t="shared" si="740"/>
        <v>184</v>
      </c>
      <c r="L1789" s="4">
        <f t="shared" si="715"/>
        <v>1.4870000000000001</v>
      </c>
      <c r="M1789" s="4">
        <f t="shared" si="716"/>
        <v>2.84</v>
      </c>
      <c r="N1789" s="1">
        <f t="shared" si="717"/>
        <v>0.67249495628782785</v>
      </c>
      <c r="O1789" s="1">
        <f t="shared" si="718"/>
        <v>0.35211267605633806</v>
      </c>
      <c r="P1789" s="1">
        <f t="shared" si="719"/>
        <v>2.4016639704182885E-2</v>
      </c>
      <c r="Q1789" s="1">
        <f t="shared" si="720"/>
        <v>0.1601911401157449</v>
      </c>
      <c r="R1789" s="1">
        <f t="shared" si="721"/>
        <v>0.67119114011574488</v>
      </c>
      <c r="S1789" s="1"/>
      <c r="T1789" s="17">
        <f t="shared" si="722"/>
        <v>489.88855816474717</v>
      </c>
      <c r="U1789" s="18">
        <f t="shared" si="723"/>
        <v>1824.5483100836816</v>
      </c>
      <c r="V1789" s="2">
        <f t="shared" si="724"/>
        <v>465.39413025650981</v>
      </c>
      <c r="W1789" s="18">
        <f t="shared" si="725"/>
        <v>1733.3208945794975</v>
      </c>
      <c r="X1789" s="2">
        <f t="shared" si="726"/>
        <v>-214.87163996865047</v>
      </c>
      <c r="Y1789" s="2">
        <f t="shared" si="727"/>
        <v>173.33208945794973</v>
      </c>
      <c r="Z1789" s="2">
        <f t="shared" si="728"/>
        <v>465.39413025650981</v>
      </c>
      <c r="AA1789" s="2">
        <f t="shared" si="729"/>
        <v>-1000</v>
      </c>
      <c r="AB1789" s="5">
        <f t="shared" si="730"/>
        <v>0.4870000000000001</v>
      </c>
      <c r="AC1789" s="5">
        <f t="shared" si="731"/>
        <v>-1</v>
      </c>
      <c r="AD1789" s="3">
        <f t="shared" si="732"/>
        <v>201611</v>
      </c>
      <c r="AE1789" s="21">
        <v>2.62</v>
      </c>
      <c r="AF1789" s="21">
        <v>1.5549999999999999</v>
      </c>
      <c r="AG1789" s="21">
        <v>2.84</v>
      </c>
      <c r="AH1789" s="21">
        <v>1.4870000000000001</v>
      </c>
      <c r="AI1789">
        <v>28</v>
      </c>
      <c r="AJ1789">
        <v>43</v>
      </c>
      <c r="AK1789">
        <f t="shared" si="733"/>
        <v>-300</v>
      </c>
      <c r="AL1789">
        <f t="shared" si="734"/>
        <v>43</v>
      </c>
      <c r="AM1789">
        <f t="shared" si="735"/>
        <v>28</v>
      </c>
    </row>
    <row r="1790" spans="2:39" x14ac:dyDescent="0.25">
      <c r="B1790" s="24">
        <v>42674</v>
      </c>
      <c r="C1790" s="20" t="s">
        <v>40</v>
      </c>
      <c r="D1790" s="20" t="s">
        <v>32</v>
      </c>
      <c r="E1790" s="2">
        <v>204.99999999999997</v>
      </c>
      <c r="F1790" s="2">
        <v>-230.41474654377885</v>
      </c>
      <c r="G1790" s="9">
        <f t="shared" si="736"/>
        <v>45103.416666662335</v>
      </c>
      <c r="H1790" s="2" t="str">
        <f t="shared" si="737"/>
        <v>Minnesota Vikings</v>
      </c>
      <c r="I1790" s="2" t="str">
        <f t="shared" si="738"/>
        <v>Chicago Bears</v>
      </c>
      <c r="J1790" s="17">
        <f t="shared" si="739"/>
        <v>-230.41474654377885</v>
      </c>
      <c r="K1790" s="18">
        <f t="shared" si="740"/>
        <v>204.99999999999997</v>
      </c>
      <c r="L1790" s="4">
        <f t="shared" si="715"/>
        <v>1.4339999999999999</v>
      </c>
      <c r="M1790" s="4">
        <f t="shared" si="716"/>
        <v>3.05</v>
      </c>
      <c r="N1790" s="1">
        <f t="shared" si="717"/>
        <v>0.69735006973500702</v>
      </c>
      <c r="O1790" s="1">
        <f t="shared" si="718"/>
        <v>0.32786885245901642</v>
      </c>
      <c r="P1790" s="1">
        <f t="shared" si="719"/>
        <v>2.4598572702943966E-2</v>
      </c>
      <c r="Q1790" s="1">
        <f t="shared" si="720"/>
        <v>0.1847406086379953</v>
      </c>
      <c r="R1790" s="1">
        <f t="shared" si="721"/>
        <v>0.69574060863799536</v>
      </c>
      <c r="S1790" s="1"/>
      <c r="T1790" s="17">
        <f t="shared" si="722"/>
        <v>437.31728115975989</v>
      </c>
      <c r="U1790" s="18">
        <f t="shared" si="723"/>
        <v>2028.3240111062205</v>
      </c>
      <c r="V1790" s="2">
        <f t="shared" si="724"/>
        <v>415.45141710177188</v>
      </c>
      <c r="W1790" s="18">
        <f t="shared" si="725"/>
        <v>1926.9078105509093</v>
      </c>
      <c r="X1790" s="2">
        <f t="shared" si="726"/>
        <v>-240.70203129311579</v>
      </c>
      <c r="Y1790" s="2">
        <f t="shared" si="727"/>
        <v>192.69078105509092</v>
      </c>
      <c r="Z1790" s="2">
        <f t="shared" si="728"/>
        <v>-1000</v>
      </c>
      <c r="AA1790" s="2">
        <f t="shared" si="729"/>
        <v>1926.9078105509093</v>
      </c>
      <c r="AB1790" s="5">
        <f t="shared" si="730"/>
        <v>-1</v>
      </c>
      <c r="AC1790" s="5">
        <f t="shared" si="731"/>
        <v>2.0499999999999998</v>
      </c>
      <c r="AD1790" s="3">
        <f t="shared" si="732"/>
        <v>201610</v>
      </c>
      <c r="AE1790" s="21">
        <v>3.14</v>
      </c>
      <c r="AF1790" s="21">
        <v>1.4159999999999999</v>
      </c>
      <c r="AG1790" s="21">
        <v>3.05</v>
      </c>
      <c r="AH1790" s="21">
        <v>1.4339999999999999</v>
      </c>
      <c r="AI1790">
        <v>20</v>
      </c>
      <c r="AJ1790">
        <v>10</v>
      </c>
      <c r="AK1790">
        <f t="shared" si="733"/>
        <v>-300</v>
      </c>
      <c r="AL1790">
        <f t="shared" si="734"/>
        <v>10</v>
      </c>
      <c r="AM1790">
        <f t="shared" si="735"/>
        <v>20</v>
      </c>
    </row>
    <row r="1791" spans="2:39" x14ac:dyDescent="0.25">
      <c r="B1791" s="24">
        <v>42673</v>
      </c>
      <c r="C1791" s="20" t="s">
        <v>26</v>
      </c>
      <c r="D1791" s="20" t="s">
        <v>22</v>
      </c>
      <c r="E1791" s="2">
        <v>-225.22522522522524</v>
      </c>
      <c r="F1791" s="2">
        <v>200.99999999999997</v>
      </c>
      <c r="G1791" s="9">
        <f t="shared" si="736"/>
        <v>45103.458333328999</v>
      </c>
      <c r="H1791" s="2" t="str">
        <f t="shared" si="737"/>
        <v>Dallas Cowboys</v>
      </c>
      <c r="I1791" s="2" t="str">
        <f t="shared" si="738"/>
        <v>Philadelphia Eagles</v>
      </c>
      <c r="J1791" s="17">
        <f t="shared" si="739"/>
        <v>-225.22522522522524</v>
      </c>
      <c r="K1791" s="18">
        <f t="shared" si="740"/>
        <v>200.99999999999997</v>
      </c>
      <c r="L1791" s="4">
        <f t="shared" si="715"/>
        <v>1.444</v>
      </c>
      <c r="M1791" s="4">
        <f t="shared" si="716"/>
        <v>3.01</v>
      </c>
      <c r="N1791" s="1">
        <f t="shared" si="717"/>
        <v>0.69252077562326875</v>
      </c>
      <c r="O1791" s="1">
        <f t="shared" si="718"/>
        <v>0.33222591362126247</v>
      </c>
      <c r="P1791" s="1">
        <f t="shared" si="719"/>
        <v>2.4149079479119928E-2</v>
      </c>
      <c r="Q1791" s="1">
        <f t="shared" si="720"/>
        <v>0.18014743100100314</v>
      </c>
      <c r="R1791" s="1">
        <f t="shared" si="721"/>
        <v>0.69114743100100318</v>
      </c>
      <c r="S1791" s="1"/>
      <c r="T1791" s="17">
        <f t="shared" si="722"/>
        <v>446.86930044965845</v>
      </c>
      <c r="U1791" s="18">
        <f t="shared" si="723"/>
        <v>1988.0604066686358</v>
      </c>
      <c r="V1791" s="2">
        <f t="shared" si="724"/>
        <v>424.52583542717554</v>
      </c>
      <c r="W1791" s="18">
        <f t="shared" si="725"/>
        <v>1888.6573863352039</v>
      </c>
      <c r="X1791" s="2">
        <f t="shared" si="726"/>
        <v>-235.55692411364279</v>
      </c>
      <c r="Y1791" s="2">
        <f t="shared" si="727"/>
        <v>188.86573863352038</v>
      </c>
      <c r="Z1791" s="2">
        <f t="shared" si="728"/>
        <v>424.52583542717554</v>
      </c>
      <c r="AA1791" s="2">
        <f t="shared" si="729"/>
        <v>-1000</v>
      </c>
      <c r="AB1791" s="5">
        <f t="shared" si="730"/>
        <v>0.44399999999999995</v>
      </c>
      <c r="AC1791" s="5">
        <f t="shared" si="731"/>
        <v>-1</v>
      </c>
      <c r="AD1791" s="3">
        <f t="shared" si="732"/>
        <v>201610</v>
      </c>
      <c r="AE1791" s="21">
        <v>1.4650000000000001</v>
      </c>
      <c r="AF1791" s="21">
        <v>2.93</v>
      </c>
      <c r="AG1791" s="21">
        <v>1.444</v>
      </c>
      <c r="AH1791" s="21">
        <v>3.01</v>
      </c>
      <c r="AI1791">
        <v>29</v>
      </c>
      <c r="AJ1791">
        <v>23</v>
      </c>
      <c r="AK1791">
        <f t="shared" si="733"/>
        <v>-300</v>
      </c>
      <c r="AL1791">
        <f t="shared" si="734"/>
        <v>29</v>
      </c>
      <c r="AM1791">
        <f t="shared" si="735"/>
        <v>23</v>
      </c>
    </row>
    <row r="1792" spans="2:39" x14ac:dyDescent="0.25">
      <c r="B1792" s="24">
        <v>42673</v>
      </c>
      <c r="C1792" s="20" t="s">
        <v>47</v>
      </c>
      <c r="D1792" s="20" t="s">
        <v>51</v>
      </c>
      <c r="E1792" s="2">
        <v>-135.13513513513513</v>
      </c>
      <c r="F1792" s="2">
        <v>122.00000000000001</v>
      </c>
      <c r="G1792" s="9">
        <f t="shared" si="736"/>
        <v>45103.499999995664</v>
      </c>
      <c r="H1792" s="2" t="str">
        <f t="shared" si="737"/>
        <v>Carolina Panthers</v>
      </c>
      <c r="I1792" s="2" t="str">
        <f t="shared" si="738"/>
        <v>Arizona Cardinals</v>
      </c>
      <c r="J1792" s="17">
        <f t="shared" si="739"/>
        <v>-135.13513513513513</v>
      </c>
      <c r="K1792" s="18">
        <f t="shared" si="740"/>
        <v>122.00000000000001</v>
      </c>
      <c r="L1792" s="4">
        <f t="shared" si="715"/>
        <v>1.74</v>
      </c>
      <c r="M1792" s="4">
        <f t="shared" si="716"/>
        <v>2.2200000000000002</v>
      </c>
      <c r="N1792" s="1">
        <f t="shared" si="717"/>
        <v>0.57471264367816088</v>
      </c>
      <c r="O1792" s="1">
        <f t="shared" si="718"/>
        <v>0.4504504504504504</v>
      </c>
      <c r="P1792" s="1">
        <f t="shared" si="719"/>
        <v>2.4545454545454426E-2</v>
      </c>
      <c r="Q1792" s="1">
        <f t="shared" si="720"/>
        <v>6.2131096613855241E-2</v>
      </c>
      <c r="R1792" s="1">
        <f t="shared" si="721"/>
        <v>0.5731310966138552</v>
      </c>
      <c r="S1792" s="1"/>
      <c r="T1792" s="17">
        <f t="shared" si="722"/>
        <v>744.8015051148866</v>
      </c>
      <c r="U1792" s="18">
        <f t="shared" si="723"/>
        <v>1221.1409145511027</v>
      </c>
      <c r="V1792" s="2">
        <f t="shared" si="724"/>
        <v>707.56142985914221</v>
      </c>
      <c r="W1792" s="18">
        <f t="shared" si="725"/>
        <v>1160.0838688235476</v>
      </c>
      <c r="X1792" s="2">
        <f t="shared" si="726"/>
        <v>-141.3304849303438</v>
      </c>
      <c r="Y1792" s="2">
        <f t="shared" si="727"/>
        <v>116.00838688235476</v>
      </c>
      <c r="Z1792" s="2">
        <f t="shared" si="728"/>
        <v>707.56142985914221</v>
      </c>
      <c r="AA1792" s="2">
        <f t="shared" si="729"/>
        <v>-1000</v>
      </c>
      <c r="AB1792" s="5">
        <f t="shared" si="730"/>
        <v>0.74</v>
      </c>
      <c r="AC1792" s="5">
        <f t="shared" si="731"/>
        <v>-1</v>
      </c>
      <c r="AD1792" s="3">
        <f t="shared" si="732"/>
        <v>201610</v>
      </c>
      <c r="AE1792" s="21">
        <v>1.694</v>
      </c>
      <c r="AF1792" s="21">
        <v>2.2999999999999998</v>
      </c>
      <c r="AG1792" s="21">
        <v>1.74</v>
      </c>
      <c r="AH1792" s="21">
        <v>2.2200000000000002</v>
      </c>
      <c r="AI1792">
        <v>30</v>
      </c>
      <c r="AJ1792">
        <v>20</v>
      </c>
      <c r="AK1792">
        <f t="shared" si="733"/>
        <v>-140</v>
      </c>
      <c r="AL1792">
        <f t="shared" si="734"/>
        <v>30</v>
      </c>
      <c r="AM1792">
        <f t="shared" si="735"/>
        <v>20</v>
      </c>
    </row>
    <row r="1793" spans="2:39" x14ac:dyDescent="0.25">
      <c r="B1793" s="24">
        <v>42673</v>
      </c>
      <c r="C1793" s="20" t="s">
        <v>41</v>
      </c>
      <c r="D1793" s="20" t="s">
        <v>57</v>
      </c>
      <c r="E1793" s="2">
        <v>-180.1801801801802</v>
      </c>
      <c r="F1793" s="2">
        <v>162</v>
      </c>
      <c r="G1793" s="9">
        <f t="shared" si="736"/>
        <v>45103.541666662328</v>
      </c>
      <c r="H1793" s="2" t="str">
        <f t="shared" si="737"/>
        <v>Denver Broncos</v>
      </c>
      <c r="I1793" s="2" t="str">
        <f t="shared" si="738"/>
        <v>San Diego Chargers</v>
      </c>
      <c r="J1793" s="17">
        <f t="shared" si="739"/>
        <v>-180.1801801801802</v>
      </c>
      <c r="K1793" s="18">
        <f t="shared" si="740"/>
        <v>162</v>
      </c>
      <c r="L1793" s="4">
        <f t="shared" si="715"/>
        <v>1.5549999999999997</v>
      </c>
      <c r="M1793" s="4">
        <f t="shared" si="716"/>
        <v>2.62</v>
      </c>
      <c r="N1793" s="1">
        <f t="shared" si="717"/>
        <v>0.64308681672025736</v>
      </c>
      <c r="O1793" s="1">
        <f t="shared" si="718"/>
        <v>0.38167938931297707</v>
      </c>
      <c r="P1793" s="1">
        <f t="shared" si="719"/>
        <v>2.4167664670658784E-2</v>
      </c>
      <c r="Q1793" s="1">
        <f t="shared" si="720"/>
        <v>0.13070371370364015</v>
      </c>
      <c r="R1793" s="1">
        <f t="shared" si="721"/>
        <v>0.6417037137036401</v>
      </c>
      <c r="S1793" s="1"/>
      <c r="T1793" s="17">
        <f t="shared" si="722"/>
        <v>558.35158601222145</v>
      </c>
      <c r="U1793" s="18">
        <f t="shared" si="723"/>
        <v>1612.4084218612529</v>
      </c>
      <c r="V1793" s="2">
        <f t="shared" si="724"/>
        <v>530.43400671161032</v>
      </c>
      <c r="W1793" s="18">
        <f t="shared" si="725"/>
        <v>1531.7880007681902</v>
      </c>
      <c r="X1793" s="2">
        <f t="shared" si="726"/>
        <v>-188.52486592996408</v>
      </c>
      <c r="Y1793" s="2">
        <f t="shared" si="727"/>
        <v>153.17880007681902</v>
      </c>
      <c r="Z1793" s="2">
        <f t="shared" si="728"/>
        <v>530.43400671161032</v>
      </c>
      <c r="AA1793" s="2">
        <f t="shared" si="729"/>
        <v>-1000</v>
      </c>
      <c r="AB1793" s="5">
        <f t="shared" si="730"/>
        <v>0.55499999999999972</v>
      </c>
      <c r="AC1793" s="5">
        <f t="shared" si="731"/>
        <v>-1</v>
      </c>
      <c r="AD1793" s="3">
        <f t="shared" si="732"/>
        <v>201610</v>
      </c>
      <c r="AE1793" s="21">
        <v>1.4650000000000001</v>
      </c>
      <c r="AF1793" s="21">
        <v>2.93</v>
      </c>
      <c r="AG1793" s="21">
        <v>1.5549999999999999</v>
      </c>
      <c r="AH1793" s="21">
        <v>2.62</v>
      </c>
      <c r="AI1793">
        <v>27</v>
      </c>
      <c r="AJ1793">
        <v>19</v>
      </c>
      <c r="AK1793">
        <f t="shared" si="733"/>
        <v>-190</v>
      </c>
      <c r="AL1793">
        <f t="shared" si="734"/>
        <v>27</v>
      </c>
      <c r="AM1793">
        <f t="shared" si="735"/>
        <v>19</v>
      </c>
    </row>
    <row r="1794" spans="2:39" x14ac:dyDescent="0.25">
      <c r="B1794" s="24">
        <v>42673</v>
      </c>
      <c r="C1794" s="20" t="s">
        <v>38</v>
      </c>
      <c r="D1794" s="20" t="s">
        <v>36</v>
      </c>
      <c r="E1794" s="2">
        <v>-160</v>
      </c>
      <c r="F1794" s="2">
        <v>144</v>
      </c>
      <c r="G1794" s="9">
        <f t="shared" si="736"/>
        <v>45103.583333328992</v>
      </c>
      <c r="H1794" s="2" t="str">
        <f t="shared" si="737"/>
        <v>Atlanta Falcons</v>
      </c>
      <c r="I1794" s="2" t="str">
        <f t="shared" si="738"/>
        <v>Green Bay Packers</v>
      </c>
      <c r="J1794" s="17">
        <f t="shared" si="739"/>
        <v>-160</v>
      </c>
      <c r="K1794" s="18">
        <f t="shared" si="740"/>
        <v>144</v>
      </c>
      <c r="L1794" s="4">
        <f t="shared" si="715"/>
        <v>1.625</v>
      </c>
      <c r="M1794" s="4">
        <f t="shared" si="716"/>
        <v>2.44</v>
      </c>
      <c r="N1794" s="1">
        <f t="shared" si="717"/>
        <v>0.61538461538461542</v>
      </c>
      <c r="O1794" s="1">
        <f t="shared" si="718"/>
        <v>0.4098360655737705</v>
      </c>
      <c r="P1794" s="1">
        <f t="shared" si="719"/>
        <v>2.4600246002459913E-2</v>
      </c>
      <c r="Q1794" s="1">
        <f t="shared" si="720"/>
        <v>0.10277427490542246</v>
      </c>
      <c r="R1794" s="1">
        <f t="shared" si="721"/>
        <v>0.61377427490542247</v>
      </c>
      <c r="S1794" s="1"/>
      <c r="T1794" s="17">
        <f t="shared" si="722"/>
        <v>629.26346196912823</v>
      </c>
      <c r="U1794" s="18">
        <f t="shared" si="723"/>
        <v>1438.0997917039526</v>
      </c>
      <c r="V1794" s="2">
        <f t="shared" si="724"/>
        <v>597.80028887067181</v>
      </c>
      <c r="W1794" s="18">
        <f t="shared" si="725"/>
        <v>1366.194802118755</v>
      </c>
      <c r="X1794" s="2">
        <f t="shared" si="726"/>
        <v>-167.27994593129748</v>
      </c>
      <c r="Y1794" s="2">
        <f t="shared" si="727"/>
        <v>136.6194802118755</v>
      </c>
      <c r="Z1794" s="2">
        <f t="shared" si="728"/>
        <v>597.80028887067181</v>
      </c>
      <c r="AA1794" s="2">
        <f t="shared" si="729"/>
        <v>-1000</v>
      </c>
      <c r="AB1794" s="5">
        <f t="shared" si="730"/>
        <v>0.625</v>
      </c>
      <c r="AC1794" s="5">
        <f t="shared" si="731"/>
        <v>-1</v>
      </c>
      <c r="AD1794" s="3">
        <f t="shared" si="732"/>
        <v>201610</v>
      </c>
      <c r="AE1794" s="21">
        <v>1.675</v>
      </c>
      <c r="AF1794" s="21">
        <v>2.34</v>
      </c>
      <c r="AG1794" s="21">
        <v>1.625</v>
      </c>
      <c r="AH1794" s="21">
        <v>2.44</v>
      </c>
      <c r="AI1794">
        <v>33</v>
      </c>
      <c r="AJ1794">
        <v>32</v>
      </c>
      <c r="AK1794">
        <f t="shared" si="733"/>
        <v>-160</v>
      </c>
      <c r="AL1794">
        <f t="shared" si="734"/>
        <v>33</v>
      </c>
      <c r="AM1794">
        <f t="shared" si="735"/>
        <v>32</v>
      </c>
    </row>
    <row r="1795" spans="2:39" x14ac:dyDescent="0.25">
      <c r="B1795" s="24">
        <v>42673</v>
      </c>
      <c r="C1795" s="20" t="s">
        <v>27</v>
      </c>
      <c r="D1795" s="20" t="s">
        <v>39</v>
      </c>
      <c r="E1795" s="2">
        <v>204.99999999999997</v>
      </c>
      <c r="F1795" s="2">
        <v>-230.41474654377885</v>
      </c>
      <c r="G1795" s="9">
        <f t="shared" si="736"/>
        <v>45103.624999995656</v>
      </c>
      <c r="H1795" s="2" t="str">
        <f t="shared" si="737"/>
        <v>New England Patriots</v>
      </c>
      <c r="I1795" s="2" t="str">
        <f t="shared" si="738"/>
        <v>Buffalo Bills</v>
      </c>
      <c r="J1795" s="17">
        <f t="shared" si="739"/>
        <v>-230.41474654377885</v>
      </c>
      <c r="K1795" s="18">
        <f t="shared" si="740"/>
        <v>204.99999999999997</v>
      </c>
      <c r="L1795" s="4">
        <f t="shared" si="715"/>
        <v>1.4339999999999999</v>
      </c>
      <c r="M1795" s="4">
        <f t="shared" si="716"/>
        <v>3.05</v>
      </c>
      <c r="N1795" s="1">
        <f t="shared" si="717"/>
        <v>0.69735006973500702</v>
      </c>
      <c r="O1795" s="1">
        <f t="shared" si="718"/>
        <v>0.32786885245901642</v>
      </c>
      <c r="P1795" s="1">
        <f t="shared" si="719"/>
        <v>2.4598572702943966E-2</v>
      </c>
      <c r="Q1795" s="1">
        <f t="shared" si="720"/>
        <v>0.1847406086379953</v>
      </c>
      <c r="R1795" s="1">
        <f t="shared" si="721"/>
        <v>0.69574060863799536</v>
      </c>
      <c r="S1795" s="1"/>
      <c r="T1795" s="17">
        <f t="shared" si="722"/>
        <v>437.31728115975989</v>
      </c>
      <c r="U1795" s="18">
        <f t="shared" si="723"/>
        <v>2028.3240111062205</v>
      </c>
      <c r="V1795" s="2">
        <f t="shared" si="724"/>
        <v>415.45141710177188</v>
      </c>
      <c r="W1795" s="18">
        <f t="shared" si="725"/>
        <v>1926.9078105509093</v>
      </c>
      <c r="X1795" s="2">
        <f t="shared" si="726"/>
        <v>-240.70203129311579</v>
      </c>
      <c r="Y1795" s="2">
        <f t="shared" si="727"/>
        <v>192.69078105509092</v>
      </c>
      <c r="Z1795" s="2">
        <f t="shared" si="728"/>
        <v>415.45141710177188</v>
      </c>
      <c r="AA1795" s="2">
        <f t="shared" si="729"/>
        <v>-1000</v>
      </c>
      <c r="AB1795" s="5">
        <f t="shared" si="730"/>
        <v>0.43399999999999994</v>
      </c>
      <c r="AC1795" s="5">
        <f t="shared" si="731"/>
        <v>-1</v>
      </c>
      <c r="AD1795" s="3">
        <f t="shared" si="732"/>
        <v>201610</v>
      </c>
      <c r="AE1795" s="21">
        <v>3.27</v>
      </c>
      <c r="AF1795" s="21">
        <v>1.3919999999999999</v>
      </c>
      <c r="AG1795" s="21">
        <v>3.05</v>
      </c>
      <c r="AH1795" s="21">
        <v>1.4339999999999999</v>
      </c>
      <c r="AI1795">
        <v>25</v>
      </c>
      <c r="AJ1795">
        <v>41</v>
      </c>
      <c r="AK1795">
        <f t="shared" si="733"/>
        <v>-300</v>
      </c>
      <c r="AL1795">
        <f t="shared" si="734"/>
        <v>41</v>
      </c>
      <c r="AM1795">
        <f t="shared" si="735"/>
        <v>25</v>
      </c>
    </row>
    <row r="1796" spans="2:39" x14ac:dyDescent="0.25">
      <c r="B1796" s="24">
        <v>42673</v>
      </c>
      <c r="C1796" s="20" t="s">
        <v>49</v>
      </c>
      <c r="D1796" s="20" t="s">
        <v>45</v>
      </c>
      <c r="E1796" s="2">
        <v>121</v>
      </c>
      <c r="F1796" s="2">
        <v>-134.04825737265415</v>
      </c>
      <c r="G1796" s="9">
        <f t="shared" si="736"/>
        <v>45103.66666666232</v>
      </c>
      <c r="H1796" s="2" t="str">
        <f t="shared" si="737"/>
        <v>New York Jets</v>
      </c>
      <c r="I1796" s="2" t="str">
        <f t="shared" si="738"/>
        <v>Cleveland Browns</v>
      </c>
      <c r="J1796" s="17">
        <f t="shared" si="739"/>
        <v>-134.04825737265415</v>
      </c>
      <c r="K1796" s="18">
        <f t="shared" si="740"/>
        <v>121</v>
      </c>
      <c r="L1796" s="4">
        <f t="shared" ref="L1796:L1859" si="741">IF(J1796&lt;0,-(100-J1796)/J1796,J1796/100+1)</f>
        <v>1.746</v>
      </c>
      <c r="M1796" s="4">
        <f t="shared" ref="M1796:M1859" si="742">IF(K1796&lt;0,-(100-K1796)/K1796,K1796/100+1)</f>
        <v>2.21</v>
      </c>
      <c r="N1796" s="1">
        <f t="shared" si="717"/>
        <v>0.57273768613974796</v>
      </c>
      <c r="O1796" s="1">
        <f t="shared" si="718"/>
        <v>0.45248868778280543</v>
      </c>
      <c r="P1796" s="1">
        <f t="shared" si="719"/>
        <v>2.4605662285136498E-2</v>
      </c>
      <c r="Q1796" s="1">
        <f t="shared" si="720"/>
        <v>6.0124499178471263E-2</v>
      </c>
      <c r="R1796" s="1">
        <f t="shared" si="721"/>
        <v>0.5711244991784713</v>
      </c>
      <c r="S1796" s="1"/>
      <c r="T1796" s="17">
        <f t="shared" si="722"/>
        <v>750.93171705721034</v>
      </c>
      <c r="U1796" s="18">
        <f t="shared" si="723"/>
        <v>1211.3891833551868</v>
      </c>
      <c r="V1796" s="2">
        <f t="shared" si="724"/>
        <v>713.38513120434982</v>
      </c>
      <c r="W1796" s="18">
        <f t="shared" si="725"/>
        <v>1150.8197241874275</v>
      </c>
      <c r="X1796" s="2">
        <f t="shared" si="726"/>
        <v>-140.17673711698779</v>
      </c>
      <c r="Y1796" s="2">
        <f t="shared" si="727"/>
        <v>115.08197241874275</v>
      </c>
      <c r="Z1796" s="2">
        <f t="shared" si="728"/>
        <v>713.38513120434982</v>
      </c>
      <c r="AA1796" s="2">
        <f t="shared" si="729"/>
        <v>-1000</v>
      </c>
      <c r="AB1796" s="5">
        <f t="shared" si="730"/>
        <v>0.746</v>
      </c>
      <c r="AC1796" s="5">
        <f t="shared" si="731"/>
        <v>-1</v>
      </c>
      <c r="AD1796" s="3">
        <f t="shared" si="732"/>
        <v>201610</v>
      </c>
      <c r="AE1796" s="21">
        <v>2.46</v>
      </c>
      <c r="AF1796" s="21">
        <v>1.617</v>
      </c>
      <c r="AG1796" s="21">
        <v>2.21</v>
      </c>
      <c r="AH1796" s="21">
        <v>1.746</v>
      </c>
      <c r="AI1796">
        <v>28</v>
      </c>
      <c r="AJ1796">
        <v>31</v>
      </c>
      <c r="AK1796">
        <f t="shared" si="733"/>
        <v>-140</v>
      </c>
      <c r="AL1796">
        <f t="shared" si="734"/>
        <v>31</v>
      </c>
      <c r="AM1796">
        <f t="shared" si="735"/>
        <v>28</v>
      </c>
    </row>
    <row r="1797" spans="2:39" x14ac:dyDescent="0.25">
      <c r="B1797" s="24">
        <v>42673</v>
      </c>
      <c r="C1797" s="20" t="s">
        <v>43</v>
      </c>
      <c r="D1797" s="20" t="s">
        <v>37</v>
      </c>
      <c r="E1797" s="2">
        <v>-116.00928074245938</v>
      </c>
      <c r="F1797" s="2">
        <v>104.99999999999999</v>
      </c>
      <c r="G1797" s="9">
        <f t="shared" si="736"/>
        <v>45103.708333328985</v>
      </c>
      <c r="H1797" s="2" t="str">
        <f t="shared" si="737"/>
        <v>Houston Texans</v>
      </c>
      <c r="I1797" s="2" t="str">
        <f t="shared" si="738"/>
        <v>Detroit Lions</v>
      </c>
      <c r="J1797" s="17">
        <f t="shared" si="739"/>
        <v>-116.00928074245938</v>
      </c>
      <c r="K1797" s="18">
        <f t="shared" si="740"/>
        <v>104.99999999999999</v>
      </c>
      <c r="L1797" s="4">
        <f t="shared" si="741"/>
        <v>1.8620000000000003</v>
      </c>
      <c r="M1797" s="4">
        <f t="shared" si="742"/>
        <v>2.0499999999999998</v>
      </c>
      <c r="N1797" s="1">
        <f t="shared" ref="N1797:N1860" si="743">1/L1797</f>
        <v>0.53705692803437155</v>
      </c>
      <c r="O1797" s="1">
        <f t="shared" ref="O1797:O1860" si="744">1/M1797</f>
        <v>0.48780487804878053</v>
      </c>
      <c r="P1797" s="1">
        <f t="shared" ref="P1797:P1860" si="745">1-L1797*M1797/(L1797+M1797)</f>
        <v>2.4258691206543892E-2</v>
      </c>
      <c r="Q1797" s="1">
        <f t="shared" ref="Q1797:Q1860" si="746">ABS(N1797-O1797)/2</f>
        <v>2.4626024992795509E-2</v>
      </c>
      <c r="R1797" s="1">
        <f t="shared" ref="R1797:R1860" si="747">R$1+IF(L1797&lt;=M1797,Q1797,-Q1797)</f>
        <v>0.53562602499279555</v>
      </c>
      <c r="S1797" s="1"/>
      <c r="T1797" s="17">
        <f t="shared" ref="T1797:T1860" si="748">(1/R1797-1)*1000</f>
        <v>866.97425692385013</v>
      </c>
      <c r="U1797" s="18">
        <f t="shared" ref="U1797:U1860" si="749">1000000/(T1797+S$1)-T$1</f>
        <v>1051.5221796644421</v>
      </c>
      <c r="V1797" s="2">
        <f t="shared" ref="V1797:V1860" si="750">T1797*0.95</f>
        <v>823.62554407765754</v>
      </c>
      <c r="W1797" s="18">
        <f t="shared" ref="W1797:W1860" si="751">U1797*0.95</f>
        <v>998.94607068121991</v>
      </c>
      <c r="X1797" s="2">
        <f t="shared" ref="X1797:X1860" si="752">IF(V1797&lt;1000,-100000/V1797,V1797/10)</f>
        <v>-121.41439847155986</v>
      </c>
      <c r="Y1797" s="2">
        <f t="shared" ref="Y1797:Y1860" si="753">IF(W1797&lt;1000,-100000/W1797,W1797/10)</f>
        <v>-100.10550412576941</v>
      </c>
      <c r="Z1797" s="2">
        <f t="shared" ref="Z1797:Z1860" si="754">IF(AL1797&gt;AM1797,V1797,-1000)</f>
        <v>823.62554407765754</v>
      </c>
      <c r="AA1797" s="2">
        <f t="shared" ref="AA1797:AA1860" si="755">IF(AM1797&gt;AL1797,W1797,-1000)</f>
        <v>-1000</v>
      </c>
      <c r="AB1797" s="5">
        <f t="shared" ref="AB1797:AB1860" si="756">IF(AL1797&gt;AM1797,L1797-1,-1)</f>
        <v>0.86200000000000032</v>
      </c>
      <c r="AC1797" s="5">
        <f t="shared" ref="AC1797:AC1860" si="757">IF(AM1797&gt;AL1797,M1797-1,-1)</f>
        <v>-1</v>
      </c>
      <c r="AD1797" s="3">
        <f t="shared" ref="AD1797:AD1860" si="758">YEAR(B1797)*100+MONTH(B1797)</f>
        <v>201610</v>
      </c>
      <c r="AE1797" s="21">
        <v>1.724</v>
      </c>
      <c r="AF1797" s="21">
        <v>2.25</v>
      </c>
      <c r="AG1797" s="21">
        <v>1.8620000000000001</v>
      </c>
      <c r="AH1797" s="21">
        <v>2.0499999999999998</v>
      </c>
      <c r="AI1797">
        <v>20</v>
      </c>
      <c r="AJ1797">
        <v>13</v>
      </c>
      <c r="AK1797">
        <f t="shared" ref="AK1797:AK1860" si="759">IF(J1797&lt;-200,INT(J1797/100)*100,INT(J1797/10)*10)</f>
        <v>-120</v>
      </c>
      <c r="AL1797">
        <f t="shared" ref="AL1797:AL1860" si="760">IF(E1797&lt;F1797,AI1797,AJ1797)</f>
        <v>20</v>
      </c>
      <c r="AM1797">
        <f t="shared" ref="AM1797:AM1860" si="761">IF(E1797&lt;F1797,AJ1797,AI1797)</f>
        <v>13</v>
      </c>
    </row>
    <row r="1798" spans="2:39" x14ac:dyDescent="0.25">
      <c r="B1798" s="24">
        <v>42673</v>
      </c>
      <c r="C1798" s="20" t="s">
        <v>42</v>
      </c>
      <c r="D1798" s="20" t="s">
        <v>23</v>
      </c>
      <c r="E1798" s="2">
        <v>127</v>
      </c>
      <c r="F1798" s="2">
        <v>-140.0560224089636</v>
      </c>
      <c r="G1798" s="9">
        <f t="shared" ref="G1798:G1861" si="762">G1797+1/24</f>
        <v>45103.749999995649</v>
      </c>
      <c r="H1798" s="2" t="str">
        <f t="shared" si="737"/>
        <v>Kansas City Chiefs</v>
      </c>
      <c r="I1798" s="2" t="str">
        <f t="shared" si="738"/>
        <v>Indianapolis Colts</v>
      </c>
      <c r="J1798" s="17">
        <f t="shared" si="739"/>
        <v>-140.0560224089636</v>
      </c>
      <c r="K1798" s="18">
        <f t="shared" si="740"/>
        <v>127</v>
      </c>
      <c r="L1798" s="4">
        <f t="shared" si="741"/>
        <v>1.714</v>
      </c>
      <c r="M1798" s="4">
        <f t="shared" si="742"/>
        <v>2.27</v>
      </c>
      <c r="N1798" s="1">
        <f t="shared" si="743"/>
        <v>0.58343057176196034</v>
      </c>
      <c r="O1798" s="1">
        <f t="shared" si="744"/>
        <v>0.44052863436123346</v>
      </c>
      <c r="P1798" s="1">
        <f t="shared" si="745"/>
        <v>2.3398594377510018E-2</v>
      </c>
      <c r="Q1798" s="1">
        <f t="shared" si="746"/>
        <v>7.1450968700363438E-2</v>
      </c>
      <c r="R1798" s="1">
        <f t="shared" si="747"/>
        <v>0.58245096870036339</v>
      </c>
      <c r="S1798" s="1"/>
      <c r="T1798" s="17">
        <f t="shared" si="748"/>
        <v>716.88271414729309</v>
      </c>
      <c r="U1798" s="18">
        <f t="shared" si="749"/>
        <v>1267.5379818063075</v>
      </c>
      <c r="V1798" s="2">
        <f t="shared" si="750"/>
        <v>681.03857843992841</v>
      </c>
      <c r="W1798" s="18">
        <f t="shared" si="751"/>
        <v>1204.1610827159921</v>
      </c>
      <c r="X1798" s="2">
        <f t="shared" si="752"/>
        <v>-146.83455998788267</v>
      </c>
      <c r="Y1798" s="2">
        <f t="shared" si="753"/>
        <v>120.4161082715992</v>
      </c>
      <c r="Z1798" s="2">
        <f t="shared" si="754"/>
        <v>681.03857843992841</v>
      </c>
      <c r="AA1798" s="2">
        <f t="shared" si="755"/>
        <v>-1000</v>
      </c>
      <c r="AB1798" s="5">
        <f t="shared" si="756"/>
        <v>0.71399999999999997</v>
      </c>
      <c r="AC1798" s="5">
        <f t="shared" si="757"/>
        <v>-1</v>
      </c>
      <c r="AD1798" s="3">
        <f t="shared" si="758"/>
        <v>201610</v>
      </c>
      <c r="AE1798" s="21">
        <v>2.25</v>
      </c>
      <c r="AF1798" s="21">
        <v>1.724</v>
      </c>
      <c r="AG1798" s="21">
        <v>2.27</v>
      </c>
      <c r="AH1798" s="21">
        <v>1.714</v>
      </c>
      <c r="AI1798">
        <v>14</v>
      </c>
      <c r="AJ1798">
        <v>30</v>
      </c>
      <c r="AK1798">
        <f t="shared" si="759"/>
        <v>-150</v>
      </c>
      <c r="AL1798">
        <f t="shared" si="760"/>
        <v>30</v>
      </c>
      <c r="AM1798">
        <f t="shared" si="761"/>
        <v>14</v>
      </c>
    </row>
    <row r="1799" spans="2:39" x14ac:dyDescent="0.25">
      <c r="B1799" s="24">
        <v>42673</v>
      </c>
      <c r="C1799" s="20" t="s">
        <v>46</v>
      </c>
      <c r="D1799" s="20" t="s">
        <v>35</v>
      </c>
      <c r="E1799" s="2">
        <v>-106.04453870625662</v>
      </c>
      <c r="F1799" s="2">
        <v>-104.05827263267429</v>
      </c>
      <c r="G1799" s="9">
        <f t="shared" si="762"/>
        <v>45103.791666662313</v>
      </c>
      <c r="H1799" s="2" t="str">
        <f t="shared" ref="H1799:H1862" si="763">IF(E1799&lt;=F1799,C1799,D1799)</f>
        <v>New Orleans Saints</v>
      </c>
      <c r="I1799" s="2" t="str">
        <f t="shared" ref="I1799:I1862" si="764">IF(E1799&gt;F1799,C1799,D1799)</f>
        <v>Seattle Seahawks</v>
      </c>
      <c r="J1799" s="17">
        <f t="shared" ref="J1799:J1862" si="765">IF(E1799&lt;=F1799,E1799,F1799)</f>
        <v>-106.04453870625662</v>
      </c>
      <c r="K1799" s="18">
        <f t="shared" ref="K1799:K1862" si="766">IF(E1799&gt;F1799,E1799,F1799)</f>
        <v>-104.05827263267429</v>
      </c>
      <c r="L1799" s="4">
        <f t="shared" si="741"/>
        <v>1.9430000000000001</v>
      </c>
      <c r="M1799" s="4">
        <f t="shared" si="742"/>
        <v>1.9610000000000001</v>
      </c>
      <c r="N1799" s="1">
        <f t="shared" si="743"/>
        <v>0.51466803911477099</v>
      </c>
      <c r="O1799" s="1">
        <f t="shared" si="744"/>
        <v>0.50994390617032126</v>
      </c>
      <c r="P1799" s="1">
        <f t="shared" si="745"/>
        <v>2.4020747950819654E-2</v>
      </c>
      <c r="Q1799" s="1">
        <f t="shared" si="746"/>
        <v>2.3620664722248663E-3</v>
      </c>
      <c r="R1799" s="1">
        <f t="shared" si="747"/>
        <v>0.51336206647222493</v>
      </c>
      <c r="S1799" s="1"/>
      <c r="T1799" s="17">
        <f t="shared" si="748"/>
        <v>947.94291458249825</v>
      </c>
      <c r="U1799" s="18">
        <f t="shared" si="749"/>
        <v>962.10724183018021</v>
      </c>
      <c r="V1799" s="2">
        <f t="shared" si="750"/>
        <v>900.54576885337326</v>
      </c>
      <c r="W1799" s="18">
        <f t="shared" si="751"/>
        <v>914.00187973867116</v>
      </c>
      <c r="X1799" s="2">
        <f t="shared" si="752"/>
        <v>-111.04377307477193</v>
      </c>
      <c r="Y1799" s="2">
        <f t="shared" si="753"/>
        <v>-109.40896536076241</v>
      </c>
      <c r="Z1799" s="2">
        <f t="shared" si="754"/>
        <v>900.54576885337326</v>
      </c>
      <c r="AA1799" s="2">
        <f t="shared" si="755"/>
        <v>-1000</v>
      </c>
      <c r="AB1799" s="5">
        <f t="shared" si="756"/>
        <v>0.94300000000000006</v>
      </c>
      <c r="AC1799" s="5">
        <f t="shared" si="757"/>
        <v>-1</v>
      </c>
      <c r="AD1799" s="3">
        <f t="shared" si="758"/>
        <v>201610</v>
      </c>
      <c r="AE1799" s="21">
        <v>2.29</v>
      </c>
      <c r="AF1799" s="21">
        <v>1.6990000000000001</v>
      </c>
      <c r="AG1799" s="21">
        <v>1.9430000000000001</v>
      </c>
      <c r="AH1799" s="21">
        <v>1.9610000000000001</v>
      </c>
      <c r="AI1799">
        <v>25</v>
      </c>
      <c r="AJ1799">
        <v>20</v>
      </c>
      <c r="AK1799">
        <f t="shared" si="759"/>
        <v>-110</v>
      </c>
      <c r="AL1799">
        <f t="shared" si="760"/>
        <v>25</v>
      </c>
      <c r="AM1799">
        <f t="shared" si="761"/>
        <v>20</v>
      </c>
    </row>
    <row r="1800" spans="2:39" x14ac:dyDescent="0.25">
      <c r="B1800" s="24">
        <v>42673</v>
      </c>
      <c r="C1800" s="20" t="s">
        <v>30</v>
      </c>
      <c r="D1800" s="20" t="s">
        <v>55</v>
      </c>
      <c r="E1800" s="2">
        <v>-113.12217194570137</v>
      </c>
      <c r="F1800" s="2">
        <v>102</v>
      </c>
      <c r="G1800" s="9">
        <f t="shared" si="762"/>
        <v>45103.833333328977</v>
      </c>
      <c r="H1800" s="2" t="str">
        <f t="shared" si="763"/>
        <v>Tampa Bay Buccaneers</v>
      </c>
      <c r="I1800" s="2" t="str">
        <f t="shared" si="764"/>
        <v>Oakland Raiders</v>
      </c>
      <c r="J1800" s="17">
        <f t="shared" si="765"/>
        <v>-113.12217194570137</v>
      </c>
      <c r="K1800" s="18">
        <f t="shared" si="766"/>
        <v>102</v>
      </c>
      <c r="L1800" s="4">
        <f t="shared" si="741"/>
        <v>1.8840000000000001</v>
      </c>
      <c r="M1800" s="4">
        <f t="shared" si="742"/>
        <v>2.02</v>
      </c>
      <c r="N1800" s="1">
        <f t="shared" si="743"/>
        <v>0.53078556263269638</v>
      </c>
      <c r="O1800" s="1">
        <f t="shared" si="744"/>
        <v>0.49504950495049505</v>
      </c>
      <c r="P1800" s="1">
        <f t="shared" si="745"/>
        <v>2.5184426229508117E-2</v>
      </c>
      <c r="Q1800" s="1">
        <f t="shared" si="746"/>
        <v>1.7868028841100669E-2</v>
      </c>
      <c r="R1800" s="1">
        <f t="shared" si="747"/>
        <v>0.52886802884110073</v>
      </c>
      <c r="S1800" s="1"/>
      <c r="T1800" s="17">
        <f t="shared" si="748"/>
        <v>890.83087928624184</v>
      </c>
      <c r="U1800" s="18">
        <f t="shared" si="749"/>
        <v>1023.5691422820969</v>
      </c>
      <c r="V1800" s="2">
        <f t="shared" si="750"/>
        <v>846.28933532192968</v>
      </c>
      <c r="W1800" s="18">
        <f t="shared" si="751"/>
        <v>972.39068516799205</v>
      </c>
      <c r="X1800" s="2">
        <f t="shared" si="752"/>
        <v>-118.16289751773826</v>
      </c>
      <c r="Y1800" s="2">
        <f t="shared" si="753"/>
        <v>-102.83932325279712</v>
      </c>
      <c r="Z1800" s="2">
        <f t="shared" si="754"/>
        <v>-1000</v>
      </c>
      <c r="AA1800" s="2">
        <f t="shared" si="755"/>
        <v>972.39068516799205</v>
      </c>
      <c r="AB1800" s="5">
        <f t="shared" si="756"/>
        <v>-1</v>
      </c>
      <c r="AC1800" s="5">
        <f t="shared" si="757"/>
        <v>1.02</v>
      </c>
      <c r="AD1800" s="3">
        <f t="shared" si="758"/>
        <v>201610</v>
      </c>
      <c r="AE1800" s="21">
        <v>1.8540000000000001</v>
      </c>
      <c r="AF1800" s="21">
        <v>2.06</v>
      </c>
      <c r="AG1800" s="21">
        <v>1.8839999999999999</v>
      </c>
      <c r="AH1800" s="21">
        <v>2.02</v>
      </c>
      <c r="AI1800">
        <v>24</v>
      </c>
      <c r="AJ1800">
        <v>30</v>
      </c>
      <c r="AK1800">
        <f t="shared" si="759"/>
        <v>-120</v>
      </c>
      <c r="AL1800">
        <f t="shared" si="760"/>
        <v>24</v>
      </c>
      <c r="AM1800">
        <f t="shared" si="761"/>
        <v>30</v>
      </c>
    </row>
    <row r="1801" spans="2:39" x14ac:dyDescent="0.25">
      <c r="B1801" s="24">
        <v>42673</v>
      </c>
      <c r="C1801" s="20" t="s">
        <v>24</v>
      </c>
      <c r="D1801" s="20" t="s">
        <v>56</v>
      </c>
      <c r="E1801" s="2">
        <v>-155.03875968992247</v>
      </c>
      <c r="F1801" s="2">
        <v>140</v>
      </c>
      <c r="G1801" s="9">
        <f t="shared" si="762"/>
        <v>45103.874999995642</v>
      </c>
      <c r="H1801" s="2" t="str">
        <f t="shared" si="763"/>
        <v>Cincinnati Bengals</v>
      </c>
      <c r="I1801" s="2" t="str">
        <f t="shared" si="764"/>
        <v>Washington Redskins</v>
      </c>
      <c r="J1801" s="17">
        <f t="shared" si="765"/>
        <v>-155.03875968992247</v>
      </c>
      <c r="K1801" s="18">
        <f t="shared" si="766"/>
        <v>140</v>
      </c>
      <c r="L1801" s="4">
        <f t="shared" si="741"/>
        <v>1.645</v>
      </c>
      <c r="M1801" s="4">
        <f t="shared" si="742"/>
        <v>2.4</v>
      </c>
      <c r="N1801" s="1">
        <f t="shared" si="743"/>
        <v>0.60790273556231</v>
      </c>
      <c r="O1801" s="1">
        <f t="shared" si="744"/>
        <v>0.41666666666666669</v>
      </c>
      <c r="P1801" s="1">
        <f t="shared" si="745"/>
        <v>2.3980222496909787E-2</v>
      </c>
      <c r="Q1801" s="1">
        <f t="shared" si="746"/>
        <v>9.5618034447821659E-2</v>
      </c>
      <c r="R1801" s="1">
        <f t="shared" si="747"/>
        <v>0.6066180344478217</v>
      </c>
      <c r="S1801" s="1"/>
      <c r="T1801" s="17">
        <f t="shared" si="748"/>
        <v>648.48379575502895</v>
      </c>
      <c r="U1801" s="18">
        <f t="shared" si="749"/>
        <v>1396.9947605426773</v>
      </c>
      <c r="V1801" s="2">
        <f t="shared" si="750"/>
        <v>616.05960596727743</v>
      </c>
      <c r="W1801" s="18">
        <f t="shared" si="751"/>
        <v>1327.1450225155434</v>
      </c>
      <c r="X1801" s="2">
        <f t="shared" si="752"/>
        <v>-162.32195558900446</v>
      </c>
      <c r="Y1801" s="2">
        <f t="shared" si="753"/>
        <v>132.71450225155434</v>
      </c>
      <c r="Z1801" s="2">
        <f t="shared" si="754"/>
        <v>-1000</v>
      </c>
      <c r="AA1801" s="2">
        <f t="shared" si="755"/>
        <v>-1000</v>
      </c>
      <c r="AB1801" s="5">
        <f t="shared" si="756"/>
        <v>-1</v>
      </c>
      <c r="AC1801" s="5">
        <f t="shared" si="757"/>
        <v>-1</v>
      </c>
      <c r="AD1801" s="3">
        <f t="shared" si="758"/>
        <v>201610</v>
      </c>
      <c r="AE1801" s="21">
        <v>1.6659999999999999</v>
      </c>
      <c r="AF1801" s="21">
        <v>2.36</v>
      </c>
      <c r="AG1801" s="21">
        <v>1.645</v>
      </c>
      <c r="AH1801" s="21">
        <v>2.4</v>
      </c>
      <c r="AI1801">
        <v>27</v>
      </c>
      <c r="AJ1801">
        <v>27</v>
      </c>
      <c r="AK1801">
        <f t="shared" si="759"/>
        <v>-160</v>
      </c>
      <c r="AL1801">
        <f t="shared" si="760"/>
        <v>27</v>
      </c>
      <c r="AM1801">
        <f t="shared" si="761"/>
        <v>27</v>
      </c>
    </row>
    <row r="1802" spans="2:39" x14ac:dyDescent="0.25">
      <c r="B1802" s="24">
        <v>42670</v>
      </c>
      <c r="C1802" s="20" t="s">
        <v>44</v>
      </c>
      <c r="D1802" s="20" t="s">
        <v>29</v>
      </c>
      <c r="E1802" s="2">
        <v>-144.09221902017293</v>
      </c>
      <c r="F1802" s="2">
        <v>129.99999999999997</v>
      </c>
      <c r="G1802" s="9">
        <f t="shared" si="762"/>
        <v>45103.916666662306</v>
      </c>
      <c r="H1802" s="2" t="str">
        <f t="shared" si="763"/>
        <v>Tennessee Titans</v>
      </c>
      <c r="I1802" s="2" t="str">
        <f t="shared" si="764"/>
        <v>Jacksonville Jaguars</v>
      </c>
      <c r="J1802" s="17">
        <f t="shared" si="765"/>
        <v>-144.09221902017293</v>
      </c>
      <c r="K1802" s="18">
        <f t="shared" si="766"/>
        <v>129.99999999999997</v>
      </c>
      <c r="L1802" s="4">
        <f t="shared" si="741"/>
        <v>1.694</v>
      </c>
      <c r="M1802" s="4">
        <f t="shared" si="742"/>
        <v>2.2999999999999998</v>
      </c>
      <c r="N1802" s="1">
        <f t="shared" si="743"/>
        <v>0.59031877213695394</v>
      </c>
      <c r="O1802" s="1">
        <f t="shared" si="744"/>
        <v>0.43478260869565222</v>
      </c>
      <c r="P1802" s="1">
        <f t="shared" si="745"/>
        <v>2.4486730095142795E-2</v>
      </c>
      <c r="Q1802" s="1">
        <f t="shared" si="746"/>
        <v>7.7768081720650861E-2</v>
      </c>
      <c r="R1802" s="1">
        <f t="shared" si="747"/>
        <v>0.58876808172065087</v>
      </c>
      <c r="S1802" s="1"/>
      <c r="T1802" s="17">
        <f t="shared" si="748"/>
        <v>698.46163718240371</v>
      </c>
      <c r="U1802" s="18">
        <f t="shared" si="749"/>
        <v>1300.0593144117483</v>
      </c>
      <c r="V1802" s="2">
        <f t="shared" si="750"/>
        <v>663.5385553232835</v>
      </c>
      <c r="W1802" s="18">
        <f t="shared" si="751"/>
        <v>1235.0563486911608</v>
      </c>
      <c r="X1802" s="2">
        <f t="shared" si="752"/>
        <v>-150.70714308572298</v>
      </c>
      <c r="Y1802" s="2">
        <f t="shared" si="753"/>
        <v>123.50563486911608</v>
      </c>
      <c r="Z1802" s="2">
        <f t="shared" si="754"/>
        <v>663.5385553232835</v>
      </c>
      <c r="AA1802" s="2">
        <f t="shared" si="755"/>
        <v>-1000</v>
      </c>
      <c r="AB1802" s="5">
        <f t="shared" si="756"/>
        <v>0.69399999999999995</v>
      </c>
      <c r="AC1802" s="5">
        <f t="shared" si="757"/>
        <v>-1</v>
      </c>
      <c r="AD1802" s="3">
        <f t="shared" si="758"/>
        <v>201610</v>
      </c>
      <c r="AE1802" s="21">
        <v>1.5640000000000001</v>
      </c>
      <c r="AF1802" s="21">
        <v>2.59</v>
      </c>
      <c r="AG1802" s="21">
        <v>1.694</v>
      </c>
      <c r="AH1802" s="21">
        <v>2.2999999999999998</v>
      </c>
      <c r="AI1802">
        <v>36</v>
      </c>
      <c r="AJ1802">
        <v>22</v>
      </c>
      <c r="AK1802">
        <f t="shared" si="759"/>
        <v>-150</v>
      </c>
      <c r="AL1802">
        <f t="shared" si="760"/>
        <v>36</v>
      </c>
      <c r="AM1802">
        <f t="shared" si="761"/>
        <v>22</v>
      </c>
    </row>
    <row r="1803" spans="2:39" x14ac:dyDescent="0.25">
      <c r="B1803" s="24">
        <v>42667</v>
      </c>
      <c r="C1803" s="20" t="s">
        <v>41</v>
      </c>
      <c r="D1803" s="20" t="s">
        <v>43</v>
      </c>
      <c r="E1803" s="2">
        <v>-386.10038610038623</v>
      </c>
      <c r="F1803" s="2">
        <v>334</v>
      </c>
      <c r="G1803" s="9">
        <f t="shared" si="762"/>
        <v>45103.95833332897</v>
      </c>
      <c r="H1803" s="2" t="str">
        <f t="shared" si="763"/>
        <v>Denver Broncos</v>
      </c>
      <c r="I1803" s="2" t="str">
        <f t="shared" si="764"/>
        <v>Houston Texans</v>
      </c>
      <c r="J1803" s="17">
        <f t="shared" si="765"/>
        <v>-386.10038610038623</v>
      </c>
      <c r="K1803" s="18">
        <f t="shared" si="766"/>
        <v>334</v>
      </c>
      <c r="L1803" s="4">
        <f t="shared" si="741"/>
        <v>1.2589999999999999</v>
      </c>
      <c r="M1803" s="4">
        <f t="shared" si="742"/>
        <v>4.34</v>
      </c>
      <c r="N1803" s="1">
        <f t="shared" si="743"/>
        <v>0.79428117553613986</v>
      </c>
      <c r="O1803" s="1">
        <f t="shared" si="744"/>
        <v>0.2304147465437788</v>
      </c>
      <c r="P1803" s="1">
        <f t="shared" si="745"/>
        <v>2.4100732273620529E-2</v>
      </c>
      <c r="Q1803" s="1">
        <f t="shared" si="746"/>
        <v>0.28193321449618053</v>
      </c>
      <c r="R1803" s="1">
        <f t="shared" si="747"/>
        <v>0.79293321449618048</v>
      </c>
      <c r="S1803" s="1"/>
      <c r="T1803" s="17">
        <f t="shared" si="748"/>
        <v>261.14025963130706</v>
      </c>
      <c r="U1803" s="18">
        <f t="shared" si="749"/>
        <v>3221.4766182805452</v>
      </c>
      <c r="V1803" s="2">
        <f t="shared" si="750"/>
        <v>248.08324664974168</v>
      </c>
      <c r="W1803" s="18">
        <f t="shared" si="751"/>
        <v>3060.4027873665177</v>
      </c>
      <c r="X1803" s="2">
        <f t="shared" si="752"/>
        <v>-403.09050026737918</v>
      </c>
      <c r="Y1803" s="2">
        <f t="shared" si="753"/>
        <v>306.04027873665177</v>
      </c>
      <c r="Z1803" s="2">
        <f t="shared" si="754"/>
        <v>248.08324664974168</v>
      </c>
      <c r="AA1803" s="2">
        <f t="shared" si="755"/>
        <v>-1000</v>
      </c>
      <c r="AB1803" s="5">
        <f t="shared" si="756"/>
        <v>0.2589999999999999</v>
      </c>
      <c r="AC1803" s="5">
        <f t="shared" si="757"/>
        <v>-1</v>
      </c>
      <c r="AD1803" s="3">
        <f t="shared" si="758"/>
        <v>201610</v>
      </c>
      <c r="AE1803" s="21">
        <v>1.3120000000000001</v>
      </c>
      <c r="AF1803" s="21">
        <v>3.81</v>
      </c>
      <c r="AG1803" s="21">
        <v>1.2589999999999999</v>
      </c>
      <c r="AH1803" s="21">
        <v>4.34</v>
      </c>
      <c r="AI1803">
        <v>27</v>
      </c>
      <c r="AJ1803">
        <v>9</v>
      </c>
      <c r="AK1803">
        <f t="shared" si="759"/>
        <v>-400</v>
      </c>
      <c r="AL1803">
        <f t="shared" si="760"/>
        <v>27</v>
      </c>
      <c r="AM1803">
        <f t="shared" si="761"/>
        <v>9</v>
      </c>
    </row>
    <row r="1804" spans="2:39" x14ac:dyDescent="0.25">
      <c r="B1804" s="24">
        <v>42666</v>
      </c>
      <c r="C1804" s="20" t="s">
        <v>51</v>
      </c>
      <c r="D1804" s="20" t="s">
        <v>35</v>
      </c>
      <c r="E1804" s="2">
        <v>-130.03901170351108</v>
      </c>
      <c r="F1804" s="2">
        <v>118.00000000000001</v>
      </c>
      <c r="G1804" s="9">
        <f t="shared" si="762"/>
        <v>45103.999999995634</v>
      </c>
      <c r="H1804" s="2" t="str">
        <f t="shared" si="763"/>
        <v>Arizona Cardinals</v>
      </c>
      <c r="I1804" s="2" t="str">
        <f t="shared" si="764"/>
        <v>Seattle Seahawks</v>
      </c>
      <c r="J1804" s="17">
        <f t="shared" si="765"/>
        <v>-130.03901170351108</v>
      </c>
      <c r="K1804" s="18">
        <f t="shared" si="766"/>
        <v>118.00000000000001</v>
      </c>
      <c r="L1804" s="4">
        <f t="shared" si="741"/>
        <v>1.7689999999999999</v>
      </c>
      <c r="M1804" s="4">
        <f t="shared" si="742"/>
        <v>2.1800000000000002</v>
      </c>
      <c r="N1804" s="1">
        <f t="shared" si="743"/>
        <v>0.56529112492933864</v>
      </c>
      <c r="O1804" s="1">
        <f t="shared" si="744"/>
        <v>0.4587155963302752</v>
      </c>
      <c r="P1804" s="1">
        <f t="shared" si="745"/>
        <v>2.3443909850595079E-2</v>
      </c>
      <c r="Q1804" s="1">
        <f t="shared" si="746"/>
        <v>5.328776429953172E-2</v>
      </c>
      <c r="R1804" s="1">
        <f t="shared" si="747"/>
        <v>0.56428776429953176</v>
      </c>
      <c r="S1804" s="1"/>
      <c r="T1804" s="17">
        <f t="shared" si="748"/>
        <v>772.14546064335025</v>
      </c>
      <c r="U1804" s="18">
        <f t="shared" si="749"/>
        <v>1178.7723247127699</v>
      </c>
      <c r="V1804" s="2">
        <f t="shared" si="750"/>
        <v>733.53818761118271</v>
      </c>
      <c r="W1804" s="18">
        <f t="shared" si="751"/>
        <v>1119.8337084771313</v>
      </c>
      <c r="X1804" s="2">
        <f t="shared" si="752"/>
        <v>-136.32555426413018</v>
      </c>
      <c r="Y1804" s="2">
        <f t="shared" si="753"/>
        <v>111.98337084771313</v>
      </c>
      <c r="Z1804" s="2">
        <f t="shared" si="754"/>
        <v>-1000</v>
      </c>
      <c r="AA1804" s="2">
        <f t="shared" si="755"/>
        <v>-1000</v>
      </c>
      <c r="AB1804" s="5">
        <f t="shared" si="756"/>
        <v>-1</v>
      </c>
      <c r="AC1804" s="5">
        <f t="shared" si="757"/>
        <v>-1</v>
      </c>
      <c r="AD1804" s="3">
        <f t="shared" si="758"/>
        <v>201610</v>
      </c>
      <c r="AE1804" s="21">
        <v>1.8260000000000001</v>
      </c>
      <c r="AF1804" s="21">
        <v>2.1</v>
      </c>
      <c r="AG1804" s="21">
        <v>1.7689999999999999</v>
      </c>
      <c r="AH1804" s="21">
        <v>2.1800000000000002</v>
      </c>
      <c r="AI1804">
        <v>6</v>
      </c>
      <c r="AJ1804">
        <v>6</v>
      </c>
      <c r="AK1804">
        <f t="shared" si="759"/>
        <v>-140</v>
      </c>
      <c r="AL1804">
        <f t="shared" si="760"/>
        <v>6</v>
      </c>
      <c r="AM1804">
        <f t="shared" si="761"/>
        <v>6</v>
      </c>
    </row>
    <row r="1805" spans="2:39" x14ac:dyDescent="0.25">
      <c r="B1805" s="24">
        <v>42666</v>
      </c>
      <c r="C1805" s="20" t="s">
        <v>48</v>
      </c>
      <c r="D1805" s="20" t="s">
        <v>39</v>
      </c>
      <c r="E1805" s="2">
        <v>273</v>
      </c>
      <c r="F1805" s="2">
        <v>-310.55900621118008</v>
      </c>
      <c r="G1805" s="9">
        <f t="shared" si="762"/>
        <v>45104.041666662299</v>
      </c>
      <c r="H1805" s="2" t="str">
        <f t="shared" si="763"/>
        <v>New England Patriots</v>
      </c>
      <c r="I1805" s="2" t="str">
        <f t="shared" si="764"/>
        <v>Pittsburgh Steelers</v>
      </c>
      <c r="J1805" s="17">
        <f t="shared" si="765"/>
        <v>-310.55900621118008</v>
      </c>
      <c r="K1805" s="18">
        <f t="shared" si="766"/>
        <v>273</v>
      </c>
      <c r="L1805" s="4">
        <f t="shared" si="741"/>
        <v>1.3220000000000001</v>
      </c>
      <c r="M1805" s="4">
        <f t="shared" si="742"/>
        <v>3.73</v>
      </c>
      <c r="N1805" s="1">
        <f t="shared" si="743"/>
        <v>0.75642965204236001</v>
      </c>
      <c r="O1805" s="1">
        <f t="shared" si="744"/>
        <v>0.26809651474530832</v>
      </c>
      <c r="P1805" s="1">
        <f t="shared" si="745"/>
        <v>2.3939034045922236E-2</v>
      </c>
      <c r="Q1805" s="1">
        <f t="shared" si="746"/>
        <v>0.24416656864852584</v>
      </c>
      <c r="R1805" s="1">
        <f t="shared" si="747"/>
        <v>0.75516656864852583</v>
      </c>
      <c r="S1805" s="1"/>
      <c r="T1805" s="17">
        <f t="shared" si="748"/>
        <v>324.21116282946303</v>
      </c>
      <c r="U1805" s="18">
        <f t="shared" si="749"/>
        <v>2663.4771552855118</v>
      </c>
      <c r="V1805" s="2">
        <f t="shared" si="750"/>
        <v>308.00060468798989</v>
      </c>
      <c r="W1805" s="18">
        <f t="shared" si="751"/>
        <v>2530.3032975212359</v>
      </c>
      <c r="X1805" s="2">
        <f t="shared" si="752"/>
        <v>-324.67468725037662</v>
      </c>
      <c r="Y1805" s="2">
        <f t="shared" si="753"/>
        <v>253.03032975212358</v>
      </c>
      <c r="Z1805" s="2">
        <f t="shared" si="754"/>
        <v>308.00060468798989</v>
      </c>
      <c r="AA1805" s="2">
        <f t="shared" si="755"/>
        <v>-1000</v>
      </c>
      <c r="AB1805" s="5">
        <f t="shared" si="756"/>
        <v>0.32200000000000006</v>
      </c>
      <c r="AC1805" s="5">
        <f t="shared" si="757"/>
        <v>-1</v>
      </c>
      <c r="AD1805" s="3">
        <f t="shared" si="758"/>
        <v>201610</v>
      </c>
      <c r="AE1805" s="21">
        <v>3.6</v>
      </c>
      <c r="AF1805" s="21">
        <v>1.3380000000000001</v>
      </c>
      <c r="AG1805" s="21">
        <v>3.73</v>
      </c>
      <c r="AH1805" s="21">
        <v>1.3220000000000001</v>
      </c>
      <c r="AI1805">
        <v>16</v>
      </c>
      <c r="AJ1805">
        <v>27</v>
      </c>
      <c r="AK1805">
        <f t="shared" si="759"/>
        <v>-400</v>
      </c>
      <c r="AL1805">
        <f t="shared" si="760"/>
        <v>27</v>
      </c>
      <c r="AM1805">
        <f t="shared" si="761"/>
        <v>16</v>
      </c>
    </row>
    <row r="1806" spans="2:39" x14ac:dyDescent="0.25">
      <c r="B1806" s="24">
        <v>42666</v>
      </c>
      <c r="C1806" s="20" t="s">
        <v>38</v>
      </c>
      <c r="D1806" s="20" t="s">
        <v>57</v>
      </c>
      <c r="E1806" s="2">
        <v>-202.02020202020196</v>
      </c>
      <c r="F1806" s="2">
        <v>181</v>
      </c>
      <c r="G1806" s="9">
        <f t="shared" si="762"/>
        <v>45104.083333328963</v>
      </c>
      <c r="H1806" s="2" t="str">
        <f t="shared" si="763"/>
        <v>Atlanta Falcons</v>
      </c>
      <c r="I1806" s="2" t="str">
        <f t="shared" si="764"/>
        <v>San Diego Chargers</v>
      </c>
      <c r="J1806" s="17">
        <f t="shared" si="765"/>
        <v>-202.02020202020196</v>
      </c>
      <c r="K1806" s="18">
        <f t="shared" si="766"/>
        <v>181</v>
      </c>
      <c r="L1806" s="4">
        <f t="shared" si="741"/>
        <v>1.4950000000000001</v>
      </c>
      <c r="M1806" s="4">
        <f t="shared" si="742"/>
        <v>2.81</v>
      </c>
      <c r="N1806" s="1">
        <f t="shared" si="743"/>
        <v>0.66889632107023411</v>
      </c>
      <c r="O1806" s="1">
        <f t="shared" si="744"/>
        <v>0.35587188612099646</v>
      </c>
      <c r="P1806" s="1">
        <f t="shared" si="745"/>
        <v>2.4169570267131069E-2</v>
      </c>
      <c r="Q1806" s="1">
        <f t="shared" si="746"/>
        <v>0.15651221747461883</v>
      </c>
      <c r="R1806" s="1">
        <f t="shared" si="747"/>
        <v>0.66751221747461886</v>
      </c>
      <c r="S1806" s="1"/>
      <c r="T1806" s="17">
        <f t="shared" si="748"/>
        <v>498.09992060261197</v>
      </c>
      <c r="U1806" s="18">
        <f t="shared" si="749"/>
        <v>1796.2818011286422</v>
      </c>
      <c r="V1806" s="2">
        <f t="shared" si="750"/>
        <v>473.19492457248134</v>
      </c>
      <c r="W1806" s="18">
        <f t="shared" si="751"/>
        <v>1706.46771107221</v>
      </c>
      <c r="X1806" s="2">
        <f t="shared" si="752"/>
        <v>-211.32940107155051</v>
      </c>
      <c r="Y1806" s="2">
        <f t="shared" si="753"/>
        <v>170.64677110722101</v>
      </c>
      <c r="Z1806" s="2">
        <f t="shared" si="754"/>
        <v>-1000</v>
      </c>
      <c r="AA1806" s="2">
        <f t="shared" si="755"/>
        <v>1706.46771107221</v>
      </c>
      <c r="AB1806" s="5">
        <f t="shared" si="756"/>
        <v>-1</v>
      </c>
      <c r="AC1806" s="5">
        <f t="shared" si="757"/>
        <v>1.81</v>
      </c>
      <c r="AD1806" s="3">
        <f t="shared" si="758"/>
        <v>201610</v>
      </c>
      <c r="AE1806" s="21">
        <v>1.37</v>
      </c>
      <c r="AF1806" s="21">
        <v>3.39</v>
      </c>
      <c r="AG1806" s="21">
        <v>1.4950000000000001</v>
      </c>
      <c r="AH1806" s="21">
        <v>2.81</v>
      </c>
      <c r="AI1806">
        <v>30</v>
      </c>
      <c r="AJ1806">
        <v>33</v>
      </c>
      <c r="AK1806">
        <f t="shared" si="759"/>
        <v>-300</v>
      </c>
      <c r="AL1806">
        <f t="shared" si="760"/>
        <v>30</v>
      </c>
      <c r="AM1806">
        <f t="shared" si="761"/>
        <v>33</v>
      </c>
    </row>
    <row r="1807" spans="2:39" x14ac:dyDescent="0.25">
      <c r="B1807" s="24">
        <v>42666</v>
      </c>
      <c r="C1807" s="20" t="s">
        <v>25</v>
      </c>
      <c r="D1807" s="20" t="s">
        <v>30</v>
      </c>
      <c r="E1807" s="2">
        <v>-113.12217194570137</v>
      </c>
      <c r="F1807" s="2">
        <v>102</v>
      </c>
      <c r="G1807" s="9">
        <f t="shared" si="762"/>
        <v>45104.124999995627</v>
      </c>
      <c r="H1807" s="2" t="str">
        <f t="shared" si="763"/>
        <v>San Francisco 49ers</v>
      </c>
      <c r="I1807" s="2" t="str">
        <f t="shared" si="764"/>
        <v>Tampa Bay Buccaneers</v>
      </c>
      <c r="J1807" s="17">
        <f t="shared" si="765"/>
        <v>-113.12217194570137</v>
      </c>
      <c r="K1807" s="18">
        <f t="shared" si="766"/>
        <v>102</v>
      </c>
      <c r="L1807" s="4">
        <f t="shared" si="741"/>
        <v>1.8840000000000001</v>
      </c>
      <c r="M1807" s="4">
        <f t="shared" si="742"/>
        <v>2.02</v>
      </c>
      <c r="N1807" s="1">
        <f t="shared" si="743"/>
        <v>0.53078556263269638</v>
      </c>
      <c r="O1807" s="1">
        <f t="shared" si="744"/>
        <v>0.49504950495049505</v>
      </c>
      <c r="P1807" s="1">
        <f t="shared" si="745"/>
        <v>2.5184426229508117E-2</v>
      </c>
      <c r="Q1807" s="1">
        <f t="shared" si="746"/>
        <v>1.7868028841100669E-2</v>
      </c>
      <c r="R1807" s="1">
        <f t="shared" si="747"/>
        <v>0.52886802884110073</v>
      </c>
      <c r="S1807" s="1"/>
      <c r="T1807" s="17">
        <f t="shared" si="748"/>
        <v>890.83087928624184</v>
      </c>
      <c r="U1807" s="18">
        <f t="shared" si="749"/>
        <v>1023.5691422820969</v>
      </c>
      <c r="V1807" s="2">
        <f t="shared" si="750"/>
        <v>846.28933532192968</v>
      </c>
      <c r="W1807" s="18">
        <f t="shared" si="751"/>
        <v>972.39068516799205</v>
      </c>
      <c r="X1807" s="2">
        <f t="shared" si="752"/>
        <v>-118.16289751773826</v>
      </c>
      <c r="Y1807" s="2">
        <f t="shared" si="753"/>
        <v>-102.83932325279712</v>
      </c>
      <c r="Z1807" s="2">
        <f t="shared" si="754"/>
        <v>-1000</v>
      </c>
      <c r="AA1807" s="2">
        <f t="shared" si="755"/>
        <v>972.39068516799205</v>
      </c>
      <c r="AB1807" s="5">
        <f t="shared" si="756"/>
        <v>-1</v>
      </c>
      <c r="AC1807" s="5">
        <f t="shared" si="757"/>
        <v>1.02</v>
      </c>
      <c r="AD1807" s="3">
        <f t="shared" si="758"/>
        <v>201610</v>
      </c>
      <c r="AE1807" s="21">
        <v>2.06</v>
      </c>
      <c r="AF1807" s="21">
        <v>1.8540000000000001</v>
      </c>
      <c r="AG1807" s="21">
        <v>1.8839999999999999</v>
      </c>
      <c r="AH1807" s="21">
        <v>2.02</v>
      </c>
      <c r="AI1807">
        <v>17</v>
      </c>
      <c r="AJ1807">
        <v>34</v>
      </c>
      <c r="AK1807">
        <f t="shared" si="759"/>
        <v>-120</v>
      </c>
      <c r="AL1807">
        <f t="shared" si="760"/>
        <v>17</v>
      </c>
      <c r="AM1807">
        <f t="shared" si="761"/>
        <v>34</v>
      </c>
    </row>
    <row r="1808" spans="2:39" x14ac:dyDescent="0.25">
      <c r="B1808" s="24">
        <v>42666</v>
      </c>
      <c r="C1808" s="20" t="s">
        <v>24</v>
      </c>
      <c r="D1808" s="20" t="s">
        <v>49</v>
      </c>
      <c r="E1808" s="2">
        <v>-552.48618784530368</v>
      </c>
      <c r="F1808" s="2">
        <v>461.00000000000006</v>
      </c>
      <c r="G1808" s="9">
        <f t="shared" si="762"/>
        <v>45104.166666662291</v>
      </c>
      <c r="H1808" s="2" t="str">
        <f t="shared" si="763"/>
        <v>Cincinnati Bengals</v>
      </c>
      <c r="I1808" s="2" t="str">
        <f t="shared" si="764"/>
        <v>Cleveland Browns</v>
      </c>
      <c r="J1808" s="17">
        <f t="shared" si="765"/>
        <v>-552.48618784530368</v>
      </c>
      <c r="K1808" s="18">
        <f t="shared" si="766"/>
        <v>461.00000000000006</v>
      </c>
      <c r="L1808" s="4">
        <f t="shared" si="741"/>
        <v>1.181</v>
      </c>
      <c r="M1808" s="4">
        <f t="shared" si="742"/>
        <v>5.61</v>
      </c>
      <c r="N1808" s="1">
        <f t="shared" si="743"/>
        <v>0.84674005080440307</v>
      </c>
      <c r="O1808" s="1">
        <f t="shared" si="744"/>
        <v>0.17825311942959002</v>
      </c>
      <c r="P1808" s="1">
        <f t="shared" si="745"/>
        <v>2.4383743189515528E-2</v>
      </c>
      <c r="Q1808" s="1">
        <f t="shared" si="746"/>
        <v>0.33424346568740654</v>
      </c>
      <c r="R1808" s="1">
        <f t="shared" si="747"/>
        <v>0.8452434656874066</v>
      </c>
      <c r="S1808" s="1"/>
      <c r="T1808" s="17">
        <f t="shared" si="748"/>
        <v>183.09107445951733</v>
      </c>
      <c r="U1808" s="18">
        <f t="shared" si="749"/>
        <v>4339.2136408432089</v>
      </c>
      <c r="V1808" s="2">
        <f t="shared" si="750"/>
        <v>173.93652073654147</v>
      </c>
      <c r="W1808" s="18">
        <f t="shared" si="751"/>
        <v>4122.2529588010484</v>
      </c>
      <c r="X1808" s="2">
        <f t="shared" si="752"/>
        <v>-574.92238879187551</v>
      </c>
      <c r="Y1808" s="2">
        <f t="shared" si="753"/>
        <v>412.22529588010485</v>
      </c>
      <c r="Z1808" s="2">
        <f t="shared" si="754"/>
        <v>173.93652073654147</v>
      </c>
      <c r="AA1808" s="2">
        <f t="shared" si="755"/>
        <v>-1000</v>
      </c>
      <c r="AB1808" s="5">
        <f t="shared" si="756"/>
        <v>0.18100000000000005</v>
      </c>
      <c r="AC1808" s="5">
        <f t="shared" si="757"/>
        <v>-1</v>
      </c>
      <c r="AD1808" s="3">
        <f t="shared" si="758"/>
        <v>201610</v>
      </c>
      <c r="AE1808" s="21">
        <v>1.25</v>
      </c>
      <c r="AF1808" s="21">
        <v>4.46</v>
      </c>
      <c r="AG1808" s="21">
        <v>1.181</v>
      </c>
      <c r="AH1808" s="21">
        <v>5.61</v>
      </c>
      <c r="AI1808">
        <v>31</v>
      </c>
      <c r="AJ1808">
        <v>17</v>
      </c>
      <c r="AK1808">
        <f t="shared" si="759"/>
        <v>-600</v>
      </c>
      <c r="AL1808">
        <f t="shared" si="760"/>
        <v>31</v>
      </c>
      <c r="AM1808">
        <f t="shared" si="761"/>
        <v>17</v>
      </c>
    </row>
    <row r="1809" spans="2:39" x14ac:dyDescent="0.25">
      <c r="B1809" s="24">
        <v>42666</v>
      </c>
      <c r="C1809" s="20" t="s">
        <v>37</v>
      </c>
      <c r="D1809" s="20" t="s">
        <v>56</v>
      </c>
      <c r="E1809" s="2">
        <v>102</v>
      </c>
      <c r="F1809" s="2">
        <v>-113.12217194570137</v>
      </c>
      <c r="G1809" s="9">
        <f t="shared" si="762"/>
        <v>45104.208333328956</v>
      </c>
      <c r="H1809" s="2" t="str">
        <f t="shared" si="763"/>
        <v>Washington Redskins</v>
      </c>
      <c r="I1809" s="2" t="str">
        <f t="shared" si="764"/>
        <v>Detroit Lions</v>
      </c>
      <c r="J1809" s="17">
        <f t="shared" si="765"/>
        <v>-113.12217194570137</v>
      </c>
      <c r="K1809" s="18">
        <f t="shared" si="766"/>
        <v>102</v>
      </c>
      <c r="L1809" s="4">
        <f t="shared" si="741"/>
        <v>1.8840000000000001</v>
      </c>
      <c r="M1809" s="4">
        <f t="shared" si="742"/>
        <v>2.02</v>
      </c>
      <c r="N1809" s="1">
        <f t="shared" si="743"/>
        <v>0.53078556263269638</v>
      </c>
      <c r="O1809" s="1">
        <f t="shared" si="744"/>
        <v>0.49504950495049505</v>
      </c>
      <c r="P1809" s="1">
        <f t="shared" si="745"/>
        <v>2.5184426229508117E-2</v>
      </c>
      <c r="Q1809" s="1">
        <f t="shared" si="746"/>
        <v>1.7868028841100669E-2</v>
      </c>
      <c r="R1809" s="1">
        <f t="shared" si="747"/>
        <v>0.52886802884110073</v>
      </c>
      <c r="S1809" s="1"/>
      <c r="T1809" s="17">
        <f t="shared" si="748"/>
        <v>890.83087928624184</v>
      </c>
      <c r="U1809" s="18">
        <f t="shared" si="749"/>
        <v>1023.5691422820969</v>
      </c>
      <c r="V1809" s="2">
        <f t="shared" si="750"/>
        <v>846.28933532192968</v>
      </c>
      <c r="W1809" s="18">
        <f t="shared" si="751"/>
        <v>972.39068516799205</v>
      </c>
      <c r="X1809" s="2">
        <f t="shared" si="752"/>
        <v>-118.16289751773826</v>
      </c>
      <c r="Y1809" s="2">
        <f t="shared" si="753"/>
        <v>-102.83932325279712</v>
      </c>
      <c r="Z1809" s="2">
        <f t="shared" si="754"/>
        <v>-1000</v>
      </c>
      <c r="AA1809" s="2">
        <f t="shared" si="755"/>
        <v>972.39068516799205</v>
      </c>
      <c r="AB1809" s="5">
        <f t="shared" si="756"/>
        <v>-1</v>
      </c>
      <c r="AC1809" s="5">
        <f t="shared" si="757"/>
        <v>1.02</v>
      </c>
      <c r="AD1809" s="3">
        <f t="shared" si="758"/>
        <v>201610</v>
      </c>
      <c r="AE1809" s="21">
        <v>1.847</v>
      </c>
      <c r="AF1809" s="21">
        <v>2.0699999999999998</v>
      </c>
      <c r="AG1809" s="21">
        <v>2.02</v>
      </c>
      <c r="AH1809" s="21">
        <v>1.8839999999999999</v>
      </c>
      <c r="AI1809">
        <v>20</v>
      </c>
      <c r="AJ1809">
        <v>17</v>
      </c>
      <c r="AK1809">
        <f t="shared" si="759"/>
        <v>-120</v>
      </c>
      <c r="AL1809">
        <f t="shared" si="760"/>
        <v>17</v>
      </c>
      <c r="AM1809">
        <f t="shared" si="761"/>
        <v>20</v>
      </c>
    </row>
    <row r="1810" spans="2:39" x14ac:dyDescent="0.25">
      <c r="B1810" s="24">
        <v>42666</v>
      </c>
      <c r="C1810" s="20" t="s">
        <v>29</v>
      </c>
      <c r="D1810" s="20" t="s">
        <v>55</v>
      </c>
      <c r="E1810" s="2">
        <v>-122.10012210012211</v>
      </c>
      <c r="F1810" s="2">
        <v>110.99999999999999</v>
      </c>
      <c r="G1810" s="9">
        <f t="shared" si="762"/>
        <v>45104.24999999562</v>
      </c>
      <c r="H1810" s="2" t="str">
        <f t="shared" si="763"/>
        <v>Jacksonville Jaguars</v>
      </c>
      <c r="I1810" s="2" t="str">
        <f t="shared" si="764"/>
        <v>Oakland Raiders</v>
      </c>
      <c r="J1810" s="17">
        <f t="shared" si="765"/>
        <v>-122.10012210012211</v>
      </c>
      <c r="K1810" s="18">
        <f t="shared" si="766"/>
        <v>110.99999999999999</v>
      </c>
      <c r="L1810" s="4">
        <f t="shared" si="741"/>
        <v>1.8190000000000002</v>
      </c>
      <c r="M1810" s="4">
        <f t="shared" si="742"/>
        <v>2.11</v>
      </c>
      <c r="N1810" s="1">
        <f t="shared" si="743"/>
        <v>0.54975261132490372</v>
      </c>
      <c r="O1810" s="1">
        <f t="shared" si="744"/>
        <v>0.47393364928909953</v>
      </c>
      <c r="P1810" s="1">
        <f t="shared" si="745"/>
        <v>2.3138203105115829E-2</v>
      </c>
      <c r="Q1810" s="1">
        <f t="shared" si="746"/>
        <v>3.7909481017902091E-2</v>
      </c>
      <c r="R1810" s="1">
        <f t="shared" si="747"/>
        <v>0.54890948101790205</v>
      </c>
      <c r="S1810" s="1"/>
      <c r="T1810" s="17">
        <f t="shared" si="748"/>
        <v>821.79400170970291</v>
      </c>
      <c r="U1810" s="18">
        <f t="shared" si="749"/>
        <v>1108.6766498470868</v>
      </c>
      <c r="V1810" s="2">
        <f t="shared" si="750"/>
        <v>780.70430162421769</v>
      </c>
      <c r="W1810" s="18">
        <f t="shared" si="751"/>
        <v>1053.2428173547323</v>
      </c>
      <c r="X1810" s="2">
        <f t="shared" si="752"/>
        <v>-128.08946971594088</v>
      </c>
      <c r="Y1810" s="2">
        <f t="shared" si="753"/>
        <v>105.32428173547324</v>
      </c>
      <c r="Z1810" s="2">
        <f t="shared" si="754"/>
        <v>-1000</v>
      </c>
      <c r="AA1810" s="2">
        <f t="shared" si="755"/>
        <v>1053.2428173547323</v>
      </c>
      <c r="AB1810" s="5">
        <f t="shared" si="756"/>
        <v>-1</v>
      </c>
      <c r="AC1810" s="5">
        <f t="shared" si="757"/>
        <v>1.1099999999999999</v>
      </c>
      <c r="AD1810" s="3">
        <f t="shared" si="758"/>
        <v>201610</v>
      </c>
      <c r="AE1810" s="21">
        <v>1.869</v>
      </c>
      <c r="AF1810" s="21">
        <v>2.04</v>
      </c>
      <c r="AG1810" s="21">
        <v>1.819</v>
      </c>
      <c r="AH1810" s="21">
        <v>2.11</v>
      </c>
      <c r="AI1810">
        <v>16</v>
      </c>
      <c r="AJ1810">
        <v>33</v>
      </c>
      <c r="AK1810">
        <f t="shared" si="759"/>
        <v>-130</v>
      </c>
      <c r="AL1810">
        <f t="shared" si="760"/>
        <v>16</v>
      </c>
      <c r="AM1810">
        <f t="shared" si="761"/>
        <v>33</v>
      </c>
    </row>
    <row r="1811" spans="2:39" x14ac:dyDescent="0.25">
      <c r="B1811" s="24">
        <v>42666</v>
      </c>
      <c r="C1811" s="20" t="s">
        <v>23</v>
      </c>
      <c r="D1811" s="20" t="s">
        <v>46</v>
      </c>
      <c r="E1811" s="2">
        <v>-250.00000000000006</v>
      </c>
      <c r="F1811" s="2">
        <v>222.00000000000003</v>
      </c>
      <c r="G1811" s="9">
        <f t="shared" si="762"/>
        <v>45104.291666662284</v>
      </c>
      <c r="H1811" s="2" t="str">
        <f t="shared" si="763"/>
        <v>Kansas City Chiefs</v>
      </c>
      <c r="I1811" s="2" t="str">
        <f t="shared" si="764"/>
        <v>New Orleans Saints</v>
      </c>
      <c r="J1811" s="17">
        <f t="shared" si="765"/>
        <v>-250.00000000000006</v>
      </c>
      <c r="K1811" s="18">
        <f t="shared" si="766"/>
        <v>222.00000000000003</v>
      </c>
      <c r="L1811" s="4">
        <f t="shared" si="741"/>
        <v>1.4</v>
      </c>
      <c r="M1811" s="4">
        <f t="shared" si="742"/>
        <v>3.22</v>
      </c>
      <c r="N1811" s="1">
        <f t="shared" si="743"/>
        <v>0.7142857142857143</v>
      </c>
      <c r="O1811" s="1">
        <f t="shared" si="744"/>
        <v>0.3105590062111801</v>
      </c>
      <c r="P1811" s="1">
        <f t="shared" si="745"/>
        <v>2.4242424242424288E-2</v>
      </c>
      <c r="Q1811" s="1">
        <f t="shared" si="746"/>
        <v>0.2018633540372671</v>
      </c>
      <c r="R1811" s="1">
        <f t="shared" si="747"/>
        <v>0.71286335403726708</v>
      </c>
      <c r="S1811" s="1"/>
      <c r="T1811" s="17">
        <f t="shared" si="748"/>
        <v>402.79338857376865</v>
      </c>
      <c r="U1811" s="18">
        <f t="shared" si="749"/>
        <v>2188.1727656476151</v>
      </c>
      <c r="V1811" s="2">
        <f t="shared" si="750"/>
        <v>382.65371914508017</v>
      </c>
      <c r="W1811" s="18">
        <f t="shared" si="751"/>
        <v>2078.7641273652343</v>
      </c>
      <c r="X1811" s="2">
        <f t="shared" si="752"/>
        <v>-261.33288400650764</v>
      </c>
      <c r="Y1811" s="2">
        <f t="shared" si="753"/>
        <v>207.87641273652343</v>
      </c>
      <c r="Z1811" s="2">
        <f t="shared" si="754"/>
        <v>382.65371914508017</v>
      </c>
      <c r="AA1811" s="2">
        <f t="shared" si="755"/>
        <v>-1000</v>
      </c>
      <c r="AB1811" s="5">
        <f t="shared" si="756"/>
        <v>0.39999999999999991</v>
      </c>
      <c r="AC1811" s="5">
        <f t="shared" si="757"/>
        <v>-1</v>
      </c>
      <c r="AD1811" s="3">
        <f t="shared" si="758"/>
        <v>201610</v>
      </c>
      <c r="AE1811" s="21">
        <v>1.35</v>
      </c>
      <c r="AF1811" s="21">
        <v>3.52</v>
      </c>
      <c r="AG1811" s="21">
        <v>1.4</v>
      </c>
      <c r="AH1811" s="21">
        <v>3.22</v>
      </c>
      <c r="AI1811">
        <v>27</v>
      </c>
      <c r="AJ1811">
        <v>21</v>
      </c>
      <c r="AK1811">
        <f t="shared" si="759"/>
        <v>-300</v>
      </c>
      <c r="AL1811">
        <f t="shared" si="760"/>
        <v>27</v>
      </c>
      <c r="AM1811">
        <f t="shared" si="761"/>
        <v>21</v>
      </c>
    </row>
    <row r="1812" spans="2:39" x14ac:dyDescent="0.25">
      <c r="B1812" s="24">
        <v>42666</v>
      </c>
      <c r="C1812" s="20" t="s">
        <v>33</v>
      </c>
      <c r="D1812" s="20" t="s">
        <v>27</v>
      </c>
      <c r="E1812" s="2">
        <v>118.00000000000001</v>
      </c>
      <c r="F1812" s="2">
        <v>-130.03901170351108</v>
      </c>
      <c r="G1812" s="9">
        <f t="shared" si="762"/>
        <v>45104.333333328948</v>
      </c>
      <c r="H1812" s="2" t="str">
        <f t="shared" si="763"/>
        <v>Buffalo Bills</v>
      </c>
      <c r="I1812" s="2" t="str">
        <f t="shared" si="764"/>
        <v>Miami Dolphins</v>
      </c>
      <c r="J1812" s="17">
        <f t="shared" si="765"/>
        <v>-130.03901170351108</v>
      </c>
      <c r="K1812" s="18">
        <f t="shared" si="766"/>
        <v>118.00000000000001</v>
      </c>
      <c r="L1812" s="4">
        <f t="shared" si="741"/>
        <v>1.7689999999999999</v>
      </c>
      <c r="M1812" s="4">
        <f t="shared" si="742"/>
        <v>2.1800000000000002</v>
      </c>
      <c r="N1812" s="1">
        <f t="shared" si="743"/>
        <v>0.56529112492933864</v>
      </c>
      <c r="O1812" s="1">
        <f t="shared" si="744"/>
        <v>0.4587155963302752</v>
      </c>
      <c r="P1812" s="1">
        <f t="shared" si="745"/>
        <v>2.3443909850595079E-2</v>
      </c>
      <c r="Q1812" s="1">
        <f t="shared" si="746"/>
        <v>5.328776429953172E-2</v>
      </c>
      <c r="R1812" s="1">
        <f t="shared" si="747"/>
        <v>0.56428776429953176</v>
      </c>
      <c r="S1812" s="1"/>
      <c r="T1812" s="17">
        <f t="shared" si="748"/>
        <v>772.14546064335025</v>
      </c>
      <c r="U1812" s="18">
        <f t="shared" si="749"/>
        <v>1178.7723247127699</v>
      </c>
      <c r="V1812" s="2">
        <f t="shared" si="750"/>
        <v>733.53818761118271</v>
      </c>
      <c r="W1812" s="18">
        <f t="shared" si="751"/>
        <v>1119.8337084771313</v>
      </c>
      <c r="X1812" s="2">
        <f t="shared" si="752"/>
        <v>-136.32555426413018</v>
      </c>
      <c r="Y1812" s="2">
        <f t="shared" si="753"/>
        <v>111.98337084771313</v>
      </c>
      <c r="Z1812" s="2">
        <f t="shared" si="754"/>
        <v>-1000</v>
      </c>
      <c r="AA1812" s="2">
        <f t="shared" si="755"/>
        <v>1119.8337084771313</v>
      </c>
      <c r="AB1812" s="5">
        <f t="shared" si="756"/>
        <v>-1</v>
      </c>
      <c r="AC1812" s="5">
        <f t="shared" si="757"/>
        <v>1.1800000000000002</v>
      </c>
      <c r="AD1812" s="3">
        <f t="shared" si="758"/>
        <v>201610</v>
      </c>
      <c r="AE1812" s="21">
        <v>2.27</v>
      </c>
      <c r="AF1812" s="21">
        <v>1.714</v>
      </c>
      <c r="AG1812" s="21">
        <v>2.1800000000000002</v>
      </c>
      <c r="AH1812" s="21">
        <v>1.7689999999999999</v>
      </c>
      <c r="AI1812">
        <v>28</v>
      </c>
      <c r="AJ1812">
        <v>25</v>
      </c>
      <c r="AK1812">
        <f t="shared" si="759"/>
        <v>-140</v>
      </c>
      <c r="AL1812">
        <f t="shared" si="760"/>
        <v>25</v>
      </c>
      <c r="AM1812">
        <f t="shared" si="761"/>
        <v>28</v>
      </c>
    </row>
    <row r="1813" spans="2:39" x14ac:dyDescent="0.25">
      <c r="B1813" s="24">
        <v>42666</v>
      </c>
      <c r="C1813" s="20" t="s">
        <v>45</v>
      </c>
      <c r="D1813" s="20" t="s">
        <v>31</v>
      </c>
      <c r="E1813" s="2">
        <v>-128.04097311139566</v>
      </c>
      <c r="F1813" s="2">
        <v>116.00000000000001</v>
      </c>
      <c r="G1813" s="9">
        <f t="shared" si="762"/>
        <v>45104.374999995613</v>
      </c>
      <c r="H1813" s="2" t="str">
        <f t="shared" si="763"/>
        <v>New York Jets</v>
      </c>
      <c r="I1813" s="2" t="str">
        <f t="shared" si="764"/>
        <v>Baltimore Ravens</v>
      </c>
      <c r="J1813" s="17">
        <f t="shared" si="765"/>
        <v>-128.04097311139566</v>
      </c>
      <c r="K1813" s="18">
        <f t="shared" si="766"/>
        <v>116.00000000000001</v>
      </c>
      <c r="L1813" s="4">
        <f t="shared" si="741"/>
        <v>1.7809999999999999</v>
      </c>
      <c r="M1813" s="4">
        <f t="shared" si="742"/>
        <v>2.16</v>
      </c>
      <c r="N1813" s="1">
        <f t="shared" si="743"/>
        <v>0.56148231330713083</v>
      </c>
      <c r="O1813" s="1">
        <f t="shared" si="744"/>
        <v>0.46296296296296291</v>
      </c>
      <c r="P1813" s="1">
        <f t="shared" si="745"/>
        <v>2.3861963968535793E-2</v>
      </c>
      <c r="Q1813" s="1">
        <f t="shared" si="746"/>
        <v>4.9259675172083961E-2</v>
      </c>
      <c r="R1813" s="1">
        <f t="shared" si="747"/>
        <v>0.56025967517208397</v>
      </c>
      <c r="S1813" s="1"/>
      <c r="T1813" s="17">
        <f t="shared" si="748"/>
        <v>784.88662367651148</v>
      </c>
      <c r="U1813" s="18">
        <f t="shared" si="749"/>
        <v>1159.9838754718842</v>
      </c>
      <c r="V1813" s="2">
        <f t="shared" si="750"/>
        <v>745.6422924926859</v>
      </c>
      <c r="W1813" s="18">
        <f t="shared" si="751"/>
        <v>1101.9846816982899</v>
      </c>
      <c r="X1813" s="2">
        <f t="shared" si="752"/>
        <v>-134.1125644385051</v>
      </c>
      <c r="Y1813" s="2">
        <f t="shared" si="753"/>
        <v>110.198468169829</v>
      </c>
      <c r="Z1813" s="2">
        <f t="shared" si="754"/>
        <v>745.6422924926859</v>
      </c>
      <c r="AA1813" s="2">
        <f t="shared" si="755"/>
        <v>-1000</v>
      </c>
      <c r="AB1813" s="5">
        <f t="shared" si="756"/>
        <v>0.78099999999999992</v>
      </c>
      <c r="AC1813" s="5">
        <f t="shared" si="757"/>
        <v>-1</v>
      </c>
      <c r="AD1813" s="3">
        <f t="shared" si="758"/>
        <v>201610</v>
      </c>
      <c r="AE1813" s="21">
        <v>1.9430000000000001</v>
      </c>
      <c r="AF1813" s="21">
        <v>1.9610000000000001</v>
      </c>
      <c r="AG1813" s="21">
        <v>1.7809999999999999</v>
      </c>
      <c r="AH1813" s="21">
        <v>2.16</v>
      </c>
      <c r="AI1813">
        <v>24</v>
      </c>
      <c r="AJ1813">
        <v>16</v>
      </c>
      <c r="AK1813">
        <f t="shared" si="759"/>
        <v>-130</v>
      </c>
      <c r="AL1813">
        <f t="shared" si="760"/>
        <v>24</v>
      </c>
      <c r="AM1813">
        <f t="shared" si="761"/>
        <v>16</v>
      </c>
    </row>
    <row r="1814" spans="2:39" x14ac:dyDescent="0.25">
      <c r="B1814" s="24">
        <v>42666</v>
      </c>
      <c r="C1814" s="20" t="s">
        <v>22</v>
      </c>
      <c r="D1814" s="20" t="s">
        <v>32</v>
      </c>
      <c r="E1814" s="2">
        <v>127</v>
      </c>
      <c r="F1814" s="2">
        <v>-140.0560224089636</v>
      </c>
      <c r="G1814" s="9">
        <f t="shared" si="762"/>
        <v>45104.416666662277</v>
      </c>
      <c r="H1814" s="2" t="str">
        <f t="shared" si="763"/>
        <v>Minnesota Vikings</v>
      </c>
      <c r="I1814" s="2" t="str">
        <f t="shared" si="764"/>
        <v>Philadelphia Eagles</v>
      </c>
      <c r="J1814" s="17">
        <f t="shared" si="765"/>
        <v>-140.0560224089636</v>
      </c>
      <c r="K1814" s="18">
        <f t="shared" si="766"/>
        <v>127</v>
      </c>
      <c r="L1814" s="4">
        <f t="shared" si="741"/>
        <v>1.714</v>
      </c>
      <c r="M1814" s="4">
        <f t="shared" si="742"/>
        <v>2.27</v>
      </c>
      <c r="N1814" s="1">
        <f t="shared" si="743"/>
        <v>0.58343057176196034</v>
      </c>
      <c r="O1814" s="1">
        <f t="shared" si="744"/>
        <v>0.44052863436123346</v>
      </c>
      <c r="P1814" s="1">
        <f t="shared" si="745"/>
        <v>2.3398594377510018E-2</v>
      </c>
      <c r="Q1814" s="1">
        <f t="shared" si="746"/>
        <v>7.1450968700363438E-2</v>
      </c>
      <c r="R1814" s="1">
        <f t="shared" si="747"/>
        <v>0.58245096870036339</v>
      </c>
      <c r="S1814" s="1"/>
      <c r="T1814" s="17">
        <f t="shared" si="748"/>
        <v>716.88271414729309</v>
      </c>
      <c r="U1814" s="18">
        <f t="shared" si="749"/>
        <v>1267.5379818063075</v>
      </c>
      <c r="V1814" s="2">
        <f t="shared" si="750"/>
        <v>681.03857843992841</v>
      </c>
      <c r="W1814" s="18">
        <f t="shared" si="751"/>
        <v>1204.1610827159921</v>
      </c>
      <c r="X1814" s="2">
        <f t="shared" si="752"/>
        <v>-146.83455998788267</v>
      </c>
      <c r="Y1814" s="2">
        <f t="shared" si="753"/>
        <v>120.4161082715992</v>
      </c>
      <c r="Z1814" s="2">
        <f t="shared" si="754"/>
        <v>-1000</v>
      </c>
      <c r="AA1814" s="2">
        <f t="shared" si="755"/>
        <v>1204.1610827159921</v>
      </c>
      <c r="AB1814" s="5">
        <f t="shared" si="756"/>
        <v>-1</v>
      </c>
      <c r="AC1814" s="5">
        <f t="shared" si="757"/>
        <v>1.27</v>
      </c>
      <c r="AD1814" s="3">
        <f t="shared" si="758"/>
        <v>201610</v>
      </c>
      <c r="AE1814" s="21">
        <v>2.25</v>
      </c>
      <c r="AF1814" s="21">
        <v>1.724</v>
      </c>
      <c r="AG1814" s="21">
        <v>2.27</v>
      </c>
      <c r="AH1814" s="21">
        <v>1.714</v>
      </c>
      <c r="AI1814">
        <v>21</v>
      </c>
      <c r="AJ1814">
        <v>10</v>
      </c>
      <c r="AK1814">
        <f t="shared" si="759"/>
        <v>-150</v>
      </c>
      <c r="AL1814">
        <f t="shared" si="760"/>
        <v>10</v>
      </c>
      <c r="AM1814">
        <f t="shared" si="761"/>
        <v>21</v>
      </c>
    </row>
    <row r="1815" spans="2:39" x14ac:dyDescent="0.25">
      <c r="B1815" s="24">
        <v>42666</v>
      </c>
      <c r="C1815" s="20" t="s">
        <v>44</v>
      </c>
      <c r="D1815" s="20" t="s">
        <v>42</v>
      </c>
      <c r="E1815" s="2">
        <v>-190.11406844106463</v>
      </c>
      <c r="F1815" s="2">
        <v>171</v>
      </c>
      <c r="G1815" s="9">
        <f t="shared" si="762"/>
        <v>45104.458333328941</v>
      </c>
      <c r="H1815" s="2" t="str">
        <f t="shared" si="763"/>
        <v>Tennessee Titans</v>
      </c>
      <c r="I1815" s="2" t="str">
        <f t="shared" si="764"/>
        <v>Indianapolis Colts</v>
      </c>
      <c r="J1815" s="17">
        <f t="shared" si="765"/>
        <v>-190.11406844106463</v>
      </c>
      <c r="K1815" s="18">
        <f t="shared" si="766"/>
        <v>171</v>
      </c>
      <c r="L1815" s="4">
        <f t="shared" si="741"/>
        <v>1.5260000000000002</v>
      </c>
      <c r="M1815" s="4">
        <f t="shared" si="742"/>
        <v>2.71</v>
      </c>
      <c r="N1815" s="1">
        <f t="shared" si="743"/>
        <v>0.65530799475753598</v>
      </c>
      <c r="O1815" s="1">
        <f t="shared" si="744"/>
        <v>0.36900369003690037</v>
      </c>
      <c r="P1815" s="1">
        <f t="shared" si="745"/>
        <v>2.3734655335221788E-2</v>
      </c>
      <c r="Q1815" s="1">
        <f t="shared" si="746"/>
        <v>0.14315215236031781</v>
      </c>
      <c r="R1815" s="1">
        <f t="shared" si="747"/>
        <v>0.65415215236031776</v>
      </c>
      <c r="S1815" s="1"/>
      <c r="T1815" s="17">
        <f t="shared" si="748"/>
        <v>528.69633829345491</v>
      </c>
      <c r="U1815" s="18">
        <f t="shared" si="749"/>
        <v>1698.0824170407793</v>
      </c>
      <c r="V1815" s="2">
        <f t="shared" si="750"/>
        <v>502.26152137878216</v>
      </c>
      <c r="W1815" s="18">
        <f t="shared" si="751"/>
        <v>1613.1782961887402</v>
      </c>
      <c r="X1815" s="2">
        <f t="shared" si="752"/>
        <v>-199.09946460856727</v>
      </c>
      <c r="Y1815" s="2">
        <f t="shared" si="753"/>
        <v>161.31782961887401</v>
      </c>
      <c r="Z1815" s="2">
        <f t="shared" si="754"/>
        <v>-1000</v>
      </c>
      <c r="AA1815" s="2">
        <f t="shared" si="755"/>
        <v>1613.1782961887402</v>
      </c>
      <c r="AB1815" s="5">
        <f t="shared" si="756"/>
        <v>-1</v>
      </c>
      <c r="AC1815" s="5">
        <f t="shared" si="757"/>
        <v>1.71</v>
      </c>
      <c r="AD1815" s="3">
        <f t="shared" si="758"/>
        <v>201610</v>
      </c>
      <c r="AE1815" s="21">
        <v>1.714</v>
      </c>
      <c r="AF1815" s="21">
        <v>2.27</v>
      </c>
      <c r="AG1815" s="21">
        <v>1.526</v>
      </c>
      <c r="AH1815" s="21">
        <v>2.71</v>
      </c>
      <c r="AI1815">
        <v>26</v>
      </c>
      <c r="AJ1815">
        <v>34</v>
      </c>
      <c r="AK1815">
        <f t="shared" si="759"/>
        <v>-200</v>
      </c>
      <c r="AL1815">
        <f t="shared" si="760"/>
        <v>26</v>
      </c>
      <c r="AM1815">
        <f t="shared" si="761"/>
        <v>34</v>
      </c>
    </row>
    <row r="1816" spans="2:39" x14ac:dyDescent="0.25">
      <c r="B1816" s="24">
        <v>42666</v>
      </c>
      <c r="C1816" s="20" t="s">
        <v>50</v>
      </c>
      <c r="D1816" s="20" t="s">
        <v>28</v>
      </c>
      <c r="E1816" s="2">
        <v>133</v>
      </c>
      <c r="F1816" s="2">
        <v>-147.05882352941177</v>
      </c>
      <c r="G1816" s="9">
        <f t="shared" si="762"/>
        <v>45104.499999995605</v>
      </c>
      <c r="H1816" s="2" t="str">
        <f t="shared" si="763"/>
        <v>New York Giants</v>
      </c>
      <c r="I1816" s="2" t="str">
        <f t="shared" si="764"/>
        <v>Los Angeles Rams</v>
      </c>
      <c r="J1816" s="17">
        <f t="shared" si="765"/>
        <v>-147.05882352941177</v>
      </c>
      <c r="K1816" s="18">
        <f t="shared" si="766"/>
        <v>133</v>
      </c>
      <c r="L1816" s="4">
        <f t="shared" si="741"/>
        <v>1.68</v>
      </c>
      <c r="M1816" s="4">
        <f t="shared" si="742"/>
        <v>2.33</v>
      </c>
      <c r="N1816" s="1">
        <f t="shared" si="743"/>
        <v>0.59523809523809523</v>
      </c>
      <c r="O1816" s="1">
        <f t="shared" si="744"/>
        <v>0.42918454935622319</v>
      </c>
      <c r="P1816" s="1">
        <f t="shared" si="745"/>
        <v>2.3840399002493684E-2</v>
      </c>
      <c r="Q1816" s="1">
        <f t="shared" si="746"/>
        <v>8.3026772940936022E-2</v>
      </c>
      <c r="R1816" s="1">
        <f t="shared" si="747"/>
        <v>0.59402677294093609</v>
      </c>
      <c r="S1816" s="1"/>
      <c r="T1816" s="17">
        <f t="shared" si="748"/>
        <v>683.42580764357172</v>
      </c>
      <c r="U1816" s="18">
        <f t="shared" si="749"/>
        <v>1327.8234083783493</v>
      </c>
      <c r="V1816" s="2">
        <f t="shared" si="750"/>
        <v>649.25451726139306</v>
      </c>
      <c r="W1816" s="18">
        <f t="shared" si="751"/>
        <v>1261.4322379594319</v>
      </c>
      <c r="X1816" s="2">
        <f t="shared" si="752"/>
        <v>-154.02280206198321</v>
      </c>
      <c r="Y1816" s="2">
        <f t="shared" si="753"/>
        <v>126.14322379594319</v>
      </c>
      <c r="Z1816" s="2">
        <f t="shared" si="754"/>
        <v>649.25451726139306</v>
      </c>
      <c r="AA1816" s="2">
        <f t="shared" si="755"/>
        <v>-1000</v>
      </c>
      <c r="AB1816" s="5">
        <f t="shared" si="756"/>
        <v>0.67999999999999994</v>
      </c>
      <c r="AC1816" s="5">
        <f t="shared" si="757"/>
        <v>-1</v>
      </c>
      <c r="AD1816" s="3">
        <f t="shared" si="758"/>
        <v>201610</v>
      </c>
      <c r="AE1816" s="21">
        <v>2.29</v>
      </c>
      <c r="AF1816" s="21">
        <v>1.6990000000000001</v>
      </c>
      <c r="AG1816" s="21">
        <v>2.33</v>
      </c>
      <c r="AH1816" s="21">
        <v>1.68</v>
      </c>
      <c r="AI1816">
        <v>10</v>
      </c>
      <c r="AJ1816">
        <v>17</v>
      </c>
      <c r="AK1816">
        <f t="shared" si="759"/>
        <v>-150</v>
      </c>
      <c r="AL1816">
        <f t="shared" si="760"/>
        <v>17</v>
      </c>
      <c r="AM1816">
        <f t="shared" si="761"/>
        <v>10</v>
      </c>
    </row>
    <row r="1817" spans="2:39" x14ac:dyDescent="0.25">
      <c r="B1817" s="24">
        <v>42663</v>
      </c>
      <c r="C1817" s="20" t="s">
        <v>36</v>
      </c>
      <c r="D1817" s="20" t="s">
        <v>40</v>
      </c>
      <c r="E1817" s="2">
        <v>-330.03300330033011</v>
      </c>
      <c r="F1817" s="2">
        <v>289</v>
      </c>
      <c r="G1817" s="9">
        <f t="shared" si="762"/>
        <v>45104.54166666227</v>
      </c>
      <c r="H1817" s="2" t="str">
        <f t="shared" si="763"/>
        <v>Green Bay Packers</v>
      </c>
      <c r="I1817" s="2" t="str">
        <f t="shared" si="764"/>
        <v>Chicago Bears</v>
      </c>
      <c r="J1817" s="17">
        <f t="shared" si="765"/>
        <v>-330.03300330033011</v>
      </c>
      <c r="K1817" s="18">
        <f t="shared" si="766"/>
        <v>289</v>
      </c>
      <c r="L1817" s="4">
        <f t="shared" si="741"/>
        <v>1.3029999999999999</v>
      </c>
      <c r="M1817" s="4">
        <f t="shared" si="742"/>
        <v>3.89</v>
      </c>
      <c r="N1817" s="1">
        <f t="shared" si="743"/>
        <v>0.76745970836531086</v>
      </c>
      <c r="O1817" s="1">
        <f t="shared" si="744"/>
        <v>0.25706940874035988</v>
      </c>
      <c r="P1817" s="1">
        <f t="shared" si="745"/>
        <v>2.394184479106487E-2</v>
      </c>
      <c r="Q1817" s="1">
        <f t="shared" si="746"/>
        <v>0.25519514981247549</v>
      </c>
      <c r="R1817" s="1">
        <f t="shared" si="747"/>
        <v>0.7661951498124755</v>
      </c>
      <c r="S1817" s="1"/>
      <c r="T1817" s="17">
        <f t="shared" si="748"/>
        <v>305.15052235027554</v>
      </c>
      <c r="U1817" s="18">
        <f t="shared" si="749"/>
        <v>2810.9146314785244</v>
      </c>
      <c r="V1817" s="2">
        <f t="shared" si="750"/>
        <v>289.89299623276173</v>
      </c>
      <c r="W1817" s="18">
        <f t="shared" si="751"/>
        <v>2670.368899904598</v>
      </c>
      <c r="X1817" s="2">
        <f t="shared" si="752"/>
        <v>-344.95486713900362</v>
      </c>
      <c r="Y1817" s="2">
        <f t="shared" si="753"/>
        <v>267.03688999045983</v>
      </c>
      <c r="Z1817" s="2">
        <f t="shared" si="754"/>
        <v>289.89299623276173</v>
      </c>
      <c r="AA1817" s="2">
        <f t="shared" si="755"/>
        <v>-1000</v>
      </c>
      <c r="AB1817" s="5">
        <f t="shared" si="756"/>
        <v>0.30299999999999994</v>
      </c>
      <c r="AC1817" s="5">
        <f t="shared" si="757"/>
        <v>-1</v>
      </c>
      <c r="AD1817" s="3">
        <f t="shared" si="758"/>
        <v>201610</v>
      </c>
      <c r="AE1817" s="21">
        <v>1.2729999999999999</v>
      </c>
      <c r="AF1817" s="21">
        <v>4.18</v>
      </c>
      <c r="AG1817" s="21">
        <v>1.3029999999999999</v>
      </c>
      <c r="AH1817" s="21">
        <v>3.89</v>
      </c>
      <c r="AI1817">
        <v>26</v>
      </c>
      <c r="AJ1817">
        <v>10</v>
      </c>
      <c r="AK1817">
        <f t="shared" si="759"/>
        <v>-400</v>
      </c>
      <c r="AL1817">
        <f t="shared" si="760"/>
        <v>26</v>
      </c>
      <c r="AM1817">
        <f t="shared" si="761"/>
        <v>10</v>
      </c>
    </row>
    <row r="1818" spans="2:39" x14ac:dyDescent="0.25">
      <c r="B1818" s="24">
        <v>42660</v>
      </c>
      <c r="C1818" s="20" t="s">
        <v>51</v>
      </c>
      <c r="D1818" s="20" t="s">
        <v>45</v>
      </c>
      <c r="E1818" s="2">
        <v>-346.02076124567481</v>
      </c>
      <c r="F1818" s="2">
        <v>301</v>
      </c>
      <c r="G1818" s="9">
        <f t="shared" si="762"/>
        <v>45104.583333328934</v>
      </c>
      <c r="H1818" s="2" t="str">
        <f t="shared" si="763"/>
        <v>Arizona Cardinals</v>
      </c>
      <c r="I1818" s="2" t="str">
        <f t="shared" si="764"/>
        <v>New York Jets</v>
      </c>
      <c r="J1818" s="17">
        <f t="shared" si="765"/>
        <v>-346.02076124567481</v>
      </c>
      <c r="K1818" s="18">
        <f t="shared" si="766"/>
        <v>301</v>
      </c>
      <c r="L1818" s="4">
        <f t="shared" si="741"/>
        <v>1.2889999999999999</v>
      </c>
      <c r="M1818" s="4">
        <f t="shared" si="742"/>
        <v>4.01</v>
      </c>
      <c r="N1818" s="1">
        <f t="shared" si="743"/>
        <v>0.77579519006982156</v>
      </c>
      <c r="O1818" s="1">
        <f t="shared" si="744"/>
        <v>0.24937655860349128</v>
      </c>
      <c r="P1818" s="1">
        <f t="shared" si="745"/>
        <v>2.4553689375353849E-2</v>
      </c>
      <c r="Q1818" s="1">
        <f t="shared" si="746"/>
        <v>0.26320931573316514</v>
      </c>
      <c r="R1818" s="1">
        <f t="shared" si="747"/>
        <v>0.77420931573316509</v>
      </c>
      <c r="S1818" s="1"/>
      <c r="T1818" s="17">
        <f t="shared" si="748"/>
        <v>291.64036091843502</v>
      </c>
      <c r="U1818" s="18">
        <f t="shared" si="749"/>
        <v>2925.5291346283079</v>
      </c>
      <c r="V1818" s="2">
        <f t="shared" si="750"/>
        <v>277.05834287251326</v>
      </c>
      <c r="W1818" s="18">
        <f t="shared" si="751"/>
        <v>2779.2526778968922</v>
      </c>
      <c r="X1818" s="2">
        <f t="shared" si="752"/>
        <v>-360.93480875980839</v>
      </c>
      <c r="Y1818" s="2">
        <f t="shared" si="753"/>
        <v>277.9252677896892</v>
      </c>
      <c r="Z1818" s="2">
        <f t="shared" si="754"/>
        <v>277.05834287251326</v>
      </c>
      <c r="AA1818" s="2">
        <f t="shared" si="755"/>
        <v>-1000</v>
      </c>
      <c r="AB1818" s="5">
        <f t="shared" si="756"/>
        <v>0.28899999999999992</v>
      </c>
      <c r="AC1818" s="5">
        <f t="shared" si="757"/>
        <v>-1</v>
      </c>
      <c r="AD1818" s="3">
        <f t="shared" si="758"/>
        <v>201610</v>
      </c>
      <c r="AE1818" s="21">
        <v>1.294</v>
      </c>
      <c r="AF1818" s="21">
        <v>3.97</v>
      </c>
      <c r="AG1818" s="21">
        <v>1.2889999999999999</v>
      </c>
      <c r="AH1818" s="21">
        <v>4.01</v>
      </c>
      <c r="AI1818">
        <v>28</v>
      </c>
      <c r="AJ1818">
        <v>3</v>
      </c>
      <c r="AK1818">
        <f t="shared" si="759"/>
        <v>-400</v>
      </c>
      <c r="AL1818">
        <f t="shared" si="760"/>
        <v>28</v>
      </c>
      <c r="AM1818">
        <f t="shared" si="761"/>
        <v>3</v>
      </c>
    </row>
    <row r="1819" spans="2:39" x14ac:dyDescent="0.25">
      <c r="B1819" s="24">
        <v>42659</v>
      </c>
      <c r="C1819" s="20" t="s">
        <v>43</v>
      </c>
      <c r="D1819" s="20" t="s">
        <v>42</v>
      </c>
      <c r="E1819" s="2">
        <v>-160</v>
      </c>
      <c r="F1819" s="2">
        <v>144</v>
      </c>
      <c r="G1819" s="9">
        <f t="shared" si="762"/>
        <v>45104.624999995598</v>
      </c>
      <c r="H1819" s="2" t="str">
        <f t="shared" si="763"/>
        <v>Houston Texans</v>
      </c>
      <c r="I1819" s="2" t="str">
        <f t="shared" si="764"/>
        <v>Indianapolis Colts</v>
      </c>
      <c r="J1819" s="17">
        <f t="shared" si="765"/>
        <v>-160</v>
      </c>
      <c r="K1819" s="18">
        <f t="shared" si="766"/>
        <v>144</v>
      </c>
      <c r="L1819" s="4">
        <f t="shared" si="741"/>
        <v>1.625</v>
      </c>
      <c r="M1819" s="4">
        <f t="shared" si="742"/>
        <v>2.44</v>
      </c>
      <c r="N1819" s="1">
        <f t="shared" si="743"/>
        <v>0.61538461538461542</v>
      </c>
      <c r="O1819" s="1">
        <f t="shared" si="744"/>
        <v>0.4098360655737705</v>
      </c>
      <c r="P1819" s="1">
        <f t="shared" si="745"/>
        <v>2.4600246002459913E-2</v>
      </c>
      <c r="Q1819" s="1">
        <f t="shared" si="746"/>
        <v>0.10277427490542246</v>
      </c>
      <c r="R1819" s="1">
        <f t="shared" si="747"/>
        <v>0.61377427490542247</v>
      </c>
      <c r="S1819" s="1"/>
      <c r="T1819" s="17">
        <f t="shared" si="748"/>
        <v>629.26346196912823</v>
      </c>
      <c r="U1819" s="18">
        <f t="shared" si="749"/>
        <v>1438.0997917039526</v>
      </c>
      <c r="V1819" s="2">
        <f t="shared" si="750"/>
        <v>597.80028887067181</v>
      </c>
      <c r="W1819" s="18">
        <f t="shared" si="751"/>
        <v>1366.194802118755</v>
      </c>
      <c r="X1819" s="2">
        <f t="shared" si="752"/>
        <v>-167.27994593129748</v>
      </c>
      <c r="Y1819" s="2">
        <f t="shared" si="753"/>
        <v>136.6194802118755</v>
      </c>
      <c r="Z1819" s="2">
        <f t="shared" si="754"/>
        <v>597.80028887067181</v>
      </c>
      <c r="AA1819" s="2">
        <f t="shared" si="755"/>
        <v>-1000</v>
      </c>
      <c r="AB1819" s="5">
        <f t="shared" si="756"/>
        <v>0.625</v>
      </c>
      <c r="AC1819" s="5">
        <f t="shared" si="757"/>
        <v>-1</v>
      </c>
      <c r="AD1819" s="3">
        <f t="shared" si="758"/>
        <v>201610</v>
      </c>
      <c r="AE1819" s="21">
        <v>1.625</v>
      </c>
      <c r="AF1819" s="21">
        <v>2.44</v>
      </c>
      <c r="AG1819" s="21">
        <v>1.625</v>
      </c>
      <c r="AH1819" s="21">
        <v>2.44</v>
      </c>
      <c r="AI1819">
        <v>26</v>
      </c>
      <c r="AJ1819">
        <v>23</v>
      </c>
      <c r="AK1819">
        <f t="shared" si="759"/>
        <v>-160</v>
      </c>
      <c r="AL1819">
        <f t="shared" si="760"/>
        <v>26</v>
      </c>
      <c r="AM1819">
        <f t="shared" si="761"/>
        <v>23</v>
      </c>
    </row>
    <row r="1820" spans="2:39" x14ac:dyDescent="0.25">
      <c r="B1820" s="24">
        <v>42659</v>
      </c>
      <c r="C1820" s="20" t="s">
        <v>36</v>
      </c>
      <c r="D1820" s="20" t="s">
        <v>26</v>
      </c>
      <c r="E1820" s="2">
        <v>-234.19203747072598</v>
      </c>
      <c r="F1820" s="2">
        <v>209</v>
      </c>
      <c r="G1820" s="9">
        <f t="shared" si="762"/>
        <v>45104.666666662262</v>
      </c>
      <c r="H1820" s="2" t="str">
        <f t="shared" si="763"/>
        <v>Green Bay Packers</v>
      </c>
      <c r="I1820" s="2" t="str">
        <f t="shared" si="764"/>
        <v>Dallas Cowboys</v>
      </c>
      <c r="J1820" s="17">
        <f t="shared" si="765"/>
        <v>-234.19203747072598</v>
      </c>
      <c r="K1820" s="18">
        <f t="shared" si="766"/>
        <v>209</v>
      </c>
      <c r="L1820" s="4">
        <f t="shared" si="741"/>
        <v>1.4269999999999998</v>
      </c>
      <c r="M1820" s="4">
        <f t="shared" si="742"/>
        <v>3.09</v>
      </c>
      <c r="N1820" s="1">
        <f t="shared" si="743"/>
        <v>0.70077084793272604</v>
      </c>
      <c r="O1820" s="1">
        <f t="shared" si="744"/>
        <v>0.3236245954692557</v>
      </c>
      <c r="P1820" s="1">
        <f t="shared" si="745"/>
        <v>2.3814478636262959E-2</v>
      </c>
      <c r="Q1820" s="1">
        <f t="shared" si="746"/>
        <v>0.18857312623173517</v>
      </c>
      <c r="R1820" s="1">
        <f t="shared" si="747"/>
        <v>0.69957312623173518</v>
      </c>
      <c r="S1820" s="1"/>
      <c r="T1820" s="17">
        <f t="shared" si="748"/>
        <v>429.4431311084237</v>
      </c>
      <c r="U1820" s="18">
        <f t="shared" si="749"/>
        <v>2062.7341717725735</v>
      </c>
      <c r="V1820" s="2">
        <f t="shared" si="750"/>
        <v>407.97097455300252</v>
      </c>
      <c r="W1820" s="18">
        <f t="shared" si="751"/>
        <v>1959.5974631839447</v>
      </c>
      <c r="X1820" s="2">
        <f t="shared" si="752"/>
        <v>-245.11547692716621</v>
      </c>
      <c r="Y1820" s="2">
        <f t="shared" si="753"/>
        <v>195.95974631839448</v>
      </c>
      <c r="Z1820" s="2">
        <f t="shared" si="754"/>
        <v>-1000</v>
      </c>
      <c r="AA1820" s="2">
        <f t="shared" si="755"/>
        <v>1959.5974631839447</v>
      </c>
      <c r="AB1820" s="5">
        <f t="shared" si="756"/>
        <v>-1</v>
      </c>
      <c r="AC1820" s="5">
        <f t="shared" si="757"/>
        <v>2.09</v>
      </c>
      <c r="AD1820" s="3">
        <f t="shared" si="758"/>
        <v>201610</v>
      </c>
      <c r="AE1820" s="21">
        <v>1.4950000000000001</v>
      </c>
      <c r="AF1820" s="21">
        <v>2.81</v>
      </c>
      <c r="AG1820" s="21">
        <v>1.427</v>
      </c>
      <c r="AH1820" s="21">
        <v>3.09</v>
      </c>
      <c r="AI1820">
        <v>16</v>
      </c>
      <c r="AJ1820">
        <v>30</v>
      </c>
      <c r="AK1820">
        <f t="shared" si="759"/>
        <v>-300</v>
      </c>
      <c r="AL1820">
        <f t="shared" si="760"/>
        <v>16</v>
      </c>
      <c r="AM1820">
        <f t="shared" si="761"/>
        <v>30</v>
      </c>
    </row>
    <row r="1821" spans="2:39" x14ac:dyDescent="0.25">
      <c r="B1821" s="24">
        <v>42659</v>
      </c>
      <c r="C1821" s="20" t="s">
        <v>35</v>
      </c>
      <c r="D1821" s="20" t="s">
        <v>38</v>
      </c>
      <c r="E1821" s="2">
        <v>-277.0083102493075</v>
      </c>
      <c r="F1821" s="2">
        <v>245.00000000000003</v>
      </c>
      <c r="G1821" s="9">
        <f t="shared" si="762"/>
        <v>45104.708333328927</v>
      </c>
      <c r="H1821" s="2" t="str">
        <f t="shared" si="763"/>
        <v>Seattle Seahawks</v>
      </c>
      <c r="I1821" s="2" t="str">
        <f t="shared" si="764"/>
        <v>Atlanta Falcons</v>
      </c>
      <c r="J1821" s="17">
        <f t="shared" si="765"/>
        <v>-277.0083102493075</v>
      </c>
      <c r="K1821" s="18">
        <f t="shared" si="766"/>
        <v>245.00000000000003</v>
      </c>
      <c r="L1821" s="4">
        <f t="shared" si="741"/>
        <v>1.361</v>
      </c>
      <c r="M1821" s="4">
        <f t="shared" si="742"/>
        <v>3.45</v>
      </c>
      <c r="N1821" s="1">
        <f t="shared" si="743"/>
        <v>0.73475385745775168</v>
      </c>
      <c r="O1821" s="1">
        <f t="shared" si="744"/>
        <v>0.28985507246376813</v>
      </c>
      <c r="P1821" s="1">
        <f t="shared" si="745"/>
        <v>2.4017875701517366E-2</v>
      </c>
      <c r="Q1821" s="1">
        <f t="shared" si="746"/>
        <v>0.22244939249699178</v>
      </c>
      <c r="R1821" s="1">
        <f t="shared" si="747"/>
        <v>0.73344939249699181</v>
      </c>
      <c r="S1821" s="1"/>
      <c r="T1821" s="17">
        <f t="shared" si="748"/>
        <v>363.42058529157686</v>
      </c>
      <c r="U1821" s="18">
        <f t="shared" si="749"/>
        <v>2403.4564099189242</v>
      </c>
      <c r="V1821" s="2">
        <f t="shared" si="750"/>
        <v>345.24955602699799</v>
      </c>
      <c r="W1821" s="18">
        <f t="shared" si="751"/>
        <v>2283.2835894229779</v>
      </c>
      <c r="X1821" s="2">
        <f t="shared" si="752"/>
        <v>-289.64555711747289</v>
      </c>
      <c r="Y1821" s="2">
        <f t="shared" si="753"/>
        <v>228.3283589422978</v>
      </c>
      <c r="Z1821" s="2">
        <f t="shared" si="754"/>
        <v>345.24955602699799</v>
      </c>
      <c r="AA1821" s="2">
        <f t="shared" si="755"/>
        <v>-1000</v>
      </c>
      <c r="AB1821" s="5">
        <f t="shared" si="756"/>
        <v>0.36099999999999999</v>
      </c>
      <c r="AC1821" s="5">
        <f t="shared" si="757"/>
        <v>-1</v>
      </c>
      <c r="AD1821" s="3">
        <f t="shared" si="758"/>
        <v>201610</v>
      </c>
      <c r="AE1821" s="21">
        <v>1.4</v>
      </c>
      <c r="AF1821" s="21">
        <v>3.22</v>
      </c>
      <c r="AG1821" s="21">
        <v>1.361</v>
      </c>
      <c r="AH1821" s="21">
        <v>3.45</v>
      </c>
      <c r="AI1821">
        <v>26</v>
      </c>
      <c r="AJ1821">
        <v>24</v>
      </c>
      <c r="AK1821">
        <f t="shared" si="759"/>
        <v>-300</v>
      </c>
      <c r="AL1821">
        <f t="shared" si="760"/>
        <v>26</v>
      </c>
      <c r="AM1821">
        <f t="shared" si="761"/>
        <v>24</v>
      </c>
    </row>
    <row r="1822" spans="2:39" x14ac:dyDescent="0.25">
      <c r="B1822" s="24">
        <v>42659</v>
      </c>
      <c r="C1822" s="20" t="s">
        <v>55</v>
      </c>
      <c r="D1822" s="20" t="s">
        <v>23</v>
      </c>
      <c r="E1822" s="2">
        <v>110.99999999999999</v>
      </c>
      <c r="F1822" s="2">
        <v>-123.00123001230013</v>
      </c>
      <c r="G1822" s="9">
        <f t="shared" si="762"/>
        <v>45104.749999995591</v>
      </c>
      <c r="H1822" s="2" t="str">
        <f t="shared" si="763"/>
        <v>Kansas City Chiefs</v>
      </c>
      <c r="I1822" s="2" t="str">
        <f t="shared" si="764"/>
        <v>Oakland Raiders</v>
      </c>
      <c r="J1822" s="17">
        <f t="shared" si="765"/>
        <v>-123.00123001230013</v>
      </c>
      <c r="K1822" s="18">
        <f t="shared" si="766"/>
        <v>110.99999999999999</v>
      </c>
      <c r="L1822" s="4">
        <f t="shared" si="741"/>
        <v>1.8130000000000002</v>
      </c>
      <c r="M1822" s="4">
        <f t="shared" si="742"/>
        <v>2.11</v>
      </c>
      <c r="N1822" s="1">
        <f t="shared" si="743"/>
        <v>0.55157198014340869</v>
      </c>
      <c r="O1822" s="1">
        <f t="shared" si="744"/>
        <v>0.47393364928909953</v>
      </c>
      <c r="P1822" s="1">
        <f t="shared" si="745"/>
        <v>2.4871271985725141E-2</v>
      </c>
      <c r="Q1822" s="1">
        <f t="shared" si="746"/>
        <v>3.8819165427154578E-2</v>
      </c>
      <c r="R1822" s="1">
        <f t="shared" si="747"/>
        <v>0.54981916542715459</v>
      </c>
      <c r="S1822" s="1"/>
      <c r="T1822" s="17">
        <f t="shared" si="748"/>
        <v>818.77981503809497</v>
      </c>
      <c r="U1822" s="18">
        <f t="shared" si="749"/>
        <v>1112.7024405877062</v>
      </c>
      <c r="V1822" s="2">
        <f t="shared" si="750"/>
        <v>777.84082428619013</v>
      </c>
      <c r="W1822" s="18">
        <f t="shared" si="751"/>
        <v>1057.0673185583207</v>
      </c>
      <c r="X1822" s="2">
        <f t="shared" si="752"/>
        <v>-128.56100744232359</v>
      </c>
      <c r="Y1822" s="2">
        <f t="shared" si="753"/>
        <v>105.70673185583207</v>
      </c>
      <c r="Z1822" s="2">
        <f t="shared" si="754"/>
        <v>777.84082428619013</v>
      </c>
      <c r="AA1822" s="2">
        <f t="shared" si="755"/>
        <v>-1000</v>
      </c>
      <c r="AB1822" s="5">
        <f t="shared" si="756"/>
        <v>0.81300000000000017</v>
      </c>
      <c r="AC1822" s="5">
        <f t="shared" si="757"/>
        <v>-1</v>
      </c>
      <c r="AD1822" s="3">
        <f t="shared" si="758"/>
        <v>201610</v>
      </c>
      <c r="AE1822" s="21">
        <v>2.11</v>
      </c>
      <c r="AF1822" s="21">
        <v>1.8129999999999999</v>
      </c>
      <c r="AG1822" s="21">
        <v>2.11</v>
      </c>
      <c r="AH1822" s="21">
        <v>1.8129999999999999</v>
      </c>
      <c r="AI1822">
        <v>10</v>
      </c>
      <c r="AJ1822">
        <v>26</v>
      </c>
      <c r="AK1822">
        <f t="shared" si="759"/>
        <v>-130</v>
      </c>
      <c r="AL1822">
        <f t="shared" si="760"/>
        <v>26</v>
      </c>
      <c r="AM1822">
        <f t="shared" si="761"/>
        <v>10</v>
      </c>
    </row>
    <row r="1823" spans="2:39" x14ac:dyDescent="0.25">
      <c r="B1823" s="24">
        <v>42659</v>
      </c>
      <c r="C1823" s="20" t="s">
        <v>27</v>
      </c>
      <c r="D1823" s="20" t="s">
        <v>25</v>
      </c>
      <c r="E1823" s="2">
        <v>-305.81039755351685</v>
      </c>
      <c r="F1823" s="2">
        <v>269</v>
      </c>
      <c r="G1823" s="9">
        <f t="shared" si="762"/>
        <v>45104.791666662255</v>
      </c>
      <c r="H1823" s="2" t="str">
        <f t="shared" si="763"/>
        <v>Buffalo Bills</v>
      </c>
      <c r="I1823" s="2" t="str">
        <f t="shared" si="764"/>
        <v>San Francisco 49ers</v>
      </c>
      <c r="J1823" s="17">
        <f t="shared" si="765"/>
        <v>-305.81039755351685</v>
      </c>
      <c r="K1823" s="18">
        <f t="shared" si="766"/>
        <v>269</v>
      </c>
      <c r="L1823" s="4">
        <f t="shared" si="741"/>
        <v>1.327</v>
      </c>
      <c r="M1823" s="4">
        <f t="shared" si="742"/>
        <v>3.69</v>
      </c>
      <c r="N1823" s="1">
        <f t="shared" si="743"/>
        <v>0.75357950263752826</v>
      </c>
      <c r="O1823" s="1">
        <f t="shared" si="744"/>
        <v>0.2710027100271003</v>
      </c>
      <c r="P1823" s="1">
        <f t="shared" si="745"/>
        <v>2.3992425752441537E-2</v>
      </c>
      <c r="Q1823" s="1">
        <f t="shared" si="746"/>
        <v>0.24128839630521398</v>
      </c>
      <c r="R1823" s="1">
        <f t="shared" si="747"/>
        <v>0.75228839630521405</v>
      </c>
      <c r="S1823" s="1"/>
      <c r="T1823" s="17">
        <f t="shared" si="748"/>
        <v>329.27744853090337</v>
      </c>
      <c r="U1823" s="18">
        <f t="shared" si="749"/>
        <v>2626.8147297550358</v>
      </c>
      <c r="V1823" s="2">
        <f t="shared" si="750"/>
        <v>312.81357610435816</v>
      </c>
      <c r="W1823" s="18">
        <f t="shared" si="751"/>
        <v>2495.4739932672837</v>
      </c>
      <c r="X1823" s="2">
        <f t="shared" si="752"/>
        <v>-319.67921995380044</v>
      </c>
      <c r="Y1823" s="2">
        <f t="shared" si="753"/>
        <v>249.54739932672837</v>
      </c>
      <c r="Z1823" s="2">
        <f t="shared" si="754"/>
        <v>312.81357610435816</v>
      </c>
      <c r="AA1823" s="2">
        <f t="shared" si="755"/>
        <v>-1000</v>
      </c>
      <c r="AB1823" s="5">
        <f t="shared" si="756"/>
        <v>0.32699999999999996</v>
      </c>
      <c r="AC1823" s="5">
        <f t="shared" si="757"/>
        <v>-1</v>
      </c>
      <c r="AD1823" s="3">
        <f t="shared" si="758"/>
        <v>201610</v>
      </c>
      <c r="AE1823" s="21">
        <v>1.2769999999999999</v>
      </c>
      <c r="AF1823" s="21">
        <v>4.1399999999999997</v>
      </c>
      <c r="AG1823" s="21">
        <v>1.327</v>
      </c>
      <c r="AH1823" s="21">
        <v>3.69</v>
      </c>
      <c r="AI1823">
        <v>45</v>
      </c>
      <c r="AJ1823">
        <v>16</v>
      </c>
      <c r="AK1823">
        <f t="shared" si="759"/>
        <v>-400</v>
      </c>
      <c r="AL1823">
        <f t="shared" si="760"/>
        <v>45</v>
      </c>
      <c r="AM1823">
        <f t="shared" si="761"/>
        <v>16</v>
      </c>
    </row>
    <row r="1824" spans="2:39" x14ac:dyDescent="0.25">
      <c r="B1824" s="24">
        <v>42659</v>
      </c>
      <c r="C1824" s="20" t="s">
        <v>40</v>
      </c>
      <c r="D1824" s="20" t="s">
        <v>29</v>
      </c>
      <c r="E1824" s="2">
        <v>-137.1742112482853</v>
      </c>
      <c r="F1824" s="2">
        <v>124.00000000000003</v>
      </c>
      <c r="G1824" s="9">
        <f t="shared" si="762"/>
        <v>45104.833333328919</v>
      </c>
      <c r="H1824" s="2" t="str">
        <f t="shared" si="763"/>
        <v>Chicago Bears</v>
      </c>
      <c r="I1824" s="2" t="str">
        <f t="shared" si="764"/>
        <v>Jacksonville Jaguars</v>
      </c>
      <c r="J1824" s="17">
        <f t="shared" si="765"/>
        <v>-137.1742112482853</v>
      </c>
      <c r="K1824" s="18">
        <f t="shared" si="766"/>
        <v>124.00000000000003</v>
      </c>
      <c r="L1824" s="4">
        <f t="shared" si="741"/>
        <v>1.7290000000000001</v>
      </c>
      <c r="M1824" s="4">
        <f t="shared" si="742"/>
        <v>2.2400000000000002</v>
      </c>
      <c r="N1824" s="1">
        <f t="shared" si="743"/>
        <v>0.578368999421631</v>
      </c>
      <c r="O1824" s="1">
        <f t="shared" si="744"/>
        <v>0.4464285714285714</v>
      </c>
      <c r="P1824" s="1">
        <f t="shared" si="745"/>
        <v>2.4197530864197514E-2</v>
      </c>
      <c r="Q1824" s="1">
        <f t="shared" si="746"/>
        <v>6.5970213996529803E-2</v>
      </c>
      <c r="R1824" s="1">
        <f t="shared" si="747"/>
        <v>0.57697021399652981</v>
      </c>
      <c r="S1824" s="1"/>
      <c r="T1824" s="17">
        <f t="shared" si="748"/>
        <v>733.19172418494122</v>
      </c>
      <c r="U1824" s="18">
        <f t="shared" si="749"/>
        <v>1240.0303709505204</v>
      </c>
      <c r="V1824" s="2">
        <f t="shared" si="750"/>
        <v>696.53213797569413</v>
      </c>
      <c r="W1824" s="18">
        <f t="shared" si="751"/>
        <v>1178.0288524029943</v>
      </c>
      <c r="X1824" s="2">
        <f t="shared" si="752"/>
        <v>-143.5683933990847</v>
      </c>
      <c r="Y1824" s="2">
        <f t="shared" si="753"/>
        <v>117.80288524029943</v>
      </c>
      <c r="Z1824" s="2">
        <f t="shared" si="754"/>
        <v>-1000</v>
      </c>
      <c r="AA1824" s="2">
        <f t="shared" si="755"/>
        <v>1178.0288524029943</v>
      </c>
      <c r="AB1824" s="5">
        <f t="shared" si="756"/>
        <v>-1</v>
      </c>
      <c r="AC1824" s="5">
        <f t="shared" si="757"/>
        <v>1.2400000000000002</v>
      </c>
      <c r="AD1824" s="3">
        <f t="shared" si="758"/>
        <v>201610</v>
      </c>
      <c r="AE1824" s="21">
        <v>1.724</v>
      </c>
      <c r="AF1824" s="21">
        <v>2.25</v>
      </c>
      <c r="AG1824" s="21">
        <v>1.7290000000000001</v>
      </c>
      <c r="AH1824" s="21">
        <v>2.2400000000000002</v>
      </c>
      <c r="AI1824">
        <v>16</v>
      </c>
      <c r="AJ1824">
        <v>17</v>
      </c>
      <c r="AK1824">
        <f t="shared" si="759"/>
        <v>-140</v>
      </c>
      <c r="AL1824">
        <f t="shared" si="760"/>
        <v>16</v>
      </c>
      <c r="AM1824">
        <f t="shared" si="761"/>
        <v>17</v>
      </c>
    </row>
    <row r="1825" spans="2:39" x14ac:dyDescent="0.25">
      <c r="B1825" s="24">
        <v>42659</v>
      </c>
      <c r="C1825" s="20" t="s">
        <v>37</v>
      </c>
      <c r="D1825" s="20" t="s">
        <v>50</v>
      </c>
      <c r="E1825" s="2">
        <v>-143.06151645207439</v>
      </c>
      <c r="F1825" s="2">
        <v>129</v>
      </c>
      <c r="G1825" s="9">
        <f t="shared" si="762"/>
        <v>45104.874999995583</v>
      </c>
      <c r="H1825" s="2" t="str">
        <f t="shared" si="763"/>
        <v>Detroit Lions</v>
      </c>
      <c r="I1825" s="2" t="str">
        <f t="shared" si="764"/>
        <v>Los Angeles Rams</v>
      </c>
      <c r="J1825" s="17">
        <f t="shared" si="765"/>
        <v>-143.06151645207439</v>
      </c>
      <c r="K1825" s="18">
        <f t="shared" si="766"/>
        <v>129</v>
      </c>
      <c r="L1825" s="4">
        <f t="shared" si="741"/>
        <v>1.6990000000000001</v>
      </c>
      <c r="M1825" s="4">
        <f t="shared" si="742"/>
        <v>2.29</v>
      </c>
      <c r="N1825" s="1">
        <f t="shared" si="743"/>
        <v>0.58858151854031782</v>
      </c>
      <c r="O1825" s="1">
        <f t="shared" si="744"/>
        <v>0.4366812227074236</v>
      </c>
      <c r="P1825" s="1">
        <f t="shared" si="745"/>
        <v>2.4640260716971563E-2</v>
      </c>
      <c r="Q1825" s="1">
        <f t="shared" si="746"/>
        <v>7.5950147916447108E-2</v>
      </c>
      <c r="R1825" s="1">
        <f t="shared" si="747"/>
        <v>0.58695014791644717</v>
      </c>
      <c r="S1825" s="1"/>
      <c r="T1825" s="17">
        <f t="shared" si="748"/>
        <v>703.72220460254619</v>
      </c>
      <c r="U1825" s="18">
        <f t="shared" si="749"/>
        <v>1290.6088464490549</v>
      </c>
      <c r="V1825" s="2">
        <f t="shared" si="750"/>
        <v>668.5360943724188</v>
      </c>
      <c r="W1825" s="18">
        <f t="shared" si="751"/>
        <v>1226.0784041266022</v>
      </c>
      <c r="X1825" s="2">
        <f t="shared" si="752"/>
        <v>-149.58055494950344</v>
      </c>
      <c r="Y1825" s="2">
        <f t="shared" si="753"/>
        <v>122.60784041266022</v>
      </c>
      <c r="Z1825" s="2">
        <f t="shared" si="754"/>
        <v>668.5360943724188</v>
      </c>
      <c r="AA1825" s="2">
        <f t="shared" si="755"/>
        <v>-1000</v>
      </c>
      <c r="AB1825" s="5">
        <f t="shared" si="756"/>
        <v>0.69900000000000007</v>
      </c>
      <c r="AC1825" s="5">
        <f t="shared" si="757"/>
        <v>-1</v>
      </c>
      <c r="AD1825" s="3">
        <f t="shared" si="758"/>
        <v>201610</v>
      </c>
      <c r="AE1825" s="21">
        <v>1.6020000000000001</v>
      </c>
      <c r="AF1825" s="21">
        <v>2.5</v>
      </c>
      <c r="AG1825" s="21">
        <v>1.6990000000000001</v>
      </c>
      <c r="AH1825" s="21">
        <v>2.29</v>
      </c>
      <c r="AI1825">
        <v>31</v>
      </c>
      <c r="AJ1825">
        <v>28</v>
      </c>
      <c r="AK1825">
        <f t="shared" si="759"/>
        <v>-150</v>
      </c>
      <c r="AL1825">
        <f t="shared" si="760"/>
        <v>31</v>
      </c>
      <c r="AM1825">
        <f t="shared" si="761"/>
        <v>28</v>
      </c>
    </row>
    <row r="1826" spans="2:39" x14ac:dyDescent="0.25">
      <c r="B1826" s="24">
        <v>42659</v>
      </c>
      <c r="C1826" s="20" t="s">
        <v>33</v>
      </c>
      <c r="D1826" s="20" t="s">
        <v>48</v>
      </c>
      <c r="E1826" s="2">
        <v>273</v>
      </c>
      <c r="F1826" s="2">
        <v>-310.55900621118008</v>
      </c>
      <c r="G1826" s="9">
        <f t="shared" si="762"/>
        <v>45104.916666662248</v>
      </c>
      <c r="H1826" s="2" t="str">
        <f t="shared" si="763"/>
        <v>Pittsburgh Steelers</v>
      </c>
      <c r="I1826" s="2" t="str">
        <f t="shared" si="764"/>
        <v>Miami Dolphins</v>
      </c>
      <c r="J1826" s="17">
        <f t="shared" si="765"/>
        <v>-310.55900621118008</v>
      </c>
      <c r="K1826" s="18">
        <f t="shared" si="766"/>
        <v>273</v>
      </c>
      <c r="L1826" s="4">
        <f t="shared" si="741"/>
        <v>1.3220000000000001</v>
      </c>
      <c r="M1826" s="4">
        <f t="shared" si="742"/>
        <v>3.73</v>
      </c>
      <c r="N1826" s="1">
        <f t="shared" si="743"/>
        <v>0.75642965204236001</v>
      </c>
      <c r="O1826" s="1">
        <f t="shared" si="744"/>
        <v>0.26809651474530832</v>
      </c>
      <c r="P1826" s="1">
        <f t="shared" si="745"/>
        <v>2.3939034045922236E-2</v>
      </c>
      <c r="Q1826" s="1">
        <f t="shared" si="746"/>
        <v>0.24416656864852584</v>
      </c>
      <c r="R1826" s="1">
        <f t="shared" si="747"/>
        <v>0.75516656864852583</v>
      </c>
      <c r="S1826" s="1"/>
      <c r="T1826" s="17">
        <f t="shared" si="748"/>
        <v>324.21116282946303</v>
      </c>
      <c r="U1826" s="18">
        <f t="shared" si="749"/>
        <v>2663.4771552855118</v>
      </c>
      <c r="V1826" s="2">
        <f t="shared" si="750"/>
        <v>308.00060468798989</v>
      </c>
      <c r="W1826" s="18">
        <f t="shared" si="751"/>
        <v>2530.3032975212359</v>
      </c>
      <c r="X1826" s="2">
        <f t="shared" si="752"/>
        <v>-324.67468725037662</v>
      </c>
      <c r="Y1826" s="2">
        <f t="shared" si="753"/>
        <v>253.03032975212358</v>
      </c>
      <c r="Z1826" s="2">
        <f t="shared" si="754"/>
        <v>-1000</v>
      </c>
      <c r="AA1826" s="2">
        <f t="shared" si="755"/>
        <v>2530.3032975212359</v>
      </c>
      <c r="AB1826" s="5">
        <f t="shared" si="756"/>
        <v>-1</v>
      </c>
      <c r="AC1826" s="5">
        <f t="shared" si="757"/>
        <v>2.73</v>
      </c>
      <c r="AD1826" s="3">
        <f t="shared" si="758"/>
        <v>201610</v>
      </c>
      <c r="AE1826" s="21">
        <v>4.1399999999999997</v>
      </c>
      <c r="AF1826" s="21">
        <v>1.2769999999999999</v>
      </c>
      <c r="AG1826" s="21">
        <v>3.73</v>
      </c>
      <c r="AH1826" s="21">
        <v>1.3220000000000001</v>
      </c>
      <c r="AI1826">
        <v>30</v>
      </c>
      <c r="AJ1826">
        <v>15</v>
      </c>
      <c r="AK1826">
        <f t="shared" si="759"/>
        <v>-400</v>
      </c>
      <c r="AL1826">
        <f t="shared" si="760"/>
        <v>15</v>
      </c>
      <c r="AM1826">
        <f t="shared" si="761"/>
        <v>30</v>
      </c>
    </row>
    <row r="1827" spans="2:39" x14ac:dyDescent="0.25">
      <c r="B1827" s="24">
        <v>42659</v>
      </c>
      <c r="C1827" s="20" t="s">
        <v>39</v>
      </c>
      <c r="D1827" s="20" t="s">
        <v>24</v>
      </c>
      <c r="E1827" s="2">
        <v>-325.73289902280135</v>
      </c>
      <c r="F1827" s="2">
        <v>285</v>
      </c>
      <c r="G1827" s="9">
        <f t="shared" si="762"/>
        <v>45104.958333328912</v>
      </c>
      <c r="H1827" s="2" t="str">
        <f t="shared" si="763"/>
        <v>New England Patriots</v>
      </c>
      <c r="I1827" s="2" t="str">
        <f t="shared" si="764"/>
        <v>Cincinnati Bengals</v>
      </c>
      <c r="J1827" s="17">
        <f t="shared" si="765"/>
        <v>-325.73289902280135</v>
      </c>
      <c r="K1827" s="18">
        <f t="shared" si="766"/>
        <v>285</v>
      </c>
      <c r="L1827" s="4">
        <f t="shared" si="741"/>
        <v>1.3069999999999999</v>
      </c>
      <c r="M1827" s="4">
        <f t="shared" si="742"/>
        <v>3.85</v>
      </c>
      <c r="N1827" s="1">
        <f t="shared" si="743"/>
        <v>0.76511094108645761</v>
      </c>
      <c r="O1827" s="1">
        <f t="shared" si="744"/>
        <v>0.25974025974025972</v>
      </c>
      <c r="P1827" s="1">
        <f t="shared" si="745"/>
        <v>2.424859414388203E-2</v>
      </c>
      <c r="Q1827" s="1">
        <f t="shared" si="746"/>
        <v>0.25268534067309895</v>
      </c>
      <c r="R1827" s="1">
        <f t="shared" si="747"/>
        <v>0.76368534067309901</v>
      </c>
      <c r="S1827" s="1"/>
      <c r="T1827" s="17">
        <f t="shared" si="748"/>
        <v>309.4398265110305</v>
      </c>
      <c r="U1827" s="18">
        <f t="shared" si="749"/>
        <v>2776.3533728520742</v>
      </c>
      <c r="V1827" s="2">
        <f t="shared" si="750"/>
        <v>293.96783518547898</v>
      </c>
      <c r="W1827" s="18">
        <f t="shared" si="751"/>
        <v>2637.5357042094706</v>
      </c>
      <c r="X1827" s="2">
        <f t="shared" si="752"/>
        <v>-340.17327078285626</v>
      </c>
      <c r="Y1827" s="2">
        <f t="shared" si="753"/>
        <v>263.75357042094709</v>
      </c>
      <c r="Z1827" s="2">
        <f t="shared" si="754"/>
        <v>293.96783518547898</v>
      </c>
      <c r="AA1827" s="2">
        <f t="shared" si="755"/>
        <v>-1000</v>
      </c>
      <c r="AB1827" s="5">
        <f t="shared" si="756"/>
        <v>0.30699999999999994</v>
      </c>
      <c r="AC1827" s="5">
        <f t="shared" si="757"/>
        <v>-1</v>
      </c>
      <c r="AD1827" s="3">
        <f t="shared" si="758"/>
        <v>201610</v>
      </c>
      <c r="AE1827" s="21">
        <v>1.25</v>
      </c>
      <c r="AF1827" s="21">
        <v>4.46</v>
      </c>
      <c r="AG1827" s="21">
        <v>1.3069999999999999</v>
      </c>
      <c r="AH1827" s="21">
        <v>3.85</v>
      </c>
      <c r="AI1827">
        <v>35</v>
      </c>
      <c r="AJ1827">
        <v>17</v>
      </c>
      <c r="AK1827">
        <f t="shared" si="759"/>
        <v>-400</v>
      </c>
      <c r="AL1827">
        <f t="shared" si="760"/>
        <v>35</v>
      </c>
      <c r="AM1827">
        <f t="shared" si="761"/>
        <v>17</v>
      </c>
    </row>
    <row r="1828" spans="2:39" x14ac:dyDescent="0.25">
      <c r="B1828" s="24">
        <v>42659</v>
      </c>
      <c r="C1828" s="20" t="s">
        <v>46</v>
      </c>
      <c r="D1828" s="20" t="s">
        <v>47</v>
      </c>
      <c r="E1828" s="2">
        <v>133</v>
      </c>
      <c r="F1828" s="2">
        <v>-147.05882352941177</v>
      </c>
      <c r="G1828" s="9">
        <f t="shared" si="762"/>
        <v>45104.999999995576</v>
      </c>
      <c r="H1828" s="2" t="str">
        <f t="shared" si="763"/>
        <v>Carolina Panthers</v>
      </c>
      <c r="I1828" s="2" t="str">
        <f t="shared" si="764"/>
        <v>New Orleans Saints</v>
      </c>
      <c r="J1828" s="17">
        <f t="shared" si="765"/>
        <v>-147.05882352941177</v>
      </c>
      <c r="K1828" s="18">
        <f t="shared" si="766"/>
        <v>133</v>
      </c>
      <c r="L1828" s="4">
        <f t="shared" si="741"/>
        <v>1.68</v>
      </c>
      <c r="M1828" s="4">
        <f t="shared" si="742"/>
        <v>2.33</v>
      </c>
      <c r="N1828" s="1">
        <f t="shared" si="743"/>
        <v>0.59523809523809523</v>
      </c>
      <c r="O1828" s="1">
        <f t="shared" si="744"/>
        <v>0.42918454935622319</v>
      </c>
      <c r="P1828" s="1">
        <f t="shared" si="745"/>
        <v>2.3840399002493684E-2</v>
      </c>
      <c r="Q1828" s="1">
        <f t="shared" si="746"/>
        <v>8.3026772940936022E-2</v>
      </c>
      <c r="R1828" s="1">
        <f t="shared" si="747"/>
        <v>0.59402677294093609</v>
      </c>
      <c r="S1828" s="1"/>
      <c r="T1828" s="17">
        <f t="shared" si="748"/>
        <v>683.42580764357172</v>
      </c>
      <c r="U1828" s="18">
        <f t="shared" si="749"/>
        <v>1327.8234083783493</v>
      </c>
      <c r="V1828" s="2">
        <f t="shared" si="750"/>
        <v>649.25451726139306</v>
      </c>
      <c r="W1828" s="18">
        <f t="shared" si="751"/>
        <v>1261.4322379594319</v>
      </c>
      <c r="X1828" s="2">
        <f t="shared" si="752"/>
        <v>-154.02280206198321</v>
      </c>
      <c r="Y1828" s="2">
        <f t="shared" si="753"/>
        <v>126.14322379594319</v>
      </c>
      <c r="Z1828" s="2">
        <f t="shared" si="754"/>
        <v>-1000</v>
      </c>
      <c r="AA1828" s="2">
        <f t="shared" si="755"/>
        <v>1261.4322379594319</v>
      </c>
      <c r="AB1828" s="5">
        <f t="shared" si="756"/>
        <v>-1</v>
      </c>
      <c r="AC1828" s="5">
        <f t="shared" si="757"/>
        <v>1.33</v>
      </c>
      <c r="AD1828" s="3">
        <f t="shared" si="758"/>
        <v>201610</v>
      </c>
      <c r="AE1828" s="21">
        <v>2.36</v>
      </c>
      <c r="AF1828" s="21">
        <v>1.6659999999999999</v>
      </c>
      <c r="AG1828" s="21">
        <v>2.33</v>
      </c>
      <c r="AH1828" s="21">
        <v>1.68</v>
      </c>
      <c r="AI1828">
        <v>41</v>
      </c>
      <c r="AJ1828">
        <v>38</v>
      </c>
      <c r="AK1828">
        <f t="shared" si="759"/>
        <v>-150</v>
      </c>
      <c r="AL1828">
        <f t="shared" si="760"/>
        <v>38</v>
      </c>
      <c r="AM1828">
        <f t="shared" si="761"/>
        <v>41</v>
      </c>
    </row>
    <row r="1829" spans="2:39" x14ac:dyDescent="0.25">
      <c r="B1829" s="24">
        <v>42659</v>
      </c>
      <c r="C1829" s="20" t="s">
        <v>28</v>
      </c>
      <c r="D1829" s="20" t="s">
        <v>31</v>
      </c>
      <c r="E1829" s="2">
        <v>-190.11406844106463</v>
      </c>
      <c r="F1829" s="2">
        <v>171</v>
      </c>
      <c r="G1829" s="9">
        <f t="shared" si="762"/>
        <v>45105.04166666224</v>
      </c>
      <c r="H1829" s="2" t="str">
        <f t="shared" si="763"/>
        <v>New York Giants</v>
      </c>
      <c r="I1829" s="2" t="str">
        <f t="shared" si="764"/>
        <v>Baltimore Ravens</v>
      </c>
      <c r="J1829" s="17">
        <f t="shared" si="765"/>
        <v>-190.11406844106463</v>
      </c>
      <c r="K1829" s="18">
        <f t="shared" si="766"/>
        <v>171</v>
      </c>
      <c r="L1829" s="4">
        <f t="shared" si="741"/>
        <v>1.5260000000000002</v>
      </c>
      <c r="M1829" s="4">
        <f t="shared" si="742"/>
        <v>2.71</v>
      </c>
      <c r="N1829" s="1">
        <f t="shared" si="743"/>
        <v>0.65530799475753598</v>
      </c>
      <c r="O1829" s="1">
        <f t="shared" si="744"/>
        <v>0.36900369003690037</v>
      </c>
      <c r="P1829" s="1">
        <f t="shared" si="745"/>
        <v>2.3734655335221788E-2</v>
      </c>
      <c r="Q1829" s="1">
        <f t="shared" si="746"/>
        <v>0.14315215236031781</v>
      </c>
      <c r="R1829" s="1">
        <f t="shared" si="747"/>
        <v>0.65415215236031776</v>
      </c>
      <c r="S1829" s="1"/>
      <c r="T1829" s="17">
        <f t="shared" si="748"/>
        <v>528.69633829345491</v>
      </c>
      <c r="U1829" s="18">
        <f t="shared" si="749"/>
        <v>1698.0824170407793</v>
      </c>
      <c r="V1829" s="2">
        <f t="shared" si="750"/>
        <v>502.26152137878216</v>
      </c>
      <c r="W1829" s="18">
        <f t="shared" si="751"/>
        <v>1613.1782961887402</v>
      </c>
      <c r="X1829" s="2">
        <f t="shared" si="752"/>
        <v>-199.09946460856727</v>
      </c>
      <c r="Y1829" s="2">
        <f t="shared" si="753"/>
        <v>161.31782961887401</v>
      </c>
      <c r="Z1829" s="2">
        <f t="shared" si="754"/>
        <v>502.26152137878216</v>
      </c>
      <c r="AA1829" s="2">
        <f t="shared" si="755"/>
        <v>-1000</v>
      </c>
      <c r="AB1829" s="5">
        <f t="shared" si="756"/>
        <v>0.52600000000000025</v>
      </c>
      <c r="AC1829" s="5">
        <f t="shared" si="757"/>
        <v>-1</v>
      </c>
      <c r="AD1829" s="3">
        <f t="shared" si="758"/>
        <v>201610</v>
      </c>
      <c r="AE1829" s="21">
        <v>1.6659999999999999</v>
      </c>
      <c r="AF1829" s="21">
        <v>2.36</v>
      </c>
      <c r="AG1829" s="21">
        <v>1.526</v>
      </c>
      <c r="AH1829" s="21">
        <v>2.71</v>
      </c>
      <c r="AI1829">
        <v>27</v>
      </c>
      <c r="AJ1829">
        <v>23</v>
      </c>
      <c r="AK1829">
        <f t="shared" si="759"/>
        <v>-200</v>
      </c>
      <c r="AL1829">
        <f t="shared" si="760"/>
        <v>27</v>
      </c>
      <c r="AM1829">
        <f t="shared" si="761"/>
        <v>23</v>
      </c>
    </row>
    <row r="1830" spans="2:39" x14ac:dyDescent="0.25">
      <c r="B1830" s="24">
        <v>42659</v>
      </c>
      <c r="C1830" s="20" t="s">
        <v>44</v>
      </c>
      <c r="D1830" s="20" t="s">
        <v>49</v>
      </c>
      <c r="E1830" s="2">
        <v>-315.45741324921141</v>
      </c>
      <c r="F1830" s="2">
        <v>277</v>
      </c>
      <c r="G1830" s="9">
        <f t="shared" si="762"/>
        <v>45105.083333328905</v>
      </c>
      <c r="H1830" s="2" t="str">
        <f t="shared" si="763"/>
        <v>Tennessee Titans</v>
      </c>
      <c r="I1830" s="2" t="str">
        <f t="shared" si="764"/>
        <v>Cleveland Browns</v>
      </c>
      <c r="J1830" s="17">
        <f t="shared" si="765"/>
        <v>-315.45741324921141</v>
      </c>
      <c r="K1830" s="18">
        <f t="shared" si="766"/>
        <v>277</v>
      </c>
      <c r="L1830" s="4">
        <f t="shared" si="741"/>
        <v>1.3169999999999999</v>
      </c>
      <c r="M1830" s="4">
        <f t="shared" si="742"/>
        <v>3.77</v>
      </c>
      <c r="N1830" s="1">
        <f t="shared" si="743"/>
        <v>0.75930144267274113</v>
      </c>
      <c r="O1830" s="1">
        <f t="shared" si="744"/>
        <v>0.26525198938992045</v>
      </c>
      <c r="P1830" s="1">
        <f t="shared" si="745"/>
        <v>2.3965008846078217E-2</v>
      </c>
      <c r="Q1830" s="1">
        <f t="shared" si="746"/>
        <v>0.24702472664141034</v>
      </c>
      <c r="R1830" s="1">
        <f t="shared" si="747"/>
        <v>0.75802472664141041</v>
      </c>
      <c r="S1830" s="1"/>
      <c r="T1830" s="17">
        <f t="shared" si="748"/>
        <v>319.21817963737476</v>
      </c>
      <c r="U1830" s="18">
        <f t="shared" si="749"/>
        <v>2700.607045193698</v>
      </c>
      <c r="V1830" s="2">
        <f t="shared" si="750"/>
        <v>303.25727065550603</v>
      </c>
      <c r="W1830" s="18">
        <f t="shared" si="751"/>
        <v>2565.576692934013</v>
      </c>
      <c r="X1830" s="2">
        <f t="shared" si="752"/>
        <v>-329.7530172445492</v>
      </c>
      <c r="Y1830" s="2">
        <f t="shared" si="753"/>
        <v>256.55766929340132</v>
      </c>
      <c r="Z1830" s="2">
        <f t="shared" si="754"/>
        <v>303.25727065550603</v>
      </c>
      <c r="AA1830" s="2">
        <f t="shared" si="755"/>
        <v>-1000</v>
      </c>
      <c r="AB1830" s="5">
        <f t="shared" si="756"/>
        <v>0.31699999999999995</v>
      </c>
      <c r="AC1830" s="5">
        <f t="shared" si="757"/>
        <v>-1</v>
      </c>
      <c r="AD1830" s="3">
        <f t="shared" si="758"/>
        <v>201610</v>
      </c>
      <c r="AE1830" s="21">
        <v>1.3069999999999999</v>
      </c>
      <c r="AF1830" s="21">
        <v>3.85</v>
      </c>
      <c r="AG1830" s="21">
        <v>1.3169999999999999</v>
      </c>
      <c r="AH1830" s="21">
        <v>3.77</v>
      </c>
      <c r="AI1830">
        <v>28</v>
      </c>
      <c r="AJ1830">
        <v>26</v>
      </c>
      <c r="AK1830">
        <f t="shared" si="759"/>
        <v>-400</v>
      </c>
      <c r="AL1830">
        <f t="shared" si="760"/>
        <v>28</v>
      </c>
      <c r="AM1830">
        <f t="shared" si="761"/>
        <v>26</v>
      </c>
    </row>
    <row r="1831" spans="2:39" x14ac:dyDescent="0.25">
      <c r="B1831" s="24">
        <v>42659</v>
      </c>
      <c r="C1831" s="20" t="s">
        <v>56</v>
      </c>
      <c r="D1831" s="20" t="s">
        <v>22</v>
      </c>
      <c r="E1831" s="2">
        <v>136</v>
      </c>
      <c r="F1831" s="2">
        <v>-150.15015015015015</v>
      </c>
      <c r="G1831" s="9">
        <f t="shared" si="762"/>
        <v>45105.124999995569</v>
      </c>
      <c r="H1831" s="2" t="str">
        <f t="shared" si="763"/>
        <v>Philadelphia Eagles</v>
      </c>
      <c r="I1831" s="2" t="str">
        <f t="shared" si="764"/>
        <v>Washington Redskins</v>
      </c>
      <c r="J1831" s="17">
        <f t="shared" si="765"/>
        <v>-150.15015015015015</v>
      </c>
      <c r="K1831" s="18">
        <f t="shared" si="766"/>
        <v>136</v>
      </c>
      <c r="L1831" s="4">
        <f t="shared" si="741"/>
        <v>1.6659999999999999</v>
      </c>
      <c r="M1831" s="4">
        <f t="shared" si="742"/>
        <v>2.3600000000000003</v>
      </c>
      <c r="N1831" s="1">
        <f t="shared" si="743"/>
        <v>0.60024009603841544</v>
      </c>
      <c r="O1831" s="1">
        <f t="shared" si="744"/>
        <v>0.42372881355932196</v>
      </c>
      <c r="P1831" s="1">
        <f t="shared" si="745"/>
        <v>2.3407848981619406E-2</v>
      </c>
      <c r="Q1831" s="1">
        <f t="shared" si="746"/>
        <v>8.8255641239546739E-2</v>
      </c>
      <c r="R1831" s="1">
        <f t="shared" si="747"/>
        <v>0.59925564123954678</v>
      </c>
      <c r="S1831" s="1"/>
      <c r="T1831" s="17">
        <f t="shared" si="748"/>
        <v>668.73689821513005</v>
      </c>
      <c r="U1831" s="18">
        <f t="shared" si="749"/>
        <v>1356.0765066241347</v>
      </c>
      <c r="V1831" s="2">
        <f t="shared" si="750"/>
        <v>635.30005330437348</v>
      </c>
      <c r="W1831" s="18">
        <f t="shared" si="751"/>
        <v>1288.2726812929279</v>
      </c>
      <c r="X1831" s="2">
        <f t="shared" si="752"/>
        <v>-157.40593673787998</v>
      </c>
      <c r="Y1831" s="2">
        <f t="shared" si="753"/>
        <v>128.8272681292928</v>
      </c>
      <c r="Z1831" s="2">
        <f t="shared" si="754"/>
        <v>-1000</v>
      </c>
      <c r="AA1831" s="2">
        <f t="shared" si="755"/>
        <v>1288.2726812929279</v>
      </c>
      <c r="AB1831" s="5">
        <f t="shared" si="756"/>
        <v>-1</v>
      </c>
      <c r="AC1831" s="5">
        <f t="shared" si="757"/>
        <v>1.3600000000000003</v>
      </c>
      <c r="AD1831" s="3">
        <f t="shared" si="758"/>
        <v>201610</v>
      </c>
      <c r="AE1831" s="21">
        <v>2.16</v>
      </c>
      <c r="AF1831" s="21">
        <v>1.7809999999999999</v>
      </c>
      <c r="AG1831" s="21">
        <v>2.36</v>
      </c>
      <c r="AH1831" s="21">
        <v>1.6659999999999999</v>
      </c>
      <c r="AI1831">
        <v>27</v>
      </c>
      <c r="AJ1831">
        <v>20</v>
      </c>
      <c r="AK1831">
        <f t="shared" si="759"/>
        <v>-160</v>
      </c>
      <c r="AL1831">
        <f t="shared" si="760"/>
        <v>20</v>
      </c>
      <c r="AM1831">
        <f t="shared" si="761"/>
        <v>27</v>
      </c>
    </row>
    <row r="1832" spans="2:39" x14ac:dyDescent="0.25">
      <c r="B1832" s="24">
        <v>42656</v>
      </c>
      <c r="C1832" s="20" t="s">
        <v>57</v>
      </c>
      <c r="D1832" s="20" t="s">
        <v>41</v>
      </c>
      <c r="E1832" s="2">
        <v>137</v>
      </c>
      <c r="F1832" s="2">
        <v>-152.20700152207002</v>
      </c>
      <c r="G1832" s="9">
        <f t="shared" si="762"/>
        <v>45105.166666662233</v>
      </c>
      <c r="H1832" s="2" t="str">
        <f t="shared" si="763"/>
        <v>Denver Broncos</v>
      </c>
      <c r="I1832" s="2" t="str">
        <f t="shared" si="764"/>
        <v>San Diego Chargers</v>
      </c>
      <c r="J1832" s="17">
        <f t="shared" si="765"/>
        <v>-152.20700152207002</v>
      </c>
      <c r="K1832" s="18">
        <f t="shared" si="766"/>
        <v>137</v>
      </c>
      <c r="L1832" s="4">
        <f t="shared" si="741"/>
        <v>1.657</v>
      </c>
      <c r="M1832" s="4">
        <f t="shared" si="742"/>
        <v>2.37</v>
      </c>
      <c r="N1832" s="1">
        <f t="shared" si="743"/>
        <v>0.6035003017501509</v>
      </c>
      <c r="O1832" s="1">
        <f t="shared" si="744"/>
        <v>0.42194092827004215</v>
      </c>
      <c r="P1832" s="1">
        <f t="shared" si="745"/>
        <v>2.4810032282095884E-2</v>
      </c>
      <c r="Q1832" s="1">
        <f t="shared" si="746"/>
        <v>9.0779686740054377E-2</v>
      </c>
      <c r="R1832" s="1">
        <f t="shared" si="747"/>
        <v>0.60177968674005444</v>
      </c>
      <c r="S1832" s="1"/>
      <c r="T1832" s="17">
        <f t="shared" si="748"/>
        <v>661.73771237971573</v>
      </c>
      <c r="U1832" s="18">
        <f t="shared" si="749"/>
        <v>1369.9520854530549</v>
      </c>
      <c r="V1832" s="2">
        <f t="shared" si="750"/>
        <v>628.65082676072996</v>
      </c>
      <c r="W1832" s="18">
        <f t="shared" si="751"/>
        <v>1301.4544811804021</v>
      </c>
      <c r="X1832" s="2">
        <f t="shared" si="752"/>
        <v>-159.07081601287845</v>
      </c>
      <c r="Y1832" s="2">
        <f t="shared" si="753"/>
        <v>130.14544811804021</v>
      </c>
      <c r="Z1832" s="2">
        <f t="shared" si="754"/>
        <v>-1000</v>
      </c>
      <c r="AA1832" s="2">
        <f t="shared" si="755"/>
        <v>1301.4544811804021</v>
      </c>
      <c r="AB1832" s="5">
        <f t="shared" si="756"/>
        <v>-1</v>
      </c>
      <c r="AC1832" s="5">
        <f t="shared" si="757"/>
        <v>1.37</v>
      </c>
      <c r="AD1832" s="3">
        <f t="shared" si="758"/>
        <v>201610</v>
      </c>
      <c r="AE1832" s="21">
        <v>2.5499999999999998</v>
      </c>
      <c r="AF1832" s="21">
        <v>1.581</v>
      </c>
      <c r="AG1832" s="21">
        <v>2.37</v>
      </c>
      <c r="AH1832" s="21">
        <v>1.657</v>
      </c>
      <c r="AI1832">
        <v>21</v>
      </c>
      <c r="AJ1832">
        <v>13</v>
      </c>
      <c r="AK1832">
        <f t="shared" si="759"/>
        <v>-160</v>
      </c>
      <c r="AL1832">
        <f t="shared" si="760"/>
        <v>13</v>
      </c>
      <c r="AM1832">
        <f t="shared" si="761"/>
        <v>21</v>
      </c>
    </row>
    <row r="1833" spans="2:39" x14ac:dyDescent="0.25">
      <c r="B1833" s="24">
        <v>42653</v>
      </c>
      <c r="C1833" s="20" t="s">
        <v>47</v>
      </c>
      <c r="D1833" s="20" t="s">
        <v>30</v>
      </c>
      <c r="E1833" s="2">
        <v>-242.13075060532685</v>
      </c>
      <c r="F1833" s="2">
        <v>216</v>
      </c>
      <c r="G1833" s="9">
        <f t="shared" si="762"/>
        <v>45105.208333328897</v>
      </c>
      <c r="H1833" s="2" t="str">
        <f t="shared" si="763"/>
        <v>Carolina Panthers</v>
      </c>
      <c r="I1833" s="2" t="str">
        <f t="shared" si="764"/>
        <v>Tampa Bay Buccaneers</v>
      </c>
      <c r="J1833" s="17">
        <f t="shared" si="765"/>
        <v>-242.13075060532685</v>
      </c>
      <c r="K1833" s="18">
        <f t="shared" si="766"/>
        <v>216</v>
      </c>
      <c r="L1833" s="4">
        <f t="shared" si="741"/>
        <v>1.413</v>
      </c>
      <c r="M1833" s="4">
        <f t="shared" si="742"/>
        <v>3.16</v>
      </c>
      <c r="N1833" s="1">
        <f t="shared" si="743"/>
        <v>0.70771408351026188</v>
      </c>
      <c r="O1833" s="1">
        <f t="shared" si="744"/>
        <v>0.31645569620253161</v>
      </c>
      <c r="P1833" s="1">
        <f t="shared" si="745"/>
        <v>2.359938771047454E-2</v>
      </c>
      <c r="Q1833" s="1">
        <f t="shared" si="746"/>
        <v>0.19562919365386514</v>
      </c>
      <c r="R1833" s="1">
        <f t="shared" si="747"/>
        <v>0.70662919365386512</v>
      </c>
      <c r="S1833" s="1"/>
      <c r="T1833" s="17">
        <f t="shared" si="748"/>
        <v>415.16938301000829</v>
      </c>
      <c r="U1833" s="18">
        <f t="shared" si="749"/>
        <v>2128.1128513133845</v>
      </c>
      <c r="V1833" s="2">
        <f t="shared" si="750"/>
        <v>394.41091385950784</v>
      </c>
      <c r="W1833" s="18">
        <f t="shared" si="751"/>
        <v>2021.7072087477152</v>
      </c>
      <c r="X1833" s="2">
        <f t="shared" si="752"/>
        <v>-253.54267969273477</v>
      </c>
      <c r="Y1833" s="2">
        <f t="shared" si="753"/>
        <v>202.17072087477152</v>
      </c>
      <c r="Z1833" s="2">
        <f t="shared" si="754"/>
        <v>-1000</v>
      </c>
      <c r="AA1833" s="2">
        <f t="shared" si="755"/>
        <v>2021.7072087477152</v>
      </c>
      <c r="AB1833" s="5">
        <f t="shared" si="756"/>
        <v>-1</v>
      </c>
      <c r="AC1833" s="5">
        <f t="shared" si="757"/>
        <v>2.16</v>
      </c>
      <c r="AD1833" s="3">
        <f t="shared" si="758"/>
        <v>201610</v>
      </c>
      <c r="AE1833" s="21">
        <v>1.4950000000000001</v>
      </c>
      <c r="AF1833" s="21">
        <v>2.81</v>
      </c>
      <c r="AG1833" s="21">
        <v>1.413</v>
      </c>
      <c r="AH1833" s="21">
        <v>3.16</v>
      </c>
      <c r="AI1833">
        <v>14</v>
      </c>
      <c r="AJ1833">
        <v>17</v>
      </c>
      <c r="AK1833">
        <f t="shared" si="759"/>
        <v>-300</v>
      </c>
      <c r="AL1833">
        <f t="shared" si="760"/>
        <v>14</v>
      </c>
      <c r="AM1833">
        <f t="shared" si="761"/>
        <v>17</v>
      </c>
    </row>
    <row r="1834" spans="2:39" x14ac:dyDescent="0.25">
      <c r="B1834" s="24">
        <v>42652</v>
      </c>
      <c r="C1834" s="20" t="s">
        <v>36</v>
      </c>
      <c r="D1834" s="20" t="s">
        <v>28</v>
      </c>
      <c r="E1834" s="2">
        <v>-307.69230769230774</v>
      </c>
      <c r="F1834" s="2">
        <v>270</v>
      </c>
      <c r="G1834" s="9">
        <f t="shared" si="762"/>
        <v>45105.249999995562</v>
      </c>
      <c r="H1834" s="2" t="str">
        <f t="shared" si="763"/>
        <v>Green Bay Packers</v>
      </c>
      <c r="I1834" s="2" t="str">
        <f t="shared" si="764"/>
        <v>New York Giants</v>
      </c>
      <c r="J1834" s="17">
        <f t="shared" si="765"/>
        <v>-307.69230769230774</v>
      </c>
      <c r="K1834" s="18">
        <f t="shared" si="766"/>
        <v>270</v>
      </c>
      <c r="L1834" s="4">
        <f t="shared" si="741"/>
        <v>1.325</v>
      </c>
      <c r="M1834" s="4">
        <f t="shared" si="742"/>
        <v>3.7</v>
      </c>
      <c r="N1834" s="1">
        <f t="shared" si="743"/>
        <v>0.75471698113207553</v>
      </c>
      <c r="O1834" s="1">
        <f t="shared" si="744"/>
        <v>0.27027027027027023</v>
      </c>
      <c r="P1834" s="1">
        <f t="shared" si="745"/>
        <v>2.4378109452736441E-2</v>
      </c>
      <c r="Q1834" s="1">
        <f t="shared" si="746"/>
        <v>0.24222335543090265</v>
      </c>
      <c r="R1834" s="1">
        <f t="shared" si="747"/>
        <v>0.75322335543090269</v>
      </c>
      <c r="S1834" s="1"/>
      <c r="T1834" s="17">
        <f t="shared" si="748"/>
        <v>327.62744648022999</v>
      </c>
      <c r="U1834" s="18">
        <f t="shared" si="749"/>
        <v>2638.6455807155785</v>
      </c>
      <c r="V1834" s="2">
        <f t="shared" si="750"/>
        <v>311.24607415621847</v>
      </c>
      <c r="W1834" s="18">
        <f t="shared" si="751"/>
        <v>2506.7133016797993</v>
      </c>
      <c r="X1834" s="2">
        <f t="shared" si="752"/>
        <v>-321.28919303190531</v>
      </c>
      <c r="Y1834" s="2">
        <f t="shared" si="753"/>
        <v>250.67133016797993</v>
      </c>
      <c r="Z1834" s="2">
        <f t="shared" si="754"/>
        <v>311.24607415621847</v>
      </c>
      <c r="AA1834" s="2">
        <f t="shared" si="755"/>
        <v>-1000</v>
      </c>
      <c r="AB1834" s="5">
        <f t="shared" si="756"/>
        <v>0.32499999999999996</v>
      </c>
      <c r="AC1834" s="5">
        <f t="shared" si="757"/>
        <v>-1</v>
      </c>
      <c r="AD1834" s="3">
        <f t="shared" si="758"/>
        <v>201610</v>
      </c>
      <c r="AE1834" s="21">
        <v>1.294</v>
      </c>
      <c r="AF1834" s="21">
        <v>3.97</v>
      </c>
      <c r="AG1834" s="21">
        <v>1.325</v>
      </c>
      <c r="AH1834" s="21">
        <v>3.7</v>
      </c>
      <c r="AI1834">
        <v>23</v>
      </c>
      <c r="AJ1834">
        <v>16</v>
      </c>
      <c r="AK1834">
        <f t="shared" si="759"/>
        <v>-400</v>
      </c>
      <c r="AL1834">
        <f t="shared" si="760"/>
        <v>23</v>
      </c>
      <c r="AM1834">
        <f t="shared" si="761"/>
        <v>16</v>
      </c>
    </row>
    <row r="1835" spans="2:39" x14ac:dyDescent="0.25">
      <c r="B1835" s="24">
        <v>42652</v>
      </c>
      <c r="C1835" s="20" t="s">
        <v>26</v>
      </c>
      <c r="D1835" s="20" t="s">
        <v>24</v>
      </c>
      <c r="E1835" s="2">
        <v>120.00000000000001</v>
      </c>
      <c r="F1835" s="2">
        <v>-133.15579227696406</v>
      </c>
      <c r="G1835" s="9">
        <f t="shared" si="762"/>
        <v>45105.291666662226</v>
      </c>
      <c r="H1835" s="2" t="str">
        <f t="shared" si="763"/>
        <v>Cincinnati Bengals</v>
      </c>
      <c r="I1835" s="2" t="str">
        <f t="shared" si="764"/>
        <v>Dallas Cowboys</v>
      </c>
      <c r="J1835" s="17">
        <f t="shared" si="765"/>
        <v>-133.15579227696406</v>
      </c>
      <c r="K1835" s="18">
        <f t="shared" si="766"/>
        <v>120.00000000000001</v>
      </c>
      <c r="L1835" s="4">
        <f t="shared" si="741"/>
        <v>1.7509999999999999</v>
      </c>
      <c r="M1835" s="4">
        <f t="shared" si="742"/>
        <v>2.2000000000000002</v>
      </c>
      <c r="N1835" s="1">
        <f t="shared" si="743"/>
        <v>0.57110222729868654</v>
      </c>
      <c r="O1835" s="1">
        <f t="shared" si="744"/>
        <v>0.45454545454545453</v>
      </c>
      <c r="P1835" s="1">
        <f t="shared" si="745"/>
        <v>2.5006327512022253E-2</v>
      </c>
      <c r="Q1835" s="1">
        <f t="shared" si="746"/>
        <v>5.8278386376616004E-2</v>
      </c>
      <c r="R1835" s="1">
        <f t="shared" si="747"/>
        <v>0.56927838637661599</v>
      </c>
      <c r="S1835" s="1"/>
      <c r="T1835" s="17">
        <f t="shared" si="748"/>
        <v>756.60981328462503</v>
      </c>
      <c r="U1835" s="18">
        <f t="shared" si="749"/>
        <v>1202.4897180992134</v>
      </c>
      <c r="V1835" s="2">
        <f t="shared" si="750"/>
        <v>718.77932262039371</v>
      </c>
      <c r="W1835" s="18">
        <f t="shared" si="751"/>
        <v>1142.3652321942527</v>
      </c>
      <c r="X1835" s="2">
        <f t="shared" si="752"/>
        <v>-139.12475895305161</v>
      </c>
      <c r="Y1835" s="2">
        <f t="shared" si="753"/>
        <v>114.23652321942527</v>
      </c>
      <c r="Z1835" s="2">
        <f t="shared" si="754"/>
        <v>-1000</v>
      </c>
      <c r="AA1835" s="2">
        <f t="shared" si="755"/>
        <v>1142.3652321942527</v>
      </c>
      <c r="AB1835" s="5">
        <f t="shared" si="756"/>
        <v>-1</v>
      </c>
      <c r="AC1835" s="5">
        <f t="shared" si="757"/>
        <v>1.2000000000000002</v>
      </c>
      <c r="AD1835" s="3">
        <f t="shared" si="758"/>
        <v>201610</v>
      </c>
      <c r="AE1835" s="21">
        <v>2.06</v>
      </c>
      <c r="AF1835" s="21">
        <v>1.8540000000000001</v>
      </c>
      <c r="AG1835" s="21">
        <v>2.2000000000000002</v>
      </c>
      <c r="AH1835" s="21">
        <v>1.7509999999999999</v>
      </c>
      <c r="AI1835">
        <v>28</v>
      </c>
      <c r="AJ1835">
        <v>14</v>
      </c>
      <c r="AK1835">
        <f t="shared" si="759"/>
        <v>-140</v>
      </c>
      <c r="AL1835">
        <f t="shared" si="760"/>
        <v>14</v>
      </c>
      <c r="AM1835">
        <f t="shared" si="761"/>
        <v>28</v>
      </c>
    </row>
    <row r="1836" spans="2:39" x14ac:dyDescent="0.25">
      <c r="B1836" s="24">
        <v>42652</v>
      </c>
      <c r="C1836" s="20" t="s">
        <v>50</v>
      </c>
      <c r="D1836" s="20" t="s">
        <v>27</v>
      </c>
      <c r="E1836" s="2">
        <v>121</v>
      </c>
      <c r="F1836" s="2">
        <v>-134.04825737265415</v>
      </c>
      <c r="G1836" s="9">
        <f t="shared" si="762"/>
        <v>45105.33333332889</v>
      </c>
      <c r="H1836" s="2" t="str">
        <f t="shared" si="763"/>
        <v>Buffalo Bills</v>
      </c>
      <c r="I1836" s="2" t="str">
        <f t="shared" si="764"/>
        <v>Los Angeles Rams</v>
      </c>
      <c r="J1836" s="17">
        <f t="shared" si="765"/>
        <v>-134.04825737265415</v>
      </c>
      <c r="K1836" s="18">
        <f t="shared" si="766"/>
        <v>121</v>
      </c>
      <c r="L1836" s="4">
        <f t="shared" si="741"/>
        <v>1.746</v>
      </c>
      <c r="M1836" s="4">
        <f t="shared" si="742"/>
        <v>2.21</v>
      </c>
      <c r="N1836" s="1">
        <f t="shared" si="743"/>
        <v>0.57273768613974796</v>
      </c>
      <c r="O1836" s="1">
        <f t="shared" si="744"/>
        <v>0.45248868778280543</v>
      </c>
      <c r="P1836" s="1">
        <f t="shared" si="745"/>
        <v>2.4605662285136498E-2</v>
      </c>
      <c r="Q1836" s="1">
        <f t="shared" si="746"/>
        <v>6.0124499178471263E-2</v>
      </c>
      <c r="R1836" s="1">
        <f t="shared" si="747"/>
        <v>0.5711244991784713</v>
      </c>
      <c r="S1836" s="1"/>
      <c r="T1836" s="17">
        <f t="shared" si="748"/>
        <v>750.93171705721034</v>
      </c>
      <c r="U1836" s="18">
        <f t="shared" si="749"/>
        <v>1211.3891833551868</v>
      </c>
      <c r="V1836" s="2">
        <f t="shared" si="750"/>
        <v>713.38513120434982</v>
      </c>
      <c r="W1836" s="18">
        <f t="shared" si="751"/>
        <v>1150.8197241874275</v>
      </c>
      <c r="X1836" s="2">
        <f t="shared" si="752"/>
        <v>-140.17673711698779</v>
      </c>
      <c r="Y1836" s="2">
        <f t="shared" si="753"/>
        <v>115.08197241874275</v>
      </c>
      <c r="Z1836" s="2">
        <f t="shared" si="754"/>
        <v>713.38513120434982</v>
      </c>
      <c r="AA1836" s="2">
        <f t="shared" si="755"/>
        <v>-1000</v>
      </c>
      <c r="AB1836" s="5">
        <f t="shared" si="756"/>
        <v>0.746</v>
      </c>
      <c r="AC1836" s="5">
        <f t="shared" si="757"/>
        <v>-1</v>
      </c>
      <c r="AD1836" s="3">
        <f t="shared" si="758"/>
        <v>201610</v>
      </c>
      <c r="AE1836" s="21">
        <v>1.704</v>
      </c>
      <c r="AF1836" s="21">
        <v>2.29</v>
      </c>
      <c r="AG1836" s="21">
        <v>2.21</v>
      </c>
      <c r="AH1836" s="21">
        <v>1.746</v>
      </c>
      <c r="AI1836">
        <v>19</v>
      </c>
      <c r="AJ1836">
        <v>30</v>
      </c>
      <c r="AK1836">
        <f t="shared" si="759"/>
        <v>-140</v>
      </c>
      <c r="AL1836">
        <f t="shared" si="760"/>
        <v>30</v>
      </c>
      <c r="AM1836">
        <f t="shared" si="761"/>
        <v>19</v>
      </c>
    </row>
    <row r="1837" spans="2:39" x14ac:dyDescent="0.25">
      <c r="B1837" s="24">
        <v>42652</v>
      </c>
      <c r="C1837" s="20" t="s">
        <v>55</v>
      </c>
      <c r="D1837" s="20" t="s">
        <v>57</v>
      </c>
      <c r="E1837" s="2">
        <v>-195.3125</v>
      </c>
      <c r="F1837" s="2">
        <v>175</v>
      </c>
      <c r="G1837" s="9">
        <f t="shared" si="762"/>
        <v>45105.374999995554</v>
      </c>
      <c r="H1837" s="2" t="str">
        <f t="shared" si="763"/>
        <v>Oakland Raiders</v>
      </c>
      <c r="I1837" s="2" t="str">
        <f t="shared" si="764"/>
        <v>San Diego Chargers</v>
      </c>
      <c r="J1837" s="17">
        <f t="shared" si="765"/>
        <v>-195.3125</v>
      </c>
      <c r="K1837" s="18">
        <f t="shared" si="766"/>
        <v>175</v>
      </c>
      <c r="L1837" s="4">
        <f t="shared" si="741"/>
        <v>1.512</v>
      </c>
      <c r="M1837" s="4">
        <f t="shared" si="742"/>
        <v>2.75</v>
      </c>
      <c r="N1837" s="1">
        <f t="shared" si="743"/>
        <v>0.66137566137566139</v>
      </c>
      <c r="O1837" s="1">
        <f t="shared" si="744"/>
        <v>0.36363636363636365</v>
      </c>
      <c r="P1837" s="1">
        <f t="shared" si="745"/>
        <v>2.4401689347724131E-2</v>
      </c>
      <c r="Q1837" s="1">
        <f t="shared" si="746"/>
        <v>0.14886964886964887</v>
      </c>
      <c r="R1837" s="1">
        <f t="shared" si="747"/>
        <v>0.65986964886964894</v>
      </c>
      <c r="S1837" s="1"/>
      <c r="T1837" s="17">
        <f t="shared" si="748"/>
        <v>515.45081928376521</v>
      </c>
      <c r="U1837" s="18">
        <f t="shared" si="749"/>
        <v>1739.277880578285</v>
      </c>
      <c r="V1837" s="2">
        <f t="shared" si="750"/>
        <v>489.67827831957692</v>
      </c>
      <c r="W1837" s="18">
        <f t="shared" si="751"/>
        <v>1652.3139865493706</v>
      </c>
      <c r="X1837" s="2">
        <f t="shared" si="752"/>
        <v>-204.21571555750606</v>
      </c>
      <c r="Y1837" s="2">
        <f t="shared" si="753"/>
        <v>165.23139865493707</v>
      </c>
      <c r="Z1837" s="2">
        <f t="shared" si="754"/>
        <v>489.67827831957692</v>
      </c>
      <c r="AA1837" s="2">
        <f t="shared" si="755"/>
        <v>-1000</v>
      </c>
      <c r="AB1837" s="5">
        <f t="shared" si="756"/>
        <v>0.51200000000000001</v>
      </c>
      <c r="AC1837" s="5">
        <f t="shared" si="757"/>
        <v>-1</v>
      </c>
      <c r="AD1837" s="3">
        <f t="shared" si="758"/>
        <v>201610</v>
      </c>
      <c r="AE1837" s="21">
        <v>1.5069999999999999</v>
      </c>
      <c r="AF1837" s="21">
        <v>2.77</v>
      </c>
      <c r="AG1837" s="21">
        <v>1.512</v>
      </c>
      <c r="AH1837" s="21">
        <v>2.75</v>
      </c>
      <c r="AI1837">
        <v>34</v>
      </c>
      <c r="AJ1837">
        <v>31</v>
      </c>
      <c r="AK1837">
        <f t="shared" si="759"/>
        <v>-200</v>
      </c>
      <c r="AL1837">
        <f t="shared" si="760"/>
        <v>34</v>
      </c>
      <c r="AM1837">
        <f t="shared" si="761"/>
        <v>31</v>
      </c>
    </row>
    <row r="1838" spans="2:39" x14ac:dyDescent="0.25">
      <c r="B1838" s="24">
        <v>42652</v>
      </c>
      <c r="C1838" s="20" t="s">
        <v>41</v>
      </c>
      <c r="D1838" s="20" t="s">
        <v>38</v>
      </c>
      <c r="E1838" s="2">
        <v>-195.3125</v>
      </c>
      <c r="F1838" s="2">
        <v>175</v>
      </c>
      <c r="G1838" s="9">
        <f t="shared" si="762"/>
        <v>45105.416666662219</v>
      </c>
      <c r="H1838" s="2" t="str">
        <f t="shared" si="763"/>
        <v>Denver Broncos</v>
      </c>
      <c r="I1838" s="2" t="str">
        <f t="shared" si="764"/>
        <v>Atlanta Falcons</v>
      </c>
      <c r="J1838" s="17">
        <f t="shared" si="765"/>
        <v>-195.3125</v>
      </c>
      <c r="K1838" s="18">
        <f t="shared" si="766"/>
        <v>175</v>
      </c>
      <c r="L1838" s="4">
        <f t="shared" si="741"/>
        <v>1.512</v>
      </c>
      <c r="M1838" s="4">
        <f t="shared" si="742"/>
        <v>2.75</v>
      </c>
      <c r="N1838" s="1">
        <f t="shared" si="743"/>
        <v>0.66137566137566139</v>
      </c>
      <c r="O1838" s="1">
        <f t="shared" si="744"/>
        <v>0.36363636363636365</v>
      </c>
      <c r="P1838" s="1">
        <f t="shared" si="745"/>
        <v>2.4401689347724131E-2</v>
      </c>
      <c r="Q1838" s="1">
        <f t="shared" si="746"/>
        <v>0.14886964886964887</v>
      </c>
      <c r="R1838" s="1">
        <f t="shared" si="747"/>
        <v>0.65986964886964894</v>
      </c>
      <c r="S1838" s="1"/>
      <c r="T1838" s="17">
        <f t="shared" si="748"/>
        <v>515.45081928376521</v>
      </c>
      <c r="U1838" s="18">
        <f t="shared" si="749"/>
        <v>1739.277880578285</v>
      </c>
      <c r="V1838" s="2">
        <f t="shared" si="750"/>
        <v>489.67827831957692</v>
      </c>
      <c r="W1838" s="18">
        <f t="shared" si="751"/>
        <v>1652.3139865493706</v>
      </c>
      <c r="X1838" s="2">
        <f t="shared" si="752"/>
        <v>-204.21571555750606</v>
      </c>
      <c r="Y1838" s="2">
        <f t="shared" si="753"/>
        <v>165.23139865493707</v>
      </c>
      <c r="Z1838" s="2">
        <f t="shared" si="754"/>
        <v>-1000</v>
      </c>
      <c r="AA1838" s="2">
        <f t="shared" si="755"/>
        <v>1652.3139865493706</v>
      </c>
      <c r="AB1838" s="5">
        <f t="shared" si="756"/>
        <v>-1</v>
      </c>
      <c r="AC1838" s="5">
        <f t="shared" si="757"/>
        <v>1.75</v>
      </c>
      <c r="AD1838" s="3">
        <f t="shared" si="758"/>
        <v>201610</v>
      </c>
      <c r="AE1838" s="21">
        <v>1.4039999999999999</v>
      </c>
      <c r="AF1838" s="21">
        <v>3.2</v>
      </c>
      <c r="AG1838" s="21">
        <v>1.512</v>
      </c>
      <c r="AH1838" s="21">
        <v>2.75</v>
      </c>
      <c r="AI1838">
        <v>16</v>
      </c>
      <c r="AJ1838">
        <v>23</v>
      </c>
      <c r="AK1838">
        <f t="shared" si="759"/>
        <v>-200</v>
      </c>
      <c r="AL1838">
        <f t="shared" si="760"/>
        <v>16</v>
      </c>
      <c r="AM1838">
        <f t="shared" si="761"/>
        <v>23</v>
      </c>
    </row>
    <row r="1839" spans="2:39" x14ac:dyDescent="0.25">
      <c r="B1839" s="24">
        <v>42652</v>
      </c>
      <c r="C1839" s="20" t="s">
        <v>31</v>
      </c>
      <c r="D1839" s="20" t="s">
        <v>56</v>
      </c>
      <c r="E1839" s="2">
        <v>-190.11406844106463</v>
      </c>
      <c r="F1839" s="2">
        <v>171</v>
      </c>
      <c r="G1839" s="9">
        <f t="shared" si="762"/>
        <v>45105.458333328883</v>
      </c>
      <c r="H1839" s="2" t="str">
        <f t="shared" si="763"/>
        <v>Baltimore Ravens</v>
      </c>
      <c r="I1839" s="2" t="str">
        <f t="shared" si="764"/>
        <v>Washington Redskins</v>
      </c>
      <c r="J1839" s="17">
        <f t="shared" si="765"/>
        <v>-190.11406844106463</v>
      </c>
      <c r="K1839" s="18">
        <f t="shared" si="766"/>
        <v>171</v>
      </c>
      <c r="L1839" s="4">
        <f t="shared" si="741"/>
        <v>1.5260000000000002</v>
      </c>
      <c r="M1839" s="4">
        <f t="shared" si="742"/>
        <v>2.71</v>
      </c>
      <c r="N1839" s="1">
        <f t="shared" si="743"/>
        <v>0.65530799475753598</v>
      </c>
      <c r="O1839" s="1">
        <f t="shared" si="744"/>
        <v>0.36900369003690037</v>
      </c>
      <c r="P1839" s="1">
        <f t="shared" si="745"/>
        <v>2.3734655335221788E-2</v>
      </c>
      <c r="Q1839" s="1">
        <f t="shared" si="746"/>
        <v>0.14315215236031781</v>
      </c>
      <c r="R1839" s="1">
        <f t="shared" si="747"/>
        <v>0.65415215236031776</v>
      </c>
      <c r="S1839" s="1"/>
      <c r="T1839" s="17">
        <f t="shared" si="748"/>
        <v>528.69633829345491</v>
      </c>
      <c r="U1839" s="18">
        <f t="shared" si="749"/>
        <v>1698.0824170407793</v>
      </c>
      <c r="V1839" s="2">
        <f t="shared" si="750"/>
        <v>502.26152137878216</v>
      </c>
      <c r="W1839" s="18">
        <f t="shared" si="751"/>
        <v>1613.1782961887402</v>
      </c>
      <c r="X1839" s="2">
        <f t="shared" si="752"/>
        <v>-199.09946460856727</v>
      </c>
      <c r="Y1839" s="2">
        <f t="shared" si="753"/>
        <v>161.31782961887401</v>
      </c>
      <c r="Z1839" s="2">
        <f t="shared" si="754"/>
        <v>-1000</v>
      </c>
      <c r="AA1839" s="2">
        <f t="shared" si="755"/>
        <v>1613.1782961887402</v>
      </c>
      <c r="AB1839" s="5">
        <f t="shared" si="756"/>
        <v>-1</v>
      </c>
      <c r="AC1839" s="5">
        <f t="shared" si="757"/>
        <v>1.71</v>
      </c>
      <c r="AD1839" s="3">
        <f t="shared" si="758"/>
        <v>201610</v>
      </c>
      <c r="AE1839" s="21">
        <v>1.5309999999999999</v>
      </c>
      <c r="AF1839" s="21">
        <v>2.69</v>
      </c>
      <c r="AG1839" s="21">
        <v>1.526</v>
      </c>
      <c r="AH1839" s="21">
        <v>2.71</v>
      </c>
      <c r="AI1839">
        <v>10</v>
      </c>
      <c r="AJ1839">
        <v>16</v>
      </c>
      <c r="AK1839">
        <f t="shared" si="759"/>
        <v>-200</v>
      </c>
      <c r="AL1839">
        <f t="shared" si="760"/>
        <v>10</v>
      </c>
      <c r="AM1839">
        <f t="shared" si="761"/>
        <v>16</v>
      </c>
    </row>
    <row r="1840" spans="2:39" x14ac:dyDescent="0.25">
      <c r="B1840" s="24">
        <v>42652</v>
      </c>
      <c r="C1840" s="20" t="s">
        <v>49</v>
      </c>
      <c r="D1840" s="20" t="s">
        <v>39</v>
      </c>
      <c r="E1840" s="2">
        <v>384.99999999999994</v>
      </c>
      <c r="F1840" s="2">
        <v>-450.45045045045049</v>
      </c>
      <c r="G1840" s="9">
        <f t="shared" si="762"/>
        <v>45105.499999995547</v>
      </c>
      <c r="H1840" s="2" t="str">
        <f t="shared" si="763"/>
        <v>New England Patriots</v>
      </c>
      <c r="I1840" s="2" t="str">
        <f t="shared" si="764"/>
        <v>Cleveland Browns</v>
      </c>
      <c r="J1840" s="17">
        <f t="shared" si="765"/>
        <v>-450.45045045045049</v>
      </c>
      <c r="K1840" s="18">
        <f t="shared" si="766"/>
        <v>384.99999999999994</v>
      </c>
      <c r="L1840" s="4">
        <f t="shared" si="741"/>
        <v>1.222</v>
      </c>
      <c r="M1840" s="4">
        <f t="shared" si="742"/>
        <v>4.8499999999999996</v>
      </c>
      <c r="N1840" s="1">
        <f t="shared" si="743"/>
        <v>0.81833060556464809</v>
      </c>
      <c r="O1840" s="1">
        <f t="shared" si="744"/>
        <v>0.2061855670103093</v>
      </c>
      <c r="P1840" s="1">
        <f t="shared" si="745"/>
        <v>2.392951251646902E-2</v>
      </c>
      <c r="Q1840" s="1">
        <f t="shared" si="746"/>
        <v>0.30607251927716939</v>
      </c>
      <c r="R1840" s="1">
        <f t="shared" si="747"/>
        <v>0.8170725192771694</v>
      </c>
      <c r="S1840" s="1"/>
      <c r="T1840" s="17">
        <f t="shared" si="748"/>
        <v>223.88157281884725</v>
      </c>
      <c r="U1840" s="18">
        <f t="shared" si="749"/>
        <v>3674.1094559452272</v>
      </c>
      <c r="V1840" s="2">
        <f t="shared" si="750"/>
        <v>212.68749417790488</v>
      </c>
      <c r="W1840" s="18">
        <f t="shared" si="751"/>
        <v>3490.4039831479658</v>
      </c>
      <c r="X1840" s="2">
        <f t="shared" si="752"/>
        <v>-470.17338930305823</v>
      </c>
      <c r="Y1840" s="2">
        <f t="shared" si="753"/>
        <v>349.04039831479656</v>
      </c>
      <c r="Z1840" s="2">
        <f t="shared" si="754"/>
        <v>212.68749417790488</v>
      </c>
      <c r="AA1840" s="2">
        <f t="shared" si="755"/>
        <v>-1000</v>
      </c>
      <c r="AB1840" s="5">
        <f t="shared" si="756"/>
        <v>0.22199999999999998</v>
      </c>
      <c r="AC1840" s="5">
        <f t="shared" si="757"/>
        <v>-1</v>
      </c>
      <c r="AD1840" s="3">
        <f t="shared" si="758"/>
        <v>201610</v>
      </c>
      <c r="AE1840" s="21">
        <v>5.23</v>
      </c>
      <c r="AF1840" s="21">
        <v>1.2</v>
      </c>
      <c r="AG1840" s="21">
        <v>4.8499999999999996</v>
      </c>
      <c r="AH1840" s="21">
        <v>1.222</v>
      </c>
      <c r="AI1840">
        <v>13</v>
      </c>
      <c r="AJ1840">
        <v>33</v>
      </c>
      <c r="AK1840">
        <f t="shared" si="759"/>
        <v>-500</v>
      </c>
      <c r="AL1840">
        <f t="shared" si="760"/>
        <v>33</v>
      </c>
      <c r="AM1840">
        <f t="shared" si="761"/>
        <v>13</v>
      </c>
    </row>
    <row r="1841" spans="2:39" x14ac:dyDescent="0.25">
      <c r="B1841" s="24">
        <v>42652</v>
      </c>
      <c r="C1841" s="20" t="s">
        <v>37</v>
      </c>
      <c r="D1841" s="20" t="s">
        <v>22</v>
      </c>
      <c r="E1841" s="2">
        <v>159</v>
      </c>
      <c r="F1841" s="2">
        <v>-177.30496453900707</v>
      </c>
      <c r="G1841" s="9">
        <f t="shared" si="762"/>
        <v>45105.541666662211</v>
      </c>
      <c r="H1841" s="2" t="str">
        <f t="shared" si="763"/>
        <v>Philadelphia Eagles</v>
      </c>
      <c r="I1841" s="2" t="str">
        <f t="shared" si="764"/>
        <v>Detroit Lions</v>
      </c>
      <c r="J1841" s="17">
        <f t="shared" si="765"/>
        <v>-177.30496453900707</v>
      </c>
      <c r="K1841" s="18">
        <f t="shared" si="766"/>
        <v>159</v>
      </c>
      <c r="L1841" s="4">
        <f t="shared" si="741"/>
        <v>1.5640000000000001</v>
      </c>
      <c r="M1841" s="4">
        <f t="shared" si="742"/>
        <v>2.59</v>
      </c>
      <c r="N1841" s="1">
        <f t="shared" si="743"/>
        <v>0.63938618925831203</v>
      </c>
      <c r="O1841" s="1">
        <f t="shared" si="744"/>
        <v>0.38610038610038611</v>
      </c>
      <c r="P1841" s="1">
        <f t="shared" si="745"/>
        <v>2.4853153586904098E-2</v>
      </c>
      <c r="Q1841" s="1">
        <f t="shared" si="746"/>
        <v>0.12664290157896296</v>
      </c>
      <c r="R1841" s="1">
        <f t="shared" si="747"/>
        <v>0.63764290157896297</v>
      </c>
      <c r="S1841" s="1"/>
      <c r="T1841" s="17">
        <f t="shared" si="748"/>
        <v>568.27590728878238</v>
      </c>
      <c r="U1841" s="18">
        <f t="shared" si="749"/>
        <v>1585.5874535669882</v>
      </c>
      <c r="V1841" s="2">
        <f t="shared" si="750"/>
        <v>539.86211192434325</v>
      </c>
      <c r="W1841" s="18">
        <f t="shared" si="751"/>
        <v>1506.3080808886386</v>
      </c>
      <c r="X1841" s="2">
        <f t="shared" si="752"/>
        <v>-185.23248398289911</v>
      </c>
      <c r="Y1841" s="2">
        <f t="shared" si="753"/>
        <v>150.63080808886386</v>
      </c>
      <c r="Z1841" s="2">
        <f t="shared" si="754"/>
        <v>-1000</v>
      </c>
      <c r="AA1841" s="2">
        <f t="shared" si="755"/>
        <v>1506.3080808886386</v>
      </c>
      <c r="AB1841" s="5">
        <f t="shared" si="756"/>
        <v>-1</v>
      </c>
      <c r="AC1841" s="5">
        <f t="shared" si="757"/>
        <v>1.5899999999999999</v>
      </c>
      <c r="AD1841" s="3">
        <f t="shared" si="758"/>
        <v>201610</v>
      </c>
      <c r="AE1841" s="21">
        <v>2.29</v>
      </c>
      <c r="AF1841" s="21">
        <v>1.704</v>
      </c>
      <c r="AG1841" s="21">
        <v>2.59</v>
      </c>
      <c r="AH1841" s="21">
        <v>1.5640000000000001</v>
      </c>
      <c r="AI1841">
        <v>24</v>
      </c>
      <c r="AJ1841">
        <v>23</v>
      </c>
      <c r="AK1841">
        <f t="shared" si="759"/>
        <v>-180</v>
      </c>
      <c r="AL1841">
        <f t="shared" si="760"/>
        <v>23</v>
      </c>
      <c r="AM1841">
        <f t="shared" si="761"/>
        <v>24</v>
      </c>
    </row>
    <row r="1842" spans="2:39" x14ac:dyDescent="0.25">
      <c r="B1842" s="24">
        <v>42652</v>
      </c>
      <c r="C1842" s="20" t="s">
        <v>42</v>
      </c>
      <c r="D1842" s="20" t="s">
        <v>40</v>
      </c>
      <c r="E1842" s="2">
        <v>-202.02020202020196</v>
      </c>
      <c r="F1842" s="2">
        <v>181</v>
      </c>
      <c r="G1842" s="9">
        <f t="shared" si="762"/>
        <v>45105.583333328876</v>
      </c>
      <c r="H1842" s="2" t="str">
        <f t="shared" si="763"/>
        <v>Indianapolis Colts</v>
      </c>
      <c r="I1842" s="2" t="str">
        <f t="shared" si="764"/>
        <v>Chicago Bears</v>
      </c>
      <c r="J1842" s="17">
        <f t="shared" si="765"/>
        <v>-202.02020202020196</v>
      </c>
      <c r="K1842" s="18">
        <f t="shared" si="766"/>
        <v>181</v>
      </c>
      <c r="L1842" s="4">
        <f t="shared" si="741"/>
        <v>1.4950000000000001</v>
      </c>
      <c r="M1842" s="4">
        <f t="shared" si="742"/>
        <v>2.81</v>
      </c>
      <c r="N1842" s="1">
        <f t="shared" si="743"/>
        <v>0.66889632107023411</v>
      </c>
      <c r="O1842" s="1">
        <f t="shared" si="744"/>
        <v>0.35587188612099646</v>
      </c>
      <c r="P1842" s="1">
        <f t="shared" si="745"/>
        <v>2.4169570267131069E-2</v>
      </c>
      <c r="Q1842" s="1">
        <f t="shared" si="746"/>
        <v>0.15651221747461883</v>
      </c>
      <c r="R1842" s="1">
        <f t="shared" si="747"/>
        <v>0.66751221747461886</v>
      </c>
      <c r="S1842" s="1"/>
      <c r="T1842" s="17">
        <f t="shared" si="748"/>
        <v>498.09992060261197</v>
      </c>
      <c r="U1842" s="18">
        <f t="shared" si="749"/>
        <v>1796.2818011286422</v>
      </c>
      <c r="V1842" s="2">
        <f t="shared" si="750"/>
        <v>473.19492457248134</v>
      </c>
      <c r="W1842" s="18">
        <f t="shared" si="751"/>
        <v>1706.46771107221</v>
      </c>
      <c r="X1842" s="2">
        <f t="shared" si="752"/>
        <v>-211.32940107155051</v>
      </c>
      <c r="Y1842" s="2">
        <f t="shared" si="753"/>
        <v>170.64677110722101</v>
      </c>
      <c r="Z1842" s="2">
        <f t="shared" si="754"/>
        <v>473.19492457248134</v>
      </c>
      <c r="AA1842" s="2">
        <f t="shared" si="755"/>
        <v>-1000</v>
      </c>
      <c r="AB1842" s="5">
        <f t="shared" si="756"/>
        <v>0.49500000000000011</v>
      </c>
      <c r="AC1842" s="5">
        <f t="shared" si="757"/>
        <v>-1</v>
      </c>
      <c r="AD1842" s="3">
        <f t="shared" si="758"/>
        <v>201610</v>
      </c>
      <c r="AE1842" s="21">
        <v>1.454</v>
      </c>
      <c r="AF1842" s="21">
        <v>2.97</v>
      </c>
      <c r="AG1842" s="21">
        <v>1.4950000000000001</v>
      </c>
      <c r="AH1842" s="21">
        <v>2.81</v>
      </c>
      <c r="AI1842">
        <v>29</v>
      </c>
      <c r="AJ1842">
        <v>23</v>
      </c>
      <c r="AK1842">
        <f t="shared" si="759"/>
        <v>-300</v>
      </c>
      <c r="AL1842">
        <f t="shared" si="760"/>
        <v>29</v>
      </c>
      <c r="AM1842">
        <f t="shared" si="761"/>
        <v>23</v>
      </c>
    </row>
    <row r="1843" spans="2:39" x14ac:dyDescent="0.25">
      <c r="B1843" s="24">
        <v>42652</v>
      </c>
      <c r="C1843" s="20" t="s">
        <v>33</v>
      </c>
      <c r="D1843" s="20" t="s">
        <v>44</v>
      </c>
      <c r="E1843" s="2">
        <v>-134.04825737265415</v>
      </c>
      <c r="F1843" s="2">
        <v>121</v>
      </c>
      <c r="G1843" s="9">
        <f t="shared" si="762"/>
        <v>45105.62499999554</v>
      </c>
      <c r="H1843" s="2" t="str">
        <f t="shared" si="763"/>
        <v>Miami Dolphins</v>
      </c>
      <c r="I1843" s="2" t="str">
        <f t="shared" si="764"/>
        <v>Tennessee Titans</v>
      </c>
      <c r="J1843" s="17">
        <f t="shared" si="765"/>
        <v>-134.04825737265415</v>
      </c>
      <c r="K1843" s="18">
        <f t="shared" si="766"/>
        <v>121</v>
      </c>
      <c r="L1843" s="4">
        <f t="shared" si="741"/>
        <v>1.746</v>
      </c>
      <c r="M1843" s="4">
        <f t="shared" si="742"/>
        <v>2.21</v>
      </c>
      <c r="N1843" s="1">
        <f t="shared" si="743"/>
        <v>0.57273768613974796</v>
      </c>
      <c r="O1843" s="1">
        <f t="shared" si="744"/>
        <v>0.45248868778280543</v>
      </c>
      <c r="P1843" s="1">
        <f t="shared" si="745"/>
        <v>2.4605662285136498E-2</v>
      </c>
      <c r="Q1843" s="1">
        <f t="shared" si="746"/>
        <v>6.0124499178471263E-2</v>
      </c>
      <c r="R1843" s="1">
        <f t="shared" si="747"/>
        <v>0.5711244991784713</v>
      </c>
      <c r="S1843" s="1"/>
      <c r="T1843" s="17">
        <f t="shared" si="748"/>
        <v>750.93171705721034</v>
      </c>
      <c r="U1843" s="18">
        <f t="shared" si="749"/>
        <v>1211.3891833551868</v>
      </c>
      <c r="V1843" s="2">
        <f t="shared" si="750"/>
        <v>713.38513120434982</v>
      </c>
      <c r="W1843" s="18">
        <f t="shared" si="751"/>
        <v>1150.8197241874275</v>
      </c>
      <c r="X1843" s="2">
        <f t="shared" si="752"/>
        <v>-140.17673711698779</v>
      </c>
      <c r="Y1843" s="2">
        <f t="shared" si="753"/>
        <v>115.08197241874275</v>
      </c>
      <c r="Z1843" s="2">
        <f t="shared" si="754"/>
        <v>-1000</v>
      </c>
      <c r="AA1843" s="2">
        <f t="shared" si="755"/>
        <v>1150.8197241874275</v>
      </c>
      <c r="AB1843" s="5">
        <f t="shared" si="756"/>
        <v>-1</v>
      </c>
      <c r="AC1843" s="5">
        <f t="shared" si="757"/>
        <v>1.21</v>
      </c>
      <c r="AD1843" s="3">
        <f t="shared" si="758"/>
        <v>201610</v>
      </c>
      <c r="AE1843" s="21">
        <v>1.571</v>
      </c>
      <c r="AF1843" s="21">
        <v>2.58</v>
      </c>
      <c r="AG1843" s="21">
        <v>1.746</v>
      </c>
      <c r="AH1843" s="21">
        <v>2.21</v>
      </c>
      <c r="AI1843">
        <v>17</v>
      </c>
      <c r="AJ1843">
        <v>30</v>
      </c>
      <c r="AK1843">
        <f t="shared" si="759"/>
        <v>-140</v>
      </c>
      <c r="AL1843">
        <f t="shared" si="760"/>
        <v>17</v>
      </c>
      <c r="AM1843">
        <f t="shared" si="761"/>
        <v>30</v>
      </c>
    </row>
    <row r="1844" spans="2:39" x14ac:dyDescent="0.25">
      <c r="B1844" s="24">
        <v>42652</v>
      </c>
      <c r="C1844" s="20" t="s">
        <v>32</v>
      </c>
      <c r="D1844" s="20" t="s">
        <v>43</v>
      </c>
      <c r="E1844" s="2">
        <v>-254.45292620865138</v>
      </c>
      <c r="F1844" s="2">
        <v>225.99999999999997</v>
      </c>
      <c r="G1844" s="9">
        <f t="shared" si="762"/>
        <v>45105.666666662204</v>
      </c>
      <c r="H1844" s="2" t="str">
        <f t="shared" si="763"/>
        <v>Minnesota Vikings</v>
      </c>
      <c r="I1844" s="2" t="str">
        <f t="shared" si="764"/>
        <v>Houston Texans</v>
      </c>
      <c r="J1844" s="17">
        <f t="shared" si="765"/>
        <v>-254.45292620865138</v>
      </c>
      <c r="K1844" s="18">
        <f t="shared" si="766"/>
        <v>225.99999999999997</v>
      </c>
      <c r="L1844" s="4">
        <f t="shared" si="741"/>
        <v>1.393</v>
      </c>
      <c r="M1844" s="4">
        <f t="shared" si="742"/>
        <v>3.26</v>
      </c>
      <c r="N1844" s="1">
        <f t="shared" si="743"/>
        <v>0.71787508973438618</v>
      </c>
      <c r="O1844" s="1">
        <f t="shared" si="744"/>
        <v>0.30674846625766872</v>
      </c>
      <c r="P1844" s="1">
        <f t="shared" si="745"/>
        <v>2.4031807436062702E-2</v>
      </c>
      <c r="Q1844" s="1">
        <f t="shared" si="746"/>
        <v>0.20556331173835873</v>
      </c>
      <c r="R1844" s="1">
        <f t="shared" si="747"/>
        <v>0.71656331173835874</v>
      </c>
      <c r="S1844" s="1"/>
      <c r="T1844" s="17">
        <f t="shared" si="748"/>
        <v>395.55009811210294</v>
      </c>
      <c r="U1844" s="18">
        <f t="shared" si="749"/>
        <v>2224.8894048266416</v>
      </c>
      <c r="V1844" s="2">
        <f t="shared" si="750"/>
        <v>375.77259320649779</v>
      </c>
      <c r="W1844" s="18">
        <f t="shared" si="751"/>
        <v>2113.6449345853093</v>
      </c>
      <c r="X1844" s="2">
        <f t="shared" si="752"/>
        <v>-266.11839662571435</v>
      </c>
      <c r="Y1844" s="2">
        <f t="shared" si="753"/>
        <v>211.36449345853094</v>
      </c>
      <c r="Z1844" s="2">
        <f t="shared" si="754"/>
        <v>375.77259320649779</v>
      </c>
      <c r="AA1844" s="2">
        <f t="shared" si="755"/>
        <v>-1000</v>
      </c>
      <c r="AB1844" s="5">
        <f t="shared" si="756"/>
        <v>0.39300000000000002</v>
      </c>
      <c r="AC1844" s="5">
        <f t="shared" si="757"/>
        <v>-1</v>
      </c>
      <c r="AD1844" s="3">
        <f t="shared" si="758"/>
        <v>201610</v>
      </c>
      <c r="AE1844" s="21">
        <v>1.367</v>
      </c>
      <c r="AF1844" s="21">
        <v>3.41</v>
      </c>
      <c r="AG1844" s="21">
        <v>1.393</v>
      </c>
      <c r="AH1844" s="21">
        <v>3.26</v>
      </c>
      <c r="AI1844">
        <v>31</v>
      </c>
      <c r="AJ1844">
        <v>13</v>
      </c>
      <c r="AK1844">
        <f t="shared" si="759"/>
        <v>-300</v>
      </c>
      <c r="AL1844">
        <f t="shared" si="760"/>
        <v>31</v>
      </c>
      <c r="AM1844">
        <f t="shared" si="761"/>
        <v>13</v>
      </c>
    </row>
    <row r="1845" spans="2:39" x14ac:dyDescent="0.25">
      <c r="B1845" s="24">
        <v>42652</v>
      </c>
      <c r="C1845" s="20" t="s">
        <v>48</v>
      </c>
      <c r="D1845" s="20" t="s">
        <v>45</v>
      </c>
      <c r="E1845" s="2">
        <v>-400</v>
      </c>
      <c r="F1845" s="2">
        <v>346</v>
      </c>
      <c r="G1845" s="9">
        <f t="shared" si="762"/>
        <v>45105.708333328868</v>
      </c>
      <c r="H1845" s="2" t="str">
        <f t="shared" si="763"/>
        <v>Pittsburgh Steelers</v>
      </c>
      <c r="I1845" s="2" t="str">
        <f t="shared" si="764"/>
        <v>New York Jets</v>
      </c>
      <c r="J1845" s="17">
        <f t="shared" si="765"/>
        <v>-400</v>
      </c>
      <c r="K1845" s="18">
        <f t="shared" si="766"/>
        <v>346</v>
      </c>
      <c r="L1845" s="4">
        <f t="shared" si="741"/>
        <v>1.25</v>
      </c>
      <c r="M1845" s="4">
        <f t="shared" si="742"/>
        <v>4.46</v>
      </c>
      <c r="N1845" s="1">
        <f t="shared" si="743"/>
        <v>0.8</v>
      </c>
      <c r="O1845" s="1">
        <f t="shared" si="744"/>
        <v>0.22421524663677131</v>
      </c>
      <c r="P1845" s="1">
        <f t="shared" si="745"/>
        <v>2.3642732049036774E-2</v>
      </c>
      <c r="Q1845" s="1">
        <f t="shared" si="746"/>
        <v>0.28789237668161438</v>
      </c>
      <c r="R1845" s="1">
        <f t="shared" si="747"/>
        <v>0.79889237668161439</v>
      </c>
      <c r="S1845" s="1"/>
      <c r="T1845" s="17">
        <f t="shared" si="748"/>
        <v>251.73306090832037</v>
      </c>
      <c r="U1845" s="18">
        <f t="shared" si="749"/>
        <v>3325.0323008798923</v>
      </c>
      <c r="V1845" s="2">
        <f t="shared" si="750"/>
        <v>239.14640786290434</v>
      </c>
      <c r="W1845" s="18">
        <f t="shared" si="751"/>
        <v>3158.7806858358977</v>
      </c>
      <c r="X1845" s="2">
        <f t="shared" si="752"/>
        <v>-418.15388695834849</v>
      </c>
      <c r="Y1845" s="2">
        <f t="shared" si="753"/>
        <v>315.87806858358977</v>
      </c>
      <c r="Z1845" s="2">
        <f t="shared" si="754"/>
        <v>239.14640786290434</v>
      </c>
      <c r="AA1845" s="2">
        <f t="shared" si="755"/>
        <v>-1000</v>
      </c>
      <c r="AB1845" s="5">
        <f t="shared" si="756"/>
        <v>0.25</v>
      </c>
      <c r="AC1845" s="5">
        <f t="shared" si="757"/>
        <v>-1</v>
      </c>
      <c r="AD1845" s="3">
        <f t="shared" si="758"/>
        <v>201610</v>
      </c>
      <c r="AE1845" s="21">
        <v>1.3220000000000001</v>
      </c>
      <c r="AF1845" s="21">
        <v>3.73</v>
      </c>
      <c r="AG1845" s="21">
        <v>1.25</v>
      </c>
      <c r="AH1845" s="21">
        <v>4.46</v>
      </c>
      <c r="AI1845">
        <v>31</v>
      </c>
      <c r="AJ1845">
        <v>13</v>
      </c>
      <c r="AK1845">
        <f t="shared" si="759"/>
        <v>-400</v>
      </c>
      <c r="AL1845">
        <f t="shared" si="760"/>
        <v>31</v>
      </c>
      <c r="AM1845">
        <f t="shared" si="761"/>
        <v>13</v>
      </c>
    </row>
    <row r="1846" spans="2:39" x14ac:dyDescent="0.25">
      <c r="B1846" s="24">
        <v>42649</v>
      </c>
      <c r="C1846" s="20" t="s">
        <v>25</v>
      </c>
      <c r="D1846" s="20" t="s">
        <v>51</v>
      </c>
      <c r="E1846" s="2">
        <v>172.00000000000003</v>
      </c>
      <c r="F1846" s="2">
        <v>-191.20458891013388</v>
      </c>
      <c r="G1846" s="9">
        <f t="shared" si="762"/>
        <v>45105.749999995533</v>
      </c>
      <c r="H1846" s="2" t="str">
        <f t="shared" si="763"/>
        <v>Arizona Cardinals</v>
      </c>
      <c r="I1846" s="2" t="str">
        <f t="shared" si="764"/>
        <v>San Francisco 49ers</v>
      </c>
      <c r="J1846" s="17">
        <f t="shared" si="765"/>
        <v>-191.20458891013388</v>
      </c>
      <c r="K1846" s="18">
        <f t="shared" si="766"/>
        <v>172.00000000000003</v>
      </c>
      <c r="L1846" s="4">
        <f t="shared" si="741"/>
        <v>1.5230000000000001</v>
      </c>
      <c r="M1846" s="4">
        <f t="shared" si="742"/>
        <v>2.72</v>
      </c>
      <c r="N1846" s="1">
        <f t="shared" si="743"/>
        <v>0.65659881812212728</v>
      </c>
      <c r="O1846" s="1">
        <f t="shared" si="744"/>
        <v>0.36764705882352938</v>
      </c>
      <c r="P1846" s="1">
        <f t="shared" si="745"/>
        <v>2.3671930238039041E-2</v>
      </c>
      <c r="Q1846" s="1">
        <f t="shared" si="746"/>
        <v>0.14447587964929895</v>
      </c>
      <c r="R1846" s="1">
        <f t="shared" si="747"/>
        <v>0.65547587964929899</v>
      </c>
      <c r="S1846" s="1"/>
      <c r="T1846" s="17">
        <f t="shared" si="748"/>
        <v>525.6091506144096</v>
      </c>
      <c r="U1846" s="18">
        <f t="shared" si="749"/>
        <v>1707.5130799659262</v>
      </c>
      <c r="V1846" s="2">
        <f t="shared" si="750"/>
        <v>499.32869308368907</v>
      </c>
      <c r="W1846" s="18">
        <f t="shared" si="751"/>
        <v>1622.1374259676297</v>
      </c>
      <c r="X1846" s="2">
        <f t="shared" si="752"/>
        <v>-200.26888377359816</v>
      </c>
      <c r="Y1846" s="2">
        <f t="shared" si="753"/>
        <v>162.21374259676298</v>
      </c>
      <c r="Z1846" s="2">
        <f t="shared" si="754"/>
        <v>499.32869308368907</v>
      </c>
      <c r="AA1846" s="2">
        <f t="shared" si="755"/>
        <v>-1000</v>
      </c>
      <c r="AB1846" s="5">
        <f t="shared" si="756"/>
        <v>0.52300000000000013</v>
      </c>
      <c r="AC1846" s="5">
        <f t="shared" si="757"/>
        <v>-1</v>
      </c>
      <c r="AD1846" s="3">
        <f t="shared" si="758"/>
        <v>201610</v>
      </c>
      <c r="AE1846" s="21">
        <v>2.4900000000000002</v>
      </c>
      <c r="AF1846" s="21">
        <v>1.6060000000000001</v>
      </c>
      <c r="AG1846" s="21">
        <v>2.72</v>
      </c>
      <c r="AH1846" s="21">
        <v>1.5229999999999999</v>
      </c>
      <c r="AI1846">
        <v>21</v>
      </c>
      <c r="AJ1846">
        <v>33</v>
      </c>
      <c r="AK1846">
        <f t="shared" si="759"/>
        <v>-200</v>
      </c>
      <c r="AL1846">
        <f t="shared" si="760"/>
        <v>33</v>
      </c>
      <c r="AM1846">
        <f t="shared" si="761"/>
        <v>21</v>
      </c>
    </row>
    <row r="1847" spans="2:39" x14ac:dyDescent="0.25">
      <c r="B1847" s="24">
        <v>42646</v>
      </c>
      <c r="C1847" s="20" t="s">
        <v>32</v>
      </c>
      <c r="D1847" s="20" t="s">
        <v>28</v>
      </c>
      <c r="E1847" s="2">
        <v>-189.03591682419662</v>
      </c>
      <c r="F1847" s="2">
        <v>170.00000000000003</v>
      </c>
      <c r="G1847" s="9">
        <f t="shared" si="762"/>
        <v>45105.791666662197</v>
      </c>
      <c r="H1847" s="2" t="str">
        <f t="shared" si="763"/>
        <v>Minnesota Vikings</v>
      </c>
      <c r="I1847" s="2" t="str">
        <f t="shared" si="764"/>
        <v>New York Giants</v>
      </c>
      <c r="J1847" s="17">
        <f t="shared" si="765"/>
        <v>-189.03591682419662</v>
      </c>
      <c r="K1847" s="18">
        <f t="shared" si="766"/>
        <v>170.00000000000003</v>
      </c>
      <c r="L1847" s="4">
        <f t="shared" si="741"/>
        <v>1.5290000000000001</v>
      </c>
      <c r="M1847" s="4">
        <f t="shared" si="742"/>
        <v>2.7</v>
      </c>
      <c r="N1847" s="1">
        <f t="shared" si="743"/>
        <v>0.65402223675604965</v>
      </c>
      <c r="O1847" s="1">
        <f t="shared" si="744"/>
        <v>0.37037037037037035</v>
      </c>
      <c r="P1847" s="1">
        <f t="shared" si="745"/>
        <v>2.3811775833530335E-2</v>
      </c>
      <c r="Q1847" s="1">
        <f t="shared" si="746"/>
        <v>0.14182593319283965</v>
      </c>
      <c r="R1847" s="1">
        <f t="shared" si="747"/>
        <v>0.65282593319283966</v>
      </c>
      <c r="S1847" s="1"/>
      <c r="T1847" s="17">
        <f t="shared" si="748"/>
        <v>531.80189259517044</v>
      </c>
      <c r="U1847" s="18">
        <f t="shared" si="749"/>
        <v>1688.6975014086024</v>
      </c>
      <c r="V1847" s="2">
        <f t="shared" si="750"/>
        <v>505.2117979654119</v>
      </c>
      <c r="W1847" s="18">
        <f t="shared" si="751"/>
        <v>1604.2626263381721</v>
      </c>
      <c r="X1847" s="2">
        <f t="shared" si="752"/>
        <v>-197.93678691336947</v>
      </c>
      <c r="Y1847" s="2">
        <f t="shared" si="753"/>
        <v>160.4262626338172</v>
      </c>
      <c r="Z1847" s="2">
        <f t="shared" si="754"/>
        <v>505.2117979654119</v>
      </c>
      <c r="AA1847" s="2">
        <f t="shared" si="755"/>
        <v>-1000</v>
      </c>
      <c r="AB1847" s="5">
        <f t="shared" si="756"/>
        <v>0.52900000000000014</v>
      </c>
      <c r="AC1847" s="5">
        <f t="shared" si="757"/>
        <v>-1</v>
      </c>
      <c r="AD1847" s="3">
        <f t="shared" si="758"/>
        <v>201610</v>
      </c>
      <c r="AE1847" s="21">
        <v>1.4870000000000001</v>
      </c>
      <c r="AF1847" s="21">
        <v>2.84</v>
      </c>
      <c r="AG1847" s="21">
        <v>1.5289999999999999</v>
      </c>
      <c r="AH1847" s="21">
        <v>2.7</v>
      </c>
      <c r="AI1847">
        <v>24</v>
      </c>
      <c r="AJ1847">
        <v>10</v>
      </c>
      <c r="AK1847">
        <f t="shared" si="759"/>
        <v>-190</v>
      </c>
      <c r="AL1847">
        <f t="shared" si="760"/>
        <v>24</v>
      </c>
      <c r="AM1847">
        <f t="shared" si="761"/>
        <v>10</v>
      </c>
    </row>
    <row r="1848" spans="2:39" x14ac:dyDescent="0.25">
      <c r="B1848" s="24">
        <v>42645</v>
      </c>
      <c r="C1848" s="20" t="s">
        <v>48</v>
      </c>
      <c r="D1848" s="20" t="s">
        <v>23</v>
      </c>
      <c r="E1848" s="2">
        <v>-177.30496453900707</v>
      </c>
      <c r="F1848" s="2">
        <v>159</v>
      </c>
      <c r="G1848" s="9">
        <f t="shared" si="762"/>
        <v>45105.833333328861</v>
      </c>
      <c r="H1848" s="2" t="str">
        <f t="shared" si="763"/>
        <v>Pittsburgh Steelers</v>
      </c>
      <c r="I1848" s="2" t="str">
        <f t="shared" si="764"/>
        <v>Kansas City Chiefs</v>
      </c>
      <c r="J1848" s="17">
        <f t="shared" si="765"/>
        <v>-177.30496453900707</v>
      </c>
      <c r="K1848" s="18">
        <f t="shared" si="766"/>
        <v>159</v>
      </c>
      <c r="L1848" s="4">
        <f t="shared" si="741"/>
        <v>1.5640000000000001</v>
      </c>
      <c r="M1848" s="4">
        <f t="shared" si="742"/>
        <v>2.59</v>
      </c>
      <c r="N1848" s="1">
        <f t="shared" si="743"/>
        <v>0.63938618925831203</v>
      </c>
      <c r="O1848" s="1">
        <f t="shared" si="744"/>
        <v>0.38610038610038611</v>
      </c>
      <c r="P1848" s="1">
        <f t="shared" si="745"/>
        <v>2.4853153586904098E-2</v>
      </c>
      <c r="Q1848" s="1">
        <f t="shared" si="746"/>
        <v>0.12664290157896296</v>
      </c>
      <c r="R1848" s="1">
        <f t="shared" si="747"/>
        <v>0.63764290157896297</v>
      </c>
      <c r="S1848" s="1"/>
      <c r="T1848" s="17">
        <f t="shared" si="748"/>
        <v>568.27590728878238</v>
      </c>
      <c r="U1848" s="18">
        <f t="shared" si="749"/>
        <v>1585.5874535669882</v>
      </c>
      <c r="V1848" s="2">
        <f t="shared" si="750"/>
        <v>539.86211192434325</v>
      </c>
      <c r="W1848" s="18">
        <f t="shared" si="751"/>
        <v>1506.3080808886386</v>
      </c>
      <c r="X1848" s="2">
        <f t="shared" si="752"/>
        <v>-185.23248398289911</v>
      </c>
      <c r="Y1848" s="2">
        <f t="shared" si="753"/>
        <v>150.63080808886386</v>
      </c>
      <c r="Z1848" s="2">
        <f t="shared" si="754"/>
        <v>539.86211192434325</v>
      </c>
      <c r="AA1848" s="2">
        <f t="shared" si="755"/>
        <v>-1000</v>
      </c>
      <c r="AB1848" s="5">
        <f t="shared" si="756"/>
        <v>0.56400000000000006</v>
      </c>
      <c r="AC1848" s="5">
        <f t="shared" si="757"/>
        <v>-1</v>
      </c>
      <c r="AD1848" s="3">
        <f t="shared" si="758"/>
        <v>201610</v>
      </c>
      <c r="AE1848" s="21">
        <v>1.425</v>
      </c>
      <c r="AF1848" s="21">
        <v>3.1</v>
      </c>
      <c r="AG1848" s="21">
        <v>1.5640000000000001</v>
      </c>
      <c r="AH1848" s="21">
        <v>2.59</v>
      </c>
      <c r="AI1848">
        <v>43</v>
      </c>
      <c r="AJ1848">
        <v>14</v>
      </c>
      <c r="AK1848">
        <f t="shared" si="759"/>
        <v>-180</v>
      </c>
      <c r="AL1848">
        <f t="shared" si="760"/>
        <v>43</v>
      </c>
      <c r="AM1848">
        <f t="shared" si="761"/>
        <v>14</v>
      </c>
    </row>
    <row r="1849" spans="2:39" x14ac:dyDescent="0.25">
      <c r="B1849" s="24">
        <v>42645</v>
      </c>
      <c r="C1849" s="20" t="s">
        <v>57</v>
      </c>
      <c r="D1849" s="20" t="s">
        <v>46</v>
      </c>
      <c r="E1849" s="2">
        <v>-185.18518518518516</v>
      </c>
      <c r="F1849" s="2">
        <v>166</v>
      </c>
      <c r="G1849" s="9">
        <f t="shared" si="762"/>
        <v>45105.874999995525</v>
      </c>
      <c r="H1849" s="2" t="str">
        <f t="shared" si="763"/>
        <v>San Diego Chargers</v>
      </c>
      <c r="I1849" s="2" t="str">
        <f t="shared" si="764"/>
        <v>New Orleans Saints</v>
      </c>
      <c r="J1849" s="17">
        <f t="shared" si="765"/>
        <v>-185.18518518518516</v>
      </c>
      <c r="K1849" s="18">
        <f t="shared" si="766"/>
        <v>166</v>
      </c>
      <c r="L1849" s="4">
        <f t="shared" si="741"/>
        <v>1.54</v>
      </c>
      <c r="M1849" s="4">
        <f t="shared" si="742"/>
        <v>2.66</v>
      </c>
      <c r="N1849" s="1">
        <f t="shared" si="743"/>
        <v>0.64935064935064934</v>
      </c>
      <c r="O1849" s="1">
        <f t="shared" si="744"/>
        <v>0.37593984962406013</v>
      </c>
      <c r="P1849" s="1">
        <f t="shared" si="745"/>
        <v>2.4666666666666726E-2</v>
      </c>
      <c r="Q1849" s="1">
        <f t="shared" si="746"/>
        <v>0.13670539986329461</v>
      </c>
      <c r="R1849" s="1">
        <f t="shared" si="747"/>
        <v>0.64770539986329467</v>
      </c>
      <c r="S1849" s="1"/>
      <c r="T1849" s="17">
        <f t="shared" si="748"/>
        <v>543.91178491187668</v>
      </c>
      <c r="U1849" s="18">
        <f t="shared" si="749"/>
        <v>1653.0471874062387</v>
      </c>
      <c r="V1849" s="2">
        <f t="shared" si="750"/>
        <v>516.71619566628283</v>
      </c>
      <c r="W1849" s="18">
        <f t="shared" si="751"/>
        <v>1570.3948280359266</v>
      </c>
      <c r="X1849" s="2">
        <f t="shared" si="752"/>
        <v>-193.52983482751958</v>
      </c>
      <c r="Y1849" s="2">
        <f t="shared" si="753"/>
        <v>157.03948280359265</v>
      </c>
      <c r="Z1849" s="2">
        <f t="shared" si="754"/>
        <v>-1000</v>
      </c>
      <c r="AA1849" s="2">
        <f t="shared" si="755"/>
        <v>1570.3948280359266</v>
      </c>
      <c r="AB1849" s="5">
        <f t="shared" si="756"/>
        <v>-1</v>
      </c>
      <c r="AC1849" s="5">
        <f t="shared" si="757"/>
        <v>1.6600000000000001</v>
      </c>
      <c r="AD1849" s="3">
        <f t="shared" si="758"/>
        <v>201610</v>
      </c>
      <c r="AE1849" s="21">
        <v>1.5549999999999999</v>
      </c>
      <c r="AF1849" s="21">
        <v>2.62</v>
      </c>
      <c r="AG1849" s="21">
        <v>1.54</v>
      </c>
      <c r="AH1849" s="21">
        <v>2.66</v>
      </c>
      <c r="AI1849">
        <v>34</v>
      </c>
      <c r="AJ1849">
        <v>35</v>
      </c>
      <c r="AK1849">
        <f t="shared" si="759"/>
        <v>-190</v>
      </c>
      <c r="AL1849">
        <f t="shared" si="760"/>
        <v>34</v>
      </c>
      <c r="AM1849">
        <f t="shared" si="761"/>
        <v>35</v>
      </c>
    </row>
    <row r="1850" spans="2:39" x14ac:dyDescent="0.25">
      <c r="B1850" s="24">
        <v>42645</v>
      </c>
      <c r="C1850" s="20" t="s">
        <v>25</v>
      </c>
      <c r="D1850" s="20" t="s">
        <v>26</v>
      </c>
      <c r="E1850" s="2">
        <v>106</v>
      </c>
      <c r="F1850" s="2">
        <v>-117.09601873536299</v>
      </c>
      <c r="G1850" s="9">
        <f t="shared" si="762"/>
        <v>45105.91666666219</v>
      </c>
      <c r="H1850" s="2" t="str">
        <f t="shared" si="763"/>
        <v>Dallas Cowboys</v>
      </c>
      <c r="I1850" s="2" t="str">
        <f t="shared" si="764"/>
        <v>San Francisco 49ers</v>
      </c>
      <c r="J1850" s="17">
        <f t="shared" si="765"/>
        <v>-117.09601873536299</v>
      </c>
      <c r="K1850" s="18">
        <f t="shared" si="766"/>
        <v>106</v>
      </c>
      <c r="L1850" s="4">
        <f t="shared" si="741"/>
        <v>1.8539999999999999</v>
      </c>
      <c r="M1850" s="4">
        <f t="shared" si="742"/>
        <v>2.06</v>
      </c>
      <c r="N1850" s="1">
        <f t="shared" si="743"/>
        <v>0.53937432578209277</v>
      </c>
      <c r="O1850" s="1">
        <f t="shared" si="744"/>
        <v>0.4854368932038835</v>
      </c>
      <c r="P1850" s="1">
        <f t="shared" si="745"/>
        <v>2.421052631578946E-2</v>
      </c>
      <c r="Q1850" s="1">
        <f t="shared" si="746"/>
        <v>2.6968716289104633E-2</v>
      </c>
      <c r="R1850" s="1">
        <f t="shared" si="747"/>
        <v>0.5379687162891047</v>
      </c>
      <c r="S1850" s="1"/>
      <c r="T1850" s="17">
        <f t="shared" si="748"/>
        <v>858.84414784929493</v>
      </c>
      <c r="U1850" s="18">
        <f t="shared" si="749"/>
        <v>1061.3854342361001</v>
      </c>
      <c r="V1850" s="2">
        <f t="shared" si="750"/>
        <v>815.90194045683018</v>
      </c>
      <c r="W1850" s="18">
        <f t="shared" si="751"/>
        <v>1008.316162524295</v>
      </c>
      <c r="X1850" s="2">
        <f t="shared" si="752"/>
        <v>-122.56374821710705</v>
      </c>
      <c r="Y1850" s="2">
        <f t="shared" si="753"/>
        <v>100.8316162524295</v>
      </c>
      <c r="Z1850" s="2">
        <f t="shared" si="754"/>
        <v>815.90194045683018</v>
      </c>
      <c r="AA1850" s="2">
        <f t="shared" si="755"/>
        <v>-1000</v>
      </c>
      <c r="AB1850" s="5">
        <f t="shared" si="756"/>
        <v>0.85399999999999987</v>
      </c>
      <c r="AC1850" s="5">
        <f t="shared" si="757"/>
        <v>-1</v>
      </c>
      <c r="AD1850" s="3">
        <f t="shared" si="758"/>
        <v>201610</v>
      </c>
      <c r="AE1850" s="21">
        <v>2.36</v>
      </c>
      <c r="AF1850" s="21">
        <v>1.6659999999999999</v>
      </c>
      <c r="AG1850" s="21">
        <v>2.06</v>
      </c>
      <c r="AH1850" s="21">
        <v>1.8540000000000001</v>
      </c>
      <c r="AI1850">
        <v>17</v>
      </c>
      <c r="AJ1850">
        <v>24</v>
      </c>
      <c r="AK1850">
        <f t="shared" si="759"/>
        <v>-120</v>
      </c>
      <c r="AL1850">
        <f t="shared" si="760"/>
        <v>24</v>
      </c>
      <c r="AM1850">
        <f t="shared" si="761"/>
        <v>17</v>
      </c>
    </row>
    <row r="1851" spans="2:39" x14ac:dyDescent="0.25">
      <c r="B1851" s="24">
        <v>42645</v>
      </c>
      <c r="C1851" s="20" t="s">
        <v>30</v>
      </c>
      <c r="D1851" s="20" t="s">
        <v>41</v>
      </c>
      <c r="E1851" s="2">
        <v>152.99999999999997</v>
      </c>
      <c r="F1851" s="2">
        <v>-170.06802721088434</v>
      </c>
      <c r="G1851" s="9">
        <f t="shared" si="762"/>
        <v>45105.958333328854</v>
      </c>
      <c r="H1851" s="2" t="str">
        <f t="shared" si="763"/>
        <v>Denver Broncos</v>
      </c>
      <c r="I1851" s="2" t="str">
        <f t="shared" si="764"/>
        <v>Tampa Bay Buccaneers</v>
      </c>
      <c r="J1851" s="17">
        <f t="shared" si="765"/>
        <v>-170.06802721088434</v>
      </c>
      <c r="K1851" s="18">
        <f t="shared" si="766"/>
        <v>152.99999999999997</v>
      </c>
      <c r="L1851" s="4">
        <f t="shared" si="741"/>
        <v>1.5880000000000001</v>
      </c>
      <c r="M1851" s="4">
        <f t="shared" si="742"/>
        <v>2.5299999999999998</v>
      </c>
      <c r="N1851" s="1">
        <f t="shared" si="743"/>
        <v>0.62972292191435764</v>
      </c>
      <c r="O1851" s="1">
        <f t="shared" si="744"/>
        <v>0.39525691699604748</v>
      </c>
      <c r="P1851" s="1">
        <f t="shared" si="745"/>
        <v>2.4371053909664986E-2</v>
      </c>
      <c r="Q1851" s="1">
        <f t="shared" si="746"/>
        <v>0.11723300245915508</v>
      </c>
      <c r="R1851" s="1">
        <f t="shared" si="747"/>
        <v>0.62823300245915514</v>
      </c>
      <c r="S1851" s="1"/>
      <c r="T1851" s="17">
        <f t="shared" si="748"/>
        <v>591.76610602372068</v>
      </c>
      <c r="U1851" s="18">
        <f t="shared" si="749"/>
        <v>1525.4353459459228</v>
      </c>
      <c r="V1851" s="2">
        <f t="shared" si="750"/>
        <v>562.17780072253458</v>
      </c>
      <c r="W1851" s="18">
        <f t="shared" si="751"/>
        <v>1449.1635786486265</v>
      </c>
      <c r="X1851" s="2">
        <f t="shared" si="752"/>
        <v>-177.87966702256082</v>
      </c>
      <c r="Y1851" s="2">
        <f t="shared" si="753"/>
        <v>144.91635786486265</v>
      </c>
      <c r="Z1851" s="2">
        <f t="shared" si="754"/>
        <v>562.17780072253458</v>
      </c>
      <c r="AA1851" s="2">
        <f t="shared" si="755"/>
        <v>-1000</v>
      </c>
      <c r="AB1851" s="5">
        <f t="shared" si="756"/>
        <v>0.58800000000000008</v>
      </c>
      <c r="AC1851" s="5">
        <f t="shared" si="757"/>
        <v>-1</v>
      </c>
      <c r="AD1851" s="3">
        <f t="shared" si="758"/>
        <v>201610</v>
      </c>
      <c r="AE1851" s="21">
        <v>2.39</v>
      </c>
      <c r="AF1851" s="21">
        <v>1.649</v>
      </c>
      <c r="AG1851" s="21">
        <v>2.5299999999999998</v>
      </c>
      <c r="AH1851" s="21">
        <v>1.5880000000000001</v>
      </c>
      <c r="AI1851">
        <v>7</v>
      </c>
      <c r="AJ1851">
        <v>27</v>
      </c>
      <c r="AK1851">
        <f t="shared" si="759"/>
        <v>-180</v>
      </c>
      <c r="AL1851">
        <f t="shared" si="760"/>
        <v>27</v>
      </c>
      <c r="AM1851">
        <f t="shared" si="761"/>
        <v>7</v>
      </c>
    </row>
    <row r="1852" spans="2:39" x14ac:dyDescent="0.25">
      <c r="B1852" s="24">
        <v>42645</v>
      </c>
      <c r="C1852" s="20" t="s">
        <v>38</v>
      </c>
      <c r="D1852" s="20" t="s">
        <v>47</v>
      </c>
      <c r="E1852" s="2">
        <v>134</v>
      </c>
      <c r="F1852" s="2">
        <v>-148.14814814814815</v>
      </c>
      <c r="G1852" s="9">
        <f t="shared" si="762"/>
        <v>45105.999999995518</v>
      </c>
      <c r="H1852" s="2" t="str">
        <f t="shared" si="763"/>
        <v>Carolina Panthers</v>
      </c>
      <c r="I1852" s="2" t="str">
        <f t="shared" si="764"/>
        <v>Atlanta Falcons</v>
      </c>
      <c r="J1852" s="17">
        <f t="shared" si="765"/>
        <v>-148.14814814814815</v>
      </c>
      <c r="K1852" s="18">
        <f t="shared" si="766"/>
        <v>134</v>
      </c>
      <c r="L1852" s="4">
        <f t="shared" si="741"/>
        <v>1.675</v>
      </c>
      <c r="M1852" s="4">
        <f t="shared" si="742"/>
        <v>2.34</v>
      </c>
      <c r="N1852" s="1">
        <f t="shared" si="743"/>
        <v>0.59701492537313428</v>
      </c>
      <c r="O1852" s="1">
        <f t="shared" si="744"/>
        <v>0.42735042735042739</v>
      </c>
      <c r="P1852" s="1">
        <f t="shared" si="745"/>
        <v>2.3785803237858061E-2</v>
      </c>
      <c r="Q1852" s="1">
        <f t="shared" si="746"/>
        <v>8.4832249011353444E-2</v>
      </c>
      <c r="R1852" s="1">
        <f t="shared" si="747"/>
        <v>0.59583224901135345</v>
      </c>
      <c r="S1852" s="1"/>
      <c r="T1852" s="17">
        <f t="shared" si="748"/>
        <v>678.3247326059809</v>
      </c>
      <c r="U1852" s="18">
        <f t="shared" si="749"/>
        <v>1337.5049178081033</v>
      </c>
      <c r="V1852" s="2">
        <f t="shared" si="750"/>
        <v>644.40849597568183</v>
      </c>
      <c r="W1852" s="18">
        <f t="shared" si="751"/>
        <v>1270.629671917698</v>
      </c>
      <c r="X1852" s="2">
        <f t="shared" si="752"/>
        <v>-155.18107012011481</v>
      </c>
      <c r="Y1852" s="2">
        <f t="shared" si="753"/>
        <v>127.0629671917698</v>
      </c>
      <c r="Z1852" s="2">
        <f t="shared" si="754"/>
        <v>-1000</v>
      </c>
      <c r="AA1852" s="2">
        <f t="shared" si="755"/>
        <v>1270.629671917698</v>
      </c>
      <c r="AB1852" s="5">
        <f t="shared" si="756"/>
        <v>-1</v>
      </c>
      <c r="AC1852" s="5">
        <f t="shared" si="757"/>
        <v>1.3399999999999999</v>
      </c>
      <c r="AD1852" s="3">
        <f t="shared" si="758"/>
        <v>201610</v>
      </c>
      <c r="AE1852" s="21">
        <v>2.46</v>
      </c>
      <c r="AF1852" s="21">
        <v>1.617</v>
      </c>
      <c r="AG1852" s="21">
        <v>2.34</v>
      </c>
      <c r="AH1852" s="21">
        <v>1.675</v>
      </c>
      <c r="AI1852">
        <v>48</v>
      </c>
      <c r="AJ1852">
        <v>33</v>
      </c>
      <c r="AK1852">
        <f t="shared" si="759"/>
        <v>-150</v>
      </c>
      <c r="AL1852">
        <f t="shared" si="760"/>
        <v>33</v>
      </c>
      <c r="AM1852">
        <f t="shared" si="761"/>
        <v>48</v>
      </c>
    </row>
    <row r="1853" spans="2:39" x14ac:dyDescent="0.25">
      <c r="B1853" s="24">
        <v>42645</v>
      </c>
      <c r="C1853" s="20" t="s">
        <v>31</v>
      </c>
      <c r="D1853" s="20" t="s">
        <v>55</v>
      </c>
      <c r="E1853" s="2">
        <v>-180.1801801801802</v>
      </c>
      <c r="F1853" s="2">
        <v>162</v>
      </c>
      <c r="G1853" s="9">
        <f t="shared" si="762"/>
        <v>45106.041666662182</v>
      </c>
      <c r="H1853" s="2" t="str">
        <f t="shared" si="763"/>
        <v>Baltimore Ravens</v>
      </c>
      <c r="I1853" s="2" t="str">
        <f t="shared" si="764"/>
        <v>Oakland Raiders</v>
      </c>
      <c r="J1853" s="17">
        <f t="shared" si="765"/>
        <v>-180.1801801801802</v>
      </c>
      <c r="K1853" s="18">
        <f t="shared" si="766"/>
        <v>162</v>
      </c>
      <c r="L1853" s="4">
        <f t="shared" si="741"/>
        <v>1.5549999999999997</v>
      </c>
      <c r="M1853" s="4">
        <f t="shared" si="742"/>
        <v>2.62</v>
      </c>
      <c r="N1853" s="1">
        <f t="shared" si="743"/>
        <v>0.64308681672025736</v>
      </c>
      <c r="O1853" s="1">
        <f t="shared" si="744"/>
        <v>0.38167938931297707</v>
      </c>
      <c r="P1853" s="1">
        <f t="shared" si="745"/>
        <v>2.4167664670658784E-2</v>
      </c>
      <c r="Q1853" s="1">
        <f t="shared" si="746"/>
        <v>0.13070371370364015</v>
      </c>
      <c r="R1853" s="1">
        <f t="shared" si="747"/>
        <v>0.6417037137036401</v>
      </c>
      <c r="S1853" s="1"/>
      <c r="T1853" s="17">
        <f t="shared" si="748"/>
        <v>558.35158601222145</v>
      </c>
      <c r="U1853" s="18">
        <f t="shared" si="749"/>
        <v>1612.4084218612529</v>
      </c>
      <c r="V1853" s="2">
        <f t="shared" si="750"/>
        <v>530.43400671161032</v>
      </c>
      <c r="W1853" s="18">
        <f t="shared" si="751"/>
        <v>1531.7880007681902</v>
      </c>
      <c r="X1853" s="2">
        <f t="shared" si="752"/>
        <v>-188.52486592996408</v>
      </c>
      <c r="Y1853" s="2">
        <f t="shared" si="753"/>
        <v>153.17880007681902</v>
      </c>
      <c r="Z1853" s="2">
        <f t="shared" si="754"/>
        <v>-1000</v>
      </c>
      <c r="AA1853" s="2">
        <f t="shared" si="755"/>
        <v>1531.7880007681902</v>
      </c>
      <c r="AB1853" s="5">
        <f t="shared" si="756"/>
        <v>-1</v>
      </c>
      <c r="AC1853" s="5">
        <f t="shared" si="757"/>
        <v>1.62</v>
      </c>
      <c r="AD1853" s="3">
        <f t="shared" si="758"/>
        <v>201610</v>
      </c>
      <c r="AE1853" s="21">
        <v>1.54</v>
      </c>
      <c r="AF1853" s="21">
        <v>2.66</v>
      </c>
      <c r="AG1853" s="21">
        <v>1.5549999999999999</v>
      </c>
      <c r="AH1853" s="21">
        <v>2.62</v>
      </c>
      <c r="AI1853">
        <v>27</v>
      </c>
      <c r="AJ1853">
        <v>28</v>
      </c>
      <c r="AK1853">
        <f t="shared" si="759"/>
        <v>-190</v>
      </c>
      <c r="AL1853">
        <f t="shared" si="760"/>
        <v>27</v>
      </c>
      <c r="AM1853">
        <f t="shared" si="761"/>
        <v>28</v>
      </c>
    </row>
    <row r="1854" spans="2:39" x14ac:dyDescent="0.25">
      <c r="B1854" s="24">
        <v>42645</v>
      </c>
      <c r="C1854" s="20" t="s">
        <v>40</v>
      </c>
      <c r="D1854" s="20" t="s">
        <v>37</v>
      </c>
      <c r="E1854" s="2">
        <v>156.99999999999997</v>
      </c>
      <c r="F1854" s="2">
        <v>-174.21602787456445</v>
      </c>
      <c r="G1854" s="9">
        <f t="shared" si="762"/>
        <v>45106.083333328846</v>
      </c>
      <c r="H1854" s="2" t="str">
        <f t="shared" si="763"/>
        <v>Detroit Lions</v>
      </c>
      <c r="I1854" s="2" t="str">
        <f t="shared" si="764"/>
        <v>Chicago Bears</v>
      </c>
      <c r="J1854" s="17">
        <f t="shared" si="765"/>
        <v>-174.21602787456445</v>
      </c>
      <c r="K1854" s="18">
        <f t="shared" si="766"/>
        <v>156.99999999999997</v>
      </c>
      <c r="L1854" s="4">
        <f t="shared" si="741"/>
        <v>1.5740000000000003</v>
      </c>
      <c r="M1854" s="4">
        <f t="shared" si="742"/>
        <v>2.5699999999999994</v>
      </c>
      <c r="N1854" s="1">
        <f t="shared" si="743"/>
        <v>0.63532401524777626</v>
      </c>
      <c r="O1854" s="1">
        <f t="shared" si="744"/>
        <v>0.38910505836575887</v>
      </c>
      <c r="P1854" s="1">
        <f t="shared" si="745"/>
        <v>2.3846525096525073E-2</v>
      </c>
      <c r="Q1854" s="1">
        <f t="shared" si="746"/>
        <v>0.1231094784410087</v>
      </c>
      <c r="R1854" s="1">
        <f t="shared" si="747"/>
        <v>0.63410947844100873</v>
      </c>
      <c r="S1854" s="1"/>
      <c r="T1854" s="17">
        <f t="shared" si="748"/>
        <v>577.01474902812083</v>
      </c>
      <c r="U1854" s="18">
        <f t="shared" si="749"/>
        <v>1562.6789200938879</v>
      </c>
      <c r="V1854" s="2">
        <f t="shared" si="750"/>
        <v>548.16401157671476</v>
      </c>
      <c r="W1854" s="18">
        <f t="shared" si="751"/>
        <v>1484.5449740891934</v>
      </c>
      <c r="X1854" s="2">
        <f t="shared" si="752"/>
        <v>-182.42715298358317</v>
      </c>
      <c r="Y1854" s="2">
        <f t="shared" si="753"/>
        <v>148.45449740891934</v>
      </c>
      <c r="Z1854" s="2">
        <f t="shared" si="754"/>
        <v>-1000</v>
      </c>
      <c r="AA1854" s="2">
        <f t="shared" si="755"/>
        <v>1484.5449740891934</v>
      </c>
      <c r="AB1854" s="5">
        <f t="shared" si="756"/>
        <v>-1</v>
      </c>
      <c r="AC1854" s="5">
        <f t="shared" si="757"/>
        <v>1.5699999999999994</v>
      </c>
      <c r="AD1854" s="3">
        <f t="shared" si="758"/>
        <v>201610</v>
      </c>
      <c r="AE1854" s="21">
        <v>2.25</v>
      </c>
      <c r="AF1854" s="21">
        <v>1.724</v>
      </c>
      <c r="AG1854" s="21">
        <v>2.57</v>
      </c>
      <c r="AH1854" s="21">
        <v>1.5740000000000001</v>
      </c>
      <c r="AI1854">
        <v>17</v>
      </c>
      <c r="AJ1854">
        <v>14</v>
      </c>
      <c r="AK1854">
        <f t="shared" si="759"/>
        <v>-180</v>
      </c>
      <c r="AL1854">
        <f t="shared" si="760"/>
        <v>14</v>
      </c>
      <c r="AM1854">
        <f t="shared" si="761"/>
        <v>17</v>
      </c>
    </row>
    <row r="1855" spans="2:39" x14ac:dyDescent="0.25">
      <c r="B1855" s="24">
        <v>42645</v>
      </c>
      <c r="C1855" s="20" t="s">
        <v>43</v>
      </c>
      <c r="D1855" s="20" t="s">
        <v>44</v>
      </c>
      <c r="E1855" s="2">
        <v>-196.07843137254901</v>
      </c>
      <c r="F1855" s="2">
        <v>175.99999999999997</v>
      </c>
      <c r="G1855" s="9">
        <f t="shared" si="762"/>
        <v>45106.124999995511</v>
      </c>
      <c r="H1855" s="2" t="str">
        <f t="shared" si="763"/>
        <v>Houston Texans</v>
      </c>
      <c r="I1855" s="2" t="str">
        <f t="shared" si="764"/>
        <v>Tennessee Titans</v>
      </c>
      <c r="J1855" s="17">
        <f t="shared" si="765"/>
        <v>-196.07843137254901</v>
      </c>
      <c r="K1855" s="18">
        <f t="shared" si="766"/>
        <v>175.99999999999997</v>
      </c>
      <c r="L1855" s="4">
        <f t="shared" si="741"/>
        <v>1.51</v>
      </c>
      <c r="M1855" s="4">
        <f t="shared" si="742"/>
        <v>2.76</v>
      </c>
      <c r="N1855" s="1">
        <f t="shared" si="743"/>
        <v>0.66225165562913912</v>
      </c>
      <c r="O1855" s="1">
        <f t="shared" si="744"/>
        <v>0.3623188405797102</v>
      </c>
      <c r="P1855" s="1">
        <f t="shared" si="745"/>
        <v>2.3981264637002453E-2</v>
      </c>
      <c r="Q1855" s="1">
        <f t="shared" si="746"/>
        <v>0.14996640752471446</v>
      </c>
      <c r="R1855" s="1">
        <f t="shared" si="747"/>
        <v>0.66096640752471447</v>
      </c>
      <c r="S1855" s="1"/>
      <c r="T1855" s="17">
        <f t="shared" si="748"/>
        <v>512.93619254410987</v>
      </c>
      <c r="U1855" s="18">
        <f t="shared" si="749"/>
        <v>1747.3196475929296</v>
      </c>
      <c r="V1855" s="2">
        <f t="shared" si="750"/>
        <v>487.28938291690434</v>
      </c>
      <c r="W1855" s="18">
        <f t="shared" si="751"/>
        <v>1659.9536652132831</v>
      </c>
      <c r="X1855" s="2">
        <f t="shared" si="752"/>
        <v>-205.21686600557976</v>
      </c>
      <c r="Y1855" s="2">
        <f t="shared" si="753"/>
        <v>165.99536652132832</v>
      </c>
      <c r="Z1855" s="2">
        <f t="shared" si="754"/>
        <v>487.28938291690434</v>
      </c>
      <c r="AA1855" s="2">
        <f t="shared" si="755"/>
        <v>-1000</v>
      </c>
      <c r="AB1855" s="5">
        <f t="shared" si="756"/>
        <v>0.51</v>
      </c>
      <c r="AC1855" s="5">
        <f t="shared" si="757"/>
        <v>-1</v>
      </c>
      <c r="AD1855" s="3">
        <f t="shared" si="758"/>
        <v>201610</v>
      </c>
      <c r="AE1855" s="21">
        <v>1.3440000000000001</v>
      </c>
      <c r="AF1855" s="21">
        <v>3.56</v>
      </c>
      <c r="AG1855" s="21">
        <v>1.51</v>
      </c>
      <c r="AH1855" s="21">
        <v>2.76</v>
      </c>
      <c r="AI1855">
        <v>27</v>
      </c>
      <c r="AJ1855">
        <v>20</v>
      </c>
      <c r="AK1855">
        <f t="shared" si="759"/>
        <v>-200</v>
      </c>
      <c r="AL1855">
        <f t="shared" si="760"/>
        <v>27</v>
      </c>
      <c r="AM1855">
        <f t="shared" si="761"/>
        <v>20</v>
      </c>
    </row>
    <row r="1856" spans="2:39" x14ac:dyDescent="0.25">
      <c r="B1856" s="24">
        <v>42645</v>
      </c>
      <c r="C1856" s="20" t="s">
        <v>39</v>
      </c>
      <c r="D1856" s="20" t="s">
        <v>27</v>
      </c>
      <c r="E1856" s="2">
        <v>-179.21146953405017</v>
      </c>
      <c r="F1856" s="2">
        <v>161</v>
      </c>
      <c r="G1856" s="9">
        <f t="shared" si="762"/>
        <v>45106.166666662175</v>
      </c>
      <c r="H1856" s="2" t="str">
        <f t="shared" si="763"/>
        <v>New England Patriots</v>
      </c>
      <c r="I1856" s="2" t="str">
        <f t="shared" si="764"/>
        <v>Buffalo Bills</v>
      </c>
      <c r="J1856" s="17">
        <f t="shared" si="765"/>
        <v>-179.21146953405017</v>
      </c>
      <c r="K1856" s="18">
        <f t="shared" si="766"/>
        <v>161</v>
      </c>
      <c r="L1856" s="4">
        <f t="shared" si="741"/>
        <v>1.5579999999999998</v>
      </c>
      <c r="M1856" s="4">
        <f t="shared" si="742"/>
        <v>2.6100000000000003</v>
      </c>
      <c r="N1856" s="1">
        <f t="shared" si="743"/>
        <v>0.64184852374839541</v>
      </c>
      <c r="O1856" s="1">
        <f t="shared" si="744"/>
        <v>0.38314176245210724</v>
      </c>
      <c r="P1856" s="1">
        <f t="shared" si="745"/>
        <v>2.4380998080614336E-2</v>
      </c>
      <c r="Q1856" s="1">
        <f t="shared" si="746"/>
        <v>0.12935338064814408</v>
      </c>
      <c r="R1856" s="1">
        <f t="shared" si="747"/>
        <v>0.64035338064814407</v>
      </c>
      <c r="S1856" s="1"/>
      <c r="T1856" s="17">
        <f t="shared" si="748"/>
        <v>561.63773038542206</v>
      </c>
      <c r="U1856" s="18">
        <f t="shared" si="749"/>
        <v>1603.4302738055192</v>
      </c>
      <c r="V1856" s="2">
        <f t="shared" si="750"/>
        <v>533.55584386615089</v>
      </c>
      <c r="W1856" s="18">
        <f t="shared" si="751"/>
        <v>1523.2587601152431</v>
      </c>
      <c r="X1856" s="2">
        <f t="shared" si="752"/>
        <v>-187.42180626379991</v>
      </c>
      <c r="Y1856" s="2">
        <f t="shared" si="753"/>
        <v>152.32587601152431</v>
      </c>
      <c r="Z1856" s="2">
        <f t="shared" si="754"/>
        <v>-1000</v>
      </c>
      <c r="AA1856" s="2">
        <f t="shared" si="755"/>
        <v>1523.2587601152431</v>
      </c>
      <c r="AB1856" s="5">
        <f t="shared" si="756"/>
        <v>-1</v>
      </c>
      <c r="AC1856" s="5">
        <f t="shared" si="757"/>
        <v>1.6100000000000003</v>
      </c>
      <c r="AD1856" s="3">
        <f t="shared" si="758"/>
        <v>201610</v>
      </c>
      <c r="AE1856" s="21">
        <v>1.333</v>
      </c>
      <c r="AF1856" s="21">
        <v>3.64</v>
      </c>
      <c r="AG1856" s="21">
        <v>1.5580000000000001</v>
      </c>
      <c r="AH1856" s="21">
        <v>2.61</v>
      </c>
      <c r="AI1856">
        <v>0</v>
      </c>
      <c r="AJ1856">
        <v>16</v>
      </c>
      <c r="AK1856">
        <f t="shared" si="759"/>
        <v>-180</v>
      </c>
      <c r="AL1856">
        <f t="shared" si="760"/>
        <v>0</v>
      </c>
      <c r="AM1856">
        <f t="shared" si="761"/>
        <v>16</v>
      </c>
    </row>
    <row r="1857" spans="2:39" x14ac:dyDescent="0.25">
      <c r="B1857" s="24">
        <v>42645</v>
      </c>
      <c r="C1857" s="20" t="s">
        <v>45</v>
      </c>
      <c r="D1857" s="20" t="s">
        <v>35</v>
      </c>
      <c r="E1857" s="2">
        <v>100</v>
      </c>
      <c r="F1857" s="2">
        <v>-110.01100110011001</v>
      </c>
      <c r="G1857" s="9">
        <f t="shared" si="762"/>
        <v>45106.208333328839</v>
      </c>
      <c r="H1857" s="2" t="str">
        <f t="shared" si="763"/>
        <v>Seattle Seahawks</v>
      </c>
      <c r="I1857" s="2" t="str">
        <f t="shared" si="764"/>
        <v>New York Jets</v>
      </c>
      <c r="J1857" s="17">
        <f t="shared" si="765"/>
        <v>-110.01100110011001</v>
      </c>
      <c r="K1857" s="18">
        <f t="shared" si="766"/>
        <v>100</v>
      </c>
      <c r="L1857" s="4">
        <f t="shared" si="741"/>
        <v>1.909</v>
      </c>
      <c r="M1857" s="4">
        <f t="shared" si="742"/>
        <v>2</v>
      </c>
      <c r="N1857" s="1">
        <f t="shared" si="743"/>
        <v>0.52383446830801461</v>
      </c>
      <c r="O1857" s="1">
        <f t="shared" si="744"/>
        <v>0.5</v>
      </c>
      <c r="P1857" s="1">
        <f t="shared" si="745"/>
        <v>2.3279611153747659E-2</v>
      </c>
      <c r="Q1857" s="1">
        <f t="shared" si="746"/>
        <v>1.1917234154007306E-2</v>
      </c>
      <c r="R1857" s="1">
        <f t="shared" si="747"/>
        <v>0.52291723415400737</v>
      </c>
      <c r="S1857" s="1"/>
      <c r="T1857" s="17">
        <f t="shared" si="748"/>
        <v>912.34852226248142</v>
      </c>
      <c r="U1857" s="18">
        <f t="shared" si="749"/>
        <v>999.55167240110336</v>
      </c>
      <c r="V1857" s="2">
        <f t="shared" si="750"/>
        <v>866.73109614935731</v>
      </c>
      <c r="W1857" s="18">
        <f t="shared" si="751"/>
        <v>949.5740887810482</v>
      </c>
      <c r="X1857" s="2">
        <f t="shared" si="752"/>
        <v>-115.37603813255564</v>
      </c>
      <c r="Y1857" s="2">
        <f t="shared" si="753"/>
        <v>-105.31037144070376</v>
      </c>
      <c r="Z1857" s="2">
        <f t="shared" si="754"/>
        <v>866.73109614935731</v>
      </c>
      <c r="AA1857" s="2">
        <f t="shared" si="755"/>
        <v>-1000</v>
      </c>
      <c r="AB1857" s="5">
        <f t="shared" si="756"/>
        <v>0.90900000000000003</v>
      </c>
      <c r="AC1857" s="5">
        <f t="shared" si="757"/>
        <v>-1</v>
      </c>
      <c r="AD1857" s="3">
        <f t="shared" si="758"/>
        <v>201610</v>
      </c>
      <c r="AE1857" s="21">
        <v>2.2200000000000002</v>
      </c>
      <c r="AF1857" s="21">
        <v>1.74</v>
      </c>
      <c r="AG1857" s="21">
        <v>2</v>
      </c>
      <c r="AH1857" s="21">
        <v>1.909</v>
      </c>
      <c r="AI1857">
        <v>17</v>
      </c>
      <c r="AJ1857">
        <v>27</v>
      </c>
      <c r="AK1857">
        <f t="shared" si="759"/>
        <v>-120</v>
      </c>
      <c r="AL1857">
        <f t="shared" si="760"/>
        <v>27</v>
      </c>
      <c r="AM1857">
        <f t="shared" si="761"/>
        <v>17</v>
      </c>
    </row>
    <row r="1858" spans="2:39" x14ac:dyDescent="0.25">
      <c r="B1858" s="24">
        <v>42645</v>
      </c>
      <c r="C1858" s="20" t="s">
        <v>56</v>
      </c>
      <c r="D1858" s="20" t="s">
        <v>49</v>
      </c>
      <c r="E1858" s="2">
        <v>-330.03300330033011</v>
      </c>
      <c r="F1858" s="2">
        <v>289</v>
      </c>
      <c r="G1858" s="9">
        <f t="shared" si="762"/>
        <v>45106.249999995503</v>
      </c>
      <c r="H1858" s="2" t="str">
        <f t="shared" si="763"/>
        <v>Washington Redskins</v>
      </c>
      <c r="I1858" s="2" t="str">
        <f t="shared" si="764"/>
        <v>Cleveland Browns</v>
      </c>
      <c r="J1858" s="17">
        <f t="shared" si="765"/>
        <v>-330.03300330033011</v>
      </c>
      <c r="K1858" s="18">
        <f t="shared" si="766"/>
        <v>289</v>
      </c>
      <c r="L1858" s="4">
        <f t="shared" si="741"/>
        <v>1.3029999999999999</v>
      </c>
      <c r="M1858" s="4">
        <f t="shared" si="742"/>
        <v>3.89</v>
      </c>
      <c r="N1858" s="1">
        <f t="shared" si="743"/>
        <v>0.76745970836531086</v>
      </c>
      <c r="O1858" s="1">
        <f t="shared" si="744"/>
        <v>0.25706940874035988</v>
      </c>
      <c r="P1858" s="1">
        <f t="shared" si="745"/>
        <v>2.394184479106487E-2</v>
      </c>
      <c r="Q1858" s="1">
        <f t="shared" si="746"/>
        <v>0.25519514981247549</v>
      </c>
      <c r="R1858" s="1">
        <f t="shared" si="747"/>
        <v>0.7661951498124755</v>
      </c>
      <c r="S1858" s="1"/>
      <c r="T1858" s="17">
        <f t="shared" si="748"/>
        <v>305.15052235027554</v>
      </c>
      <c r="U1858" s="18">
        <f t="shared" si="749"/>
        <v>2810.9146314785244</v>
      </c>
      <c r="V1858" s="2">
        <f t="shared" si="750"/>
        <v>289.89299623276173</v>
      </c>
      <c r="W1858" s="18">
        <f t="shared" si="751"/>
        <v>2670.368899904598</v>
      </c>
      <c r="X1858" s="2">
        <f t="shared" si="752"/>
        <v>-344.95486713900362</v>
      </c>
      <c r="Y1858" s="2">
        <f t="shared" si="753"/>
        <v>267.03688999045983</v>
      </c>
      <c r="Z1858" s="2">
        <f t="shared" si="754"/>
        <v>289.89299623276173</v>
      </c>
      <c r="AA1858" s="2">
        <f t="shared" si="755"/>
        <v>-1000</v>
      </c>
      <c r="AB1858" s="5">
        <f t="shared" si="756"/>
        <v>0.30299999999999994</v>
      </c>
      <c r="AC1858" s="5">
        <f t="shared" si="757"/>
        <v>-1</v>
      </c>
      <c r="AD1858" s="3">
        <f t="shared" si="758"/>
        <v>201610</v>
      </c>
      <c r="AE1858" s="21">
        <v>1.2350000000000001</v>
      </c>
      <c r="AF1858" s="21">
        <v>4.6500000000000004</v>
      </c>
      <c r="AG1858" s="21">
        <v>1.3029999999999999</v>
      </c>
      <c r="AH1858" s="21">
        <v>3.89</v>
      </c>
      <c r="AI1858">
        <v>31</v>
      </c>
      <c r="AJ1858">
        <v>20</v>
      </c>
      <c r="AK1858">
        <f t="shared" si="759"/>
        <v>-400</v>
      </c>
      <c r="AL1858">
        <f t="shared" si="760"/>
        <v>31</v>
      </c>
      <c r="AM1858">
        <f t="shared" si="761"/>
        <v>20</v>
      </c>
    </row>
    <row r="1859" spans="2:39" x14ac:dyDescent="0.25">
      <c r="B1859" s="24">
        <v>42645</v>
      </c>
      <c r="C1859" s="20" t="s">
        <v>51</v>
      </c>
      <c r="D1859" s="20" t="s">
        <v>50</v>
      </c>
      <c r="E1859" s="2">
        <v>-414.93775933609942</v>
      </c>
      <c r="F1859" s="2">
        <v>357</v>
      </c>
      <c r="G1859" s="9">
        <f t="shared" si="762"/>
        <v>45106.291666662168</v>
      </c>
      <c r="H1859" s="2" t="str">
        <f t="shared" si="763"/>
        <v>Arizona Cardinals</v>
      </c>
      <c r="I1859" s="2" t="str">
        <f t="shared" si="764"/>
        <v>Los Angeles Rams</v>
      </c>
      <c r="J1859" s="17">
        <f t="shared" si="765"/>
        <v>-414.93775933609942</v>
      </c>
      <c r="K1859" s="18">
        <f t="shared" si="766"/>
        <v>357</v>
      </c>
      <c r="L1859" s="4">
        <f t="shared" si="741"/>
        <v>1.2409999999999999</v>
      </c>
      <c r="M1859" s="4">
        <f t="shared" si="742"/>
        <v>4.57</v>
      </c>
      <c r="N1859" s="1">
        <f t="shared" si="743"/>
        <v>0.80580177276390019</v>
      </c>
      <c r="O1859" s="1">
        <f t="shared" si="744"/>
        <v>0.21881838074398249</v>
      </c>
      <c r="P1859" s="1">
        <f t="shared" si="745"/>
        <v>2.4028566511788085E-2</v>
      </c>
      <c r="Q1859" s="1">
        <f t="shared" si="746"/>
        <v>0.29349169600995884</v>
      </c>
      <c r="R1859" s="1">
        <f t="shared" si="747"/>
        <v>0.80449169600995885</v>
      </c>
      <c r="S1859" s="1"/>
      <c r="T1859" s="17">
        <f t="shared" si="748"/>
        <v>243.02090992325299</v>
      </c>
      <c r="U1859" s="18">
        <f t="shared" si="749"/>
        <v>3426.9701436484711</v>
      </c>
      <c r="V1859" s="2">
        <f t="shared" si="750"/>
        <v>230.86986442709033</v>
      </c>
      <c r="W1859" s="18">
        <f t="shared" si="751"/>
        <v>3255.6216364660472</v>
      </c>
      <c r="X1859" s="2">
        <f t="shared" si="752"/>
        <v>-433.14444805584583</v>
      </c>
      <c r="Y1859" s="2">
        <f t="shared" si="753"/>
        <v>325.56216364660474</v>
      </c>
      <c r="Z1859" s="2">
        <f t="shared" si="754"/>
        <v>-1000</v>
      </c>
      <c r="AA1859" s="2">
        <f t="shared" si="755"/>
        <v>3255.6216364660472</v>
      </c>
      <c r="AB1859" s="5">
        <f t="shared" si="756"/>
        <v>-1</v>
      </c>
      <c r="AC1859" s="5">
        <f t="shared" si="757"/>
        <v>3.5700000000000003</v>
      </c>
      <c r="AD1859" s="3">
        <f t="shared" si="758"/>
        <v>201610</v>
      </c>
      <c r="AE1859" s="21">
        <v>1.262</v>
      </c>
      <c r="AF1859" s="21">
        <v>4.3</v>
      </c>
      <c r="AG1859" s="21">
        <v>1.2410000000000001</v>
      </c>
      <c r="AH1859" s="21">
        <v>4.57</v>
      </c>
      <c r="AI1859">
        <v>13</v>
      </c>
      <c r="AJ1859">
        <v>17</v>
      </c>
      <c r="AK1859">
        <f t="shared" si="759"/>
        <v>-500</v>
      </c>
      <c r="AL1859">
        <f t="shared" si="760"/>
        <v>13</v>
      </c>
      <c r="AM1859">
        <f t="shared" si="761"/>
        <v>17</v>
      </c>
    </row>
    <row r="1860" spans="2:39" x14ac:dyDescent="0.25">
      <c r="B1860" s="24">
        <v>42645</v>
      </c>
      <c r="C1860" s="20" t="s">
        <v>29</v>
      </c>
      <c r="D1860" s="20" t="s">
        <v>42</v>
      </c>
      <c r="E1860" s="2">
        <v>-112.10762331838566</v>
      </c>
      <c r="F1860" s="2">
        <v>102</v>
      </c>
      <c r="G1860" s="9">
        <f t="shared" si="762"/>
        <v>45106.333333328832</v>
      </c>
      <c r="H1860" s="2" t="str">
        <f t="shared" si="763"/>
        <v>Jacksonville Jaguars</v>
      </c>
      <c r="I1860" s="2" t="str">
        <f t="shared" si="764"/>
        <v>Indianapolis Colts</v>
      </c>
      <c r="J1860" s="17">
        <f t="shared" si="765"/>
        <v>-112.10762331838566</v>
      </c>
      <c r="K1860" s="18">
        <f t="shared" si="766"/>
        <v>102</v>
      </c>
      <c r="L1860" s="4">
        <f t="shared" ref="L1860:L1923" si="767">IF(J1860&lt;0,-(100-J1860)/J1860,J1860/100+1)</f>
        <v>1.8919999999999999</v>
      </c>
      <c r="M1860" s="4">
        <f t="shared" ref="M1860:M1923" si="768">IF(K1860&lt;0,-(100-K1860)/K1860,K1860/100+1)</f>
        <v>2.02</v>
      </c>
      <c r="N1860" s="1">
        <f t="shared" si="743"/>
        <v>0.52854122621564481</v>
      </c>
      <c r="O1860" s="1">
        <f t="shared" si="744"/>
        <v>0.49504950495049505</v>
      </c>
      <c r="P1860" s="1">
        <f t="shared" si="745"/>
        <v>2.3047034764826169E-2</v>
      </c>
      <c r="Q1860" s="1">
        <f t="shared" si="746"/>
        <v>1.6745860632574883E-2</v>
      </c>
      <c r="R1860" s="1">
        <f t="shared" si="747"/>
        <v>0.52774586063257489</v>
      </c>
      <c r="S1860" s="1"/>
      <c r="T1860" s="17">
        <f t="shared" si="748"/>
        <v>894.85143247047836</v>
      </c>
      <c r="U1860" s="18">
        <f t="shared" si="749"/>
        <v>1018.9979527098405</v>
      </c>
      <c r="V1860" s="2">
        <f t="shared" si="750"/>
        <v>850.10886084695437</v>
      </c>
      <c r="W1860" s="18">
        <f t="shared" si="751"/>
        <v>968.04805507434844</v>
      </c>
      <c r="X1860" s="2">
        <f t="shared" si="752"/>
        <v>-117.63199350771508</v>
      </c>
      <c r="Y1860" s="2">
        <f t="shared" si="753"/>
        <v>-103.30065690005416</v>
      </c>
      <c r="Z1860" s="2">
        <f t="shared" si="754"/>
        <v>850.10886084695437</v>
      </c>
      <c r="AA1860" s="2">
        <f t="shared" si="755"/>
        <v>-1000</v>
      </c>
      <c r="AB1860" s="5">
        <f t="shared" si="756"/>
        <v>0.8919999999999999</v>
      </c>
      <c r="AC1860" s="5">
        <f t="shared" si="757"/>
        <v>-1</v>
      </c>
      <c r="AD1860" s="3">
        <f t="shared" si="758"/>
        <v>201610</v>
      </c>
      <c r="AE1860" s="21">
        <v>2.2200000000000002</v>
      </c>
      <c r="AF1860" s="21">
        <v>1.74</v>
      </c>
      <c r="AG1860" s="21">
        <v>1.8919999999999999</v>
      </c>
      <c r="AH1860" s="21">
        <v>2.02</v>
      </c>
      <c r="AI1860">
        <v>30</v>
      </c>
      <c r="AJ1860">
        <v>27</v>
      </c>
      <c r="AK1860">
        <f t="shared" si="759"/>
        <v>-120</v>
      </c>
      <c r="AL1860">
        <f t="shared" si="760"/>
        <v>30</v>
      </c>
      <c r="AM1860">
        <f t="shared" si="761"/>
        <v>27</v>
      </c>
    </row>
    <row r="1861" spans="2:39" x14ac:dyDescent="0.25">
      <c r="B1861" s="24">
        <v>42642</v>
      </c>
      <c r="C1861" s="20" t="s">
        <v>24</v>
      </c>
      <c r="D1861" s="20" t="s">
        <v>33</v>
      </c>
      <c r="E1861" s="2">
        <v>-340.13605442176868</v>
      </c>
      <c r="F1861" s="2">
        <v>297</v>
      </c>
      <c r="G1861" s="9">
        <f t="shared" si="762"/>
        <v>45106.374999995496</v>
      </c>
      <c r="H1861" s="2" t="str">
        <f t="shared" si="763"/>
        <v>Cincinnati Bengals</v>
      </c>
      <c r="I1861" s="2" t="str">
        <f t="shared" si="764"/>
        <v>Miami Dolphins</v>
      </c>
      <c r="J1861" s="17">
        <f t="shared" si="765"/>
        <v>-340.13605442176868</v>
      </c>
      <c r="K1861" s="18">
        <f t="shared" si="766"/>
        <v>297</v>
      </c>
      <c r="L1861" s="4">
        <f t="shared" si="767"/>
        <v>1.294</v>
      </c>
      <c r="M1861" s="4">
        <f t="shared" si="768"/>
        <v>3.97</v>
      </c>
      <c r="N1861" s="1">
        <f t="shared" ref="N1861:N1924" si="769">1/L1861</f>
        <v>0.77279752704791338</v>
      </c>
      <c r="O1861" s="1">
        <f t="shared" ref="O1861:O1924" si="770">1/M1861</f>
        <v>0.25188916876574308</v>
      </c>
      <c r="P1861" s="1">
        <f t="shared" ref="P1861:P1924" si="771">1-L1861*M1861/(L1861+M1861)</f>
        <v>2.4091945288753691E-2</v>
      </c>
      <c r="Q1861" s="1">
        <f t="shared" ref="Q1861:Q1924" si="772">ABS(N1861-O1861)/2</f>
        <v>0.26045417914108515</v>
      </c>
      <c r="R1861" s="1">
        <f t="shared" ref="R1861:R1924" si="773">R$1+IF(L1861&lt;=M1861,Q1861,-Q1861)</f>
        <v>0.77145417914108516</v>
      </c>
      <c r="S1861" s="1"/>
      <c r="T1861" s="17">
        <f t="shared" ref="T1861:T1924" si="774">(1/R1861-1)*1000</f>
        <v>296.25326693203101</v>
      </c>
      <c r="U1861" s="18">
        <f t="shared" ref="U1861:U1924" si="775">1000000/(T1861+S$1)-T$1</f>
        <v>2885.3748766723884</v>
      </c>
      <c r="V1861" s="2">
        <f t="shared" ref="V1861:V1924" si="776">T1861*0.95</f>
        <v>281.44060358542947</v>
      </c>
      <c r="W1861" s="18">
        <f t="shared" ref="W1861:W1924" si="777">U1861*0.95</f>
        <v>2741.1061328387686</v>
      </c>
      <c r="X1861" s="2">
        <f t="shared" ref="X1861:X1924" si="778">IF(V1861&lt;1000,-100000/V1861,V1861/10)</f>
        <v>-355.31475816226941</v>
      </c>
      <c r="Y1861" s="2">
        <f t="shared" ref="Y1861:Y1924" si="779">IF(W1861&lt;1000,-100000/W1861,W1861/10)</f>
        <v>274.11061328387689</v>
      </c>
      <c r="Z1861" s="2">
        <f t="shared" ref="Z1861:Z1924" si="780">IF(AL1861&gt;AM1861,V1861,-1000)</f>
        <v>281.44060358542947</v>
      </c>
      <c r="AA1861" s="2">
        <f t="shared" ref="AA1861:AA1924" si="781">IF(AM1861&gt;AL1861,W1861,-1000)</f>
        <v>-1000</v>
      </c>
      <c r="AB1861" s="5">
        <f t="shared" ref="AB1861:AB1924" si="782">IF(AL1861&gt;AM1861,L1861-1,-1)</f>
        <v>0.29400000000000004</v>
      </c>
      <c r="AC1861" s="5">
        <f t="shared" ref="AC1861:AC1924" si="783">IF(AM1861&gt;AL1861,M1861-1,-1)</f>
        <v>-1</v>
      </c>
      <c r="AD1861" s="3">
        <f t="shared" ref="AD1861:AD1924" si="784">YEAR(B1861)*100+MONTH(B1861)</f>
        <v>201609</v>
      </c>
      <c r="AE1861" s="21">
        <v>1.3380000000000001</v>
      </c>
      <c r="AF1861" s="21">
        <v>3.6</v>
      </c>
      <c r="AG1861" s="21">
        <v>1.294</v>
      </c>
      <c r="AH1861" s="21">
        <v>3.97</v>
      </c>
      <c r="AI1861">
        <v>22</v>
      </c>
      <c r="AJ1861">
        <v>7</v>
      </c>
      <c r="AK1861">
        <f t="shared" ref="AK1861:AK1924" si="785">IF(J1861&lt;-200,INT(J1861/100)*100,INT(J1861/10)*10)</f>
        <v>-400</v>
      </c>
      <c r="AL1861">
        <f t="shared" ref="AL1861:AL1924" si="786">IF(E1861&lt;F1861,AI1861,AJ1861)</f>
        <v>22</v>
      </c>
      <c r="AM1861">
        <f t="shared" ref="AM1861:AM1924" si="787">IF(E1861&lt;F1861,AJ1861,AI1861)</f>
        <v>7</v>
      </c>
    </row>
    <row r="1862" spans="2:39" x14ac:dyDescent="0.25">
      <c r="B1862" s="24">
        <v>42639</v>
      </c>
      <c r="C1862" s="20" t="s">
        <v>46</v>
      </c>
      <c r="D1862" s="20" t="s">
        <v>38</v>
      </c>
      <c r="E1862" s="2">
        <v>-154.08320493066256</v>
      </c>
      <c r="F1862" s="2">
        <v>139</v>
      </c>
      <c r="G1862" s="9">
        <f t="shared" ref="G1862:G1874" si="788">G1861+1/24</f>
        <v>45106.41666666216</v>
      </c>
      <c r="H1862" s="2" t="str">
        <f t="shared" si="763"/>
        <v>New Orleans Saints</v>
      </c>
      <c r="I1862" s="2" t="str">
        <f t="shared" si="764"/>
        <v>Atlanta Falcons</v>
      </c>
      <c r="J1862" s="17">
        <f t="shared" si="765"/>
        <v>-154.08320493066256</v>
      </c>
      <c r="K1862" s="18">
        <f t="shared" si="766"/>
        <v>139</v>
      </c>
      <c r="L1862" s="4">
        <f t="shared" si="767"/>
        <v>1.649</v>
      </c>
      <c r="M1862" s="4">
        <f t="shared" si="768"/>
        <v>2.3899999999999997</v>
      </c>
      <c r="N1862" s="1">
        <f t="shared" si="769"/>
        <v>0.60642813826561548</v>
      </c>
      <c r="O1862" s="1">
        <f t="shared" si="770"/>
        <v>0.41841004184100422</v>
      </c>
      <c r="P1862" s="1">
        <f t="shared" si="771"/>
        <v>2.4236197078484789E-2</v>
      </c>
      <c r="Q1862" s="1">
        <f t="shared" si="772"/>
        <v>9.4009048212305629E-2</v>
      </c>
      <c r="R1862" s="1">
        <f t="shared" si="773"/>
        <v>0.60500904821230561</v>
      </c>
      <c r="S1862" s="1"/>
      <c r="T1862" s="17">
        <f t="shared" si="774"/>
        <v>652.86784215016701</v>
      </c>
      <c r="U1862" s="18">
        <f t="shared" si="775"/>
        <v>1387.9360655435105</v>
      </c>
      <c r="V1862" s="2">
        <f t="shared" si="776"/>
        <v>620.22445004265865</v>
      </c>
      <c r="W1862" s="18">
        <f t="shared" si="777"/>
        <v>1318.5392622663348</v>
      </c>
      <c r="X1862" s="2">
        <f t="shared" si="778"/>
        <v>-161.23195400168771</v>
      </c>
      <c r="Y1862" s="2">
        <f t="shared" si="779"/>
        <v>131.85392622663349</v>
      </c>
      <c r="Z1862" s="2">
        <f t="shared" si="780"/>
        <v>-1000</v>
      </c>
      <c r="AA1862" s="2">
        <f t="shared" si="781"/>
        <v>1318.5392622663348</v>
      </c>
      <c r="AB1862" s="5">
        <f t="shared" si="782"/>
        <v>-1</v>
      </c>
      <c r="AC1862" s="5">
        <f t="shared" si="783"/>
        <v>1.3899999999999997</v>
      </c>
      <c r="AD1862" s="3">
        <f t="shared" si="784"/>
        <v>201609</v>
      </c>
      <c r="AE1862" s="21">
        <v>1.645</v>
      </c>
      <c r="AF1862" s="21">
        <v>2.4</v>
      </c>
      <c r="AG1862" s="21">
        <v>1.649</v>
      </c>
      <c r="AH1862" s="21">
        <v>2.39</v>
      </c>
      <c r="AI1862">
        <v>32</v>
      </c>
      <c r="AJ1862">
        <v>45</v>
      </c>
      <c r="AK1862">
        <f t="shared" si="785"/>
        <v>-160</v>
      </c>
      <c r="AL1862">
        <f t="shared" si="786"/>
        <v>32</v>
      </c>
      <c r="AM1862">
        <f t="shared" si="787"/>
        <v>45</v>
      </c>
    </row>
    <row r="1863" spans="2:39" x14ac:dyDescent="0.25">
      <c r="B1863" s="24">
        <v>42638</v>
      </c>
      <c r="C1863" s="20" t="s">
        <v>26</v>
      </c>
      <c r="D1863" s="20" t="s">
        <v>40</v>
      </c>
      <c r="E1863" s="2">
        <v>-254.45292620865138</v>
      </c>
      <c r="F1863" s="2">
        <v>225.99999999999997</v>
      </c>
      <c r="G1863" s="9">
        <f t="shared" si="788"/>
        <v>45106.458333328825</v>
      </c>
      <c r="H1863" s="2" t="str">
        <f t="shared" ref="H1863:H1926" si="789">IF(E1863&lt;=F1863,C1863,D1863)</f>
        <v>Dallas Cowboys</v>
      </c>
      <c r="I1863" s="2" t="str">
        <f t="shared" ref="I1863:I1926" si="790">IF(E1863&gt;F1863,C1863,D1863)</f>
        <v>Chicago Bears</v>
      </c>
      <c r="J1863" s="17">
        <f t="shared" ref="J1863:J1926" si="791">IF(E1863&lt;=F1863,E1863,F1863)</f>
        <v>-254.45292620865138</v>
      </c>
      <c r="K1863" s="18">
        <f t="shared" ref="K1863:K1926" si="792">IF(E1863&gt;F1863,E1863,F1863)</f>
        <v>225.99999999999997</v>
      </c>
      <c r="L1863" s="4">
        <f t="shared" si="767"/>
        <v>1.393</v>
      </c>
      <c r="M1863" s="4">
        <f t="shared" si="768"/>
        <v>3.26</v>
      </c>
      <c r="N1863" s="1">
        <f t="shared" si="769"/>
        <v>0.71787508973438618</v>
      </c>
      <c r="O1863" s="1">
        <f t="shared" si="770"/>
        <v>0.30674846625766872</v>
      </c>
      <c r="P1863" s="1">
        <f t="shared" si="771"/>
        <v>2.4031807436062702E-2</v>
      </c>
      <c r="Q1863" s="1">
        <f t="shared" si="772"/>
        <v>0.20556331173835873</v>
      </c>
      <c r="R1863" s="1">
        <f t="shared" si="773"/>
        <v>0.71656331173835874</v>
      </c>
      <c r="S1863" s="1"/>
      <c r="T1863" s="17">
        <f t="shared" si="774"/>
        <v>395.55009811210294</v>
      </c>
      <c r="U1863" s="18">
        <f t="shared" si="775"/>
        <v>2224.8894048266416</v>
      </c>
      <c r="V1863" s="2">
        <f t="shared" si="776"/>
        <v>375.77259320649779</v>
      </c>
      <c r="W1863" s="18">
        <f t="shared" si="777"/>
        <v>2113.6449345853093</v>
      </c>
      <c r="X1863" s="2">
        <f t="shared" si="778"/>
        <v>-266.11839662571435</v>
      </c>
      <c r="Y1863" s="2">
        <f t="shared" si="779"/>
        <v>211.36449345853094</v>
      </c>
      <c r="Z1863" s="2">
        <f t="shared" si="780"/>
        <v>375.77259320649779</v>
      </c>
      <c r="AA1863" s="2">
        <f t="shared" si="781"/>
        <v>-1000</v>
      </c>
      <c r="AB1863" s="5">
        <f t="shared" si="782"/>
        <v>0.39300000000000002</v>
      </c>
      <c r="AC1863" s="5">
        <f t="shared" si="783"/>
        <v>-1</v>
      </c>
      <c r="AD1863" s="3">
        <f t="shared" si="784"/>
        <v>201609</v>
      </c>
      <c r="AE1863" s="21">
        <v>1.3029999999999999</v>
      </c>
      <c r="AF1863" s="21">
        <v>3.89</v>
      </c>
      <c r="AG1863" s="21">
        <v>1.393</v>
      </c>
      <c r="AH1863" s="21">
        <v>3.26</v>
      </c>
      <c r="AI1863">
        <v>31</v>
      </c>
      <c r="AJ1863">
        <v>17</v>
      </c>
      <c r="AK1863">
        <f t="shared" si="785"/>
        <v>-300</v>
      </c>
      <c r="AL1863">
        <f t="shared" si="786"/>
        <v>31</v>
      </c>
      <c r="AM1863">
        <f t="shared" si="787"/>
        <v>17</v>
      </c>
    </row>
    <row r="1864" spans="2:39" x14ac:dyDescent="0.25">
      <c r="B1864" s="24">
        <v>42638</v>
      </c>
      <c r="C1864" s="20" t="s">
        <v>42</v>
      </c>
      <c r="D1864" s="20" t="s">
        <v>57</v>
      </c>
      <c r="E1864" s="2">
        <v>-116.00928074245938</v>
      </c>
      <c r="F1864" s="2">
        <v>104.99999999999999</v>
      </c>
      <c r="G1864" s="9">
        <f t="shared" si="788"/>
        <v>45106.499999995489</v>
      </c>
      <c r="H1864" s="2" t="str">
        <f t="shared" si="789"/>
        <v>Indianapolis Colts</v>
      </c>
      <c r="I1864" s="2" t="str">
        <f t="shared" si="790"/>
        <v>San Diego Chargers</v>
      </c>
      <c r="J1864" s="17">
        <f t="shared" si="791"/>
        <v>-116.00928074245938</v>
      </c>
      <c r="K1864" s="18">
        <f t="shared" si="792"/>
        <v>104.99999999999999</v>
      </c>
      <c r="L1864" s="4">
        <f t="shared" si="767"/>
        <v>1.8620000000000003</v>
      </c>
      <c r="M1864" s="4">
        <f t="shared" si="768"/>
        <v>2.0499999999999998</v>
      </c>
      <c r="N1864" s="1">
        <f t="shared" si="769"/>
        <v>0.53705692803437155</v>
      </c>
      <c r="O1864" s="1">
        <f t="shared" si="770"/>
        <v>0.48780487804878053</v>
      </c>
      <c r="P1864" s="1">
        <f t="shared" si="771"/>
        <v>2.4258691206543892E-2</v>
      </c>
      <c r="Q1864" s="1">
        <f t="shared" si="772"/>
        <v>2.4626024992795509E-2</v>
      </c>
      <c r="R1864" s="1">
        <f t="shared" si="773"/>
        <v>0.53562602499279555</v>
      </c>
      <c r="S1864" s="1"/>
      <c r="T1864" s="17">
        <f t="shared" si="774"/>
        <v>866.97425692385013</v>
      </c>
      <c r="U1864" s="18">
        <f t="shared" si="775"/>
        <v>1051.5221796644421</v>
      </c>
      <c r="V1864" s="2">
        <f t="shared" si="776"/>
        <v>823.62554407765754</v>
      </c>
      <c r="W1864" s="18">
        <f t="shared" si="777"/>
        <v>998.94607068121991</v>
      </c>
      <c r="X1864" s="2">
        <f t="shared" si="778"/>
        <v>-121.41439847155986</v>
      </c>
      <c r="Y1864" s="2">
        <f t="shared" si="779"/>
        <v>-100.10550412576941</v>
      </c>
      <c r="Z1864" s="2">
        <f t="shared" si="780"/>
        <v>823.62554407765754</v>
      </c>
      <c r="AA1864" s="2">
        <f t="shared" si="781"/>
        <v>-1000</v>
      </c>
      <c r="AB1864" s="5">
        <f t="shared" si="782"/>
        <v>0.86200000000000032</v>
      </c>
      <c r="AC1864" s="5">
        <f t="shared" si="783"/>
        <v>-1</v>
      </c>
      <c r="AD1864" s="3">
        <f t="shared" si="784"/>
        <v>201609</v>
      </c>
      <c r="AE1864" s="21">
        <v>1.6890000000000001</v>
      </c>
      <c r="AF1864" s="21">
        <v>2.31</v>
      </c>
      <c r="AG1864" s="21">
        <v>1.8620000000000001</v>
      </c>
      <c r="AH1864" s="21">
        <v>2.0499999999999998</v>
      </c>
      <c r="AI1864">
        <v>26</v>
      </c>
      <c r="AJ1864">
        <v>22</v>
      </c>
      <c r="AK1864">
        <f t="shared" si="785"/>
        <v>-120</v>
      </c>
      <c r="AL1864">
        <f t="shared" si="786"/>
        <v>26</v>
      </c>
      <c r="AM1864">
        <f t="shared" si="787"/>
        <v>22</v>
      </c>
    </row>
    <row r="1865" spans="2:39" x14ac:dyDescent="0.25">
      <c r="B1865" s="24">
        <v>42638</v>
      </c>
      <c r="C1865" s="20" t="s">
        <v>23</v>
      </c>
      <c r="D1865" s="20" t="s">
        <v>45</v>
      </c>
      <c r="E1865" s="2">
        <v>-166.1129568106312</v>
      </c>
      <c r="F1865" s="2">
        <v>150</v>
      </c>
      <c r="G1865" s="9">
        <f t="shared" si="788"/>
        <v>45106.541666662153</v>
      </c>
      <c r="H1865" s="2" t="str">
        <f t="shared" si="789"/>
        <v>Kansas City Chiefs</v>
      </c>
      <c r="I1865" s="2" t="str">
        <f t="shared" si="790"/>
        <v>New York Jets</v>
      </c>
      <c r="J1865" s="17">
        <f t="shared" si="791"/>
        <v>-166.1129568106312</v>
      </c>
      <c r="K1865" s="18">
        <f t="shared" si="792"/>
        <v>150</v>
      </c>
      <c r="L1865" s="4">
        <f t="shared" si="767"/>
        <v>1.6020000000000001</v>
      </c>
      <c r="M1865" s="4">
        <f t="shared" si="768"/>
        <v>2.5</v>
      </c>
      <c r="N1865" s="1">
        <f t="shared" si="769"/>
        <v>0.62421972534332082</v>
      </c>
      <c r="O1865" s="1">
        <f t="shared" si="770"/>
        <v>0.4</v>
      </c>
      <c r="P1865" s="1">
        <f t="shared" si="771"/>
        <v>2.3647001462701267E-2</v>
      </c>
      <c r="Q1865" s="1">
        <f t="shared" si="772"/>
        <v>0.1121098626716604</v>
      </c>
      <c r="R1865" s="1">
        <f t="shared" si="773"/>
        <v>0.62310986267166046</v>
      </c>
      <c r="S1865" s="1"/>
      <c r="T1865" s="17">
        <f t="shared" si="774"/>
        <v>604.85342939746852</v>
      </c>
      <c r="U1865" s="18">
        <f t="shared" si="775"/>
        <v>1493.8085293743554</v>
      </c>
      <c r="V1865" s="2">
        <f t="shared" si="776"/>
        <v>574.61075792759505</v>
      </c>
      <c r="W1865" s="18">
        <f t="shared" si="777"/>
        <v>1419.1181029056377</v>
      </c>
      <c r="X1865" s="2">
        <f t="shared" si="778"/>
        <v>-174.0308523993919</v>
      </c>
      <c r="Y1865" s="2">
        <f t="shared" si="779"/>
        <v>141.91181029056378</v>
      </c>
      <c r="Z1865" s="2">
        <f t="shared" si="780"/>
        <v>574.61075792759505</v>
      </c>
      <c r="AA1865" s="2">
        <f t="shared" si="781"/>
        <v>-1000</v>
      </c>
      <c r="AB1865" s="5">
        <f t="shared" si="782"/>
        <v>0.60200000000000009</v>
      </c>
      <c r="AC1865" s="5">
        <f t="shared" si="783"/>
        <v>-1</v>
      </c>
      <c r="AD1865" s="3">
        <f t="shared" si="784"/>
        <v>201609</v>
      </c>
      <c r="AE1865" s="21">
        <v>1.595</v>
      </c>
      <c r="AF1865" s="21">
        <v>2.52</v>
      </c>
      <c r="AG1865" s="21">
        <v>1.6020000000000001</v>
      </c>
      <c r="AH1865" s="21">
        <v>2.5</v>
      </c>
      <c r="AI1865">
        <v>24</v>
      </c>
      <c r="AJ1865">
        <v>3</v>
      </c>
      <c r="AK1865">
        <f t="shared" si="785"/>
        <v>-170</v>
      </c>
      <c r="AL1865">
        <f t="shared" si="786"/>
        <v>24</v>
      </c>
      <c r="AM1865">
        <f t="shared" si="787"/>
        <v>3</v>
      </c>
    </row>
    <row r="1866" spans="2:39" x14ac:dyDescent="0.25">
      <c r="B1866" s="24">
        <v>42638</v>
      </c>
      <c r="C1866" s="20" t="s">
        <v>22</v>
      </c>
      <c r="D1866" s="20" t="s">
        <v>48</v>
      </c>
      <c r="E1866" s="2">
        <v>166</v>
      </c>
      <c r="F1866" s="2">
        <v>-185.18518518518516</v>
      </c>
      <c r="G1866" s="9">
        <f t="shared" si="788"/>
        <v>45106.583333328817</v>
      </c>
      <c r="H1866" s="2" t="str">
        <f t="shared" si="789"/>
        <v>Pittsburgh Steelers</v>
      </c>
      <c r="I1866" s="2" t="str">
        <f t="shared" si="790"/>
        <v>Philadelphia Eagles</v>
      </c>
      <c r="J1866" s="17">
        <f t="shared" si="791"/>
        <v>-185.18518518518516</v>
      </c>
      <c r="K1866" s="18">
        <f t="shared" si="792"/>
        <v>166</v>
      </c>
      <c r="L1866" s="4">
        <f t="shared" si="767"/>
        <v>1.54</v>
      </c>
      <c r="M1866" s="4">
        <f t="shared" si="768"/>
        <v>2.66</v>
      </c>
      <c r="N1866" s="1">
        <f t="shared" si="769"/>
        <v>0.64935064935064934</v>
      </c>
      <c r="O1866" s="1">
        <f t="shared" si="770"/>
        <v>0.37593984962406013</v>
      </c>
      <c r="P1866" s="1">
        <f t="shared" si="771"/>
        <v>2.4666666666666726E-2</v>
      </c>
      <c r="Q1866" s="1">
        <f t="shared" si="772"/>
        <v>0.13670539986329461</v>
      </c>
      <c r="R1866" s="1">
        <f t="shared" si="773"/>
        <v>0.64770539986329467</v>
      </c>
      <c r="S1866" s="1"/>
      <c r="T1866" s="17">
        <f t="shared" si="774"/>
        <v>543.91178491187668</v>
      </c>
      <c r="U1866" s="18">
        <f t="shared" si="775"/>
        <v>1653.0471874062387</v>
      </c>
      <c r="V1866" s="2">
        <f t="shared" si="776"/>
        <v>516.71619566628283</v>
      </c>
      <c r="W1866" s="18">
        <f t="shared" si="777"/>
        <v>1570.3948280359266</v>
      </c>
      <c r="X1866" s="2">
        <f t="shared" si="778"/>
        <v>-193.52983482751958</v>
      </c>
      <c r="Y1866" s="2">
        <f t="shared" si="779"/>
        <v>157.03948280359265</v>
      </c>
      <c r="Z1866" s="2">
        <f t="shared" si="780"/>
        <v>-1000</v>
      </c>
      <c r="AA1866" s="2">
        <f t="shared" si="781"/>
        <v>1570.3948280359266</v>
      </c>
      <c r="AB1866" s="5">
        <f t="shared" si="782"/>
        <v>-1</v>
      </c>
      <c r="AC1866" s="5">
        <f t="shared" si="783"/>
        <v>1.6600000000000001</v>
      </c>
      <c r="AD1866" s="3">
        <f t="shared" si="784"/>
        <v>201609</v>
      </c>
      <c r="AE1866" s="21">
        <v>2.8</v>
      </c>
      <c r="AF1866" s="21">
        <v>1.4970000000000001</v>
      </c>
      <c r="AG1866" s="21">
        <v>2.66</v>
      </c>
      <c r="AH1866" s="21">
        <v>1.54</v>
      </c>
      <c r="AI1866">
        <v>34</v>
      </c>
      <c r="AJ1866">
        <v>3</v>
      </c>
      <c r="AK1866">
        <f t="shared" si="785"/>
        <v>-190</v>
      </c>
      <c r="AL1866">
        <f t="shared" si="786"/>
        <v>3</v>
      </c>
      <c r="AM1866">
        <f t="shared" si="787"/>
        <v>34</v>
      </c>
    </row>
    <row r="1867" spans="2:39" x14ac:dyDescent="0.25">
      <c r="B1867" s="24">
        <v>42638</v>
      </c>
      <c r="C1867" s="20" t="s">
        <v>35</v>
      </c>
      <c r="D1867" s="20" t="s">
        <v>25</v>
      </c>
      <c r="E1867" s="2">
        <v>-458.71559633027528</v>
      </c>
      <c r="F1867" s="2">
        <v>391</v>
      </c>
      <c r="G1867" s="9">
        <f t="shared" si="788"/>
        <v>45106.624999995482</v>
      </c>
      <c r="H1867" s="2" t="str">
        <f t="shared" si="789"/>
        <v>Seattle Seahawks</v>
      </c>
      <c r="I1867" s="2" t="str">
        <f t="shared" si="790"/>
        <v>San Francisco 49ers</v>
      </c>
      <c r="J1867" s="17">
        <f t="shared" si="791"/>
        <v>-458.71559633027528</v>
      </c>
      <c r="K1867" s="18">
        <f t="shared" si="792"/>
        <v>391</v>
      </c>
      <c r="L1867" s="4">
        <f t="shared" si="767"/>
        <v>1.218</v>
      </c>
      <c r="M1867" s="4">
        <f t="shared" si="768"/>
        <v>4.91</v>
      </c>
      <c r="N1867" s="1">
        <f t="shared" si="769"/>
        <v>0.82101806239737274</v>
      </c>
      <c r="O1867" s="1">
        <f t="shared" si="770"/>
        <v>0.20366598778004072</v>
      </c>
      <c r="P1867" s="1">
        <f t="shared" si="771"/>
        <v>2.4089425587467295E-2</v>
      </c>
      <c r="Q1867" s="1">
        <f t="shared" si="772"/>
        <v>0.308676037308666</v>
      </c>
      <c r="R1867" s="1">
        <f t="shared" si="773"/>
        <v>0.81967603730866601</v>
      </c>
      <c r="S1867" s="1"/>
      <c r="T1867" s="17">
        <f t="shared" si="774"/>
        <v>219.99418609748767</v>
      </c>
      <c r="U1867" s="18">
        <f t="shared" si="775"/>
        <v>3728.6676971173774</v>
      </c>
      <c r="V1867" s="2">
        <f t="shared" si="776"/>
        <v>208.99447679261328</v>
      </c>
      <c r="W1867" s="18">
        <f t="shared" si="777"/>
        <v>3542.2343122615084</v>
      </c>
      <c r="X1867" s="2">
        <f t="shared" si="778"/>
        <v>-478.48154427176905</v>
      </c>
      <c r="Y1867" s="2">
        <f t="shared" si="779"/>
        <v>354.22343122615086</v>
      </c>
      <c r="Z1867" s="2">
        <f t="shared" si="780"/>
        <v>208.99447679261328</v>
      </c>
      <c r="AA1867" s="2">
        <f t="shared" si="781"/>
        <v>-1000</v>
      </c>
      <c r="AB1867" s="5">
        <f t="shared" si="782"/>
        <v>0.21799999999999997</v>
      </c>
      <c r="AC1867" s="5">
        <f t="shared" si="783"/>
        <v>-1</v>
      </c>
      <c r="AD1867" s="3">
        <f t="shared" si="784"/>
        <v>201609</v>
      </c>
      <c r="AE1867" s="21">
        <v>1.2350000000000001</v>
      </c>
      <c r="AF1867" s="21">
        <v>4.6500000000000004</v>
      </c>
      <c r="AG1867" s="21">
        <v>1.218</v>
      </c>
      <c r="AH1867" s="21">
        <v>4.91</v>
      </c>
      <c r="AI1867">
        <v>37</v>
      </c>
      <c r="AJ1867">
        <v>18</v>
      </c>
      <c r="AK1867">
        <f t="shared" si="785"/>
        <v>-500</v>
      </c>
      <c r="AL1867">
        <f t="shared" si="786"/>
        <v>37</v>
      </c>
      <c r="AM1867">
        <f t="shared" si="787"/>
        <v>18</v>
      </c>
    </row>
    <row r="1868" spans="2:39" x14ac:dyDescent="0.25">
      <c r="B1868" s="24">
        <v>42638</v>
      </c>
      <c r="C1868" s="20" t="s">
        <v>30</v>
      </c>
      <c r="D1868" s="20" t="s">
        <v>50</v>
      </c>
      <c r="E1868" s="2">
        <v>-182.14936247723136</v>
      </c>
      <c r="F1868" s="2">
        <v>164</v>
      </c>
      <c r="G1868" s="9">
        <f t="shared" si="788"/>
        <v>45106.666666662146</v>
      </c>
      <c r="H1868" s="2" t="str">
        <f t="shared" si="789"/>
        <v>Tampa Bay Buccaneers</v>
      </c>
      <c r="I1868" s="2" t="str">
        <f t="shared" si="790"/>
        <v>Los Angeles Rams</v>
      </c>
      <c r="J1868" s="17">
        <f t="shared" si="791"/>
        <v>-182.14936247723136</v>
      </c>
      <c r="K1868" s="18">
        <f t="shared" si="792"/>
        <v>164</v>
      </c>
      <c r="L1868" s="4">
        <f t="shared" si="767"/>
        <v>1.5489999999999999</v>
      </c>
      <c r="M1868" s="4">
        <f t="shared" si="768"/>
        <v>2.6399999999999997</v>
      </c>
      <c r="N1868" s="1">
        <f t="shared" si="769"/>
        <v>0.64557779212395094</v>
      </c>
      <c r="O1868" s="1">
        <f t="shared" si="770"/>
        <v>0.37878787878787884</v>
      </c>
      <c r="P1868" s="1">
        <f t="shared" si="771"/>
        <v>2.3786106469324664E-2</v>
      </c>
      <c r="Q1868" s="1">
        <f t="shared" si="772"/>
        <v>0.13339495666803605</v>
      </c>
      <c r="R1868" s="1">
        <f t="shared" si="773"/>
        <v>0.64439495666803603</v>
      </c>
      <c r="S1868" s="1"/>
      <c r="T1868" s="17">
        <f t="shared" si="774"/>
        <v>551.84330611568714</v>
      </c>
      <c r="U1868" s="18">
        <f t="shared" si="775"/>
        <v>1630.4816377318443</v>
      </c>
      <c r="V1868" s="2">
        <f t="shared" si="776"/>
        <v>524.25114080990272</v>
      </c>
      <c r="W1868" s="18">
        <f t="shared" si="777"/>
        <v>1548.957555845252</v>
      </c>
      <c r="X1868" s="2">
        <f t="shared" si="778"/>
        <v>-190.74827351927638</v>
      </c>
      <c r="Y1868" s="2">
        <f t="shared" si="779"/>
        <v>154.8957555845252</v>
      </c>
      <c r="Z1868" s="2">
        <f t="shared" si="780"/>
        <v>-1000</v>
      </c>
      <c r="AA1868" s="2">
        <f t="shared" si="781"/>
        <v>1548.957555845252</v>
      </c>
      <c r="AB1868" s="5">
        <f t="shared" si="782"/>
        <v>-1</v>
      </c>
      <c r="AC1868" s="5">
        <f t="shared" si="783"/>
        <v>1.6399999999999997</v>
      </c>
      <c r="AD1868" s="3">
        <f t="shared" si="784"/>
        <v>201609</v>
      </c>
      <c r="AE1868" s="21">
        <v>1.458</v>
      </c>
      <c r="AF1868" s="21">
        <v>2.95</v>
      </c>
      <c r="AG1868" s="21">
        <v>1.5489999999999999</v>
      </c>
      <c r="AH1868" s="21">
        <v>2.64</v>
      </c>
      <c r="AI1868">
        <v>32</v>
      </c>
      <c r="AJ1868">
        <v>37</v>
      </c>
      <c r="AK1868">
        <f t="shared" si="785"/>
        <v>-190</v>
      </c>
      <c r="AL1868">
        <f t="shared" si="786"/>
        <v>32</v>
      </c>
      <c r="AM1868">
        <f t="shared" si="787"/>
        <v>37</v>
      </c>
    </row>
    <row r="1869" spans="2:39" x14ac:dyDescent="0.25">
      <c r="B1869" s="24">
        <v>42638</v>
      </c>
      <c r="C1869" s="20" t="s">
        <v>27</v>
      </c>
      <c r="D1869" s="20" t="s">
        <v>51</v>
      </c>
      <c r="E1869" s="2">
        <v>186</v>
      </c>
      <c r="F1869" s="2">
        <v>-208.33333333333334</v>
      </c>
      <c r="G1869" s="9">
        <f t="shared" si="788"/>
        <v>45106.70833332881</v>
      </c>
      <c r="H1869" s="2" t="str">
        <f t="shared" si="789"/>
        <v>Arizona Cardinals</v>
      </c>
      <c r="I1869" s="2" t="str">
        <f t="shared" si="790"/>
        <v>Buffalo Bills</v>
      </c>
      <c r="J1869" s="17">
        <f t="shared" si="791"/>
        <v>-208.33333333333334</v>
      </c>
      <c r="K1869" s="18">
        <f t="shared" si="792"/>
        <v>186</v>
      </c>
      <c r="L1869" s="4">
        <f t="shared" si="767"/>
        <v>1.4800000000000002</v>
      </c>
      <c r="M1869" s="4">
        <f t="shared" si="768"/>
        <v>2.8600000000000003</v>
      </c>
      <c r="N1869" s="1">
        <f t="shared" si="769"/>
        <v>0.67567567567567555</v>
      </c>
      <c r="O1869" s="1">
        <f t="shared" si="770"/>
        <v>0.34965034965034963</v>
      </c>
      <c r="P1869" s="1">
        <f t="shared" si="771"/>
        <v>2.4700460829493065E-2</v>
      </c>
      <c r="Q1869" s="1">
        <f t="shared" si="772"/>
        <v>0.16301266301266296</v>
      </c>
      <c r="R1869" s="1">
        <f t="shared" si="773"/>
        <v>0.67401266301266294</v>
      </c>
      <c r="S1869" s="1"/>
      <c r="T1869" s="17">
        <f t="shared" si="774"/>
        <v>483.65165059400761</v>
      </c>
      <c r="U1869" s="18">
        <f t="shared" si="775"/>
        <v>1846.6048003943094</v>
      </c>
      <c r="V1869" s="2">
        <f t="shared" si="776"/>
        <v>459.46906806430718</v>
      </c>
      <c r="W1869" s="18">
        <f t="shared" si="777"/>
        <v>1754.2745603745939</v>
      </c>
      <c r="X1869" s="2">
        <f t="shared" si="778"/>
        <v>-217.64250729932493</v>
      </c>
      <c r="Y1869" s="2">
        <f t="shared" si="779"/>
        <v>175.42745603745939</v>
      </c>
      <c r="Z1869" s="2">
        <f t="shared" si="780"/>
        <v>-1000</v>
      </c>
      <c r="AA1869" s="2">
        <f t="shared" si="781"/>
        <v>1754.2745603745939</v>
      </c>
      <c r="AB1869" s="5">
        <f t="shared" si="782"/>
        <v>-1</v>
      </c>
      <c r="AC1869" s="5">
        <f t="shared" si="783"/>
        <v>1.8600000000000003</v>
      </c>
      <c r="AD1869" s="3">
        <f t="shared" si="784"/>
        <v>201609</v>
      </c>
      <c r="AE1869" s="21">
        <v>2.79</v>
      </c>
      <c r="AF1869" s="21">
        <v>1.502</v>
      </c>
      <c r="AG1869" s="21">
        <v>2.86</v>
      </c>
      <c r="AH1869" s="21">
        <v>1.48</v>
      </c>
      <c r="AI1869">
        <v>33</v>
      </c>
      <c r="AJ1869">
        <v>18</v>
      </c>
      <c r="AK1869">
        <f t="shared" si="785"/>
        <v>-300</v>
      </c>
      <c r="AL1869">
        <f t="shared" si="786"/>
        <v>18</v>
      </c>
      <c r="AM1869">
        <f t="shared" si="787"/>
        <v>33</v>
      </c>
    </row>
    <row r="1870" spans="2:39" x14ac:dyDescent="0.25">
      <c r="B1870" s="24">
        <v>42638</v>
      </c>
      <c r="C1870" s="20" t="s">
        <v>47</v>
      </c>
      <c r="D1870" s="20" t="s">
        <v>32</v>
      </c>
      <c r="E1870" s="2">
        <v>-248.13895781637714</v>
      </c>
      <c r="F1870" s="2">
        <v>221</v>
      </c>
      <c r="G1870" s="9">
        <f t="shared" si="788"/>
        <v>45106.749999995474</v>
      </c>
      <c r="H1870" s="2" t="str">
        <f t="shared" si="789"/>
        <v>Carolina Panthers</v>
      </c>
      <c r="I1870" s="2" t="str">
        <f t="shared" si="790"/>
        <v>Minnesota Vikings</v>
      </c>
      <c r="J1870" s="17">
        <f t="shared" si="791"/>
        <v>-248.13895781637714</v>
      </c>
      <c r="K1870" s="18">
        <f t="shared" si="792"/>
        <v>221</v>
      </c>
      <c r="L1870" s="4">
        <f t="shared" si="767"/>
        <v>1.403</v>
      </c>
      <c r="M1870" s="4">
        <f t="shared" si="768"/>
        <v>3.21</v>
      </c>
      <c r="N1870" s="1">
        <f t="shared" si="769"/>
        <v>0.71275837491090521</v>
      </c>
      <c r="O1870" s="1">
        <f t="shared" si="770"/>
        <v>0.3115264797507788</v>
      </c>
      <c r="P1870" s="1">
        <f t="shared" si="771"/>
        <v>2.3709083026230093E-2</v>
      </c>
      <c r="Q1870" s="1">
        <f t="shared" si="772"/>
        <v>0.20061594758006321</v>
      </c>
      <c r="R1870" s="1">
        <f t="shared" si="773"/>
        <v>0.71161594758006319</v>
      </c>
      <c r="S1870" s="1"/>
      <c r="T1870" s="17">
        <f t="shared" si="774"/>
        <v>405.25237440310605</v>
      </c>
      <c r="U1870" s="18">
        <f t="shared" si="775"/>
        <v>2175.9766274429703</v>
      </c>
      <c r="V1870" s="2">
        <f t="shared" si="776"/>
        <v>384.98975568295072</v>
      </c>
      <c r="W1870" s="18">
        <f t="shared" si="777"/>
        <v>2067.1777960708218</v>
      </c>
      <c r="X1870" s="2">
        <f t="shared" si="778"/>
        <v>-259.74717125292199</v>
      </c>
      <c r="Y1870" s="2">
        <f t="shared" si="779"/>
        <v>206.71777960708218</v>
      </c>
      <c r="Z1870" s="2">
        <f t="shared" si="780"/>
        <v>-1000</v>
      </c>
      <c r="AA1870" s="2">
        <f t="shared" si="781"/>
        <v>2067.1777960708218</v>
      </c>
      <c r="AB1870" s="5">
        <f t="shared" si="782"/>
        <v>-1</v>
      </c>
      <c r="AC1870" s="5">
        <f t="shared" si="783"/>
        <v>2.21</v>
      </c>
      <c r="AD1870" s="3">
        <f t="shared" si="784"/>
        <v>201609</v>
      </c>
      <c r="AE1870" s="21">
        <v>1.3169999999999999</v>
      </c>
      <c r="AF1870" s="21">
        <v>3.77</v>
      </c>
      <c r="AG1870" s="21">
        <v>1.403</v>
      </c>
      <c r="AH1870" s="21">
        <v>3.21</v>
      </c>
      <c r="AI1870">
        <v>10</v>
      </c>
      <c r="AJ1870">
        <v>22</v>
      </c>
      <c r="AK1870">
        <f t="shared" si="785"/>
        <v>-300</v>
      </c>
      <c r="AL1870">
        <f t="shared" si="786"/>
        <v>10</v>
      </c>
      <c r="AM1870">
        <f t="shared" si="787"/>
        <v>22</v>
      </c>
    </row>
    <row r="1871" spans="2:39" x14ac:dyDescent="0.25">
      <c r="B1871" s="24">
        <v>42638</v>
      </c>
      <c r="C1871" s="20" t="s">
        <v>24</v>
      </c>
      <c r="D1871" s="20" t="s">
        <v>41</v>
      </c>
      <c r="E1871" s="2">
        <v>-183.15018315018312</v>
      </c>
      <c r="F1871" s="2">
        <v>165</v>
      </c>
      <c r="G1871" s="9">
        <f t="shared" si="788"/>
        <v>45106.791666662139</v>
      </c>
      <c r="H1871" s="2" t="str">
        <f t="shared" si="789"/>
        <v>Cincinnati Bengals</v>
      </c>
      <c r="I1871" s="2" t="str">
        <f t="shared" si="790"/>
        <v>Denver Broncos</v>
      </c>
      <c r="J1871" s="17">
        <f t="shared" si="791"/>
        <v>-183.15018315018312</v>
      </c>
      <c r="K1871" s="18">
        <f t="shared" si="792"/>
        <v>165</v>
      </c>
      <c r="L1871" s="4">
        <f t="shared" si="767"/>
        <v>1.546</v>
      </c>
      <c r="M1871" s="4">
        <f t="shared" si="768"/>
        <v>2.65</v>
      </c>
      <c r="N1871" s="1">
        <f t="shared" si="769"/>
        <v>0.64683053040103489</v>
      </c>
      <c r="O1871" s="1">
        <f t="shared" si="770"/>
        <v>0.37735849056603776</v>
      </c>
      <c r="P1871" s="1">
        <f t="shared" si="771"/>
        <v>2.3617731172545287E-2</v>
      </c>
      <c r="Q1871" s="1">
        <f t="shared" si="772"/>
        <v>0.13473601991749856</v>
      </c>
      <c r="R1871" s="1">
        <f t="shared" si="773"/>
        <v>0.64573601991749863</v>
      </c>
      <c r="S1871" s="1"/>
      <c r="T1871" s="17">
        <f t="shared" si="774"/>
        <v>548.62044110186582</v>
      </c>
      <c r="U1871" s="18">
        <f t="shared" si="775"/>
        <v>1639.5781087723681</v>
      </c>
      <c r="V1871" s="2">
        <f t="shared" si="776"/>
        <v>521.18941904677251</v>
      </c>
      <c r="W1871" s="18">
        <f t="shared" si="777"/>
        <v>1557.5992033337495</v>
      </c>
      <c r="X1871" s="2">
        <f t="shared" si="778"/>
        <v>-191.86882224680355</v>
      </c>
      <c r="Y1871" s="2">
        <f t="shared" si="779"/>
        <v>155.75992033337496</v>
      </c>
      <c r="Z1871" s="2">
        <f t="shared" si="780"/>
        <v>-1000</v>
      </c>
      <c r="AA1871" s="2">
        <f t="shared" si="781"/>
        <v>1557.5992033337495</v>
      </c>
      <c r="AB1871" s="5">
        <f t="shared" si="782"/>
        <v>-1</v>
      </c>
      <c r="AC1871" s="5">
        <f t="shared" si="783"/>
        <v>1.65</v>
      </c>
      <c r="AD1871" s="3">
        <f t="shared" si="784"/>
        <v>201609</v>
      </c>
      <c r="AE1871" s="21">
        <v>1.5740000000000001</v>
      </c>
      <c r="AF1871" s="21">
        <v>2.57</v>
      </c>
      <c r="AG1871" s="21">
        <v>1.546</v>
      </c>
      <c r="AH1871" s="21">
        <v>2.65</v>
      </c>
      <c r="AI1871">
        <v>17</v>
      </c>
      <c r="AJ1871">
        <v>29</v>
      </c>
      <c r="AK1871">
        <f t="shared" si="785"/>
        <v>-190</v>
      </c>
      <c r="AL1871">
        <f t="shared" si="786"/>
        <v>17</v>
      </c>
      <c r="AM1871">
        <f t="shared" si="787"/>
        <v>29</v>
      </c>
    </row>
    <row r="1872" spans="2:39" x14ac:dyDescent="0.25">
      <c r="B1872" s="24">
        <v>42638</v>
      </c>
      <c r="C1872" s="20" t="s">
        <v>36</v>
      </c>
      <c r="D1872" s="20" t="s">
        <v>37</v>
      </c>
      <c r="E1872" s="2">
        <v>-255.10204081632659</v>
      </c>
      <c r="F1872" s="2">
        <v>227</v>
      </c>
      <c r="G1872" s="9">
        <f t="shared" si="788"/>
        <v>45106.833333328803</v>
      </c>
      <c r="H1872" s="2" t="str">
        <f t="shared" si="789"/>
        <v>Green Bay Packers</v>
      </c>
      <c r="I1872" s="2" t="str">
        <f t="shared" si="790"/>
        <v>Detroit Lions</v>
      </c>
      <c r="J1872" s="17">
        <f t="shared" si="791"/>
        <v>-255.10204081632659</v>
      </c>
      <c r="K1872" s="18">
        <f t="shared" si="792"/>
        <v>227</v>
      </c>
      <c r="L1872" s="4">
        <f t="shared" si="767"/>
        <v>1.3920000000000001</v>
      </c>
      <c r="M1872" s="4">
        <f t="shared" si="768"/>
        <v>3.27</v>
      </c>
      <c r="N1872" s="1">
        <f t="shared" si="769"/>
        <v>0.7183908045977011</v>
      </c>
      <c r="O1872" s="1">
        <f t="shared" si="770"/>
        <v>0.3058103975535168</v>
      </c>
      <c r="P1872" s="1">
        <f t="shared" si="771"/>
        <v>2.3629343629343547E-2</v>
      </c>
      <c r="Q1872" s="1">
        <f t="shared" si="772"/>
        <v>0.20629020352209215</v>
      </c>
      <c r="R1872" s="1">
        <f t="shared" si="773"/>
        <v>0.71729020352209216</v>
      </c>
      <c r="S1872" s="1"/>
      <c r="T1872" s="17">
        <f t="shared" si="774"/>
        <v>394.13586730966779</v>
      </c>
      <c r="U1872" s="18">
        <f t="shared" si="775"/>
        <v>2232.1995513061215</v>
      </c>
      <c r="V1872" s="2">
        <f t="shared" si="776"/>
        <v>374.42907394418438</v>
      </c>
      <c r="W1872" s="18">
        <f t="shared" si="777"/>
        <v>2120.5895737408155</v>
      </c>
      <c r="X1872" s="2">
        <f t="shared" si="778"/>
        <v>-267.07327758128861</v>
      </c>
      <c r="Y1872" s="2">
        <f t="shared" si="779"/>
        <v>212.05895737408156</v>
      </c>
      <c r="Z1872" s="2">
        <f t="shared" si="780"/>
        <v>374.42907394418438</v>
      </c>
      <c r="AA1872" s="2">
        <f t="shared" si="781"/>
        <v>-1000</v>
      </c>
      <c r="AB1872" s="5">
        <f t="shared" si="782"/>
        <v>0.39200000000000013</v>
      </c>
      <c r="AC1872" s="5">
        <f t="shared" si="783"/>
        <v>-1</v>
      </c>
      <c r="AD1872" s="3">
        <f t="shared" si="784"/>
        <v>201609</v>
      </c>
      <c r="AE1872" s="21">
        <v>1.2889999999999999</v>
      </c>
      <c r="AF1872" s="21">
        <v>4.01</v>
      </c>
      <c r="AG1872" s="21">
        <v>1.3919999999999999</v>
      </c>
      <c r="AH1872" s="21">
        <v>3.27</v>
      </c>
      <c r="AI1872">
        <v>34</v>
      </c>
      <c r="AJ1872">
        <v>27</v>
      </c>
      <c r="AK1872">
        <f t="shared" si="785"/>
        <v>-300</v>
      </c>
      <c r="AL1872">
        <f t="shared" si="786"/>
        <v>34</v>
      </c>
      <c r="AM1872">
        <f t="shared" si="787"/>
        <v>27</v>
      </c>
    </row>
    <row r="1873" spans="2:39" x14ac:dyDescent="0.25">
      <c r="B1873" s="24">
        <v>42638</v>
      </c>
      <c r="C1873" s="20" t="s">
        <v>29</v>
      </c>
      <c r="D1873" s="20" t="s">
        <v>31</v>
      </c>
      <c r="E1873" s="2">
        <v>116.00000000000001</v>
      </c>
      <c r="F1873" s="2">
        <v>-128.04097311139566</v>
      </c>
      <c r="G1873" s="9">
        <f t="shared" si="788"/>
        <v>45106.874999995467</v>
      </c>
      <c r="H1873" s="2" t="str">
        <f t="shared" si="789"/>
        <v>Baltimore Ravens</v>
      </c>
      <c r="I1873" s="2" t="str">
        <f t="shared" si="790"/>
        <v>Jacksonville Jaguars</v>
      </c>
      <c r="J1873" s="17">
        <f t="shared" si="791"/>
        <v>-128.04097311139566</v>
      </c>
      <c r="K1873" s="18">
        <f t="shared" si="792"/>
        <v>116.00000000000001</v>
      </c>
      <c r="L1873" s="4">
        <f t="shared" si="767"/>
        <v>1.7809999999999999</v>
      </c>
      <c r="M1873" s="4">
        <f t="shared" si="768"/>
        <v>2.16</v>
      </c>
      <c r="N1873" s="1">
        <f t="shared" si="769"/>
        <v>0.56148231330713083</v>
      </c>
      <c r="O1873" s="1">
        <f t="shared" si="770"/>
        <v>0.46296296296296291</v>
      </c>
      <c r="P1873" s="1">
        <f t="shared" si="771"/>
        <v>2.3861963968535793E-2</v>
      </c>
      <c r="Q1873" s="1">
        <f t="shared" si="772"/>
        <v>4.9259675172083961E-2</v>
      </c>
      <c r="R1873" s="1">
        <f t="shared" si="773"/>
        <v>0.56025967517208397</v>
      </c>
      <c r="S1873" s="1"/>
      <c r="T1873" s="17">
        <f t="shared" si="774"/>
        <v>784.88662367651148</v>
      </c>
      <c r="U1873" s="18">
        <f t="shared" si="775"/>
        <v>1159.9838754718842</v>
      </c>
      <c r="V1873" s="2">
        <f t="shared" si="776"/>
        <v>745.6422924926859</v>
      </c>
      <c r="W1873" s="18">
        <f t="shared" si="777"/>
        <v>1101.9846816982899</v>
      </c>
      <c r="X1873" s="2">
        <f t="shared" si="778"/>
        <v>-134.1125644385051</v>
      </c>
      <c r="Y1873" s="2">
        <f t="shared" si="779"/>
        <v>110.198468169829</v>
      </c>
      <c r="Z1873" s="2">
        <f t="shared" si="780"/>
        <v>745.6422924926859</v>
      </c>
      <c r="AA1873" s="2">
        <f t="shared" si="781"/>
        <v>-1000</v>
      </c>
      <c r="AB1873" s="5">
        <f t="shared" si="782"/>
        <v>0.78099999999999992</v>
      </c>
      <c r="AC1873" s="5">
        <f t="shared" si="783"/>
        <v>-1</v>
      </c>
      <c r="AD1873" s="3">
        <f t="shared" si="784"/>
        <v>201609</v>
      </c>
      <c r="AE1873" s="21">
        <v>1.99</v>
      </c>
      <c r="AF1873" s="21">
        <v>1.917</v>
      </c>
      <c r="AG1873" s="21">
        <v>2.16</v>
      </c>
      <c r="AH1873" s="21">
        <v>1.7809999999999999</v>
      </c>
      <c r="AI1873">
        <v>17</v>
      </c>
      <c r="AJ1873">
        <v>19</v>
      </c>
      <c r="AK1873">
        <f t="shared" si="785"/>
        <v>-130</v>
      </c>
      <c r="AL1873">
        <f t="shared" si="786"/>
        <v>19</v>
      </c>
      <c r="AM1873">
        <f t="shared" si="787"/>
        <v>17</v>
      </c>
    </row>
    <row r="1874" spans="2:39" x14ac:dyDescent="0.25">
      <c r="B1874" s="24">
        <v>42638</v>
      </c>
      <c r="C1874" s="20" t="s">
        <v>33</v>
      </c>
      <c r="D1874" s="20" t="s">
        <v>49</v>
      </c>
      <c r="E1874" s="2">
        <v>-406.5040650406504</v>
      </c>
      <c r="F1874" s="2">
        <v>350</v>
      </c>
      <c r="G1874" s="9">
        <f t="shared" si="788"/>
        <v>45106.916666662131</v>
      </c>
      <c r="H1874" s="2" t="str">
        <f t="shared" si="789"/>
        <v>Miami Dolphins</v>
      </c>
      <c r="I1874" s="2" t="str">
        <f t="shared" si="790"/>
        <v>Cleveland Browns</v>
      </c>
      <c r="J1874" s="17">
        <f t="shared" si="791"/>
        <v>-406.5040650406504</v>
      </c>
      <c r="K1874" s="18">
        <f t="shared" si="792"/>
        <v>350</v>
      </c>
      <c r="L1874" s="4">
        <f t="shared" si="767"/>
        <v>1.246</v>
      </c>
      <c r="M1874" s="4">
        <f t="shared" si="768"/>
        <v>4.5</v>
      </c>
      <c r="N1874" s="1">
        <f t="shared" si="769"/>
        <v>0.8025682182985554</v>
      </c>
      <c r="O1874" s="1">
        <f t="shared" si="770"/>
        <v>0.22222222222222221</v>
      </c>
      <c r="P1874" s="1">
        <f t="shared" si="771"/>
        <v>2.4190741385311521E-2</v>
      </c>
      <c r="Q1874" s="1">
        <f t="shared" si="772"/>
        <v>0.2901729980381666</v>
      </c>
      <c r="R1874" s="1">
        <f t="shared" si="773"/>
        <v>0.80117299803816655</v>
      </c>
      <c r="S1874" s="1"/>
      <c r="T1874" s="17">
        <f t="shared" si="774"/>
        <v>248.16987398314905</v>
      </c>
      <c r="U1874" s="18">
        <f t="shared" si="775"/>
        <v>3365.9916766464157</v>
      </c>
      <c r="V1874" s="2">
        <f t="shared" si="776"/>
        <v>235.76138028399157</v>
      </c>
      <c r="W1874" s="18">
        <f t="shared" si="777"/>
        <v>3197.6920928140948</v>
      </c>
      <c r="X1874" s="2">
        <f t="shared" si="778"/>
        <v>-424.15767959766265</v>
      </c>
      <c r="Y1874" s="2">
        <f t="shared" si="779"/>
        <v>319.76920928140947</v>
      </c>
      <c r="Z1874" s="2">
        <f t="shared" si="780"/>
        <v>235.76138028399157</v>
      </c>
      <c r="AA1874" s="2">
        <f t="shared" si="781"/>
        <v>-1000</v>
      </c>
      <c r="AB1874" s="5">
        <f t="shared" si="782"/>
        <v>0.246</v>
      </c>
      <c r="AC1874" s="5">
        <f t="shared" si="783"/>
        <v>-1</v>
      </c>
      <c r="AD1874" s="3">
        <f t="shared" si="784"/>
        <v>201609</v>
      </c>
      <c r="AE1874" s="21">
        <v>1.1850000000000001</v>
      </c>
      <c r="AF1874" s="21">
        <v>5.54</v>
      </c>
      <c r="AG1874" s="21">
        <v>1.246</v>
      </c>
      <c r="AH1874" s="21">
        <v>4.5</v>
      </c>
      <c r="AI1874">
        <v>30</v>
      </c>
      <c r="AJ1874">
        <v>24</v>
      </c>
      <c r="AK1874">
        <f t="shared" si="785"/>
        <v>-500</v>
      </c>
      <c r="AL1874">
        <f t="shared" si="786"/>
        <v>30</v>
      </c>
      <c r="AM1874">
        <f t="shared" si="787"/>
        <v>24</v>
      </c>
    </row>
    <row r="1875" spans="2:39" x14ac:dyDescent="0.25">
      <c r="B1875" s="23">
        <v>42638</v>
      </c>
      <c r="C1875" s="20" t="s">
        <v>28</v>
      </c>
      <c r="D1875" s="20" t="s">
        <v>56</v>
      </c>
      <c r="E1875" s="2">
        <v>-178.25311942959004</v>
      </c>
      <c r="F1875" s="2">
        <v>160</v>
      </c>
      <c r="H1875" s="2" t="str">
        <f t="shared" si="789"/>
        <v>New York Giants</v>
      </c>
      <c r="I1875" s="2" t="str">
        <f t="shared" si="790"/>
        <v>Washington Redskins</v>
      </c>
      <c r="J1875" s="17">
        <f t="shared" si="791"/>
        <v>-178.25311942959004</v>
      </c>
      <c r="K1875" s="18">
        <f t="shared" si="792"/>
        <v>160</v>
      </c>
      <c r="L1875" s="4">
        <f t="shared" si="767"/>
        <v>1.5609999999999997</v>
      </c>
      <c r="M1875" s="4">
        <f t="shared" si="768"/>
        <v>2.6</v>
      </c>
      <c r="N1875" s="1">
        <f t="shared" si="769"/>
        <v>0.6406149903907753</v>
      </c>
      <c r="O1875" s="1">
        <f t="shared" si="770"/>
        <v>0.38461538461538458</v>
      </c>
      <c r="P1875" s="1">
        <f t="shared" si="771"/>
        <v>2.4609468877673679E-2</v>
      </c>
      <c r="Q1875" s="1">
        <f t="shared" si="772"/>
        <v>0.12799980288769536</v>
      </c>
      <c r="R1875" s="1">
        <f t="shared" si="773"/>
        <v>0.63899980288769531</v>
      </c>
      <c r="S1875" s="1"/>
      <c r="T1875" s="17">
        <f t="shared" si="774"/>
        <v>564.94570965579908</v>
      </c>
      <c r="U1875" s="18">
        <f t="shared" si="775"/>
        <v>1594.4901778460153</v>
      </c>
      <c r="V1875" s="2">
        <f t="shared" si="776"/>
        <v>536.69842417300913</v>
      </c>
      <c r="W1875" s="18">
        <f t="shared" si="777"/>
        <v>1514.7656689537143</v>
      </c>
      <c r="X1875" s="2">
        <f t="shared" si="778"/>
        <v>-186.32437789264719</v>
      </c>
      <c r="Y1875" s="2">
        <f t="shared" si="779"/>
        <v>151.47656689537143</v>
      </c>
      <c r="Z1875" s="2">
        <f t="shared" si="780"/>
        <v>-1000</v>
      </c>
      <c r="AA1875" s="2">
        <f t="shared" si="781"/>
        <v>1514.7656689537143</v>
      </c>
      <c r="AB1875" s="5">
        <f t="shared" si="782"/>
        <v>-1</v>
      </c>
      <c r="AC1875" s="5">
        <f t="shared" si="783"/>
        <v>1.6</v>
      </c>
      <c r="AD1875" s="3">
        <f t="shared" si="784"/>
        <v>201609</v>
      </c>
      <c r="AE1875" s="21">
        <v>1.4870000000000001</v>
      </c>
      <c r="AF1875" s="21">
        <v>2.84</v>
      </c>
      <c r="AG1875" s="21">
        <v>1.5609999999999999</v>
      </c>
      <c r="AH1875" s="21">
        <v>2.6</v>
      </c>
      <c r="AI1875">
        <v>27</v>
      </c>
      <c r="AJ1875">
        <v>29</v>
      </c>
      <c r="AK1875">
        <f t="shared" si="785"/>
        <v>-180</v>
      </c>
      <c r="AL1875">
        <f t="shared" si="786"/>
        <v>27</v>
      </c>
      <c r="AM1875">
        <f t="shared" si="787"/>
        <v>29</v>
      </c>
    </row>
    <row r="1876" spans="2:39" x14ac:dyDescent="0.25">
      <c r="B1876" s="23">
        <v>42638</v>
      </c>
      <c r="C1876" s="20" t="s">
        <v>44</v>
      </c>
      <c r="D1876" s="20" t="s">
        <v>55</v>
      </c>
      <c r="E1876" s="2">
        <v>110.99999999999999</v>
      </c>
      <c r="F1876" s="2">
        <v>-123.00123001230013</v>
      </c>
      <c r="H1876" s="2" t="str">
        <f t="shared" si="789"/>
        <v>Oakland Raiders</v>
      </c>
      <c r="I1876" s="2" t="str">
        <f t="shared" si="790"/>
        <v>Tennessee Titans</v>
      </c>
      <c r="J1876" s="17">
        <f t="shared" si="791"/>
        <v>-123.00123001230013</v>
      </c>
      <c r="K1876" s="18">
        <f t="shared" si="792"/>
        <v>110.99999999999999</v>
      </c>
      <c r="L1876" s="4">
        <f t="shared" si="767"/>
        <v>1.8130000000000002</v>
      </c>
      <c r="M1876" s="4">
        <f t="shared" si="768"/>
        <v>2.11</v>
      </c>
      <c r="N1876" s="1">
        <f t="shared" si="769"/>
        <v>0.55157198014340869</v>
      </c>
      <c r="O1876" s="1">
        <f t="shared" si="770"/>
        <v>0.47393364928909953</v>
      </c>
      <c r="P1876" s="1">
        <f t="shared" si="771"/>
        <v>2.4871271985725141E-2</v>
      </c>
      <c r="Q1876" s="1">
        <f t="shared" si="772"/>
        <v>3.8819165427154578E-2</v>
      </c>
      <c r="R1876" s="1">
        <f t="shared" si="773"/>
        <v>0.54981916542715459</v>
      </c>
      <c r="S1876" s="1"/>
      <c r="T1876" s="17">
        <f t="shared" si="774"/>
        <v>818.77981503809497</v>
      </c>
      <c r="U1876" s="18">
        <f t="shared" si="775"/>
        <v>1112.7024405877062</v>
      </c>
      <c r="V1876" s="2">
        <f t="shared" si="776"/>
        <v>777.84082428619013</v>
      </c>
      <c r="W1876" s="18">
        <f t="shared" si="777"/>
        <v>1057.0673185583207</v>
      </c>
      <c r="X1876" s="2">
        <f t="shared" si="778"/>
        <v>-128.56100744232359</v>
      </c>
      <c r="Y1876" s="2">
        <f t="shared" si="779"/>
        <v>105.70673185583207</v>
      </c>
      <c r="Z1876" s="2">
        <f t="shared" si="780"/>
        <v>777.84082428619013</v>
      </c>
      <c r="AA1876" s="2">
        <f t="shared" si="781"/>
        <v>-1000</v>
      </c>
      <c r="AB1876" s="5">
        <f t="shared" si="782"/>
        <v>0.81300000000000017</v>
      </c>
      <c r="AC1876" s="5">
        <f t="shared" si="783"/>
        <v>-1</v>
      </c>
      <c r="AD1876" s="3">
        <f t="shared" si="784"/>
        <v>201609</v>
      </c>
      <c r="AE1876" s="21">
        <v>1.8260000000000001</v>
      </c>
      <c r="AF1876" s="21">
        <v>2.1</v>
      </c>
      <c r="AG1876" s="21">
        <v>2.11</v>
      </c>
      <c r="AH1876" s="21">
        <v>1.8129999999999999</v>
      </c>
      <c r="AI1876">
        <v>10</v>
      </c>
      <c r="AJ1876">
        <v>17</v>
      </c>
      <c r="AK1876">
        <f t="shared" si="785"/>
        <v>-130</v>
      </c>
      <c r="AL1876">
        <f t="shared" si="786"/>
        <v>17</v>
      </c>
      <c r="AM1876">
        <f t="shared" si="787"/>
        <v>10</v>
      </c>
    </row>
    <row r="1877" spans="2:39" x14ac:dyDescent="0.25">
      <c r="B1877" s="23">
        <v>42635</v>
      </c>
      <c r="C1877" s="20" t="s">
        <v>39</v>
      </c>
      <c r="D1877" s="20" t="s">
        <v>43</v>
      </c>
      <c r="E1877" s="2">
        <v>-117.09601873536299</v>
      </c>
      <c r="F1877" s="2">
        <v>106</v>
      </c>
      <c r="H1877" s="2" t="str">
        <f t="shared" si="789"/>
        <v>New England Patriots</v>
      </c>
      <c r="I1877" s="2" t="str">
        <f t="shared" si="790"/>
        <v>Houston Texans</v>
      </c>
      <c r="J1877" s="17">
        <f t="shared" si="791"/>
        <v>-117.09601873536299</v>
      </c>
      <c r="K1877" s="18">
        <f t="shared" si="792"/>
        <v>106</v>
      </c>
      <c r="L1877" s="4">
        <f t="shared" si="767"/>
        <v>1.8539999999999999</v>
      </c>
      <c r="M1877" s="4">
        <f t="shared" si="768"/>
        <v>2.06</v>
      </c>
      <c r="N1877" s="1">
        <f t="shared" si="769"/>
        <v>0.53937432578209277</v>
      </c>
      <c r="O1877" s="1">
        <f t="shared" si="770"/>
        <v>0.4854368932038835</v>
      </c>
      <c r="P1877" s="1">
        <f t="shared" si="771"/>
        <v>2.421052631578946E-2</v>
      </c>
      <c r="Q1877" s="1">
        <f t="shared" si="772"/>
        <v>2.6968716289104633E-2</v>
      </c>
      <c r="R1877" s="1">
        <f t="shared" si="773"/>
        <v>0.5379687162891047</v>
      </c>
      <c r="S1877" s="1"/>
      <c r="T1877" s="17">
        <f t="shared" si="774"/>
        <v>858.84414784929493</v>
      </c>
      <c r="U1877" s="18">
        <f t="shared" si="775"/>
        <v>1061.3854342361001</v>
      </c>
      <c r="V1877" s="2">
        <f t="shared" si="776"/>
        <v>815.90194045683018</v>
      </c>
      <c r="W1877" s="18">
        <f t="shared" si="777"/>
        <v>1008.316162524295</v>
      </c>
      <c r="X1877" s="2">
        <f t="shared" si="778"/>
        <v>-122.56374821710705</v>
      </c>
      <c r="Y1877" s="2">
        <f t="shared" si="779"/>
        <v>100.8316162524295</v>
      </c>
      <c r="Z1877" s="2">
        <f t="shared" si="780"/>
        <v>815.90194045683018</v>
      </c>
      <c r="AA1877" s="2">
        <f t="shared" si="781"/>
        <v>-1000</v>
      </c>
      <c r="AB1877" s="5">
        <f t="shared" si="782"/>
        <v>0.85399999999999987</v>
      </c>
      <c r="AC1877" s="5">
        <f t="shared" si="783"/>
        <v>-1</v>
      </c>
      <c r="AD1877" s="3">
        <f t="shared" si="784"/>
        <v>201609</v>
      </c>
      <c r="AE1877" s="21">
        <v>2.17</v>
      </c>
      <c r="AF1877" s="21">
        <v>1.7749999999999999</v>
      </c>
      <c r="AG1877" s="21">
        <v>1.8540000000000001</v>
      </c>
      <c r="AH1877" s="21">
        <v>2.06</v>
      </c>
      <c r="AI1877">
        <v>27</v>
      </c>
      <c r="AJ1877">
        <v>0</v>
      </c>
      <c r="AK1877">
        <f t="shared" si="785"/>
        <v>-120</v>
      </c>
      <c r="AL1877">
        <f t="shared" si="786"/>
        <v>27</v>
      </c>
      <c r="AM1877">
        <f t="shared" si="787"/>
        <v>0</v>
      </c>
    </row>
    <row r="1878" spans="2:39" x14ac:dyDescent="0.25">
      <c r="B1878" s="23">
        <v>42632</v>
      </c>
      <c r="C1878" s="20" t="s">
        <v>40</v>
      </c>
      <c r="D1878" s="20" t="s">
        <v>22</v>
      </c>
      <c r="E1878" s="2">
        <v>-162.07455429497568</v>
      </c>
      <c r="F1878" s="2">
        <v>146</v>
      </c>
      <c r="H1878" s="2" t="str">
        <f t="shared" si="789"/>
        <v>Chicago Bears</v>
      </c>
      <c r="I1878" s="2" t="str">
        <f t="shared" si="790"/>
        <v>Philadelphia Eagles</v>
      </c>
      <c r="J1878" s="17">
        <f t="shared" si="791"/>
        <v>-162.07455429497568</v>
      </c>
      <c r="K1878" s="18">
        <f t="shared" si="792"/>
        <v>146</v>
      </c>
      <c r="L1878" s="4">
        <f t="shared" si="767"/>
        <v>1.6169999999999998</v>
      </c>
      <c r="M1878" s="4">
        <f t="shared" si="768"/>
        <v>2.46</v>
      </c>
      <c r="N1878" s="1">
        <f t="shared" si="769"/>
        <v>0.61842918985776141</v>
      </c>
      <c r="O1878" s="1">
        <f t="shared" si="770"/>
        <v>0.4065040650406504</v>
      </c>
      <c r="P1878" s="1">
        <f t="shared" si="771"/>
        <v>2.4326710816777175E-2</v>
      </c>
      <c r="Q1878" s="1">
        <f t="shared" si="772"/>
        <v>0.10596256240855551</v>
      </c>
      <c r="R1878" s="1">
        <f t="shared" si="773"/>
        <v>0.61696256240855551</v>
      </c>
      <c r="S1878" s="1"/>
      <c r="T1878" s="17">
        <f t="shared" si="774"/>
        <v>620.84389058569059</v>
      </c>
      <c r="U1878" s="18">
        <f t="shared" si="775"/>
        <v>1456.8535337470446</v>
      </c>
      <c r="V1878" s="2">
        <f t="shared" si="776"/>
        <v>589.80169605640606</v>
      </c>
      <c r="W1878" s="18">
        <f t="shared" si="777"/>
        <v>1384.0108570596924</v>
      </c>
      <c r="X1878" s="2">
        <f t="shared" si="778"/>
        <v>-169.54851209928776</v>
      </c>
      <c r="Y1878" s="2">
        <f t="shared" si="779"/>
        <v>138.40108570596925</v>
      </c>
      <c r="Z1878" s="2">
        <f t="shared" si="780"/>
        <v>-1000</v>
      </c>
      <c r="AA1878" s="2">
        <f t="shared" si="781"/>
        <v>1384.0108570596924</v>
      </c>
      <c r="AB1878" s="5">
        <f t="shared" si="782"/>
        <v>-1</v>
      </c>
      <c r="AC1878" s="5">
        <f t="shared" si="783"/>
        <v>1.46</v>
      </c>
      <c r="AD1878" s="3">
        <f t="shared" si="784"/>
        <v>201609</v>
      </c>
      <c r="AE1878" s="21">
        <v>1.581</v>
      </c>
      <c r="AF1878" s="21">
        <v>2.5499999999999998</v>
      </c>
      <c r="AG1878" s="21">
        <v>1.617</v>
      </c>
      <c r="AH1878" s="21">
        <v>2.46</v>
      </c>
      <c r="AI1878">
        <v>14</v>
      </c>
      <c r="AJ1878">
        <v>29</v>
      </c>
      <c r="AK1878">
        <f t="shared" si="785"/>
        <v>-170</v>
      </c>
      <c r="AL1878">
        <f t="shared" si="786"/>
        <v>14</v>
      </c>
      <c r="AM1878">
        <f t="shared" si="787"/>
        <v>29</v>
      </c>
    </row>
    <row r="1879" spans="2:39" x14ac:dyDescent="0.25">
      <c r="B1879" s="23">
        <v>42631</v>
      </c>
      <c r="C1879" s="20" t="s">
        <v>32</v>
      </c>
      <c r="D1879" s="20" t="s">
        <v>36</v>
      </c>
      <c r="E1879" s="2">
        <v>108.99999999999999</v>
      </c>
      <c r="F1879" s="2">
        <v>-120.04801920768308</v>
      </c>
      <c r="H1879" s="2" t="str">
        <f t="shared" si="789"/>
        <v>Green Bay Packers</v>
      </c>
      <c r="I1879" s="2" t="str">
        <f t="shared" si="790"/>
        <v>Minnesota Vikings</v>
      </c>
      <c r="J1879" s="17">
        <f t="shared" si="791"/>
        <v>-120.04801920768308</v>
      </c>
      <c r="K1879" s="18">
        <f t="shared" si="792"/>
        <v>108.99999999999999</v>
      </c>
      <c r="L1879" s="4">
        <f t="shared" si="767"/>
        <v>1.8329999999999997</v>
      </c>
      <c r="M1879" s="4">
        <f t="shared" si="768"/>
        <v>2.09</v>
      </c>
      <c r="N1879" s="1">
        <f t="shared" si="769"/>
        <v>0.54555373704309884</v>
      </c>
      <c r="O1879" s="1">
        <f t="shared" si="770"/>
        <v>0.47846889952153115</v>
      </c>
      <c r="P1879" s="1">
        <f t="shared" si="771"/>
        <v>2.3459087433087E-2</v>
      </c>
      <c r="Q1879" s="1">
        <f t="shared" si="772"/>
        <v>3.3542418760783843E-2</v>
      </c>
      <c r="R1879" s="1">
        <f t="shared" si="773"/>
        <v>0.54454241876078391</v>
      </c>
      <c r="S1879" s="1"/>
      <c r="T1879" s="17">
        <f t="shared" si="774"/>
        <v>836.40422774721878</v>
      </c>
      <c r="U1879" s="18">
        <f t="shared" si="775"/>
        <v>1089.5532146537353</v>
      </c>
      <c r="V1879" s="2">
        <f t="shared" si="776"/>
        <v>794.58401635985786</v>
      </c>
      <c r="W1879" s="18">
        <f t="shared" si="777"/>
        <v>1035.0755539210484</v>
      </c>
      <c r="X1879" s="2">
        <f t="shared" si="778"/>
        <v>-125.85201557176953</v>
      </c>
      <c r="Y1879" s="2">
        <f t="shared" si="779"/>
        <v>103.50755539210483</v>
      </c>
      <c r="Z1879" s="2">
        <f t="shared" si="780"/>
        <v>-1000</v>
      </c>
      <c r="AA1879" s="2">
        <f t="shared" si="781"/>
        <v>1035.0755539210484</v>
      </c>
      <c r="AB1879" s="5">
        <f t="shared" si="782"/>
        <v>-1</v>
      </c>
      <c r="AC1879" s="5">
        <f t="shared" si="783"/>
        <v>1.0899999999999999</v>
      </c>
      <c r="AD1879" s="3">
        <f t="shared" si="784"/>
        <v>201609</v>
      </c>
      <c r="AE1879" s="21">
        <v>2.11</v>
      </c>
      <c r="AF1879" s="21">
        <v>1.8129999999999999</v>
      </c>
      <c r="AG1879" s="21">
        <v>2.09</v>
      </c>
      <c r="AH1879" s="21">
        <v>1.833</v>
      </c>
      <c r="AI1879">
        <v>17</v>
      </c>
      <c r="AJ1879">
        <v>14</v>
      </c>
      <c r="AK1879">
        <f t="shared" si="785"/>
        <v>-130</v>
      </c>
      <c r="AL1879">
        <f t="shared" si="786"/>
        <v>14</v>
      </c>
      <c r="AM1879">
        <f t="shared" si="787"/>
        <v>17</v>
      </c>
    </row>
    <row r="1880" spans="2:39" x14ac:dyDescent="0.25">
      <c r="B1880" s="23">
        <v>42631</v>
      </c>
      <c r="C1880" s="20" t="s">
        <v>41</v>
      </c>
      <c r="D1880" s="20" t="s">
        <v>42</v>
      </c>
      <c r="E1880" s="2">
        <v>-260.41666666666674</v>
      </c>
      <c r="F1880" s="2">
        <v>231</v>
      </c>
      <c r="H1880" s="2" t="str">
        <f t="shared" si="789"/>
        <v>Denver Broncos</v>
      </c>
      <c r="I1880" s="2" t="str">
        <f t="shared" si="790"/>
        <v>Indianapolis Colts</v>
      </c>
      <c r="J1880" s="17">
        <f t="shared" si="791"/>
        <v>-260.41666666666674</v>
      </c>
      <c r="K1880" s="18">
        <f t="shared" si="792"/>
        <v>231</v>
      </c>
      <c r="L1880" s="4">
        <f t="shared" si="767"/>
        <v>1.3839999999999999</v>
      </c>
      <c r="M1880" s="4">
        <f t="shared" si="768"/>
        <v>3.31</v>
      </c>
      <c r="N1880" s="1">
        <f t="shared" si="769"/>
        <v>0.7225433526011561</v>
      </c>
      <c r="O1880" s="1">
        <f t="shared" si="770"/>
        <v>0.30211480362537763</v>
      </c>
      <c r="P1880" s="1">
        <f t="shared" si="771"/>
        <v>2.4064763527907984E-2</v>
      </c>
      <c r="Q1880" s="1">
        <f t="shared" si="772"/>
        <v>0.21021427448788924</v>
      </c>
      <c r="R1880" s="1">
        <f t="shared" si="773"/>
        <v>0.72121427448788922</v>
      </c>
      <c r="S1880" s="1"/>
      <c r="T1880" s="17">
        <f t="shared" si="774"/>
        <v>386.55048211582812</v>
      </c>
      <c r="U1880" s="18">
        <f t="shared" si="775"/>
        <v>2272.2260058594952</v>
      </c>
      <c r="V1880" s="2">
        <f t="shared" si="776"/>
        <v>367.22295801003668</v>
      </c>
      <c r="W1880" s="18">
        <f t="shared" si="777"/>
        <v>2158.6147055665206</v>
      </c>
      <c r="X1880" s="2">
        <f t="shared" si="778"/>
        <v>-272.31412911081355</v>
      </c>
      <c r="Y1880" s="2">
        <f t="shared" si="779"/>
        <v>215.86147055665205</v>
      </c>
      <c r="Z1880" s="2">
        <f t="shared" si="780"/>
        <v>367.22295801003668</v>
      </c>
      <c r="AA1880" s="2">
        <f t="shared" si="781"/>
        <v>-1000</v>
      </c>
      <c r="AB1880" s="5">
        <f t="shared" si="782"/>
        <v>0.3839999999999999</v>
      </c>
      <c r="AC1880" s="5">
        <f t="shared" si="783"/>
        <v>-1</v>
      </c>
      <c r="AD1880" s="3">
        <f t="shared" si="784"/>
        <v>201609</v>
      </c>
      <c r="AE1880" s="21">
        <v>1.3839999999999999</v>
      </c>
      <c r="AF1880" s="21">
        <v>3.31</v>
      </c>
      <c r="AG1880" s="21">
        <v>1.3839999999999999</v>
      </c>
      <c r="AH1880" s="21">
        <v>3.31</v>
      </c>
      <c r="AI1880">
        <v>34</v>
      </c>
      <c r="AJ1880">
        <v>20</v>
      </c>
      <c r="AK1880">
        <f t="shared" si="785"/>
        <v>-300</v>
      </c>
      <c r="AL1880">
        <f t="shared" si="786"/>
        <v>34</v>
      </c>
      <c r="AM1880">
        <f t="shared" si="787"/>
        <v>20</v>
      </c>
    </row>
    <row r="1881" spans="2:39" x14ac:dyDescent="0.25">
      <c r="B1881" s="23">
        <v>42631</v>
      </c>
      <c r="C1881" s="20" t="s">
        <v>55</v>
      </c>
      <c r="D1881" s="20" t="s">
        <v>38</v>
      </c>
      <c r="E1881" s="2">
        <v>-195.3125</v>
      </c>
      <c r="F1881" s="2">
        <v>175</v>
      </c>
      <c r="H1881" s="2" t="str">
        <f t="shared" si="789"/>
        <v>Oakland Raiders</v>
      </c>
      <c r="I1881" s="2" t="str">
        <f t="shared" si="790"/>
        <v>Atlanta Falcons</v>
      </c>
      <c r="J1881" s="17">
        <f t="shared" si="791"/>
        <v>-195.3125</v>
      </c>
      <c r="K1881" s="18">
        <f t="shared" si="792"/>
        <v>175</v>
      </c>
      <c r="L1881" s="4">
        <f t="shared" si="767"/>
        <v>1.512</v>
      </c>
      <c r="M1881" s="4">
        <f t="shared" si="768"/>
        <v>2.75</v>
      </c>
      <c r="N1881" s="1">
        <f t="shared" si="769"/>
        <v>0.66137566137566139</v>
      </c>
      <c r="O1881" s="1">
        <f t="shared" si="770"/>
        <v>0.36363636363636365</v>
      </c>
      <c r="P1881" s="1">
        <f t="shared" si="771"/>
        <v>2.4401689347724131E-2</v>
      </c>
      <c r="Q1881" s="1">
        <f t="shared" si="772"/>
        <v>0.14886964886964887</v>
      </c>
      <c r="R1881" s="1">
        <f t="shared" si="773"/>
        <v>0.65986964886964894</v>
      </c>
      <c r="S1881" s="1"/>
      <c r="T1881" s="17">
        <f t="shared" si="774"/>
        <v>515.45081928376521</v>
      </c>
      <c r="U1881" s="18">
        <f t="shared" si="775"/>
        <v>1739.277880578285</v>
      </c>
      <c r="V1881" s="2">
        <f t="shared" si="776"/>
        <v>489.67827831957692</v>
      </c>
      <c r="W1881" s="18">
        <f t="shared" si="777"/>
        <v>1652.3139865493706</v>
      </c>
      <c r="X1881" s="2">
        <f t="shared" si="778"/>
        <v>-204.21571555750606</v>
      </c>
      <c r="Y1881" s="2">
        <f t="shared" si="779"/>
        <v>165.23139865493707</v>
      </c>
      <c r="Z1881" s="2">
        <f t="shared" si="780"/>
        <v>-1000</v>
      </c>
      <c r="AA1881" s="2">
        <f t="shared" si="781"/>
        <v>1652.3139865493706</v>
      </c>
      <c r="AB1881" s="5">
        <f t="shared" si="782"/>
        <v>-1</v>
      </c>
      <c r="AC1881" s="5">
        <f t="shared" si="783"/>
        <v>1.75</v>
      </c>
      <c r="AD1881" s="3">
        <f t="shared" si="784"/>
        <v>201609</v>
      </c>
      <c r="AE1881" s="21">
        <v>1.49</v>
      </c>
      <c r="AF1881" s="21">
        <v>2.83</v>
      </c>
      <c r="AG1881" s="21">
        <v>1.512</v>
      </c>
      <c r="AH1881" s="21">
        <v>2.75</v>
      </c>
      <c r="AI1881">
        <v>28</v>
      </c>
      <c r="AJ1881">
        <v>35</v>
      </c>
      <c r="AK1881">
        <f t="shared" si="785"/>
        <v>-200</v>
      </c>
      <c r="AL1881">
        <f t="shared" si="786"/>
        <v>28</v>
      </c>
      <c r="AM1881">
        <f t="shared" si="787"/>
        <v>35</v>
      </c>
    </row>
    <row r="1882" spans="2:39" x14ac:dyDescent="0.25">
      <c r="B1882" s="23">
        <v>42631</v>
      </c>
      <c r="C1882" s="20" t="s">
        <v>57</v>
      </c>
      <c r="D1882" s="20" t="s">
        <v>29</v>
      </c>
      <c r="E1882" s="2">
        <v>-150.15015015015015</v>
      </c>
      <c r="F1882" s="2">
        <v>136</v>
      </c>
      <c r="H1882" s="2" t="str">
        <f t="shared" si="789"/>
        <v>San Diego Chargers</v>
      </c>
      <c r="I1882" s="2" t="str">
        <f t="shared" si="790"/>
        <v>Jacksonville Jaguars</v>
      </c>
      <c r="J1882" s="17">
        <f t="shared" si="791"/>
        <v>-150.15015015015015</v>
      </c>
      <c r="K1882" s="18">
        <f t="shared" si="792"/>
        <v>136</v>
      </c>
      <c r="L1882" s="4">
        <f t="shared" si="767"/>
        <v>1.6659999999999999</v>
      </c>
      <c r="M1882" s="4">
        <f t="shared" si="768"/>
        <v>2.3600000000000003</v>
      </c>
      <c r="N1882" s="1">
        <f t="shared" si="769"/>
        <v>0.60024009603841544</v>
      </c>
      <c r="O1882" s="1">
        <f t="shared" si="770"/>
        <v>0.42372881355932196</v>
      </c>
      <c r="P1882" s="1">
        <f t="shared" si="771"/>
        <v>2.3407848981619406E-2</v>
      </c>
      <c r="Q1882" s="1">
        <f t="shared" si="772"/>
        <v>8.8255641239546739E-2</v>
      </c>
      <c r="R1882" s="1">
        <f t="shared" si="773"/>
        <v>0.59925564123954678</v>
      </c>
      <c r="S1882" s="1"/>
      <c r="T1882" s="17">
        <f t="shared" si="774"/>
        <v>668.73689821513005</v>
      </c>
      <c r="U1882" s="18">
        <f t="shared" si="775"/>
        <v>1356.0765066241347</v>
      </c>
      <c r="V1882" s="2">
        <f t="shared" si="776"/>
        <v>635.30005330437348</v>
      </c>
      <c r="W1882" s="18">
        <f t="shared" si="777"/>
        <v>1288.2726812929279</v>
      </c>
      <c r="X1882" s="2">
        <f t="shared" si="778"/>
        <v>-157.40593673787998</v>
      </c>
      <c r="Y1882" s="2">
        <f t="shared" si="779"/>
        <v>128.8272681292928</v>
      </c>
      <c r="Z1882" s="2">
        <f t="shared" si="780"/>
        <v>635.30005330437348</v>
      </c>
      <c r="AA1882" s="2">
        <f t="shared" si="781"/>
        <v>-1000</v>
      </c>
      <c r="AB1882" s="5">
        <f t="shared" si="782"/>
        <v>0.66599999999999993</v>
      </c>
      <c r="AC1882" s="5">
        <f t="shared" si="783"/>
        <v>-1</v>
      </c>
      <c r="AD1882" s="3">
        <f t="shared" si="784"/>
        <v>201609</v>
      </c>
      <c r="AE1882" s="21">
        <v>1.5780000000000001</v>
      </c>
      <c r="AF1882" s="21">
        <v>2.56</v>
      </c>
      <c r="AG1882" s="21">
        <v>1.6659999999999999</v>
      </c>
      <c r="AH1882" s="21">
        <v>2.36</v>
      </c>
      <c r="AI1882">
        <v>38</v>
      </c>
      <c r="AJ1882">
        <v>14</v>
      </c>
      <c r="AK1882">
        <f t="shared" si="785"/>
        <v>-160</v>
      </c>
      <c r="AL1882">
        <f t="shared" si="786"/>
        <v>38</v>
      </c>
      <c r="AM1882">
        <f t="shared" si="787"/>
        <v>14</v>
      </c>
    </row>
    <row r="1883" spans="2:39" x14ac:dyDescent="0.25">
      <c r="B1883" s="23">
        <v>42631</v>
      </c>
      <c r="C1883" s="20" t="s">
        <v>51</v>
      </c>
      <c r="D1883" s="20" t="s">
        <v>30</v>
      </c>
      <c r="E1883" s="2">
        <v>-330.03300330033011</v>
      </c>
      <c r="F1883" s="2">
        <v>289</v>
      </c>
      <c r="H1883" s="2" t="str">
        <f t="shared" si="789"/>
        <v>Arizona Cardinals</v>
      </c>
      <c r="I1883" s="2" t="str">
        <f t="shared" si="790"/>
        <v>Tampa Bay Buccaneers</v>
      </c>
      <c r="J1883" s="17">
        <f t="shared" si="791"/>
        <v>-330.03300330033011</v>
      </c>
      <c r="K1883" s="18">
        <f t="shared" si="792"/>
        <v>289</v>
      </c>
      <c r="L1883" s="4">
        <f t="shared" si="767"/>
        <v>1.3029999999999999</v>
      </c>
      <c r="M1883" s="4">
        <f t="shared" si="768"/>
        <v>3.89</v>
      </c>
      <c r="N1883" s="1">
        <f t="shared" si="769"/>
        <v>0.76745970836531086</v>
      </c>
      <c r="O1883" s="1">
        <f t="shared" si="770"/>
        <v>0.25706940874035988</v>
      </c>
      <c r="P1883" s="1">
        <f t="shared" si="771"/>
        <v>2.394184479106487E-2</v>
      </c>
      <c r="Q1883" s="1">
        <f t="shared" si="772"/>
        <v>0.25519514981247549</v>
      </c>
      <c r="R1883" s="1">
        <f t="shared" si="773"/>
        <v>0.7661951498124755</v>
      </c>
      <c r="S1883" s="1"/>
      <c r="T1883" s="17">
        <f t="shared" si="774"/>
        <v>305.15052235027554</v>
      </c>
      <c r="U1883" s="18">
        <f t="shared" si="775"/>
        <v>2810.9146314785244</v>
      </c>
      <c r="V1883" s="2">
        <f t="shared" si="776"/>
        <v>289.89299623276173</v>
      </c>
      <c r="W1883" s="18">
        <f t="shared" si="777"/>
        <v>2670.368899904598</v>
      </c>
      <c r="X1883" s="2">
        <f t="shared" si="778"/>
        <v>-344.95486713900362</v>
      </c>
      <c r="Y1883" s="2">
        <f t="shared" si="779"/>
        <v>267.03688999045983</v>
      </c>
      <c r="Z1883" s="2">
        <f t="shared" si="780"/>
        <v>289.89299623276173</v>
      </c>
      <c r="AA1883" s="2">
        <f t="shared" si="781"/>
        <v>-1000</v>
      </c>
      <c r="AB1883" s="5">
        <f t="shared" si="782"/>
        <v>0.30299999999999994</v>
      </c>
      <c r="AC1883" s="5">
        <f t="shared" si="783"/>
        <v>-1</v>
      </c>
      <c r="AD1883" s="3">
        <f t="shared" si="784"/>
        <v>201609</v>
      </c>
      <c r="AE1883" s="21">
        <v>1.357</v>
      </c>
      <c r="AF1883" s="21">
        <v>3.48</v>
      </c>
      <c r="AG1883" s="21">
        <v>1.3029999999999999</v>
      </c>
      <c r="AH1883" s="21">
        <v>3.89</v>
      </c>
      <c r="AI1883">
        <v>40</v>
      </c>
      <c r="AJ1883">
        <v>7</v>
      </c>
      <c r="AK1883">
        <f t="shared" si="785"/>
        <v>-400</v>
      </c>
      <c r="AL1883">
        <f t="shared" si="786"/>
        <v>40</v>
      </c>
      <c r="AM1883">
        <f t="shared" si="787"/>
        <v>7</v>
      </c>
    </row>
    <row r="1884" spans="2:39" x14ac:dyDescent="0.25">
      <c r="B1884" s="23">
        <v>42631</v>
      </c>
      <c r="C1884" s="20" t="s">
        <v>50</v>
      </c>
      <c r="D1884" s="20" t="s">
        <v>35</v>
      </c>
      <c r="E1884" s="2">
        <v>210</v>
      </c>
      <c r="F1884" s="2">
        <v>-235.29411764705881</v>
      </c>
      <c r="H1884" s="2" t="str">
        <f t="shared" si="789"/>
        <v>Seattle Seahawks</v>
      </c>
      <c r="I1884" s="2" t="str">
        <f t="shared" si="790"/>
        <v>Los Angeles Rams</v>
      </c>
      <c r="J1884" s="17">
        <f t="shared" si="791"/>
        <v>-235.29411764705881</v>
      </c>
      <c r="K1884" s="18">
        <f t="shared" si="792"/>
        <v>210</v>
      </c>
      <c r="L1884" s="4">
        <f t="shared" si="767"/>
        <v>1.4249999999999998</v>
      </c>
      <c r="M1884" s="4">
        <f t="shared" si="768"/>
        <v>3.1</v>
      </c>
      <c r="N1884" s="1">
        <f t="shared" si="769"/>
        <v>0.70175438596491235</v>
      </c>
      <c r="O1884" s="1">
        <f t="shared" si="770"/>
        <v>0.32258064516129031</v>
      </c>
      <c r="P1884" s="1">
        <f t="shared" si="771"/>
        <v>2.3756906077348261E-2</v>
      </c>
      <c r="Q1884" s="1">
        <f t="shared" si="772"/>
        <v>0.18958687040181102</v>
      </c>
      <c r="R1884" s="1">
        <f t="shared" si="773"/>
        <v>0.700586870401811</v>
      </c>
      <c r="S1884" s="1"/>
      <c r="T1884" s="17">
        <f t="shared" si="774"/>
        <v>427.37473716352281</v>
      </c>
      <c r="U1884" s="18">
        <f t="shared" si="775"/>
        <v>2071.9633372112958</v>
      </c>
      <c r="V1884" s="2">
        <f t="shared" si="776"/>
        <v>406.00600030534667</v>
      </c>
      <c r="W1884" s="18">
        <f t="shared" si="777"/>
        <v>1968.365170350731</v>
      </c>
      <c r="X1884" s="2">
        <f t="shared" si="778"/>
        <v>-246.30177860620918</v>
      </c>
      <c r="Y1884" s="2">
        <f t="shared" si="779"/>
        <v>196.83651703507309</v>
      </c>
      <c r="Z1884" s="2">
        <f t="shared" si="780"/>
        <v>-1000</v>
      </c>
      <c r="AA1884" s="2">
        <f t="shared" si="781"/>
        <v>1968.365170350731</v>
      </c>
      <c r="AB1884" s="5">
        <f t="shared" si="782"/>
        <v>-1</v>
      </c>
      <c r="AC1884" s="5">
        <f t="shared" si="783"/>
        <v>2.1</v>
      </c>
      <c r="AD1884" s="3">
        <f t="shared" si="784"/>
        <v>201609</v>
      </c>
      <c r="AE1884" s="21">
        <v>3.45</v>
      </c>
      <c r="AF1884" s="21">
        <v>1.361</v>
      </c>
      <c r="AG1884" s="21">
        <v>3.1</v>
      </c>
      <c r="AH1884" s="21">
        <v>1.425</v>
      </c>
      <c r="AI1884">
        <v>9</v>
      </c>
      <c r="AJ1884">
        <v>3</v>
      </c>
      <c r="AK1884">
        <f t="shared" si="785"/>
        <v>-300</v>
      </c>
      <c r="AL1884">
        <f t="shared" si="786"/>
        <v>3</v>
      </c>
      <c r="AM1884">
        <f t="shared" si="787"/>
        <v>9</v>
      </c>
    </row>
    <row r="1885" spans="2:39" x14ac:dyDescent="0.25">
      <c r="B1885" s="23">
        <v>42631</v>
      </c>
      <c r="C1885" s="20" t="s">
        <v>47</v>
      </c>
      <c r="D1885" s="20" t="s">
        <v>25</v>
      </c>
      <c r="E1885" s="2">
        <v>-526.31578947368439</v>
      </c>
      <c r="F1885" s="2">
        <v>429</v>
      </c>
      <c r="H1885" s="2" t="str">
        <f t="shared" si="789"/>
        <v>Carolina Panthers</v>
      </c>
      <c r="I1885" s="2" t="str">
        <f t="shared" si="790"/>
        <v>San Francisco 49ers</v>
      </c>
      <c r="J1885" s="17">
        <f t="shared" si="791"/>
        <v>-526.31578947368439</v>
      </c>
      <c r="K1885" s="18">
        <f t="shared" si="792"/>
        <v>429</v>
      </c>
      <c r="L1885" s="4">
        <f t="shared" si="767"/>
        <v>1.19</v>
      </c>
      <c r="M1885" s="4">
        <f t="shared" si="768"/>
        <v>5.29</v>
      </c>
      <c r="N1885" s="1">
        <f t="shared" si="769"/>
        <v>0.84033613445378152</v>
      </c>
      <c r="O1885" s="1">
        <f t="shared" si="770"/>
        <v>0.1890359168241966</v>
      </c>
      <c r="P1885" s="1">
        <f t="shared" si="771"/>
        <v>2.8533950617284032E-2</v>
      </c>
      <c r="Q1885" s="1">
        <f t="shared" si="772"/>
        <v>0.32565010881479245</v>
      </c>
      <c r="R1885" s="1">
        <f t="shared" si="773"/>
        <v>0.8366501088147924</v>
      </c>
      <c r="S1885" s="1"/>
      <c r="T1885" s="17">
        <f t="shared" si="774"/>
        <v>195.24277767274879</v>
      </c>
      <c r="U1885" s="18">
        <f t="shared" si="775"/>
        <v>4117.4560358778772</v>
      </c>
      <c r="V1885" s="2">
        <f t="shared" si="776"/>
        <v>185.48063878911134</v>
      </c>
      <c r="W1885" s="18">
        <f t="shared" si="777"/>
        <v>3911.5832340839829</v>
      </c>
      <c r="X1885" s="2">
        <f t="shared" si="778"/>
        <v>-539.13982964927391</v>
      </c>
      <c r="Y1885" s="2">
        <f t="shared" si="779"/>
        <v>391.1583234083983</v>
      </c>
      <c r="Z1885" s="2">
        <f t="shared" si="780"/>
        <v>185.48063878911134</v>
      </c>
      <c r="AA1885" s="2">
        <f t="shared" si="781"/>
        <v>-1000</v>
      </c>
      <c r="AB1885" s="5">
        <f t="shared" si="782"/>
        <v>0.18999999999999995</v>
      </c>
      <c r="AC1885" s="5">
        <f t="shared" si="783"/>
        <v>-1</v>
      </c>
      <c r="AD1885" s="3">
        <f t="shared" si="784"/>
        <v>201609</v>
      </c>
      <c r="AE1885" s="21">
        <v>1.1419999999999999</v>
      </c>
      <c r="AF1885" s="21">
        <v>6.49</v>
      </c>
      <c r="AG1885" s="21">
        <v>1.19</v>
      </c>
      <c r="AH1885" s="21">
        <v>5.29</v>
      </c>
      <c r="AI1885">
        <v>46</v>
      </c>
      <c r="AJ1885">
        <v>27</v>
      </c>
      <c r="AK1885">
        <f t="shared" si="785"/>
        <v>-600</v>
      </c>
      <c r="AL1885">
        <f t="shared" si="786"/>
        <v>46</v>
      </c>
      <c r="AM1885">
        <f t="shared" si="787"/>
        <v>27</v>
      </c>
    </row>
    <row r="1886" spans="2:39" x14ac:dyDescent="0.25">
      <c r="B1886" s="23">
        <v>42631</v>
      </c>
      <c r="C1886" s="20" t="s">
        <v>49</v>
      </c>
      <c r="D1886" s="20" t="s">
        <v>31</v>
      </c>
      <c r="E1886" s="2">
        <v>175</v>
      </c>
      <c r="F1886" s="2">
        <v>-195.3125</v>
      </c>
      <c r="H1886" s="2" t="str">
        <f t="shared" si="789"/>
        <v>Baltimore Ravens</v>
      </c>
      <c r="I1886" s="2" t="str">
        <f t="shared" si="790"/>
        <v>Cleveland Browns</v>
      </c>
      <c r="J1886" s="17">
        <f t="shared" si="791"/>
        <v>-195.3125</v>
      </c>
      <c r="K1886" s="18">
        <f t="shared" si="792"/>
        <v>175</v>
      </c>
      <c r="L1886" s="4">
        <f t="shared" si="767"/>
        <v>1.512</v>
      </c>
      <c r="M1886" s="4">
        <f t="shared" si="768"/>
        <v>2.75</v>
      </c>
      <c r="N1886" s="1">
        <f t="shared" si="769"/>
        <v>0.66137566137566139</v>
      </c>
      <c r="O1886" s="1">
        <f t="shared" si="770"/>
        <v>0.36363636363636365</v>
      </c>
      <c r="P1886" s="1">
        <f t="shared" si="771"/>
        <v>2.4401689347724131E-2</v>
      </c>
      <c r="Q1886" s="1">
        <f t="shared" si="772"/>
        <v>0.14886964886964887</v>
      </c>
      <c r="R1886" s="1">
        <f t="shared" si="773"/>
        <v>0.65986964886964894</v>
      </c>
      <c r="S1886" s="1"/>
      <c r="T1886" s="17">
        <f t="shared" si="774"/>
        <v>515.45081928376521</v>
      </c>
      <c r="U1886" s="18">
        <f t="shared" si="775"/>
        <v>1739.277880578285</v>
      </c>
      <c r="V1886" s="2">
        <f t="shared" si="776"/>
        <v>489.67827831957692</v>
      </c>
      <c r="W1886" s="18">
        <f t="shared" si="777"/>
        <v>1652.3139865493706</v>
      </c>
      <c r="X1886" s="2">
        <f t="shared" si="778"/>
        <v>-204.21571555750606</v>
      </c>
      <c r="Y1886" s="2">
        <f t="shared" si="779"/>
        <v>165.23139865493707</v>
      </c>
      <c r="Z1886" s="2">
        <f t="shared" si="780"/>
        <v>489.67827831957692</v>
      </c>
      <c r="AA1886" s="2">
        <f t="shared" si="781"/>
        <v>-1000</v>
      </c>
      <c r="AB1886" s="5">
        <f t="shared" si="782"/>
        <v>0.51200000000000001</v>
      </c>
      <c r="AC1886" s="5">
        <f t="shared" si="783"/>
        <v>-1</v>
      </c>
      <c r="AD1886" s="3">
        <f t="shared" si="784"/>
        <v>201609</v>
      </c>
      <c r="AE1886" s="21">
        <v>3.64</v>
      </c>
      <c r="AF1886" s="21">
        <v>1.333</v>
      </c>
      <c r="AG1886" s="21">
        <v>2.75</v>
      </c>
      <c r="AH1886" s="21">
        <v>1.512</v>
      </c>
      <c r="AI1886">
        <v>20</v>
      </c>
      <c r="AJ1886">
        <v>25</v>
      </c>
      <c r="AK1886">
        <f t="shared" si="785"/>
        <v>-200</v>
      </c>
      <c r="AL1886">
        <f t="shared" si="786"/>
        <v>25</v>
      </c>
      <c r="AM1886">
        <f t="shared" si="787"/>
        <v>20</v>
      </c>
    </row>
    <row r="1887" spans="2:39" x14ac:dyDescent="0.25">
      <c r="B1887" s="23">
        <v>42631</v>
      </c>
      <c r="C1887" s="20" t="s">
        <v>37</v>
      </c>
      <c r="D1887" s="20" t="s">
        <v>44</v>
      </c>
      <c r="E1887" s="2">
        <v>-260.41666666666674</v>
      </c>
      <c r="F1887" s="2">
        <v>231</v>
      </c>
      <c r="H1887" s="2" t="str">
        <f t="shared" si="789"/>
        <v>Detroit Lions</v>
      </c>
      <c r="I1887" s="2" t="str">
        <f t="shared" si="790"/>
        <v>Tennessee Titans</v>
      </c>
      <c r="J1887" s="17">
        <f t="shared" si="791"/>
        <v>-260.41666666666674</v>
      </c>
      <c r="K1887" s="18">
        <f t="shared" si="792"/>
        <v>231</v>
      </c>
      <c r="L1887" s="4">
        <f t="shared" si="767"/>
        <v>1.3839999999999999</v>
      </c>
      <c r="M1887" s="4">
        <f t="shared" si="768"/>
        <v>3.31</v>
      </c>
      <c r="N1887" s="1">
        <f t="shared" si="769"/>
        <v>0.7225433526011561</v>
      </c>
      <c r="O1887" s="1">
        <f t="shared" si="770"/>
        <v>0.30211480362537763</v>
      </c>
      <c r="P1887" s="1">
        <f t="shared" si="771"/>
        <v>2.4064763527907984E-2</v>
      </c>
      <c r="Q1887" s="1">
        <f t="shared" si="772"/>
        <v>0.21021427448788924</v>
      </c>
      <c r="R1887" s="1">
        <f t="shared" si="773"/>
        <v>0.72121427448788922</v>
      </c>
      <c r="S1887" s="1"/>
      <c r="T1887" s="17">
        <f t="shared" si="774"/>
        <v>386.55048211582812</v>
      </c>
      <c r="U1887" s="18">
        <f t="shared" si="775"/>
        <v>2272.2260058594952</v>
      </c>
      <c r="V1887" s="2">
        <f t="shared" si="776"/>
        <v>367.22295801003668</v>
      </c>
      <c r="W1887" s="18">
        <f t="shared" si="777"/>
        <v>2158.6147055665206</v>
      </c>
      <c r="X1887" s="2">
        <f t="shared" si="778"/>
        <v>-272.31412911081355</v>
      </c>
      <c r="Y1887" s="2">
        <f t="shared" si="779"/>
        <v>215.86147055665205</v>
      </c>
      <c r="Z1887" s="2">
        <f t="shared" si="780"/>
        <v>-1000</v>
      </c>
      <c r="AA1887" s="2">
        <f t="shared" si="781"/>
        <v>2158.6147055665206</v>
      </c>
      <c r="AB1887" s="5">
        <f t="shared" si="782"/>
        <v>-1</v>
      </c>
      <c r="AC1887" s="5">
        <f t="shared" si="783"/>
        <v>2.31</v>
      </c>
      <c r="AD1887" s="3">
        <f t="shared" si="784"/>
        <v>201609</v>
      </c>
      <c r="AE1887" s="21">
        <v>1.3839999999999999</v>
      </c>
      <c r="AF1887" s="21">
        <v>3.31</v>
      </c>
      <c r="AG1887" s="21">
        <v>1.3839999999999999</v>
      </c>
      <c r="AH1887" s="21">
        <v>3.31</v>
      </c>
      <c r="AI1887">
        <v>15</v>
      </c>
      <c r="AJ1887">
        <v>16</v>
      </c>
      <c r="AK1887">
        <f t="shared" si="785"/>
        <v>-300</v>
      </c>
      <c r="AL1887">
        <f t="shared" si="786"/>
        <v>15</v>
      </c>
      <c r="AM1887">
        <f t="shared" si="787"/>
        <v>16</v>
      </c>
    </row>
    <row r="1888" spans="2:39" x14ac:dyDescent="0.25">
      <c r="B1888" s="23">
        <v>42631</v>
      </c>
      <c r="C1888" s="20" t="s">
        <v>43</v>
      </c>
      <c r="D1888" s="20" t="s">
        <v>23</v>
      </c>
      <c r="E1888" s="2">
        <v>-105.0420168067227</v>
      </c>
      <c r="F1888" s="2">
        <v>-105.0420168067227</v>
      </c>
      <c r="H1888" s="2" t="str">
        <f t="shared" si="789"/>
        <v>Houston Texans</v>
      </c>
      <c r="I1888" s="2" t="str">
        <f t="shared" si="790"/>
        <v>Kansas City Chiefs</v>
      </c>
      <c r="J1888" s="17">
        <f t="shared" si="791"/>
        <v>-105.0420168067227</v>
      </c>
      <c r="K1888" s="18">
        <f t="shared" si="792"/>
        <v>-105.0420168067227</v>
      </c>
      <c r="L1888" s="4">
        <f t="shared" si="767"/>
        <v>1.952</v>
      </c>
      <c r="M1888" s="4">
        <f t="shared" si="768"/>
        <v>1.952</v>
      </c>
      <c r="N1888" s="1">
        <f t="shared" si="769"/>
        <v>0.51229508196721307</v>
      </c>
      <c r="O1888" s="1">
        <f t="shared" si="770"/>
        <v>0.51229508196721307</v>
      </c>
      <c r="P1888" s="1">
        <f t="shared" si="771"/>
        <v>2.4000000000000021E-2</v>
      </c>
      <c r="Q1888" s="1">
        <f t="shared" si="772"/>
        <v>0</v>
      </c>
      <c r="R1888" s="1">
        <f t="shared" si="773"/>
        <v>0.51100000000000001</v>
      </c>
      <c r="S1888" s="1"/>
      <c r="T1888" s="17">
        <f t="shared" si="774"/>
        <v>956.94716242661434</v>
      </c>
      <c r="U1888" s="18">
        <f t="shared" si="775"/>
        <v>953.05662164669593</v>
      </c>
      <c r="V1888" s="2">
        <f t="shared" si="776"/>
        <v>909.09980430528356</v>
      </c>
      <c r="W1888" s="18">
        <f t="shared" si="777"/>
        <v>905.40379056436109</v>
      </c>
      <c r="X1888" s="2">
        <f t="shared" si="778"/>
        <v>-109.9989236895921</v>
      </c>
      <c r="Y1888" s="2">
        <f t="shared" si="779"/>
        <v>-110.44795818412409</v>
      </c>
      <c r="Z1888" s="2">
        <f t="shared" si="780"/>
        <v>-1000</v>
      </c>
      <c r="AA1888" s="2">
        <f t="shared" si="781"/>
        <v>905.40379056436109</v>
      </c>
      <c r="AB1888" s="5">
        <f t="shared" si="782"/>
        <v>-1</v>
      </c>
      <c r="AC1888" s="5">
        <f t="shared" si="783"/>
        <v>0.95199999999999996</v>
      </c>
      <c r="AD1888" s="3">
        <f t="shared" si="784"/>
        <v>201609</v>
      </c>
      <c r="AE1888" s="21">
        <v>1.7689999999999999</v>
      </c>
      <c r="AF1888" s="21">
        <v>2.1800000000000002</v>
      </c>
      <c r="AG1888" s="21">
        <v>1.952</v>
      </c>
      <c r="AH1888" s="21">
        <v>1.952</v>
      </c>
      <c r="AI1888">
        <v>19</v>
      </c>
      <c r="AJ1888">
        <v>12</v>
      </c>
      <c r="AK1888">
        <f t="shared" si="785"/>
        <v>-110</v>
      </c>
      <c r="AL1888">
        <f t="shared" si="786"/>
        <v>12</v>
      </c>
      <c r="AM1888">
        <f t="shared" si="787"/>
        <v>19</v>
      </c>
    </row>
    <row r="1889" spans="2:39" x14ac:dyDescent="0.25">
      <c r="B1889" s="23">
        <v>42631</v>
      </c>
      <c r="C1889" s="20" t="s">
        <v>39</v>
      </c>
      <c r="D1889" s="20" t="s">
        <v>33</v>
      </c>
      <c r="E1889" s="2">
        <v>-230.41474654377885</v>
      </c>
      <c r="F1889" s="2">
        <v>204.99999999999997</v>
      </c>
      <c r="H1889" s="2" t="str">
        <f t="shared" si="789"/>
        <v>New England Patriots</v>
      </c>
      <c r="I1889" s="2" t="str">
        <f t="shared" si="790"/>
        <v>Miami Dolphins</v>
      </c>
      <c r="J1889" s="17">
        <f t="shared" si="791"/>
        <v>-230.41474654377885</v>
      </c>
      <c r="K1889" s="18">
        <f t="shared" si="792"/>
        <v>204.99999999999997</v>
      </c>
      <c r="L1889" s="4">
        <f t="shared" si="767"/>
        <v>1.4339999999999999</v>
      </c>
      <c r="M1889" s="4">
        <f t="shared" si="768"/>
        <v>3.05</v>
      </c>
      <c r="N1889" s="1">
        <f t="shared" si="769"/>
        <v>0.69735006973500702</v>
      </c>
      <c r="O1889" s="1">
        <f t="shared" si="770"/>
        <v>0.32786885245901642</v>
      </c>
      <c r="P1889" s="1">
        <f t="shared" si="771"/>
        <v>2.4598572702943966E-2</v>
      </c>
      <c r="Q1889" s="1">
        <f t="shared" si="772"/>
        <v>0.1847406086379953</v>
      </c>
      <c r="R1889" s="1">
        <f t="shared" si="773"/>
        <v>0.69574060863799536</v>
      </c>
      <c r="S1889" s="1"/>
      <c r="T1889" s="17">
        <f t="shared" si="774"/>
        <v>437.31728115975989</v>
      </c>
      <c r="U1889" s="18">
        <f t="shared" si="775"/>
        <v>2028.3240111062205</v>
      </c>
      <c r="V1889" s="2">
        <f t="shared" si="776"/>
        <v>415.45141710177188</v>
      </c>
      <c r="W1889" s="18">
        <f t="shared" si="777"/>
        <v>1926.9078105509093</v>
      </c>
      <c r="X1889" s="2">
        <f t="shared" si="778"/>
        <v>-240.70203129311579</v>
      </c>
      <c r="Y1889" s="2">
        <f t="shared" si="779"/>
        <v>192.69078105509092</v>
      </c>
      <c r="Z1889" s="2">
        <f t="shared" si="780"/>
        <v>415.45141710177188</v>
      </c>
      <c r="AA1889" s="2">
        <f t="shared" si="781"/>
        <v>-1000</v>
      </c>
      <c r="AB1889" s="5">
        <f t="shared" si="782"/>
        <v>0.43399999999999994</v>
      </c>
      <c r="AC1889" s="5">
        <f t="shared" si="783"/>
        <v>-1</v>
      </c>
      <c r="AD1889" s="3">
        <f t="shared" si="784"/>
        <v>201609</v>
      </c>
      <c r="AE1889" s="21">
        <v>1.377</v>
      </c>
      <c r="AF1889" s="21">
        <v>3.35</v>
      </c>
      <c r="AG1889" s="21">
        <v>1.4339999999999999</v>
      </c>
      <c r="AH1889" s="21">
        <v>3.05</v>
      </c>
      <c r="AI1889">
        <v>31</v>
      </c>
      <c r="AJ1889">
        <v>24</v>
      </c>
      <c r="AK1889">
        <f t="shared" si="785"/>
        <v>-300</v>
      </c>
      <c r="AL1889">
        <f t="shared" si="786"/>
        <v>31</v>
      </c>
      <c r="AM1889">
        <f t="shared" si="787"/>
        <v>24</v>
      </c>
    </row>
    <row r="1890" spans="2:39" x14ac:dyDescent="0.25">
      <c r="B1890" s="23">
        <v>42631</v>
      </c>
      <c r="C1890" s="20" t="s">
        <v>28</v>
      </c>
      <c r="D1890" s="20" t="s">
        <v>46</v>
      </c>
      <c r="E1890" s="2">
        <v>-190.11406844106463</v>
      </c>
      <c r="F1890" s="2">
        <v>171</v>
      </c>
      <c r="H1890" s="2" t="str">
        <f t="shared" si="789"/>
        <v>New York Giants</v>
      </c>
      <c r="I1890" s="2" t="str">
        <f t="shared" si="790"/>
        <v>New Orleans Saints</v>
      </c>
      <c r="J1890" s="17">
        <f t="shared" si="791"/>
        <v>-190.11406844106463</v>
      </c>
      <c r="K1890" s="18">
        <f t="shared" si="792"/>
        <v>171</v>
      </c>
      <c r="L1890" s="4">
        <f t="shared" si="767"/>
        <v>1.5260000000000002</v>
      </c>
      <c r="M1890" s="4">
        <f t="shared" si="768"/>
        <v>2.71</v>
      </c>
      <c r="N1890" s="1">
        <f t="shared" si="769"/>
        <v>0.65530799475753598</v>
      </c>
      <c r="O1890" s="1">
        <f t="shared" si="770"/>
        <v>0.36900369003690037</v>
      </c>
      <c r="P1890" s="1">
        <f t="shared" si="771"/>
        <v>2.3734655335221788E-2</v>
      </c>
      <c r="Q1890" s="1">
        <f t="shared" si="772"/>
        <v>0.14315215236031781</v>
      </c>
      <c r="R1890" s="1">
        <f t="shared" si="773"/>
        <v>0.65415215236031776</v>
      </c>
      <c r="S1890" s="1"/>
      <c r="T1890" s="17">
        <f t="shared" si="774"/>
        <v>528.69633829345491</v>
      </c>
      <c r="U1890" s="18">
        <f t="shared" si="775"/>
        <v>1698.0824170407793</v>
      </c>
      <c r="V1890" s="2">
        <f t="shared" si="776"/>
        <v>502.26152137878216</v>
      </c>
      <c r="W1890" s="18">
        <f t="shared" si="777"/>
        <v>1613.1782961887402</v>
      </c>
      <c r="X1890" s="2">
        <f t="shared" si="778"/>
        <v>-199.09946460856727</v>
      </c>
      <c r="Y1890" s="2">
        <f t="shared" si="779"/>
        <v>161.31782961887401</v>
      </c>
      <c r="Z1890" s="2">
        <f t="shared" si="780"/>
        <v>502.26152137878216</v>
      </c>
      <c r="AA1890" s="2">
        <f t="shared" si="781"/>
        <v>-1000</v>
      </c>
      <c r="AB1890" s="5">
        <f t="shared" si="782"/>
        <v>0.52600000000000025</v>
      </c>
      <c r="AC1890" s="5">
        <f t="shared" si="783"/>
        <v>-1</v>
      </c>
      <c r="AD1890" s="3">
        <f t="shared" si="784"/>
        <v>201609</v>
      </c>
      <c r="AE1890" s="21">
        <v>1.48</v>
      </c>
      <c r="AF1890" s="21">
        <v>2.86</v>
      </c>
      <c r="AG1890" s="21">
        <v>1.526</v>
      </c>
      <c r="AH1890" s="21">
        <v>2.71</v>
      </c>
      <c r="AI1890">
        <v>16</v>
      </c>
      <c r="AJ1890">
        <v>13</v>
      </c>
      <c r="AK1890">
        <f t="shared" si="785"/>
        <v>-200</v>
      </c>
      <c r="AL1890">
        <f t="shared" si="786"/>
        <v>16</v>
      </c>
      <c r="AM1890">
        <f t="shared" si="787"/>
        <v>13</v>
      </c>
    </row>
    <row r="1891" spans="2:39" x14ac:dyDescent="0.25">
      <c r="B1891" s="23">
        <v>42631</v>
      </c>
      <c r="C1891" s="20" t="s">
        <v>48</v>
      </c>
      <c r="D1891" s="20" t="s">
        <v>24</v>
      </c>
      <c r="E1891" s="2">
        <v>-160</v>
      </c>
      <c r="F1891" s="2">
        <v>144</v>
      </c>
      <c r="H1891" s="2" t="str">
        <f t="shared" si="789"/>
        <v>Pittsburgh Steelers</v>
      </c>
      <c r="I1891" s="2" t="str">
        <f t="shared" si="790"/>
        <v>Cincinnati Bengals</v>
      </c>
      <c r="J1891" s="17">
        <f t="shared" si="791"/>
        <v>-160</v>
      </c>
      <c r="K1891" s="18">
        <f t="shared" si="792"/>
        <v>144</v>
      </c>
      <c r="L1891" s="4">
        <f t="shared" si="767"/>
        <v>1.625</v>
      </c>
      <c r="M1891" s="4">
        <f t="shared" si="768"/>
        <v>2.44</v>
      </c>
      <c r="N1891" s="1">
        <f t="shared" si="769"/>
        <v>0.61538461538461542</v>
      </c>
      <c r="O1891" s="1">
        <f t="shared" si="770"/>
        <v>0.4098360655737705</v>
      </c>
      <c r="P1891" s="1">
        <f t="shared" si="771"/>
        <v>2.4600246002459913E-2</v>
      </c>
      <c r="Q1891" s="1">
        <f t="shared" si="772"/>
        <v>0.10277427490542246</v>
      </c>
      <c r="R1891" s="1">
        <f t="shared" si="773"/>
        <v>0.61377427490542247</v>
      </c>
      <c r="S1891" s="1"/>
      <c r="T1891" s="17">
        <f t="shared" si="774"/>
        <v>629.26346196912823</v>
      </c>
      <c r="U1891" s="18">
        <f t="shared" si="775"/>
        <v>1438.0997917039526</v>
      </c>
      <c r="V1891" s="2">
        <f t="shared" si="776"/>
        <v>597.80028887067181</v>
      </c>
      <c r="W1891" s="18">
        <f t="shared" si="777"/>
        <v>1366.194802118755</v>
      </c>
      <c r="X1891" s="2">
        <f t="shared" si="778"/>
        <v>-167.27994593129748</v>
      </c>
      <c r="Y1891" s="2">
        <f t="shared" si="779"/>
        <v>136.6194802118755</v>
      </c>
      <c r="Z1891" s="2">
        <f t="shared" si="780"/>
        <v>597.80028887067181</v>
      </c>
      <c r="AA1891" s="2">
        <f t="shared" si="781"/>
        <v>-1000</v>
      </c>
      <c r="AB1891" s="5">
        <f t="shared" si="782"/>
        <v>0.625</v>
      </c>
      <c r="AC1891" s="5">
        <f t="shared" si="783"/>
        <v>-1</v>
      </c>
      <c r="AD1891" s="3">
        <f t="shared" si="784"/>
        <v>201609</v>
      </c>
      <c r="AE1891" s="21">
        <v>1.6020000000000001</v>
      </c>
      <c r="AF1891" s="21">
        <v>2.5</v>
      </c>
      <c r="AG1891" s="21">
        <v>1.625</v>
      </c>
      <c r="AH1891" s="21">
        <v>2.44</v>
      </c>
      <c r="AI1891">
        <v>24</v>
      </c>
      <c r="AJ1891">
        <v>16</v>
      </c>
      <c r="AK1891">
        <f t="shared" si="785"/>
        <v>-160</v>
      </c>
      <c r="AL1891">
        <f t="shared" si="786"/>
        <v>24</v>
      </c>
      <c r="AM1891">
        <f t="shared" si="787"/>
        <v>16</v>
      </c>
    </row>
    <row r="1892" spans="2:39" x14ac:dyDescent="0.25">
      <c r="B1892" s="23">
        <v>42631</v>
      </c>
      <c r="C1892" s="20" t="s">
        <v>56</v>
      </c>
      <c r="D1892" s="20" t="s">
        <v>26</v>
      </c>
      <c r="E1892" s="2">
        <v>-185.18518518518516</v>
      </c>
      <c r="F1892" s="2">
        <v>166</v>
      </c>
      <c r="H1892" s="2" t="str">
        <f t="shared" si="789"/>
        <v>Washington Redskins</v>
      </c>
      <c r="I1892" s="2" t="str">
        <f t="shared" si="790"/>
        <v>Dallas Cowboys</v>
      </c>
      <c r="J1892" s="17">
        <f t="shared" si="791"/>
        <v>-185.18518518518516</v>
      </c>
      <c r="K1892" s="18">
        <f t="shared" si="792"/>
        <v>166</v>
      </c>
      <c r="L1892" s="4">
        <f t="shared" si="767"/>
        <v>1.54</v>
      </c>
      <c r="M1892" s="4">
        <f t="shared" si="768"/>
        <v>2.66</v>
      </c>
      <c r="N1892" s="1">
        <f t="shared" si="769"/>
        <v>0.64935064935064934</v>
      </c>
      <c r="O1892" s="1">
        <f t="shared" si="770"/>
        <v>0.37593984962406013</v>
      </c>
      <c r="P1892" s="1">
        <f t="shared" si="771"/>
        <v>2.4666666666666726E-2</v>
      </c>
      <c r="Q1892" s="1">
        <f t="shared" si="772"/>
        <v>0.13670539986329461</v>
      </c>
      <c r="R1892" s="1">
        <f t="shared" si="773"/>
        <v>0.64770539986329467</v>
      </c>
      <c r="S1892" s="1"/>
      <c r="T1892" s="17">
        <f t="shared" si="774"/>
        <v>543.91178491187668</v>
      </c>
      <c r="U1892" s="18">
        <f t="shared" si="775"/>
        <v>1653.0471874062387</v>
      </c>
      <c r="V1892" s="2">
        <f t="shared" si="776"/>
        <v>516.71619566628283</v>
      </c>
      <c r="W1892" s="18">
        <f t="shared" si="777"/>
        <v>1570.3948280359266</v>
      </c>
      <c r="X1892" s="2">
        <f t="shared" si="778"/>
        <v>-193.52983482751958</v>
      </c>
      <c r="Y1892" s="2">
        <f t="shared" si="779"/>
        <v>157.03948280359265</v>
      </c>
      <c r="Z1892" s="2">
        <f t="shared" si="780"/>
        <v>-1000</v>
      </c>
      <c r="AA1892" s="2">
        <f t="shared" si="781"/>
        <v>1570.3948280359266</v>
      </c>
      <c r="AB1892" s="5">
        <f t="shared" si="782"/>
        <v>-1</v>
      </c>
      <c r="AC1892" s="5">
        <f t="shared" si="783"/>
        <v>1.6600000000000001</v>
      </c>
      <c r="AD1892" s="3">
        <f t="shared" si="784"/>
        <v>201609</v>
      </c>
      <c r="AE1892" s="21">
        <v>1.746</v>
      </c>
      <c r="AF1892" s="21">
        <v>2.21</v>
      </c>
      <c r="AG1892" s="21">
        <v>1.54</v>
      </c>
      <c r="AH1892" s="21">
        <v>2.66</v>
      </c>
      <c r="AI1892">
        <v>23</v>
      </c>
      <c r="AJ1892">
        <v>27</v>
      </c>
      <c r="AK1892">
        <f t="shared" si="785"/>
        <v>-190</v>
      </c>
      <c r="AL1892">
        <f t="shared" si="786"/>
        <v>23</v>
      </c>
      <c r="AM1892">
        <f t="shared" si="787"/>
        <v>27</v>
      </c>
    </row>
    <row r="1893" spans="2:39" x14ac:dyDescent="0.25">
      <c r="B1893" s="23">
        <v>42628</v>
      </c>
      <c r="C1893" s="20" t="s">
        <v>27</v>
      </c>
      <c r="D1893" s="20" t="s">
        <v>45</v>
      </c>
      <c r="E1893" s="2">
        <v>-117.09601873536299</v>
      </c>
      <c r="F1893" s="2">
        <v>106</v>
      </c>
      <c r="H1893" s="2" t="str">
        <f t="shared" si="789"/>
        <v>Buffalo Bills</v>
      </c>
      <c r="I1893" s="2" t="str">
        <f t="shared" si="790"/>
        <v>New York Jets</v>
      </c>
      <c r="J1893" s="17">
        <f t="shared" si="791"/>
        <v>-117.09601873536299</v>
      </c>
      <c r="K1893" s="18">
        <f t="shared" si="792"/>
        <v>106</v>
      </c>
      <c r="L1893" s="4">
        <f t="shared" si="767"/>
        <v>1.8539999999999999</v>
      </c>
      <c r="M1893" s="4">
        <f t="shared" si="768"/>
        <v>2.06</v>
      </c>
      <c r="N1893" s="1">
        <f t="shared" si="769"/>
        <v>0.53937432578209277</v>
      </c>
      <c r="O1893" s="1">
        <f t="shared" si="770"/>
        <v>0.4854368932038835</v>
      </c>
      <c r="P1893" s="1">
        <f t="shared" si="771"/>
        <v>2.421052631578946E-2</v>
      </c>
      <c r="Q1893" s="1">
        <f t="shared" si="772"/>
        <v>2.6968716289104633E-2</v>
      </c>
      <c r="R1893" s="1">
        <f t="shared" si="773"/>
        <v>0.5379687162891047</v>
      </c>
      <c r="S1893" s="1"/>
      <c r="T1893" s="17">
        <f t="shared" si="774"/>
        <v>858.84414784929493</v>
      </c>
      <c r="U1893" s="18">
        <f t="shared" si="775"/>
        <v>1061.3854342361001</v>
      </c>
      <c r="V1893" s="2">
        <f t="shared" si="776"/>
        <v>815.90194045683018</v>
      </c>
      <c r="W1893" s="18">
        <f t="shared" si="777"/>
        <v>1008.316162524295</v>
      </c>
      <c r="X1893" s="2">
        <f t="shared" si="778"/>
        <v>-122.56374821710705</v>
      </c>
      <c r="Y1893" s="2">
        <f t="shared" si="779"/>
        <v>100.8316162524295</v>
      </c>
      <c r="Z1893" s="2">
        <f t="shared" si="780"/>
        <v>-1000</v>
      </c>
      <c r="AA1893" s="2">
        <f t="shared" si="781"/>
        <v>1008.316162524295</v>
      </c>
      <c r="AB1893" s="5">
        <f t="shared" si="782"/>
        <v>-1</v>
      </c>
      <c r="AC1893" s="5">
        <f t="shared" si="783"/>
        <v>1.06</v>
      </c>
      <c r="AD1893" s="3">
        <f t="shared" si="784"/>
        <v>201609</v>
      </c>
      <c r="AE1893" s="21">
        <v>2.0299999999999998</v>
      </c>
      <c r="AF1893" s="21">
        <v>1.877</v>
      </c>
      <c r="AG1893" s="21">
        <v>1.8540000000000001</v>
      </c>
      <c r="AH1893" s="21">
        <v>2.06</v>
      </c>
      <c r="AI1893">
        <v>31</v>
      </c>
      <c r="AJ1893">
        <v>37</v>
      </c>
      <c r="AK1893">
        <f t="shared" si="785"/>
        <v>-120</v>
      </c>
      <c r="AL1893">
        <f t="shared" si="786"/>
        <v>31</v>
      </c>
      <c r="AM1893">
        <f t="shared" si="787"/>
        <v>37</v>
      </c>
    </row>
    <row r="1894" spans="2:39" x14ac:dyDescent="0.25">
      <c r="B1894" s="23">
        <v>42625</v>
      </c>
      <c r="C1894" s="20" t="s">
        <v>25</v>
      </c>
      <c r="D1894" s="20" t="s">
        <v>50</v>
      </c>
      <c r="E1894" s="2">
        <v>125</v>
      </c>
      <c r="F1894" s="2">
        <v>-138.12154696132598</v>
      </c>
      <c r="H1894" s="2" t="str">
        <f t="shared" si="789"/>
        <v>Los Angeles Rams</v>
      </c>
      <c r="I1894" s="2" t="str">
        <f t="shared" si="790"/>
        <v>San Francisco 49ers</v>
      </c>
      <c r="J1894" s="17">
        <f t="shared" si="791"/>
        <v>-138.12154696132598</v>
      </c>
      <c r="K1894" s="18">
        <f t="shared" si="792"/>
        <v>125</v>
      </c>
      <c r="L1894" s="4">
        <f t="shared" si="767"/>
        <v>1.724</v>
      </c>
      <c r="M1894" s="4">
        <f t="shared" si="768"/>
        <v>2.25</v>
      </c>
      <c r="N1894" s="1">
        <f t="shared" si="769"/>
        <v>0.58004640371229699</v>
      </c>
      <c r="O1894" s="1">
        <f t="shared" si="770"/>
        <v>0.44444444444444442</v>
      </c>
      <c r="P1894" s="1">
        <f t="shared" si="771"/>
        <v>2.3905385002516377E-2</v>
      </c>
      <c r="Q1894" s="1">
        <f t="shared" si="772"/>
        <v>6.7800979633926284E-2</v>
      </c>
      <c r="R1894" s="1">
        <f t="shared" si="773"/>
        <v>0.57880097963392629</v>
      </c>
      <c r="S1894" s="1"/>
      <c r="T1894" s="17">
        <f t="shared" si="774"/>
        <v>727.70958444553617</v>
      </c>
      <c r="U1894" s="18">
        <f t="shared" si="775"/>
        <v>1249.1472710184614</v>
      </c>
      <c r="V1894" s="2">
        <f t="shared" si="776"/>
        <v>691.32410522325938</v>
      </c>
      <c r="W1894" s="18">
        <f t="shared" si="777"/>
        <v>1186.6899074675382</v>
      </c>
      <c r="X1894" s="2">
        <f t="shared" si="778"/>
        <v>-144.64995397159709</v>
      </c>
      <c r="Y1894" s="2">
        <f t="shared" si="779"/>
        <v>118.66899074675382</v>
      </c>
      <c r="Z1894" s="2">
        <f t="shared" si="780"/>
        <v>-1000</v>
      </c>
      <c r="AA1894" s="2">
        <f t="shared" si="781"/>
        <v>1186.6899074675382</v>
      </c>
      <c r="AB1894" s="5">
        <f t="shared" si="782"/>
        <v>-1</v>
      </c>
      <c r="AC1894" s="5">
        <f t="shared" si="783"/>
        <v>1.25</v>
      </c>
      <c r="AD1894" s="3">
        <f t="shared" si="784"/>
        <v>201609</v>
      </c>
      <c r="AE1894" s="21">
        <v>2.2400000000000002</v>
      </c>
      <c r="AF1894" s="21">
        <v>1.7290000000000001</v>
      </c>
      <c r="AG1894" s="21">
        <v>2.25</v>
      </c>
      <c r="AH1894" s="21">
        <v>1.724</v>
      </c>
      <c r="AI1894">
        <v>28</v>
      </c>
      <c r="AJ1894">
        <v>0</v>
      </c>
      <c r="AK1894">
        <f t="shared" si="785"/>
        <v>-140</v>
      </c>
      <c r="AL1894">
        <f t="shared" si="786"/>
        <v>0</v>
      </c>
      <c r="AM1894">
        <f t="shared" si="787"/>
        <v>28</v>
      </c>
    </row>
    <row r="1895" spans="2:39" x14ac:dyDescent="0.25">
      <c r="B1895" s="23">
        <v>42625</v>
      </c>
      <c r="C1895" s="20" t="s">
        <v>56</v>
      </c>
      <c r="D1895" s="20" t="s">
        <v>48</v>
      </c>
      <c r="E1895" s="2">
        <v>118.00000000000001</v>
      </c>
      <c r="F1895" s="2">
        <v>-130.03901170351108</v>
      </c>
      <c r="H1895" s="2" t="str">
        <f t="shared" si="789"/>
        <v>Pittsburgh Steelers</v>
      </c>
      <c r="I1895" s="2" t="str">
        <f t="shared" si="790"/>
        <v>Washington Redskins</v>
      </c>
      <c r="J1895" s="17">
        <f t="shared" si="791"/>
        <v>-130.03901170351108</v>
      </c>
      <c r="K1895" s="18">
        <f t="shared" si="792"/>
        <v>118.00000000000001</v>
      </c>
      <c r="L1895" s="4">
        <f t="shared" si="767"/>
        <v>1.7689999999999999</v>
      </c>
      <c r="M1895" s="4">
        <f t="shared" si="768"/>
        <v>2.1800000000000002</v>
      </c>
      <c r="N1895" s="1">
        <f t="shared" si="769"/>
        <v>0.56529112492933864</v>
      </c>
      <c r="O1895" s="1">
        <f t="shared" si="770"/>
        <v>0.4587155963302752</v>
      </c>
      <c r="P1895" s="1">
        <f t="shared" si="771"/>
        <v>2.3443909850595079E-2</v>
      </c>
      <c r="Q1895" s="1">
        <f t="shared" si="772"/>
        <v>5.328776429953172E-2</v>
      </c>
      <c r="R1895" s="1">
        <f t="shared" si="773"/>
        <v>0.56428776429953176</v>
      </c>
      <c r="S1895" s="1"/>
      <c r="T1895" s="17">
        <f t="shared" si="774"/>
        <v>772.14546064335025</v>
      </c>
      <c r="U1895" s="18">
        <f t="shared" si="775"/>
        <v>1178.7723247127699</v>
      </c>
      <c r="V1895" s="2">
        <f t="shared" si="776"/>
        <v>733.53818761118271</v>
      </c>
      <c r="W1895" s="18">
        <f t="shared" si="777"/>
        <v>1119.8337084771313</v>
      </c>
      <c r="X1895" s="2">
        <f t="shared" si="778"/>
        <v>-136.32555426413018</v>
      </c>
      <c r="Y1895" s="2">
        <f t="shared" si="779"/>
        <v>111.98337084771313</v>
      </c>
      <c r="Z1895" s="2">
        <f t="shared" si="780"/>
        <v>733.53818761118271</v>
      </c>
      <c r="AA1895" s="2">
        <f t="shared" si="781"/>
        <v>-1000</v>
      </c>
      <c r="AB1895" s="5">
        <f t="shared" si="782"/>
        <v>0.76899999999999991</v>
      </c>
      <c r="AC1895" s="5">
        <f t="shared" si="783"/>
        <v>-1</v>
      </c>
      <c r="AD1895" s="3">
        <f t="shared" si="784"/>
        <v>201609</v>
      </c>
      <c r="AE1895" s="21">
        <v>2.58</v>
      </c>
      <c r="AF1895" s="21">
        <v>1.571</v>
      </c>
      <c r="AG1895" s="21">
        <v>2.1800000000000002</v>
      </c>
      <c r="AH1895" s="21">
        <v>1.7689999999999999</v>
      </c>
      <c r="AI1895">
        <v>16</v>
      </c>
      <c r="AJ1895">
        <v>38</v>
      </c>
      <c r="AK1895">
        <f t="shared" si="785"/>
        <v>-140</v>
      </c>
      <c r="AL1895">
        <f t="shared" si="786"/>
        <v>38</v>
      </c>
      <c r="AM1895">
        <f t="shared" si="787"/>
        <v>16</v>
      </c>
    </row>
    <row r="1896" spans="2:39" x14ac:dyDescent="0.25">
      <c r="B1896" s="23">
        <v>42624</v>
      </c>
      <c r="C1896" s="20" t="s">
        <v>51</v>
      </c>
      <c r="D1896" s="20" t="s">
        <v>39</v>
      </c>
      <c r="E1896" s="2">
        <v>-386.10038610038623</v>
      </c>
      <c r="F1896" s="2">
        <v>334</v>
      </c>
      <c r="H1896" s="2" t="str">
        <f t="shared" si="789"/>
        <v>Arizona Cardinals</v>
      </c>
      <c r="I1896" s="2" t="str">
        <f t="shared" si="790"/>
        <v>New England Patriots</v>
      </c>
      <c r="J1896" s="17">
        <f t="shared" si="791"/>
        <v>-386.10038610038623</v>
      </c>
      <c r="K1896" s="18">
        <f t="shared" si="792"/>
        <v>334</v>
      </c>
      <c r="L1896" s="4">
        <f t="shared" si="767"/>
        <v>1.2589999999999999</v>
      </c>
      <c r="M1896" s="4">
        <f t="shared" si="768"/>
        <v>4.34</v>
      </c>
      <c r="N1896" s="1">
        <f t="shared" si="769"/>
        <v>0.79428117553613986</v>
      </c>
      <c r="O1896" s="1">
        <f t="shared" si="770"/>
        <v>0.2304147465437788</v>
      </c>
      <c r="P1896" s="1">
        <f t="shared" si="771"/>
        <v>2.4100732273620529E-2</v>
      </c>
      <c r="Q1896" s="1">
        <f t="shared" si="772"/>
        <v>0.28193321449618053</v>
      </c>
      <c r="R1896" s="1">
        <f t="shared" si="773"/>
        <v>0.79293321449618048</v>
      </c>
      <c r="S1896" s="1"/>
      <c r="T1896" s="17">
        <f t="shared" si="774"/>
        <v>261.14025963130706</v>
      </c>
      <c r="U1896" s="18">
        <f t="shared" si="775"/>
        <v>3221.4766182805452</v>
      </c>
      <c r="V1896" s="2">
        <f t="shared" si="776"/>
        <v>248.08324664974168</v>
      </c>
      <c r="W1896" s="18">
        <f t="shared" si="777"/>
        <v>3060.4027873665177</v>
      </c>
      <c r="X1896" s="2">
        <f t="shared" si="778"/>
        <v>-403.09050026737918</v>
      </c>
      <c r="Y1896" s="2">
        <f t="shared" si="779"/>
        <v>306.04027873665177</v>
      </c>
      <c r="Z1896" s="2">
        <f t="shared" si="780"/>
        <v>-1000</v>
      </c>
      <c r="AA1896" s="2">
        <f t="shared" si="781"/>
        <v>3060.4027873665177</v>
      </c>
      <c r="AB1896" s="5">
        <f t="shared" si="782"/>
        <v>-1</v>
      </c>
      <c r="AC1896" s="5">
        <f t="shared" si="783"/>
        <v>3.34</v>
      </c>
      <c r="AD1896" s="3">
        <f t="shared" si="784"/>
        <v>201609</v>
      </c>
      <c r="AE1896" s="21">
        <v>1.429</v>
      </c>
      <c r="AF1896" s="21">
        <v>3.08</v>
      </c>
      <c r="AG1896" s="21">
        <v>1.2589999999999999</v>
      </c>
      <c r="AH1896" s="21">
        <v>4.34</v>
      </c>
      <c r="AI1896">
        <v>21</v>
      </c>
      <c r="AJ1896">
        <v>23</v>
      </c>
      <c r="AK1896">
        <f t="shared" si="785"/>
        <v>-400</v>
      </c>
      <c r="AL1896">
        <f t="shared" si="786"/>
        <v>21</v>
      </c>
      <c r="AM1896">
        <f t="shared" si="787"/>
        <v>23</v>
      </c>
    </row>
    <row r="1897" spans="2:39" x14ac:dyDescent="0.25">
      <c r="B1897" s="23">
        <v>42624</v>
      </c>
      <c r="C1897" s="20" t="s">
        <v>26</v>
      </c>
      <c r="D1897" s="20" t="s">
        <v>28</v>
      </c>
      <c r="E1897" s="2">
        <v>-101.01010101010101</v>
      </c>
      <c r="F1897" s="2">
        <v>-109.05125408942203</v>
      </c>
      <c r="H1897" s="2" t="str">
        <f t="shared" si="789"/>
        <v>New York Giants</v>
      </c>
      <c r="I1897" s="2" t="str">
        <f t="shared" si="790"/>
        <v>Dallas Cowboys</v>
      </c>
      <c r="J1897" s="17">
        <f t="shared" si="791"/>
        <v>-109.05125408942203</v>
      </c>
      <c r="K1897" s="18">
        <f t="shared" si="792"/>
        <v>-101.01010101010101</v>
      </c>
      <c r="L1897" s="4">
        <f t="shared" si="767"/>
        <v>1.917</v>
      </c>
      <c r="M1897" s="4">
        <f t="shared" si="768"/>
        <v>1.99</v>
      </c>
      <c r="N1897" s="1">
        <f t="shared" si="769"/>
        <v>0.52164840897235265</v>
      </c>
      <c r="O1897" s="1">
        <f t="shared" si="770"/>
        <v>0.50251256281407031</v>
      </c>
      <c r="P1897" s="1">
        <f t="shared" si="771"/>
        <v>2.3590990529818279E-2</v>
      </c>
      <c r="Q1897" s="1">
        <f t="shared" si="772"/>
        <v>9.5679230791411718E-3</v>
      </c>
      <c r="R1897" s="1">
        <f t="shared" si="773"/>
        <v>0.52056792307914113</v>
      </c>
      <c r="S1897" s="1"/>
      <c r="T1897" s="17">
        <f t="shared" si="774"/>
        <v>920.97890720011105</v>
      </c>
      <c r="U1897" s="18">
        <f t="shared" si="775"/>
        <v>990.21929158732769</v>
      </c>
      <c r="V1897" s="2">
        <f t="shared" si="776"/>
        <v>874.92996184010542</v>
      </c>
      <c r="W1897" s="18">
        <f t="shared" si="777"/>
        <v>940.70832700796132</v>
      </c>
      <c r="X1897" s="2">
        <f t="shared" si="778"/>
        <v>-114.29486285929151</v>
      </c>
      <c r="Y1897" s="2">
        <f t="shared" si="779"/>
        <v>-106.30287532168693</v>
      </c>
      <c r="Z1897" s="2">
        <f t="shared" si="780"/>
        <v>874.92996184010542</v>
      </c>
      <c r="AA1897" s="2">
        <f t="shared" si="781"/>
        <v>-1000</v>
      </c>
      <c r="AB1897" s="5">
        <f t="shared" si="782"/>
        <v>0.91700000000000004</v>
      </c>
      <c r="AC1897" s="5">
        <f t="shared" si="783"/>
        <v>-1</v>
      </c>
      <c r="AD1897" s="3">
        <f t="shared" si="784"/>
        <v>201609</v>
      </c>
      <c r="AE1897" s="21">
        <v>1.877</v>
      </c>
      <c r="AF1897" s="21">
        <v>2.0299999999999998</v>
      </c>
      <c r="AG1897" s="21">
        <v>1.99</v>
      </c>
      <c r="AH1897" s="21">
        <v>1.917</v>
      </c>
      <c r="AI1897">
        <v>19</v>
      </c>
      <c r="AJ1897">
        <v>20</v>
      </c>
      <c r="AK1897">
        <f t="shared" si="785"/>
        <v>-110</v>
      </c>
      <c r="AL1897">
        <f t="shared" si="786"/>
        <v>20</v>
      </c>
      <c r="AM1897">
        <f t="shared" si="787"/>
        <v>19</v>
      </c>
    </row>
    <row r="1898" spans="2:39" x14ac:dyDescent="0.25">
      <c r="B1898" s="23">
        <v>42624</v>
      </c>
      <c r="C1898" s="20" t="s">
        <v>42</v>
      </c>
      <c r="D1898" s="20" t="s">
        <v>37</v>
      </c>
      <c r="E1898" s="2">
        <v>-133.15579227696406</v>
      </c>
      <c r="F1898" s="2">
        <v>120.00000000000001</v>
      </c>
      <c r="H1898" s="2" t="str">
        <f t="shared" si="789"/>
        <v>Indianapolis Colts</v>
      </c>
      <c r="I1898" s="2" t="str">
        <f t="shared" si="790"/>
        <v>Detroit Lions</v>
      </c>
      <c r="J1898" s="17">
        <f t="shared" si="791"/>
        <v>-133.15579227696406</v>
      </c>
      <c r="K1898" s="18">
        <f t="shared" si="792"/>
        <v>120.00000000000001</v>
      </c>
      <c r="L1898" s="4">
        <f t="shared" si="767"/>
        <v>1.7509999999999999</v>
      </c>
      <c r="M1898" s="4">
        <f t="shared" si="768"/>
        <v>2.2000000000000002</v>
      </c>
      <c r="N1898" s="1">
        <f t="shared" si="769"/>
        <v>0.57110222729868654</v>
      </c>
      <c r="O1898" s="1">
        <f t="shared" si="770"/>
        <v>0.45454545454545453</v>
      </c>
      <c r="P1898" s="1">
        <f t="shared" si="771"/>
        <v>2.5006327512022253E-2</v>
      </c>
      <c r="Q1898" s="1">
        <f t="shared" si="772"/>
        <v>5.8278386376616004E-2</v>
      </c>
      <c r="R1898" s="1">
        <f t="shared" si="773"/>
        <v>0.56927838637661599</v>
      </c>
      <c r="S1898" s="1"/>
      <c r="T1898" s="17">
        <f t="shared" si="774"/>
        <v>756.60981328462503</v>
      </c>
      <c r="U1898" s="18">
        <f t="shared" si="775"/>
        <v>1202.4897180992134</v>
      </c>
      <c r="V1898" s="2">
        <f t="shared" si="776"/>
        <v>718.77932262039371</v>
      </c>
      <c r="W1898" s="18">
        <f t="shared" si="777"/>
        <v>1142.3652321942527</v>
      </c>
      <c r="X1898" s="2">
        <f t="shared" si="778"/>
        <v>-139.12475895305161</v>
      </c>
      <c r="Y1898" s="2">
        <f t="shared" si="779"/>
        <v>114.23652321942527</v>
      </c>
      <c r="Z1898" s="2">
        <f t="shared" si="780"/>
        <v>-1000</v>
      </c>
      <c r="AA1898" s="2">
        <f t="shared" si="781"/>
        <v>1142.3652321942527</v>
      </c>
      <c r="AB1898" s="5">
        <f t="shared" si="782"/>
        <v>-1</v>
      </c>
      <c r="AC1898" s="5">
        <f t="shared" si="783"/>
        <v>1.2000000000000002</v>
      </c>
      <c r="AD1898" s="3">
        <f t="shared" si="784"/>
        <v>201609</v>
      </c>
      <c r="AE1898" s="21">
        <v>1.512</v>
      </c>
      <c r="AF1898" s="21">
        <v>2.75</v>
      </c>
      <c r="AG1898" s="21">
        <v>1.7509999999999999</v>
      </c>
      <c r="AH1898" s="21">
        <v>2.2000000000000002</v>
      </c>
      <c r="AI1898">
        <v>35</v>
      </c>
      <c r="AJ1898">
        <v>39</v>
      </c>
      <c r="AK1898">
        <f t="shared" si="785"/>
        <v>-140</v>
      </c>
      <c r="AL1898">
        <f t="shared" si="786"/>
        <v>35</v>
      </c>
      <c r="AM1898">
        <f t="shared" si="787"/>
        <v>39</v>
      </c>
    </row>
    <row r="1899" spans="2:39" x14ac:dyDescent="0.25">
      <c r="B1899" s="23">
        <v>42624</v>
      </c>
      <c r="C1899" s="20" t="s">
        <v>35</v>
      </c>
      <c r="D1899" s="20" t="s">
        <v>33</v>
      </c>
      <c r="E1899" s="2">
        <v>-500.00000000000011</v>
      </c>
      <c r="F1899" s="2">
        <v>423.00000000000006</v>
      </c>
      <c r="H1899" s="2" t="str">
        <f t="shared" si="789"/>
        <v>Seattle Seahawks</v>
      </c>
      <c r="I1899" s="2" t="str">
        <f t="shared" si="790"/>
        <v>Miami Dolphins</v>
      </c>
      <c r="J1899" s="17">
        <f t="shared" si="791"/>
        <v>-500.00000000000011</v>
      </c>
      <c r="K1899" s="18">
        <f t="shared" si="792"/>
        <v>423.00000000000006</v>
      </c>
      <c r="L1899" s="4">
        <f t="shared" si="767"/>
        <v>1.2</v>
      </c>
      <c r="M1899" s="4">
        <f t="shared" si="768"/>
        <v>5.23</v>
      </c>
      <c r="N1899" s="1">
        <f t="shared" si="769"/>
        <v>0.83333333333333337</v>
      </c>
      <c r="O1899" s="1">
        <f t="shared" si="770"/>
        <v>0.19120458891013384</v>
      </c>
      <c r="P1899" s="1">
        <f t="shared" si="771"/>
        <v>2.3950233281493039E-2</v>
      </c>
      <c r="Q1899" s="1">
        <f t="shared" si="772"/>
        <v>0.32106437221159978</v>
      </c>
      <c r="R1899" s="1">
        <f t="shared" si="773"/>
        <v>0.83206437221159979</v>
      </c>
      <c r="S1899" s="1"/>
      <c r="T1899" s="17">
        <f t="shared" si="774"/>
        <v>201.83009079217373</v>
      </c>
      <c r="U1899" s="18">
        <f t="shared" si="775"/>
        <v>4006.3698989884547</v>
      </c>
      <c r="V1899" s="2">
        <f t="shared" si="776"/>
        <v>191.73858625256503</v>
      </c>
      <c r="W1899" s="18">
        <f t="shared" si="777"/>
        <v>3806.0514040390317</v>
      </c>
      <c r="X1899" s="2">
        <f t="shared" si="778"/>
        <v>-521.54343032589361</v>
      </c>
      <c r="Y1899" s="2">
        <f t="shared" si="779"/>
        <v>380.60514040390319</v>
      </c>
      <c r="Z1899" s="2">
        <f t="shared" si="780"/>
        <v>191.73858625256503</v>
      </c>
      <c r="AA1899" s="2">
        <f t="shared" si="781"/>
        <v>-1000</v>
      </c>
      <c r="AB1899" s="5">
        <f t="shared" si="782"/>
        <v>0.19999999999999996</v>
      </c>
      <c r="AC1899" s="5">
        <f t="shared" si="783"/>
        <v>-1</v>
      </c>
      <c r="AD1899" s="3">
        <f t="shared" si="784"/>
        <v>201609</v>
      </c>
      <c r="AE1899" s="21">
        <v>1.2</v>
      </c>
      <c r="AF1899" s="21">
        <v>5.23</v>
      </c>
      <c r="AG1899" s="21">
        <v>1.2</v>
      </c>
      <c r="AH1899" s="21">
        <v>5.23</v>
      </c>
      <c r="AI1899">
        <v>12</v>
      </c>
      <c r="AJ1899">
        <v>10</v>
      </c>
      <c r="AK1899">
        <f t="shared" si="785"/>
        <v>-500</v>
      </c>
      <c r="AL1899">
        <f t="shared" si="786"/>
        <v>12</v>
      </c>
      <c r="AM1899">
        <f t="shared" si="787"/>
        <v>10</v>
      </c>
    </row>
    <row r="1900" spans="2:39" x14ac:dyDescent="0.25">
      <c r="B1900" s="23">
        <v>42624</v>
      </c>
      <c r="C1900" s="20" t="s">
        <v>38</v>
      </c>
      <c r="D1900" s="20" t="s">
        <v>30</v>
      </c>
      <c r="E1900" s="2">
        <v>-133.15579227696406</v>
      </c>
      <c r="F1900" s="2">
        <v>120.00000000000001</v>
      </c>
      <c r="H1900" s="2" t="str">
        <f t="shared" si="789"/>
        <v>Atlanta Falcons</v>
      </c>
      <c r="I1900" s="2" t="str">
        <f t="shared" si="790"/>
        <v>Tampa Bay Buccaneers</v>
      </c>
      <c r="J1900" s="17">
        <f t="shared" si="791"/>
        <v>-133.15579227696406</v>
      </c>
      <c r="K1900" s="18">
        <f t="shared" si="792"/>
        <v>120.00000000000001</v>
      </c>
      <c r="L1900" s="4">
        <f t="shared" si="767"/>
        <v>1.7509999999999999</v>
      </c>
      <c r="M1900" s="4">
        <f t="shared" si="768"/>
        <v>2.2000000000000002</v>
      </c>
      <c r="N1900" s="1">
        <f t="shared" si="769"/>
        <v>0.57110222729868654</v>
      </c>
      <c r="O1900" s="1">
        <f t="shared" si="770"/>
        <v>0.45454545454545453</v>
      </c>
      <c r="P1900" s="1">
        <f t="shared" si="771"/>
        <v>2.5006327512022253E-2</v>
      </c>
      <c r="Q1900" s="1">
        <f t="shared" si="772"/>
        <v>5.8278386376616004E-2</v>
      </c>
      <c r="R1900" s="1">
        <f t="shared" si="773"/>
        <v>0.56927838637661599</v>
      </c>
      <c r="S1900" s="1"/>
      <c r="T1900" s="17">
        <f t="shared" si="774"/>
        <v>756.60981328462503</v>
      </c>
      <c r="U1900" s="18">
        <f t="shared" si="775"/>
        <v>1202.4897180992134</v>
      </c>
      <c r="V1900" s="2">
        <f t="shared" si="776"/>
        <v>718.77932262039371</v>
      </c>
      <c r="W1900" s="18">
        <f t="shared" si="777"/>
        <v>1142.3652321942527</v>
      </c>
      <c r="X1900" s="2">
        <f t="shared" si="778"/>
        <v>-139.12475895305161</v>
      </c>
      <c r="Y1900" s="2">
        <f t="shared" si="779"/>
        <v>114.23652321942527</v>
      </c>
      <c r="Z1900" s="2">
        <f t="shared" si="780"/>
        <v>-1000</v>
      </c>
      <c r="AA1900" s="2">
        <f t="shared" si="781"/>
        <v>1142.3652321942527</v>
      </c>
      <c r="AB1900" s="5">
        <f t="shared" si="782"/>
        <v>-1</v>
      </c>
      <c r="AC1900" s="5">
        <f t="shared" si="783"/>
        <v>1.2000000000000002</v>
      </c>
      <c r="AD1900" s="3">
        <f t="shared" si="784"/>
        <v>201609</v>
      </c>
      <c r="AE1900" s="21">
        <v>1.645</v>
      </c>
      <c r="AF1900" s="21">
        <v>2.4</v>
      </c>
      <c r="AG1900" s="21">
        <v>1.7509999999999999</v>
      </c>
      <c r="AH1900" s="21">
        <v>2.2000000000000002</v>
      </c>
      <c r="AI1900">
        <v>24</v>
      </c>
      <c r="AJ1900">
        <v>31</v>
      </c>
      <c r="AK1900">
        <f t="shared" si="785"/>
        <v>-140</v>
      </c>
      <c r="AL1900">
        <f t="shared" si="786"/>
        <v>24</v>
      </c>
      <c r="AM1900">
        <f t="shared" si="787"/>
        <v>31</v>
      </c>
    </row>
    <row r="1901" spans="2:39" x14ac:dyDescent="0.25">
      <c r="B1901" s="23">
        <v>42624</v>
      </c>
      <c r="C1901" s="20" t="s">
        <v>31</v>
      </c>
      <c r="D1901" s="20" t="s">
        <v>27</v>
      </c>
      <c r="E1901" s="2">
        <v>-167.22408026755849</v>
      </c>
      <c r="F1901" s="2">
        <v>150.99999999999997</v>
      </c>
      <c r="H1901" s="2" t="str">
        <f t="shared" si="789"/>
        <v>Baltimore Ravens</v>
      </c>
      <c r="I1901" s="2" t="str">
        <f t="shared" si="790"/>
        <v>Buffalo Bills</v>
      </c>
      <c r="J1901" s="17">
        <f t="shared" si="791"/>
        <v>-167.22408026755849</v>
      </c>
      <c r="K1901" s="18">
        <f t="shared" si="792"/>
        <v>150.99999999999997</v>
      </c>
      <c r="L1901" s="4">
        <f t="shared" si="767"/>
        <v>1.5980000000000003</v>
      </c>
      <c r="M1901" s="4">
        <f t="shared" si="768"/>
        <v>2.5099999999999998</v>
      </c>
      <c r="N1901" s="1">
        <f t="shared" si="769"/>
        <v>0.6257822277847308</v>
      </c>
      <c r="O1901" s="1">
        <f t="shared" si="770"/>
        <v>0.39840637450199207</v>
      </c>
      <c r="P1901" s="1">
        <f t="shared" si="771"/>
        <v>2.3617332035053451E-2</v>
      </c>
      <c r="Q1901" s="1">
        <f t="shared" si="772"/>
        <v>0.11368792664136937</v>
      </c>
      <c r="R1901" s="1">
        <f t="shared" si="773"/>
        <v>0.62468792664136941</v>
      </c>
      <c r="S1901" s="1"/>
      <c r="T1901" s="17">
        <f t="shared" si="774"/>
        <v>600.79930690591948</v>
      </c>
      <c r="U1901" s="18">
        <f t="shared" si="775"/>
        <v>1503.4686795207117</v>
      </c>
      <c r="V1901" s="2">
        <f t="shared" si="776"/>
        <v>570.75934156062351</v>
      </c>
      <c r="W1901" s="18">
        <f t="shared" si="777"/>
        <v>1428.2952455446762</v>
      </c>
      <c r="X1901" s="2">
        <f t="shared" si="778"/>
        <v>-175.20519195808632</v>
      </c>
      <c r="Y1901" s="2">
        <f t="shared" si="779"/>
        <v>142.82952455446761</v>
      </c>
      <c r="Z1901" s="2">
        <f t="shared" si="780"/>
        <v>570.75934156062351</v>
      </c>
      <c r="AA1901" s="2">
        <f t="shared" si="781"/>
        <v>-1000</v>
      </c>
      <c r="AB1901" s="5">
        <f t="shared" si="782"/>
        <v>0.59800000000000031</v>
      </c>
      <c r="AC1901" s="5">
        <f t="shared" si="783"/>
        <v>-1</v>
      </c>
      <c r="AD1901" s="3">
        <f t="shared" si="784"/>
        <v>201609</v>
      </c>
      <c r="AE1901" s="21">
        <v>1.613</v>
      </c>
      <c r="AF1901" s="21">
        <v>2.4700000000000002</v>
      </c>
      <c r="AG1901" s="21">
        <v>1.5980000000000001</v>
      </c>
      <c r="AH1901" s="21">
        <v>2.5099999999999998</v>
      </c>
      <c r="AI1901">
        <v>13</v>
      </c>
      <c r="AJ1901">
        <v>7</v>
      </c>
      <c r="AK1901">
        <f t="shared" si="785"/>
        <v>-170</v>
      </c>
      <c r="AL1901">
        <f t="shared" si="786"/>
        <v>13</v>
      </c>
      <c r="AM1901">
        <f t="shared" si="787"/>
        <v>7</v>
      </c>
    </row>
    <row r="1902" spans="2:39" x14ac:dyDescent="0.25">
      <c r="B1902" s="23">
        <v>42624</v>
      </c>
      <c r="C1902" s="20" t="s">
        <v>43</v>
      </c>
      <c r="D1902" s="20" t="s">
        <v>40</v>
      </c>
      <c r="E1902" s="2">
        <v>-235.29411764705881</v>
      </c>
      <c r="F1902" s="2">
        <v>210</v>
      </c>
      <c r="H1902" s="2" t="str">
        <f t="shared" si="789"/>
        <v>Houston Texans</v>
      </c>
      <c r="I1902" s="2" t="str">
        <f t="shared" si="790"/>
        <v>Chicago Bears</v>
      </c>
      <c r="J1902" s="17">
        <f t="shared" si="791"/>
        <v>-235.29411764705881</v>
      </c>
      <c r="K1902" s="18">
        <f t="shared" si="792"/>
        <v>210</v>
      </c>
      <c r="L1902" s="4">
        <f t="shared" si="767"/>
        <v>1.4249999999999998</v>
      </c>
      <c r="M1902" s="4">
        <f t="shared" si="768"/>
        <v>3.1</v>
      </c>
      <c r="N1902" s="1">
        <f t="shared" si="769"/>
        <v>0.70175438596491235</v>
      </c>
      <c r="O1902" s="1">
        <f t="shared" si="770"/>
        <v>0.32258064516129031</v>
      </c>
      <c r="P1902" s="1">
        <f t="shared" si="771"/>
        <v>2.3756906077348261E-2</v>
      </c>
      <c r="Q1902" s="1">
        <f t="shared" si="772"/>
        <v>0.18958687040181102</v>
      </c>
      <c r="R1902" s="1">
        <f t="shared" si="773"/>
        <v>0.700586870401811</v>
      </c>
      <c r="S1902" s="1"/>
      <c r="T1902" s="17">
        <f t="shared" si="774"/>
        <v>427.37473716352281</v>
      </c>
      <c r="U1902" s="18">
        <f t="shared" si="775"/>
        <v>2071.9633372112958</v>
      </c>
      <c r="V1902" s="2">
        <f t="shared" si="776"/>
        <v>406.00600030534667</v>
      </c>
      <c r="W1902" s="18">
        <f t="shared" si="777"/>
        <v>1968.365170350731</v>
      </c>
      <c r="X1902" s="2">
        <f t="shared" si="778"/>
        <v>-246.30177860620918</v>
      </c>
      <c r="Y1902" s="2">
        <f t="shared" si="779"/>
        <v>196.83651703507309</v>
      </c>
      <c r="Z1902" s="2">
        <f t="shared" si="780"/>
        <v>406.00600030534667</v>
      </c>
      <c r="AA1902" s="2">
        <f t="shared" si="781"/>
        <v>-1000</v>
      </c>
      <c r="AB1902" s="5">
        <f t="shared" si="782"/>
        <v>0.42499999999999982</v>
      </c>
      <c r="AC1902" s="5">
        <f t="shared" si="783"/>
        <v>-1</v>
      </c>
      <c r="AD1902" s="3">
        <f t="shared" si="784"/>
        <v>201609</v>
      </c>
      <c r="AE1902" s="21">
        <v>1.425</v>
      </c>
      <c r="AF1902" s="21">
        <v>3.1</v>
      </c>
      <c r="AG1902" s="21">
        <v>1.425</v>
      </c>
      <c r="AH1902" s="21">
        <v>3.1</v>
      </c>
      <c r="AI1902">
        <v>23</v>
      </c>
      <c r="AJ1902">
        <v>14</v>
      </c>
      <c r="AK1902">
        <f t="shared" si="785"/>
        <v>-300</v>
      </c>
      <c r="AL1902">
        <f t="shared" si="786"/>
        <v>23</v>
      </c>
      <c r="AM1902">
        <f t="shared" si="787"/>
        <v>14</v>
      </c>
    </row>
    <row r="1903" spans="2:39" x14ac:dyDescent="0.25">
      <c r="B1903" s="23">
        <v>42624</v>
      </c>
      <c r="C1903" s="20" t="s">
        <v>29</v>
      </c>
      <c r="D1903" s="20" t="s">
        <v>36</v>
      </c>
      <c r="E1903" s="2">
        <v>161</v>
      </c>
      <c r="F1903" s="2">
        <v>-179.21146953405017</v>
      </c>
      <c r="H1903" s="2" t="str">
        <f t="shared" si="789"/>
        <v>Green Bay Packers</v>
      </c>
      <c r="I1903" s="2" t="str">
        <f t="shared" si="790"/>
        <v>Jacksonville Jaguars</v>
      </c>
      <c r="J1903" s="17">
        <f t="shared" si="791"/>
        <v>-179.21146953405017</v>
      </c>
      <c r="K1903" s="18">
        <f t="shared" si="792"/>
        <v>161</v>
      </c>
      <c r="L1903" s="4">
        <f t="shared" si="767"/>
        <v>1.5579999999999998</v>
      </c>
      <c r="M1903" s="4">
        <f t="shared" si="768"/>
        <v>2.6100000000000003</v>
      </c>
      <c r="N1903" s="1">
        <f t="shared" si="769"/>
        <v>0.64184852374839541</v>
      </c>
      <c r="O1903" s="1">
        <f t="shared" si="770"/>
        <v>0.38314176245210724</v>
      </c>
      <c r="P1903" s="1">
        <f t="shared" si="771"/>
        <v>2.4380998080614336E-2</v>
      </c>
      <c r="Q1903" s="1">
        <f t="shared" si="772"/>
        <v>0.12935338064814408</v>
      </c>
      <c r="R1903" s="1">
        <f t="shared" si="773"/>
        <v>0.64035338064814407</v>
      </c>
      <c r="S1903" s="1"/>
      <c r="T1903" s="17">
        <f t="shared" si="774"/>
        <v>561.63773038542206</v>
      </c>
      <c r="U1903" s="18">
        <f t="shared" si="775"/>
        <v>1603.4302738055192</v>
      </c>
      <c r="V1903" s="2">
        <f t="shared" si="776"/>
        <v>533.55584386615089</v>
      </c>
      <c r="W1903" s="18">
        <f t="shared" si="777"/>
        <v>1523.2587601152431</v>
      </c>
      <c r="X1903" s="2">
        <f t="shared" si="778"/>
        <v>-187.42180626379991</v>
      </c>
      <c r="Y1903" s="2">
        <f t="shared" si="779"/>
        <v>152.32587601152431</v>
      </c>
      <c r="Z1903" s="2">
        <f t="shared" si="780"/>
        <v>533.55584386615089</v>
      </c>
      <c r="AA1903" s="2">
        <f t="shared" si="781"/>
        <v>-1000</v>
      </c>
      <c r="AB1903" s="5">
        <f t="shared" si="782"/>
        <v>0.55799999999999983</v>
      </c>
      <c r="AC1903" s="5">
        <f t="shared" si="783"/>
        <v>-1</v>
      </c>
      <c r="AD1903" s="3">
        <f t="shared" si="784"/>
        <v>201609</v>
      </c>
      <c r="AE1903" s="21">
        <v>2.86</v>
      </c>
      <c r="AF1903" s="21">
        <v>1.48</v>
      </c>
      <c r="AG1903" s="21">
        <v>2.61</v>
      </c>
      <c r="AH1903" s="21">
        <v>1.5580000000000001</v>
      </c>
      <c r="AI1903">
        <v>23</v>
      </c>
      <c r="AJ1903">
        <v>27</v>
      </c>
      <c r="AK1903">
        <f t="shared" si="785"/>
        <v>-180</v>
      </c>
      <c r="AL1903">
        <f t="shared" si="786"/>
        <v>27</v>
      </c>
      <c r="AM1903">
        <f t="shared" si="787"/>
        <v>23</v>
      </c>
    </row>
    <row r="1904" spans="2:39" x14ac:dyDescent="0.25">
      <c r="B1904" s="23">
        <v>42624</v>
      </c>
      <c r="C1904" s="20" t="s">
        <v>23</v>
      </c>
      <c r="D1904" s="20" t="s">
        <v>57</v>
      </c>
      <c r="E1904" s="2">
        <v>-275.48209366391183</v>
      </c>
      <c r="F1904" s="2">
        <v>244</v>
      </c>
      <c r="H1904" s="2" t="str">
        <f t="shared" si="789"/>
        <v>Kansas City Chiefs</v>
      </c>
      <c r="I1904" s="2" t="str">
        <f t="shared" si="790"/>
        <v>San Diego Chargers</v>
      </c>
      <c r="J1904" s="17">
        <f t="shared" si="791"/>
        <v>-275.48209366391183</v>
      </c>
      <c r="K1904" s="18">
        <f t="shared" si="792"/>
        <v>244</v>
      </c>
      <c r="L1904" s="4">
        <f t="shared" si="767"/>
        <v>1.363</v>
      </c>
      <c r="M1904" s="4">
        <f t="shared" si="768"/>
        <v>3.44</v>
      </c>
      <c r="N1904" s="1">
        <f t="shared" si="769"/>
        <v>0.73367571533382248</v>
      </c>
      <c r="O1904" s="1">
        <f t="shared" si="770"/>
        <v>0.29069767441860467</v>
      </c>
      <c r="P1904" s="1">
        <f t="shared" si="771"/>
        <v>2.3793462419321232E-2</v>
      </c>
      <c r="Q1904" s="1">
        <f t="shared" si="772"/>
        <v>0.2214890204576089</v>
      </c>
      <c r="R1904" s="1">
        <f t="shared" si="773"/>
        <v>0.73248902045760889</v>
      </c>
      <c r="S1904" s="1"/>
      <c r="T1904" s="17">
        <f t="shared" si="774"/>
        <v>365.20817660211293</v>
      </c>
      <c r="U1904" s="18">
        <f t="shared" si="775"/>
        <v>2392.7866094316391</v>
      </c>
      <c r="V1904" s="2">
        <f t="shared" si="776"/>
        <v>346.94776777200724</v>
      </c>
      <c r="W1904" s="18">
        <f t="shared" si="777"/>
        <v>2273.1472789600571</v>
      </c>
      <c r="X1904" s="2">
        <f t="shared" si="778"/>
        <v>-288.22782357750708</v>
      </c>
      <c r="Y1904" s="2">
        <f t="shared" si="779"/>
        <v>227.31472789600571</v>
      </c>
      <c r="Z1904" s="2">
        <f t="shared" si="780"/>
        <v>346.94776777200724</v>
      </c>
      <c r="AA1904" s="2">
        <f t="shared" si="781"/>
        <v>-1000</v>
      </c>
      <c r="AB1904" s="5">
        <f t="shared" si="782"/>
        <v>0.36299999999999999</v>
      </c>
      <c r="AC1904" s="5">
        <f t="shared" si="783"/>
        <v>-1</v>
      </c>
      <c r="AD1904" s="3">
        <f t="shared" si="784"/>
        <v>201609</v>
      </c>
      <c r="AE1904" s="21">
        <v>1.3440000000000001</v>
      </c>
      <c r="AF1904" s="21">
        <v>3.56</v>
      </c>
      <c r="AG1904" s="21">
        <v>1.363</v>
      </c>
      <c r="AH1904" s="21">
        <v>3.44</v>
      </c>
      <c r="AI1904">
        <v>33</v>
      </c>
      <c r="AJ1904">
        <v>27</v>
      </c>
      <c r="AK1904">
        <f t="shared" si="785"/>
        <v>-300</v>
      </c>
      <c r="AL1904">
        <f t="shared" si="786"/>
        <v>33</v>
      </c>
      <c r="AM1904">
        <f t="shared" si="787"/>
        <v>27</v>
      </c>
    </row>
    <row r="1905" spans="2:39" x14ac:dyDescent="0.25">
      <c r="B1905" s="23">
        <v>42624</v>
      </c>
      <c r="C1905" s="20" t="s">
        <v>46</v>
      </c>
      <c r="D1905" s="20" t="s">
        <v>55</v>
      </c>
      <c r="E1905" s="2">
        <v>-147.05882352941177</v>
      </c>
      <c r="F1905" s="2">
        <v>133</v>
      </c>
      <c r="H1905" s="2" t="str">
        <f t="shared" si="789"/>
        <v>New Orleans Saints</v>
      </c>
      <c r="I1905" s="2" t="str">
        <f t="shared" si="790"/>
        <v>Oakland Raiders</v>
      </c>
      <c r="J1905" s="17">
        <f t="shared" si="791"/>
        <v>-147.05882352941177</v>
      </c>
      <c r="K1905" s="18">
        <f t="shared" si="792"/>
        <v>133</v>
      </c>
      <c r="L1905" s="4">
        <f t="shared" si="767"/>
        <v>1.68</v>
      </c>
      <c r="M1905" s="4">
        <f t="shared" si="768"/>
        <v>2.33</v>
      </c>
      <c r="N1905" s="1">
        <f t="shared" si="769"/>
        <v>0.59523809523809523</v>
      </c>
      <c r="O1905" s="1">
        <f t="shared" si="770"/>
        <v>0.42918454935622319</v>
      </c>
      <c r="P1905" s="1">
        <f t="shared" si="771"/>
        <v>2.3840399002493684E-2</v>
      </c>
      <c r="Q1905" s="1">
        <f t="shared" si="772"/>
        <v>8.3026772940936022E-2</v>
      </c>
      <c r="R1905" s="1">
        <f t="shared" si="773"/>
        <v>0.59402677294093609</v>
      </c>
      <c r="S1905" s="1"/>
      <c r="T1905" s="17">
        <f t="shared" si="774"/>
        <v>683.42580764357172</v>
      </c>
      <c r="U1905" s="18">
        <f t="shared" si="775"/>
        <v>1327.8234083783493</v>
      </c>
      <c r="V1905" s="2">
        <f t="shared" si="776"/>
        <v>649.25451726139306</v>
      </c>
      <c r="W1905" s="18">
        <f t="shared" si="777"/>
        <v>1261.4322379594319</v>
      </c>
      <c r="X1905" s="2">
        <f t="shared" si="778"/>
        <v>-154.02280206198321</v>
      </c>
      <c r="Y1905" s="2">
        <f t="shared" si="779"/>
        <v>126.14322379594319</v>
      </c>
      <c r="Z1905" s="2">
        <f t="shared" si="780"/>
        <v>-1000</v>
      </c>
      <c r="AA1905" s="2">
        <f t="shared" si="781"/>
        <v>1261.4322379594319</v>
      </c>
      <c r="AB1905" s="5">
        <f t="shared" si="782"/>
        <v>-1</v>
      </c>
      <c r="AC1905" s="5">
        <f t="shared" si="783"/>
        <v>1.33</v>
      </c>
      <c r="AD1905" s="3">
        <f t="shared" si="784"/>
        <v>201609</v>
      </c>
      <c r="AE1905" s="21">
        <v>1.8839999999999999</v>
      </c>
      <c r="AF1905" s="21">
        <v>2.02</v>
      </c>
      <c r="AG1905" s="21">
        <v>1.68</v>
      </c>
      <c r="AH1905" s="21">
        <v>2.33</v>
      </c>
      <c r="AI1905">
        <v>34</v>
      </c>
      <c r="AJ1905">
        <v>35</v>
      </c>
      <c r="AK1905">
        <f t="shared" si="785"/>
        <v>-150</v>
      </c>
      <c r="AL1905">
        <f t="shared" si="786"/>
        <v>34</v>
      </c>
      <c r="AM1905">
        <f t="shared" si="787"/>
        <v>35</v>
      </c>
    </row>
    <row r="1906" spans="2:39" x14ac:dyDescent="0.25">
      <c r="B1906" s="23">
        <v>42624</v>
      </c>
      <c r="C1906" s="20" t="s">
        <v>45</v>
      </c>
      <c r="D1906" s="20" t="s">
        <v>24</v>
      </c>
      <c r="E1906" s="2">
        <v>-117.09601873536299</v>
      </c>
      <c r="F1906" s="2">
        <v>106</v>
      </c>
      <c r="H1906" s="2" t="str">
        <f t="shared" si="789"/>
        <v>New York Jets</v>
      </c>
      <c r="I1906" s="2" t="str">
        <f t="shared" si="790"/>
        <v>Cincinnati Bengals</v>
      </c>
      <c r="J1906" s="17">
        <f t="shared" si="791"/>
        <v>-117.09601873536299</v>
      </c>
      <c r="K1906" s="18">
        <f t="shared" si="792"/>
        <v>106</v>
      </c>
      <c r="L1906" s="4">
        <f t="shared" si="767"/>
        <v>1.8539999999999999</v>
      </c>
      <c r="M1906" s="4">
        <f t="shared" si="768"/>
        <v>2.06</v>
      </c>
      <c r="N1906" s="1">
        <f t="shared" si="769"/>
        <v>0.53937432578209277</v>
      </c>
      <c r="O1906" s="1">
        <f t="shared" si="770"/>
        <v>0.4854368932038835</v>
      </c>
      <c r="P1906" s="1">
        <f t="shared" si="771"/>
        <v>2.421052631578946E-2</v>
      </c>
      <c r="Q1906" s="1">
        <f t="shared" si="772"/>
        <v>2.6968716289104633E-2</v>
      </c>
      <c r="R1906" s="1">
        <f t="shared" si="773"/>
        <v>0.5379687162891047</v>
      </c>
      <c r="S1906" s="1"/>
      <c r="T1906" s="17">
        <f t="shared" si="774"/>
        <v>858.84414784929493</v>
      </c>
      <c r="U1906" s="18">
        <f t="shared" si="775"/>
        <v>1061.3854342361001</v>
      </c>
      <c r="V1906" s="2">
        <f t="shared" si="776"/>
        <v>815.90194045683018</v>
      </c>
      <c r="W1906" s="18">
        <f t="shared" si="777"/>
        <v>1008.316162524295</v>
      </c>
      <c r="X1906" s="2">
        <f t="shared" si="778"/>
        <v>-122.56374821710705</v>
      </c>
      <c r="Y1906" s="2">
        <f t="shared" si="779"/>
        <v>100.8316162524295</v>
      </c>
      <c r="Z1906" s="2">
        <f t="shared" si="780"/>
        <v>-1000</v>
      </c>
      <c r="AA1906" s="2">
        <f t="shared" si="781"/>
        <v>1008.316162524295</v>
      </c>
      <c r="AB1906" s="5">
        <f t="shared" si="782"/>
        <v>-1</v>
      </c>
      <c r="AC1906" s="5">
        <f t="shared" si="783"/>
        <v>1.06</v>
      </c>
      <c r="AD1906" s="3">
        <f t="shared" si="784"/>
        <v>201609</v>
      </c>
      <c r="AE1906" s="21">
        <v>2.15</v>
      </c>
      <c r="AF1906" s="21">
        <v>1.7869999999999999</v>
      </c>
      <c r="AG1906" s="21">
        <v>1.8540000000000001</v>
      </c>
      <c r="AH1906" s="21">
        <v>2.06</v>
      </c>
      <c r="AI1906">
        <v>22</v>
      </c>
      <c r="AJ1906">
        <v>23</v>
      </c>
      <c r="AK1906">
        <f t="shared" si="785"/>
        <v>-120</v>
      </c>
      <c r="AL1906">
        <f t="shared" si="786"/>
        <v>22</v>
      </c>
      <c r="AM1906">
        <f t="shared" si="787"/>
        <v>23</v>
      </c>
    </row>
    <row r="1907" spans="2:39" x14ac:dyDescent="0.25">
      <c r="B1907" s="23">
        <v>42624</v>
      </c>
      <c r="C1907" s="20" t="s">
        <v>22</v>
      </c>
      <c r="D1907" s="20" t="s">
        <v>49</v>
      </c>
      <c r="E1907" s="2">
        <v>-180.1801801801802</v>
      </c>
      <c r="F1907" s="2">
        <v>162</v>
      </c>
      <c r="H1907" s="2" t="str">
        <f t="shared" si="789"/>
        <v>Philadelphia Eagles</v>
      </c>
      <c r="I1907" s="2" t="str">
        <f t="shared" si="790"/>
        <v>Cleveland Browns</v>
      </c>
      <c r="J1907" s="17">
        <f t="shared" si="791"/>
        <v>-180.1801801801802</v>
      </c>
      <c r="K1907" s="18">
        <f t="shared" si="792"/>
        <v>162</v>
      </c>
      <c r="L1907" s="4">
        <f t="shared" si="767"/>
        <v>1.5549999999999997</v>
      </c>
      <c r="M1907" s="4">
        <f t="shared" si="768"/>
        <v>2.62</v>
      </c>
      <c r="N1907" s="1">
        <f t="shared" si="769"/>
        <v>0.64308681672025736</v>
      </c>
      <c r="O1907" s="1">
        <f t="shared" si="770"/>
        <v>0.38167938931297707</v>
      </c>
      <c r="P1907" s="1">
        <f t="shared" si="771"/>
        <v>2.4167664670658784E-2</v>
      </c>
      <c r="Q1907" s="1">
        <f t="shared" si="772"/>
        <v>0.13070371370364015</v>
      </c>
      <c r="R1907" s="1">
        <f t="shared" si="773"/>
        <v>0.6417037137036401</v>
      </c>
      <c r="S1907" s="1"/>
      <c r="T1907" s="17">
        <f t="shared" si="774"/>
        <v>558.35158601222145</v>
      </c>
      <c r="U1907" s="18">
        <f t="shared" si="775"/>
        <v>1612.4084218612529</v>
      </c>
      <c r="V1907" s="2">
        <f t="shared" si="776"/>
        <v>530.43400671161032</v>
      </c>
      <c r="W1907" s="18">
        <f t="shared" si="777"/>
        <v>1531.7880007681902</v>
      </c>
      <c r="X1907" s="2">
        <f t="shared" si="778"/>
        <v>-188.52486592996408</v>
      </c>
      <c r="Y1907" s="2">
        <f t="shared" si="779"/>
        <v>153.17880007681902</v>
      </c>
      <c r="Z1907" s="2">
        <f t="shared" si="780"/>
        <v>530.43400671161032</v>
      </c>
      <c r="AA1907" s="2">
        <f t="shared" si="781"/>
        <v>-1000</v>
      </c>
      <c r="AB1907" s="5">
        <f t="shared" si="782"/>
        <v>0.55499999999999972</v>
      </c>
      <c r="AC1907" s="5">
        <f t="shared" si="783"/>
        <v>-1</v>
      </c>
      <c r="AD1907" s="3">
        <f t="shared" si="784"/>
        <v>201609</v>
      </c>
      <c r="AE1907" s="21">
        <v>1.4139999999999999</v>
      </c>
      <c r="AF1907" s="21">
        <v>3.15</v>
      </c>
      <c r="AG1907" s="21">
        <v>1.5549999999999999</v>
      </c>
      <c r="AH1907" s="21">
        <v>2.62</v>
      </c>
      <c r="AI1907">
        <v>29</v>
      </c>
      <c r="AJ1907">
        <v>10</v>
      </c>
      <c r="AK1907">
        <f t="shared" si="785"/>
        <v>-190</v>
      </c>
      <c r="AL1907">
        <f t="shared" si="786"/>
        <v>29</v>
      </c>
      <c r="AM1907">
        <f t="shared" si="787"/>
        <v>10</v>
      </c>
    </row>
    <row r="1908" spans="2:39" x14ac:dyDescent="0.25">
      <c r="B1908" s="23">
        <v>42624</v>
      </c>
      <c r="C1908" s="20" t="s">
        <v>44</v>
      </c>
      <c r="D1908" s="20" t="s">
        <v>32</v>
      </c>
      <c r="E1908" s="2">
        <v>114.99999999999999</v>
      </c>
      <c r="F1908" s="2">
        <v>-127.06480304955528</v>
      </c>
      <c r="H1908" s="2" t="str">
        <f t="shared" si="789"/>
        <v>Minnesota Vikings</v>
      </c>
      <c r="I1908" s="2" t="str">
        <f t="shared" si="790"/>
        <v>Tennessee Titans</v>
      </c>
      <c r="J1908" s="17">
        <f t="shared" si="791"/>
        <v>-127.06480304955528</v>
      </c>
      <c r="K1908" s="18">
        <f t="shared" si="792"/>
        <v>114.99999999999999</v>
      </c>
      <c r="L1908" s="4">
        <f t="shared" si="767"/>
        <v>1.7869999999999999</v>
      </c>
      <c r="M1908" s="4">
        <f t="shared" si="768"/>
        <v>2.15</v>
      </c>
      <c r="N1908" s="1">
        <f t="shared" si="769"/>
        <v>0.55959709009513148</v>
      </c>
      <c r="O1908" s="1">
        <f t="shared" si="770"/>
        <v>0.46511627906976744</v>
      </c>
      <c r="P1908" s="1">
        <f t="shared" si="771"/>
        <v>2.4117348234696578E-2</v>
      </c>
      <c r="Q1908" s="1">
        <f t="shared" si="772"/>
        <v>4.7240405512682021E-2</v>
      </c>
      <c r="R1908" s="1">
        <f t="shared" si="773"/>
        <v>0.55824040551268206</v>
      </c>
      <c r="S1908" s="1"/>
      <c r="T1908" s="17">
        <f t="shared" si="774"/>
        <v>791.34292345178881</v>
      </c>
      <c r="U1908" s="18">
        <f t="shared" si="775"/>
        <v>1150.681785496264</v>
      </c>
      <c r="V1908" s="2">
        <f t="shared" si="776"/>
        <v>751.77577727919936</v>
      </c>
      <c r="W1908" s="18">
        <f t="shared" si="777"/>
        <v>1093.1476962214508</v>
      </c>
      <c r="X1908" s="2">
        <f t="shared" si="778"/>
        <v>-133.01838529822882</v>
      </c>
      <c r="Y1908" s="2">
        <f t="shared" si="779"/>
        <v>109.31476962214508</v>
      </c>
      <c r="Z1908" s="2">
        <f t="shared" si="780"/>
        <v>751.77577727919936</v>
      </c>
      <c r="AA1908" s="2">
        <f t="shared" si="781"/>
        <v>-1000</v>
      </c>
      <c r="AB1908" s="5">
        <f t="shared" si="782"/>
        <v>0.78699999999999992</v>
      </c>
      <c r="AC1908" s="5">
        <f t="shared" si="783"/>
        <v>-1</v>
      </c>
      <c r="AD1908" s="3">
        <f t="shared" si="784"/>
        <v>201609</v>
      </c>
      <c r="AE1908" s="21">
        <v>2.1800000000000002</v>
      </c>
      <c r="AF1908" s="21">
        <v>1.7689999999999999</v>
      </c>
      <c r="AG1908" s="21">
        <v>2.15</v>
      </c>
      <c r="AH1908" s="21">
        <v>1.7869999999999999</v>
      </c>
      <c r="AI1908">
        <v>16</v>
      </c>
      <c r="AJ1908">
        <v>25</v>
      </c>
      <c r="AK1908">
        <f t="shared" si="785"/>
        <v>-130</v>
      </c>
      <c r="AL1908">
        <f t="shared" si="786"/>
        <v>25</v>
      </c>
      <c r="AM1908">
        <f t="shared" si="787"/>
        <v>16</v>
      </c>
    </row>
    <row r="1909" spans="2:39" x14ac:dyDescent="0.25">
      <c r="B1909" s="23">
        <v>42621</v>
      </c>
      <c r="C1909" s="20" t="s">
        <v>41</v>
      </c>
      <c r="D1909" s="20" t="s">
        <v>47</v>
      </c>
      <c r="E1909" s="2">
        <v>136</v>
      </c>
      <c r="F1909" s="2">
        <v>-150.15015015015015</v>
      </c>
      <c r="H1909" s="2" t="str">
        <f t="shared" si="789"/>
        <v>Carolina Panthers</v>
      </c>
      <c r="I1909" s="2" t="str">
        <f t="shared" si="790"/>
        <v>Denver Broncos</v>
      </c>
      <c r="J1909" s="17">
        <f t="shared" si="791"/>
        <v>-150.15015015015015</v>
      </c>
      <c r="K1909" s="18">
        <f t="shared" si="792"/>
        <v>136</v>
      </c>
      <c r="L1909" s="4">
        <f t="shared" si="767"/>
        <v>1.6659999999999999</v>
      </c>
      <c r="M1909" s="4">
        <f t="shared" si="768"/>
        <v>2.3600000000000003</v>
      </c>
      <c r="N1909" s="1">
        <f t="shared" si="769"/>
        <v>0.60024009603841544</v>
      </c>
      <c r="O1909" s="1">
        <f t="shared" si="770"/>
        <v>0.42372881355932196</v>
      </c>
      <c r="P1909" s="1">
        <f t="shared" si="771"/>
        <v>2.3407848981619406E-2</v>
      </c>
      <c r="Q1909" s="1">
        <f t="shared" si="772"/>
        <v>8.8255641239546739E-2</v>
      </c>
      <c r="R1909" s="1">
        <f t="shared" si="773"/>
        <v>0.59925564123954678</v>
      </c>
      <c r="S1909" s="1"/>
      <c r="T1909" s="17">
        <f t="shared" si="774"/>
        <v>668.73689821513005</v>
      </c>
      <c r="U1909" s="18">
        <f t="shared" si="775"/>
        <v>1356.0765066241347</v>
      </c>
      <c r="V1909" s="2">
        <f t="shared" si="776"/>
        <v>635.30005330437348</v>
      </c>
      <c r="W1909" s="18">
        <f t="shared" si="777"/>
        <v>1288.2726812929279</v>
      </c>
      <c r="X1909" s="2">
        <f t="shared" si="778"/>
        <v>-157.40593673787998</v>
      </c>
      <c r="Y1909" s="2">
        <f t="shared" si="779"/>
        <v>128.8272681292928</v>
      </c>
      <c r="Z1909" s="2">
        <f t="shared" si="780"/>
        <v>-1000</v>
      </c>
      <c r="AA1909" s="2">
        <f t="shared" si="781"/>
        <v>1288.2726812929279</v>
      </c>
      <c r="AB1909" s="5">
        <f t="shared" si="782"/>
        <v>-1</v>
      </c>
      <c r="AC1909" s="5">
        <f t="shared" si="783"/>
        <v>1.3600000000000003</v>
      </c>
      <c r="AD1909" s="3">
        <f t="shared" si="784"/>
        <v>201609</v>
      </c>
      <c r="AE1909" s="21">
        <v>2.61</v>
      </c>
      <c r="AF1909" s="21">
        <v>1.5580000000000001</v>
      </c>
      <c r="AG1909" s="21">
        <v>2.36</v>
      </c>
      <c r="AH1909" s="21">
        <v>1.6659999999999999</v>
      </c>
      <c r="AI1909">
        <v>21</v>
      </c>
      <c r="AJ1909">
        <v>20</v>
      </c>
      <c r="AK1909">
        <f t="shared" si="785"/>
        <v>-160</v>
      </c>
      <c r="AL1909">
        <f t="shared" si="786"/>
        <v>20</v>
      </c>
      <c r="AM1909">
        <f t="shared" si="787"/>
        <v>21</v>
      </c>
    </row>
    <row r="1910" spans="2:39" x14ac:dyDescent="0.25">
      <c r="B1910" s="23">
        <v>42407</v>
      </c>
      <c r="C1910" s="20" t="s">
        <v>41</v>
      </c>
      <c r="D1910" s="20" t="s">
        <v>47</v>
      </c>
      <c r="E1910" s="2">
        <v>187</v>
      </c>
      <c r="F1910" s="2">
        <v>-209.20502092050211</v>
      </c>
      <c r="H1910" s="2" t="str">
        <f t="shared" si="789"/>
        <v>Carolina Panthers</v>
      </c>
      <c r="I1910" s="2" t="str">
        <f t="shared" si="790"/>
        <v>Denver Broncos</v>
      </c>
      <c r="J1910" s="17">
        <f t="shared" si="791"/>
        <v>-209.20502092050211</v>
      </c>
      <c r="K1910" s="18">
        <f t="shared" si="792"/>
        <v>187</v>
      </c>
      <c r="L1910" s="4">
        <f t="shared" si="767"/>
        <v>1.4779999999999998</v>
      </c>
      <c r="M1910" s="4">
        <f t="shared" si="768"/>
        <v>2.87</v>
      </c>
      <c r="N1910" s="1">
        <f t="shared" si="769"/>
        <v>0.67658998646820034</v>
      </c>
      <c r="O1910" s="1">
        <f t="shared" si="770"/>
        <v>0.34843205574912889</v>
      </c>
      <c r="P1910" s="1">
        <f t="shared" si="771"/>
        <v>2.4411223551058181E-2</v>
      </c>
      <c r="Q1910" s="1">
        <f t="shared" si="772"/>
        <v>0.16407896535953573</v>
      </c>
      <c r="R1910" s="1">
        <f t="shared" si="773"/>
        <v>0.67507896535953571</v>
      </c>
      <c r="S1910" s="1"/>
      <c r="T1910" s="17">
        <f t="shared" si="774"/>
        <v>481.30818957959497</v>
      </c>
      <c r="U1910" s="18">
        <f t="shared" si="775"/>
        <v>1855.0274360138328</v>
      </c>
      <c r="V1910" s="2">
        <f t="shared" si="776"/>
        <v>457.24278010061522</v>
      </c>
      <c r="W1910" s="18">
        <f t="shared" si="777"/>
        <v>1762.2760642131411</v>
      </c>
      <c r="X1910" s="2">
        <f t="shared" si="778"/>
        <v>-218.70219575253924</v>
      </c>
      <c r="Y1910" s="2">
        <f t="shared" si="779"/>
        <v>176.22760642131411</v>
      </c>
      <c r="Z1910" s="2">
        <f t="shared" si="780"/>
        <v>-1000</v>
      </c>
      <c r="AA1910" s="2">
        <f t="shared" si="781"/>
        <v>1762.2760642131411</v>
      </c>
      <c r="AB1910" s="5">
        <f t="shared" si="782"/>
        <v>-1</v>
      </c>
      <c r="AC1910" s="5">
        <f t="shared" si="783"/>
        <v>1.87</v>
      </c>
      <c r="AD1910" s="3">
        <f t="shared" si="784"/>
        <v>201602</v>
      </c>
      <c r="AE1910" s="21">
        <v>2.5299999999999998</v>
      </c>
      <c r="AF1910" s="21">
        <v>1.5880000000000001</v>
      </c>
      <c r="AG1910" s="21">
        <v>2.87</v>
      </c>
      <c r="AH1910" s="21">
        <v>1.478</v>
      </c>
      <c r="AI1910">
        <v>24</v>
      </c>
      <c r="AJ1910">
        <v>10</v>
      </c>
      <c r="AK1910">
        <f t="shared" si="785"/>
        <v>-300</v>
      </c>
      <c r="AL1910">
        <f t="shared" si="786"/>
        <v>10</v>
      </c>
      <c r="AM1910">
        <f t="shared" si="787"/>
        <v>24</v>
      </c>
    </row>
    <row r="1911" spans="2:39" x14ac:dyDescent="0.25">
      <c r="B1911" s="23">
        <v>42393</v>
      </c>
      <c r="C1911" s="20" t="s">
        <v>47</v>
      </c>
      <c r="D1911" s="20" t="s">
        <v>51</v>
      </c>
      <c r="E1911" s="2">
        <v>-164.20361247947454</v>
      </c>
      <c r="F1911" s="2">
        <v>148</v>
      </c>
      <c r="H1911" s="2" t="str">
        <f t="shared" si="789"/>
        <v>Carolina Panthers</v>
      </c>
      <c r="I1911" s="2" t="str">
        <f t="shared" si="790"/>
        <v>Arizona Cardinals</v>
      </c>
      <c r="J1911" s="17">
        <f t="shared" si="791"/>
        <v>-164.20361247947454</v>
      </c>
      <c r="K1911" s="18">
        <f t="shared" si="792"/>
        <v>148</v>
      </c>
      <c r="L1911" s="4">
        <f t="shared" si="767"/>
        <v>1.609</v>
      </c>
      <c r="M1911" s="4">
        <f t="shared" si="768"/>
        <v>2.48</v>
      </c>
      <c r="N1911" s="1">
        <f t="shared" si="769"/>
        <v>0.62150403977625857</v>
      </c>
      <c r="O1911" s="1">
        <f t="shared" si="770"/>
        <v>0.40322580645161293</v>
      </c>
      <c r="P1911" s="1">
        <f t="shared" si="771"/>
        <v>2.4133039863047268E-2</v>
      </c>
      <c r="Q1911" s="1">
        <f t="shared" si="772"/>
        <v>0.10913911666232282</v>
      </c>
      <c r="R1911" s="1">
        <f t="shared" si="773"/>
        <v>0.6201391166623228</v>
      </c>
      <c r="S1911" s="1"/>
      <c r="T1911" s="17">
        <f t="shared" si="774"/>
        <v>612.54140100392738</v>
      </c>
      <c r="U1911" s="18">
        <f t="shared" si="775"/>
        <v>1475.8167857920587</v>
      </c>
      <c r="V1911" s="2">
        <f t="shared" si="776"/>
        <v>581.914330953731</v>
      </c>
      <c r="W1911" s="18">
        <f t="shared" si="777"/>
        <v>1402.0259465024558</v>
      </c>
      <c r="X1911" s="2">
        <f t="shared" si="778"/>
        <v>-171.84660126191525</v>
      </c>
      <c r="Y1911" s="2">
        <f t="shared" si="779"/>
        <v>140.20259465024557</v>
      </c>
      <c r="Z1911" s="2">
        <f t="shared" si="780"/>
        <v>581.914330953731</v>
      </c>
      <c r="AA1911" s="2">
        <f t="shared" si="781"/>
        <v>-1000</v>
      </c>
      <c r="AB1911" s="5">
        <f t="shared" si="782"/>
        <v>0.60899999999999999</v>
      </c>
      <c r="AC1911" s="5">
        <f t="shared" si="783"/>
        <v>-1</v>
      </c>
      <c r="AD1911" s="3">
        <f t="shared" si="784"/>
        <v>201601</v>
      </c>
      <c r="AE1911" s="21">
        <v>1.5980000000000001</v>
      </c>
      <c r="AF1911" s="21">
        <v>2.5099999999999998</v>
      </c>
      <c r="AG1911" s="21">
        <v>1.609</v>
      </c>
      <c r="AH1911" s="21">
        <v>2.48</v>
      </c>
      <c r="AI1911">
        <v>49</v>
      </c>
      <c r="AJ1911">
        <v>15</v>
      </c>
      <c r="AK1911">
        <f t="shared" si="785"/>
        <v>-170</v>
      </c>
      <c r="AL1911">
        <f t="shared" si="786"/>
        <v>49</v>
      </c>
      <c r="AM1911">
        <f t="shared" si="787"/>
        <v>15</v>
      </c>
    </row>
    <row r="1912" spans="2:39" x14ac:dyDescent="0.25">
      <c r="B1912" s="23">
        <v>42393</v>
      </c>
      <c r="C1912" s="20" t="s">
        <v>41</v>
      </c>
      <c r="D1912" s="20" t="s">
        <v>39</v>
      </c>
      <c r="E1912" s="2">
        <v>116.00000000000001</v>
      </c>
      <c r="F1912" s="2">
        <v>-128.04097311139566</v>
      </c>
      <c r="H1912" s="2" t="str">
        <f t="shared" si="789"/>
        <v>New England Patriots</v>
      </c>
      <c r="I1912" s="2" t="str">
        <f t="shared" si="790"/>
        <v>Denver Broncos</v>
      </c>
      <c r="J1912" s="17">
        <f t="shared" si="791"/>
        <v>-128.04097311139566</v>
      </c>
      <c r="K1912" s="18">
        <f t="shared" si="792"/>
        <v>116.00000000000001</v>
      </c>
      <c r="L1912" s="4">
        <f t="shared" si="767"/>
        <v>1.7809999999999999</v>
      </c>
      <c r="M1912" s="4">
        <f t="shared" si="768"/>
        <v>2.16</v>
      </c>
      <c r="N1912" s="1">
        <f t="shared" si="769"/>
        <v>0.56148231330713083</v>
      </c>
      <c r="O1912" s="1">
        <f t="shared" si="770"/>
        <v>0.46296296296296291</v>
      </c>
      <c r="P1912" s="1">
        <f t="shared" si="771"/>
        <v>2.3861963968535793E-2</v>
      </c>
      <c r="Q1912" s="1">
        <f t="shared" si="772"/>
        <v>4.9259675172083961E-2</v>
      </c>
      <c r="R1912" s="1">
        <f t="shared" si="773"/>
        <v>0.56025967517208397</v>
      </c>
      <c r="S1912" s="1"/>
      <c r="T1912" s="17">
        <f t="shared" si="774"/>
        <v>784.88662367651148</v>
      </c>
      <c r="U1912" s="18">
        <f t="shared" si="775"/>
        <v>1159.9838754718842</v>
      </c>
      <c r="V1912" s="2">
        <f t="shared" si="776"/>
        <v>745.6422924926859</v>
      </c>
      <c r="W1912" s="18">
        <f t="shared" si="777"/>
        <v>1101.9846816982899</v>
      </c>
      <c r="X1912" s="2">
        <f t="shared" si="778"/>
        <v>-134.1125644385051</v>
      </c>
      <c r="Y1912" s="2">
        <f t="shared" si="779"/>
        <v>110.198468169829</v>
      </c>
      <c r="Z1912" s="2">
        <f t="shared" si="780"/>
        <v>-1000</v>
      </c>
      <c r="AA1912" s="2">
        <f t="shared" si="781"/>
        <v>1101.9846816982899</v>
      </c>
      <c r="AB1912" s="5">
        <f t="shared" si="782"/>
        <v>-1</v>
      </c>
      <c r="AC1912" s="5">
        <f t="shared" si="783"/>
        <v>1.1600000000000001</v>
      </c>
      <c r="AD1912" s="3">
        <f t="shared" si="784"/>
        <v>201601</v>
      </c>
      <c r="AE1912" s="21">
        <v>2.48</v>
      </c>
      <c r="AF1912" s="21">
        <v>1.609</v>
      </c>
      <c r="AG1912" s="21">
        <v>2.16</v>
      </c>
      <c r="AH1912" s="21">
        <v>1.7809999999999999</v>
      </c>
      <c r="AI1912">
        <v>20</v>
      </c>
      <c r="AJ1912">
        <v>18</v>
      </c>
      <c r="AK1912">
        <f t="shared" si="785"/>
        <v>-130</v>
      </c>
      <c r="AL1912">
        <f t="shared" si="786"/>
        <v>18</v>
      </c>
      <c r="AM1912">
        <f t="shared" si="787"/>
        <v>20</v>
      </c>
    </row>
    <row r="1913" spans="2:39" x14ac:dyDescent="0.25">
      <c r="B1913" s="23">
        <v>42386</v>
      </c>
      <c r="C1913" s="20" t="s">
        <v>41</v>
      </c>
      <c r="D1913" s="20" t="s">
        <v>48</v>
      </c>
      <c r="E1913" s="2">
        <v>-290.69767441860461</v>
      </c>
      <c r="F1913" s="2">
        <v>256</v>
      </c>
      <c r="H1913" s="2" t="str">
        <f t="shared" si="789"/>
        <v>Denver Broncos</v>
      </c>
      <c r="I1913" s="2" t="str">
        <f t="shared" si="790"/>
        <v>Pittsburgh Steelers</v>
      </c>
      <c r="J1913" s="17">
        <f t="shared" si="791"/>
        <v>-290.69767441860461</v>
      </c>
      <c r="K1913" s="18">
        <f t="shared" si="792"/>
        <v>256</v>
      </c>
      <c r="L1913" s="4">
        <f t="shared" si="767"/>
        <v>1.3440000000000001</v>
      </c>
      <c r="M1913" s="4">
        <f t="shared" si="768"/>
        <v>3.56</v>
      </c>
      <c r="N1913" s="1">
        <f t="shared" si="769"/>
        <v>0.74404761904761896</v>
      </c>
      <c r="O1913" s="1">
        <f t="shared" si="770"/>
        <v>0.2808988764044944</v>
      </c>
      <c r="P1913" s="1">
        <f t="shared" si="771"/>
        <v>2.4339314845024385E-2</v>
      </c>
      <c r="Q1913" s="1">
        <f t="shared" si="772"/>
        <v>0.23157437132156228</v>
      </c>
      <c r="R1913" s="1">
        <f t="shared" si="773"/>
        <v>0.74257437132156223</v>
      </c>
      <c r="S1913" s="1"/>
      <c r="T1913" s="17">
        <f t="shared" si="774"/>
        <v>346.66646011536398</v>
      </c>
      <c r="U1913" s="18">
        <f t="shared" si="775"/>
        <v>2508.192835826314</v>
      </c>
      <c r="V1913" s="2">
        <f t="shared" si="776"/>
        <v>329.33313710959578</v>
      </c>
      <c r="W1913" s="18">
        <f t="shared" si="777"/>
        <v>2382.7831940349984</v>
      </c>
      <c r="X1913" s="2">
        <f t="shared" si="778"/>
        <v>-303.64390561379162</v>
      </c>
      <c r="Y1913" s="2">
        <f t="shared" si="779"/>
        <v>238.27831940349984</v>
      </c>
      <c r="Z1913" s="2">
        <f t="shared" si="780"/>
        <v>329.33313710959578</v>
      </c>
      <c r="AA1913" s="2">
        <f t="shared" si="781"/>
        <v>-1000</v>
      </c>
      <c r="AB1913" s="5">
        <f t="shared" si="782"/>
        <v>0.34400000000000008</v>
      </c>
      <c r="AC1913" s="5">
        <f t="shared" si="783"/>
        <v>-1</v>
      </c>
      <c r="AD1913" s="3">
        <f t="shared" si="784"/>
        <v>201601</v>
      </c>
      <c r="AE1913" s="21">
        <v>1.3069999999999999</v>
      </c>
      <c r="AF1913" s="21">
        <v>3.85</v>
      </c>
      <c r="AG1913" s="21">
        <v>1.3440000000000001</v>
      </c>
      <c r="AH1913" s="21">
        <v>3.56</v>
      </c>
      <c r="AI1913">
        <v>23</v>
      </c>
      <c r="AJ1913">
        <v>16</v>
      </c>
      <c r="AK1913">
        <f t="shared" si="785"/>
        <v>-300</v>
      </c>
      <c r="AL1913">
        <f t="shared" si="786"/>
        <v>23</v>
      </c>
      <c r="AM1913">
        <f t="shared" si="787"/>
        <v>16</v>
      </c>
    </row>
    <row r="1914" spans="2:39" x14ac:dyDescent="0.25">
      <c r="B1914" s="23">
        <v>42386</v>
      </c>
      <c r="C1914" s="20" t="s">
        <v>47</v>
      </c>
      <c r="D1914" s="20" t="s">
        <v>35</v>
      </c>
      <c r="E1914" s="2">
        <v>-145.13788098693757</v>
      </c>
      <c r="F1914" s="2">
        <v>131</v>
      </c>
      <c r="H1914" s="2" t="str">
        <f t="shared" si="789"/>
        <v>Carolina Panthers</v>
      </c>
      <c r="I1914" s="2" t="str">
        <f t="shared" si="790"/>
        <v>Seattle Seahawks</v>
      </c>
      <c r="J1914" s="17">
        <f t="shared" si="791"/>
        <v>-145.13788098693757</v>
      </c>
      <c r="K1914" s="18">
        <f t="shared" si="792"/>
        <v>131</v>
      </c>
      <c r="L1914" s="4">
        <f t="shared" si="767"/>
        <v>1.6890000000000001</v>
      </c>
      <c r="M1914" s="4">
        <f t="shared" si="768"/>
        <v>2.31</v>
      </c>
      <c r="N1914" s="1">
        <f t="shared" si="769"/>
        <v>0.59206631142687982</v>
      </c>
      <c r="O1914" s="1">
        <f t="shared" si="770"/>
        <v>0.4329004329004329</v>
      </c>
      <c r="P1914" s="1">
        <f t="shared" si="771"/>
        <v>2.4358589647411888E-2</v>
      </c>
      <c r="Q1914" s="1">
        <f t="shared" si="772"/>
        <v>7.9582939263223462E-2</v>
      </c>
      <c r="R1914" s="1">
        <f t="shared" si="773"/>
        <v>0.59058293926322347</v>
      </c>
      <c r="S1914" s="1"/>
      <c r="T1914" s="17">
        <f t="shared" si="774"/>
        <v>693.24227558544305</v>
      </c>
      <c r="U1914" s="18">
        <f t="shared" si="775"/>
        <v>1309.568863191934</v>
      </c>
      <c r="V1914" s="2">
        <f t="shared" si="776"/>
        <v>658.58016180617085</v>
      </c>
      <c r="W1914" s="18">
        <f t="shared" si="777"/>
        <v>1244.0904200323373</v>
      </c>
      <c r="X1914" s="2">
        <f t="shared" si="778"/>
        <v>-151.84180423192183</v>
      </c>
      <c r="Y1914" s="2">
        <f t="shared" si="779"/>
        <v>124.40904200323374</v>
      </c>
      <c r="Z1914" s="2">
        <f t="shared" si="780"/>
        <v>658.58016180617085</v>
      </c>
      <c r="AA1914" s="2">
        <f t="shared" si="781"/>
        <v>-1000</v>
      </c>
      <c r="AB1914" s="5">
        <f t="shared" si="782"/>
        <v>0.68900000000000006</v>
      </c>
      <c r="AC1914" s="5">
        <f t="shared" si="783"/>
        <v>-1</v>
      </c>
      <c r="AD1914" s="3">
        <f t="shared" si="784"/>
        <v>201601</v>
      </c>
      <c r="AE1914" s="21">
        <v>1.714</v>
      </c>
      <c r="AF1914" s="21">
        <v>2.27</v>
      </c>
      <c r="AG1914" s="21">
        <v>1.6890000000000001</v>
      </c>
      <c r="AH1914" s="21">
        <v>2.31</v>
      </c>
      <c r="AI1914">
        <v>31</v>
      </c>
      <c r="AJ1914">
        <v>24</v>
      </c>
      <c r="AK1914">
        <f t="shared" si="785"/>
        <v>-150</v>
      </c>
      <c r="AL1914">
        <f t="shared" si="786"/>
        <v>31</v>
      </c>
      <c r="AM1914">
        <f t="shared" si="787"/>
        <v>24</v>
      </c>
    </row>
    <row r="1915" spans="2:39" x14ac:dyDescent="0.25">
      <c r="B1915" s="23">
        <v>42385</v>
      </c>
      <c r="C1915" s="20" t="s">
        <v>51</v>
      </c>
      <c r="D1915" s="20" t="s">
        <v>36</v>
      </c>
      <c r="E1915" s="2">
        <v>-275.48209366391183</v>
      </c>
      <c r="F1915" s="2">
        <v>244</v>
      </c>
      <c r="H1915" s="2" t="str">
        <f t="shared" si="789"/>
        <v>Arizona Cardinals</v>
      </c>
      <c r="I1915" s="2" t="str">
        <f t="shared" si="790"/>
        <v>Green Bay Packers</v>
      </c>
      <c r="J1915" s="17">
        <f t="shared" si="791"/>
        <v>-275.48209366391183</v>
      </c>
      <c r="K1915" s="18">
        <f t="shared" si="792"/>
        <v>244</v>
      </c>
      <c r="L1915" s="4">
        <f t="shared" si="767"/>
        <v>1.363</v>
      </c>
      <c r="M1915" s="4">
        <f t="shared" si="768"/>
        <v>3.44</v>
      </c>
      <c r="N1915" s="1">
        <f t="shared" si="769"/>
        <v>0.73367571533382248</v>
      </c>
      <c r="O1915" s="1">
        <f t="shared" si="770"/>
        <v>0.29069767441860467</v>
      </c>
      <c r="P1915" s="1">
        <f t="shared" si="771"/>
        <v>2.3793462419321232E-2</v>
      </c>
      <c r="Q1915" s="1">
        <f t="shared" si="772"/>
        <v>0.2214890204576089</v>
      </c>
      <c r="R1915" s="1">
        <f t="shared" si="773"/>
        <v>0.73248902045760889</v>
      </c>
      <c r="S1915" s="1"/>
      <c r="T1915" s="17">
        <f t="shared" si="774"/>
        <v>365.20817660211293</v>
      </c>
      <c r="U1915" s="18">
        <f t="shared" si="775"/>
        <v>2392.7866094316391</v>
      </c>
      <c r="V1915" s="2">
        <f t="shared" si="776"/>
        <v>346.94776777200724</v>
      </c>
      <c r="W1915" s="18">
        <f t="shared" si="777"/>
        <v>2273.1472789600571</v>
      </c>
      <c r="X1915" s="2">
        <f t="shared" si="778"/>
        <v>-288.22782357750708</v>
      </c>
      <c r="Y1915" s="2">
        <f t="shared" si="779"/>
        <v>227.31472789600571</v>
      </c>
      <c r="Z1915" s="2">
        <f t="shared" si="780"/>
        <v>346.94776777200724</v>
      </c>
      <c r="AA1915" s="2">
        <f t="shared" si="781"/>
        <v>-1000</v>
      </c>
      <c r="AB1915" s="5">
        <f t="shared" si="782"/>
        <v>0.36299999999999999</v>
      </c>
      <c r="AC1915" s="5">
        <f t="shared" si="783"/>
        <v>-1</v>
      </c>
      <c r="AD1915" s="3">
        <f t="shared" si="784"/>
        <v>201601</v>
      </c>
      <c r="AE1915" s="21">
        <v>1.333</v>
      </c>
      <c r="AF1915" s="21">
        <v>3.64</v>
      </c>
      <c r="AG1915" s="21">
        <v>1.363</v>
      </c>
      <c r="AH1915" s="21">
        <v>3.44</v>
      </c>
      <c r="AI1915">
        <v>26</v>
      </c>
      <c r="AJ1915">
        <v>20</v>
      </c>
      <c r="AK1915">
        <f t="shared" si="785"/>
        <v>-300</v>
      </c>
      <c r="AL1915">
        <f t="shared" si="786"/>
        <v>26</v>
      </c>
      <c r="AM1915">
        <f t="shared" si="787"/>
        <v>20</v>
      </c>
    </row>
    <row r="1916" spans="2:39" x14ac:dyDescent="0.25">
      <c r="B1916" s="23">
        <v>42385</v>
      </c>
      <c r="C1916" s="20" t="s">
        <v>39</v>
      </c>
      <c r="D1916" s="20" t="s">
        <v>23</v>
      </c>
      <c r="E1916" s="2">
        <v>-260.41666666666674</v>
      </c>
      <c r="F1916" s="2">
        <v>231</v>
      </c>
      <c r="H1916" s="2" t="str">
        <f t="shared" si="789"/>
        <v>New England Patriots</v>
      </c>
      <c r="I1916" s="2" t="str">
        <f t="shared" si="790"/>
        <v>Kansas City Chiefs</v>
      </c>
      <c r="J1916" s="17">
        <f t="shared" si="791"/>
        <v>-260.41666666666674</v>
      </c>
      <c r="K1916" s="18">
        <f t="shared" si="792"/>
        <v>231</v>
      </c>
      <c r="L1916" s="4">
        <f t="shared" si="767"/>
        <v>1.3839999999999999</v>
      </c>
      <c r="M1916" s="4">
        <f t="shared" si="768"/>
        <v>3.31</v>
      </c>
      <c r="N1916" s="1">
        <f t="shared" si="769"/>
        <v>0.7225433526011561</v>
      </c>
      <c r="O1916" s="1">
        <f t="shared" si="770"/>
        <v>0.30211480362537763</v>
      </c>
      <c r="P1916" s="1">
        <f t="shared" si="771"/>
        <v>2.4064763527907984E-2</v>
      </c>
      <c r="Q1916" s="1">
        <f t="shared" si="772"/>
        <v>0.21021427448788924</v>
      </c>
      <c r="R1916" s="1">
        <f t="shared" si="773"/>
        <v>0.72121427448788922</v>
      </c>
      <c r="S1916" s="1"/>
      <c r="T1916" s="17">
        <f t="shared" si="774"/>
        <v>386.55048211582812</v>
      </c>
      <c r="U1916" s="18">
        <f t="shared" si="775"/>
        <v>2272.2260058594952</v>
      </c>
      <c r="V1916" s="2">
        <f t="shared" si="776"/>
        <v>367.22295801003668</v>
      </c>
      <c r="W1916" s="18">
        <f t="shared" si="777"/>
        <v>2158.6147055665206</v>
      </c>
      <c r="X1916" s="2">
        <f t="shared" si="778"/>
        <v>-272.31412911081355</v>
      </c>
      <c r="Y1916" s="2">
        <f t="shared" si="779"/>
        <v>215.86147055665205</v>
      </c>
      <c r="Z1916" s="2">
        <f t="shared" si="780"/>
        <v>367.22295801003668</v>
      </c>
      <c r="AA1916" s="2">
        <f t="shared" si="781"/>
        <v>-1000</v>
      </c>
      <c r="AB1916" s="5">
        <f t="shared" si="782"/>
        <v>0.3839999999999999</v>
      </c>
      <c r="AC1916" s="5">
        <f t="shared" si="783"/>
        <v>-1</v>
      </c>
      <c r="AD1916" s="3">
        <f t="shared" si="784"/>
        <v>201601</v>
      </c>
      <c r="AE1916" s="21">
        <v>1.48</v>
      </c>
      <c r="AF1916" s="21">
        <v>2.86</v>
      </c>
      <c r="AG1916" s="21">
        <v>1.3839999999999999</v>
      </c>
      <c r="AH1916" s="21">
        <v>3.31</v>
      </c>
      <c r="AI1916">
        <v>27</v>
      </c>
      <c r="AJ1916">
        <v>20</v>
      </c>
      <c r="AK1916">
        <f t="shared" si="785"/>
        <v>-300</v>
      </c>
      <c r="AL1916">
        <f t="shared" si="786"/>
        <v>27</v>
      </c>
      <c r="AM1916">
        <f t="shared" si="787"/>
        <v>20</v>
      </c>
    </row>
    <row r="1917" spans="2:39" x14ac:dyDescent="0.25">
      <c r="B1917" s="23">
        <v>42379</v>
      </c>
      <c r="C1917" s="20" t="s">
        <v>56</v>
      </c>
      <c r="D1917" s="20" t="s">
        <v>36</v>
      </c>
      <c r="E1917" s="2">
        <v>-126.10340479192939</v>
      </c>
      <c r="F1917" s="2">
        <v>114.00000000000001</v>
      </c>
      <c r="H1917" s="2" t="str">
        <f t="shared" si="789"/>
        <v>Washington Redskins</v>
      </c>
      <c r="I1917" s="2" t="str">
        <f t="shared" si="790"/>
        <v>Green Bay Packers</v>
      </c>
      <c r="J1917" s="17">
        <f t="shared" si="791"/>
        <v>-126.10340479192939</v>
      </c>
      <c r="K1917" s="18">
        <f t="shared" si="792"/>
        <v>114.00000000000001</v>
      </c>
      <c r="L1917" s="4">
        <f t="shared" si="767"/>
        <v>1.7929999999999999</v>
      </c>
      <c r="M1917" s="4">
        <f t="shared" si="768"/>
        <v>2.14</v>
      </c>
      <c r="N1917" s="1">
        <f t="shared" si="769"/>
        <v>0.5577244841048522</v>
      </c>
      <c r="O1917" s="1">
        <f t="shared" si="770"/>
        <v>0.46728971962616822</v>
      </c>
      <c r="P1917" s="1">
        <f t="shared" si="771"/>
        <v>2.4403763030765302E-2</v>
      </c>
      <c r="Q1917" s="1">
        <f t="shared" si="772"/>
        <v>4.5217382239341991E-2</v>
      </c>
      <c r="R1917" s="1">
        <f t="shared" si="773"/>
        <v>0.55621738223934203</v>
      </c>
      <c r="S1917" s="1"/>
      <c r="T1917" s="17">
        <f t="shared" si="774"/>
        <v>797.85823300591676</v>
      </c>
      <c r="U1917" s="18">
        <f t="shared" si="775"/>
        <v>1141.4391434294505</v>
      </c>
      <c r="V1917" s="2">
        <f t="shared" si="776"/>
        <v>757.96532135562086</v>
      </c>
      <c r="W1917" s="18">
        <f t="shared" si="777"/>
        <v>1084.3671862579779</v>
      </c>
      <c r="X1917" s="2">
        <f t="shared" si="778"/>
        <v>-131.93215729335745</v>
      </c>
      <c r="Y1917" s="2">
        <f t="shared" si="779"/>
        <v>108.43671862579779</v>
      </c>
      <c r="Z1917" s="2">
        <f t="shared" si="780"/>
        <v>-1000</v>
      </c>
      <c r="AA1917" s="2">
        <f t="shared" si="781"/>
        <v>1084.3671862579779</v>
      </c>
      <c r="AB1917" s="5">
        <f t="shared" si="782"/>
        <v>-1</v>
      </c>
      <c r="AC1917" s="5">
        <f t="shared" si="783"/>
        <v>1.1400000000000001</v>
      </c>
      <c r="AD1917" s="3">
        <f t="shared" si="784"/>
        <v>201601</v>
      </c>
      <c r="AE1917" s="21">
        <v>1.869</v>
      </c>
      <c r="AF1917" s="21">
        <v>2.04</v>
      </c>
      <c r="AG1917" s="21">
        <v>1.7929999999999999</v>
      </c>
      <c r="AH1917" s="21">
        <v>2.14</v>
      </c>
      <c r="AI1917">
        <v>18</v>
      </c>
      <c r="AJ1917">
        <v>35</v>
      </c>
      <c r="AK1917">
        <f t="shared" si="785"/>
        <v>-130</v>
      </c>
      <c r="AL1917">
        <f t="shared" si="786"/>
        <v>18</v>
      </c>
      <c r="AM1917">
        <f t="shared" si="787"/>
        <v>35</v>
      </c>
    </row>
    <row r="1918" spans="2:39" x14ac:dyDescent="0.25">
      <c r="B1918" s="23">
        <v>42379</v>
      </c>
      <c r="C1918" s="20" t="s">
        <v>32</v>
      </c>
      <c r="D1918" s="20" t="s">
        <v>35</v>
      </c>
      <c r="E1918" s="2">
        <v>192</v>
      </c>
      <c r="F1918" s="2">
        <v>-214.13276231263379</v>
      </c>
      <c r="H1918" s="2" t="str">
        <f t="shared" si="789"/>
        <v>Seattle Seahawks</v>
      </c>
      <c r="I1918" s="2" t="str">
        <f t="shared" si="790"/>
        <v>Minnesota Vikings</v>
      </c>
      <c r="J1918" s="17">
        <f t="shared" si="791"/>
        <v>-214.13276231263379</v>
      </c>
      <c r="K1918" s="18">
        <f t="shared" si="792"/>
        <v>192</v>
      </c>
      <c r="L1918" s="4">
        <f t="shared" si="767"/>
        <v>1.4669999999999999</v>
      </c>
      <c r="M1918" s="4">
        <f t="shared" si="768"/>
        <v>2.92</v>
      </c>
      <c r="N1918" s="1">
        <f t="shared" si="769"/>
        <v>0.681663258350375</v>
      </c>
      <c r="O1918" s="1">
        <f t="shared" si="770"/>
        <v>0.34246575342465752</v>
      </c>
      <c r="P1918" s="1">
        <f t="shared" si="771"/>
        <v>2.356051971734674E-2</v>
      </c>
      <c r="Q1918" s="1">
        <f t="shared" si="772"/>
        <v>0.16959875246285874</v>
      </c>
      <c r="R1918" s="1">
        <f t="shared" si="773"/>
        <v>0.68059875246285872</v>
      </c>
      <c r="S1918" s="1"/>
      <c r="T1918" s="17">
        <f t="shared" si="774"/>
        <v>469.29449456281725</v>
      </c>
      <c r="U1918" s="18">
        <f t="shared" si="775"/>
        <v>1899.4112479758569</v>
      </c>
      <c r="V1918" s="2">
        <f t="shared" si="776"/>
        <v>445.82976983467637</v>
      </c>
      <c r="W1918" s="18">
        <f t="shared" si="777"/>
        <v>1804.440685577064</v>
      </c>
      <c r="X1918" s="2">
        <f t="shared" si="778"/>
        <v>-224.30085823358596</v>
      </c>
      <c r="Y1918" s="2">
        <f t="shared" si="779"/>
        <v>180.4440685577064</v>
      </c>
      <c r="Z1918" s="2">
        <f t="shared" si="780"/>
        <v>445.82976983467637</v>
      </c>
      <c r="AA1918" s="2">
        <f t="shared" si="781"/>
        <v>-1000</v>
      </c>
      <c r="AB1918" s="5">
        <f t="shared" si="782"/>
        <v>0.46699999999999986</v>
      </c>
      <c r="AC1918" s="5">
        <f t="shared" si="783"/>
        <v>-1</v>
      </c>
      <c r="AD1918" s="3">
        <f t="shared" si="784"/>
        <v>201601</v>
      </c>
      <c r="AE1918" s="21">
        <v>3.1</v>
      </c>
      <c r="AF1918" s="21">
        <v>1.425</v>
      </c>
      <c r="AG1918" s="21">
        <v>2.92</v>
      </c>
      <c r="AH1918" s="21">
        <v>1.4670000000000001</v>
      </c>
      <c r="AI1918">
        <v>9</v>
      </c>
      <c r="AJ1918">
        <v>10</v>
      </c>
      <c r="AK1918">
        <f t="shared" si="785"/>
        <v>-300</v>
      </c>
      <c r="AL1918">
        <f t="shared" si="786"/>
        <v>10</v>
      </c>
      <c r="AM1918">
        <f t="shared" si="787"/>
        <v>9</v>
      </c>
    </row>
    <row r="1919" spans="2:39" x14ac:dyDescent="0.25">
      <c r="B1919" s="23">
        <v>42378</v>
      </c>
      <c r="C1919" s="20" t="s">
        <v>24</v>
      </c>
      <c r="D1919" s="20" t="s">
        <v>48</v>
      </c>
      <c r="E1919" s="2">
        <v>108</v>
      </c>
      <c r="F1919" s="2">
        <v>-119.04761904761904</v>
      </c>
      <c r="H1919" s="2" t="str">
        <f t="shared" si="789"/>
        <v>Pittsburgh Steelers</v>
      </c>
      <c r="I1919" s="2" t="str">
        <f t="shared" si="790"/>
        <v>Cincinnati Bengals</v>
      </c>
      <c r="J1919" s="17">
        <f t="shared" si="791"/>
        <v>-119.04761904761904</v>
      </c>
      <c r="K1919" s="18">
        <f t="shared" si="792"/>
        <v>108</v>
      </c>
      <c r="L1919" s="4">
        <f t="shared" si="767"/>
        <v>1.84</v>
      </c>
      <c r="M1919" s="4">
        <f t="shared" si="768"/>
        <v>2.08</v>
      </c>
      <c r="N1919" s="1">
        <f t="shared" si="769"/>
        <v>0.54347826086956519</v>
      </c>
      <c r="O1919" s="1">
        <f t="shared" si="770"/>
        <v>0.48076923076923073</v>
      </c>
      <c r="P1919" s="1">
        <f t="shared" si="771"/>
        <v>2.3673469387754942E-2</v>
      </c>
      <c r="Q1919" s="1">
        <f t="shared" si="772"/>
        <v>3.1354515050167231E-2</v>
      </c>
      <c r="R1919" s="1">
        <f t="shared" si="773"/>
        <v>0.54235451505016719</v>
      </c>
      <c r="S1919" s="1"/>
      <c r="T1919" s="17">
        <f t="shared" si="774"/>
        <v>843.81243679238321</v>
      </c>
      <c r="U1919" s="18">
        <f t="shared" si="775"/>
        <v>1080.0967680075216</v>
      </c>
      <c r="V1919" s="2">
        <f t="shared" si="776"/>
        <v>801.621814952764</v>
      </c>
      <c r="W1919" s="18">
        <f t="shared" si="777"/>
        <v>1026.0919296071454</v>
      </c>
      <c r="X1919" s="2">
        <f t="shared" si="778"/>
        <v>-124.74710410156759</v>
      </c>
      <c r="Y1919" s="2">
        <f t="shared" si="779"/>
        <v>102.60919296071454</v>
      </c>
      <c r="Z1919" s="2">
        <f t="shared" si="780"/>
        <v>801.621814952764</v>
      </c>
      <c r="AA1919" s="2">
        <f t="shared" si="781"/>
        <v>-1000</v>
      </c>
      <c r="AB1919" s="5">
        <f t="shared" si="782"/>
        <v>0.84000000000000008</v>
      </c>
      <c r="AC1919" s="5">
        <f t="shared" si="783"/>
        <v>-1</v>
      </c>
      <c r="AD1919" s="3">
        <f t="shared" si="784"/>
        <v>201601</v>
      </c>
      <c r="AE1919" s="21">
        <v>2.16</v>
      </c>
      <c r="AF1919" s="21">
        <v>1.7809999999999999</v>
      </c>
      <c r="AG1919" s="21">
        <v>2.08</v>
      </c>
      <c r="AH1919" s="21">
        <v>1.84</v>
      </c>
      <c r="AI1919">
        <v>16</v>
      </c>
      <c r="AJ1919">
        <v>18</v>
      </c>
      <c r="AK1919">
        <f t="shared" si="785"/>
        <v>-120</v>
      </c>
      <c r="AL1919">
        <f t="shared" si="786"/>
        <v>18</v>
      </c>
      <c r="AM1919">
        <f t="shared" si="787"/>
        <v>16</v>
      </c>
    </row>
    <row r="1920" spans="2:39" x14ac:dyDescent="0.25">
      <c r="B1920" s="23">
        <v>42378</v>
      </c>
      <c r="C1920" s="20" t="s">
        <v>43</v>
      </c>
      <c r="D1920" s="20" t="s">
        <v>23</v>
      </c>
      <c r="E1920" s="2">
        <v>129</v>
      </c>
      <c r="F1920" s="2">
        <v>-143.06151645207439</v>
      </c>
      <c r="H1920" s="2" t="str">
        <f t="shared" si="789"/>
        <v>Kansas City Chiefs</v>
      </c>
      <c r="I1920" s="2" t="str">
        <f t="shared" si="790"/>
        <v>Houston Texans</v>
      </c>
      <c r="J1920" s="17">
        <f t="shared" si="791"/>
        <v>-143.06151645207439</v>
      </c>
      <c r="K1920" s="18">
        <f t="shared" si="792"/>
        <v>129</v>
      </c>
      <c r="L1920" s="4">
        <f t="shared" si="767"/>
        <v>1.6990000000000001</v>
      </c>
      <c r="M1920" s="4">
        <f t="shared" si="768"/>
        <v>2.29</v>
      </c>
      <c r="N1920" s="1">
        <f t="shared" si="769"/>
        <v>0.58858151854031782</v>
      </c>
      <c r="O1920" s="1">
        <f t="shared" si="770"/>
        <v>0.4366812227074236</v>
      </c>
      <c r="P1920" s="1">
        <f t="shared" si="771"/>
        <v>2.4640260716971563E-2</v>
      </c>
      <c r="Q1920" s="1">
        <f t="shared" si="772"/>
        <v>7.5950147916447108E-2</v>
      </c>
      <c r="R1920" s="1">
        <f t="shared" si="773"/>
        <v>0.58695014791644717</v>
      </c>
      <c r="S1920" s="1"/>
      <c r="T1920" s="17">
        <f t="shared" si="774"/>
        <v>703.72220460254619</v>
      </c>
      <c r="U1920" s="18">
        <f t="shared" si="775"/>
        <v>1290.6088464490549</v>
      </c>
      <c r="V1920" s="2">
        <f t="shared" si="776"/>
        <v>668.5360943724188</v>
      </c>
      <c r="W1920" s="18">
        <f t="shared" si="777"/>
        <v>1226.0784041266022</v>
      </c>
      <c r="X1920" s="2">
        <f t="shared" si="778"/>
        <v>-149.58055494950344</v>
      </c>
      <c r="Y1920" s="2">
        <f t="shared" si="779"/>
        <v>122.60784041266022</v>
      </c>
      <c r="Z1920" s="2">
        <f t="shared" si="780"/>
        <v>668.5360943724188</v>
      </c>
      <c r="AA1920" s="2">
        <f t="shared" si="781"/>
        <v>-1000</v>
      </c>
      <c r="AB1920" s="5">
        <f t="shared" si="782"/>
        <v>0.69900000000000007</v>
      </c>
      <c r="AC1920" s="5">
        <f t="shared" si="783"/>
        <v>-1</v>
      </c>
      <c r="AD1920" s="3">
        <f t="shared" si="784"/>
        <v>201601</v>
      </c>
      <c r="AE1920" s="21">
        <v>2.5299999999999998</v>
      </c>
      <c r="AF1920" s="21">
        <v>1.5880000000000001</v>
      </c>
      <c r="AG1920" s="21">
        <v>2.29</v>
      </c>
      <c r="AH1920" s="21">
        <v>1.6990000000000001</v>
      </c>
      <c r="AI1920">
        <v>0</v>
      </c>
      <c r="AJ1920">
        <v>30</v>
      </c>
      <c r="AK1920">
        <f t="shared" si="785"/>
        <v>-150</v>
      </c>
      <c r="AL1920">
        <f t="shared" si="786"/>
        <v>30</v>
      </c>
      <c r="AM1920">
        <f t="shared" si="787"/>
        <v>0</v>
      </c>
    </row>
    <row r="1921" spans="2:39" x14ac:dyDescent="0.25">
      <c r="B1921" s="23">
        <v>42372</v>
      </c>
      <c r="C1921" s="20" t="s">
        <v>51</v>
      </c>
      <c r="D1921" s="20" t="s">
        <v>35</v>
      </c>
      <c r="E1921" s="2">
        <v>-234.19203747072598</v>
      </c>
      <c r="F1921" s="2">
        <v>209</v>
      </c>
      <c r="H1921" s="2" t="str">
        <f t="shared" si="789"/>
        <v>Arizona Cardinals</v>
      </c>
      <c r="I1921" s="2" t="str">
        <f t="shared" si="790"/>
        <v>Seattle Seahawks</v>
      </c>
      <c r="J1921" s="17">
        <f t="shared" si="791"/>
        <v>-234.19203747072598</v>
      </c>
      <c r="K1921" s="18">
        <f t="shared" si="792"/>
        <v>209</v>
      </c>
      <c r="L1921" s="4">
        <f t="shared" si="767"/>
        <v>1.4269999999999998</v>
      </c>
      <c r="M1921" s="4">
        <f t="shared" si="768"/>
        <v>3.09</v>
      </c>
      <c r="N1921" s="1">
        <f t="shared" si="769"/>
        <v>0.70077084793272604</v>
      </c>
      <c r="O1921" s="1">
        <f t="shared" si="770"/>
        <v>0.3236245954692557</v>
      </c>
      <c r="P1921" s="1">
        <f t="shared" si="771"/>
        <v>2.3814478636262959E-2</v>
      </c>
      <c r="Q1921" s="1">
        <f t="shared" si="772"/>
        <v>0.18857312623173517</v>
      </c>
      <c r="R1921" s="1">
        <f t="shared" si="773"/>
        <v>0.69957312623173518</v>
      </c>
      <c r="S1921" s="1"/>
      <c r="T1921" s="17">
        <f t="shared" si="774"/>
        <v>429.4431311084237</v>
      </c>
      <c r="U1921" s="18">
        <f t="shared" si="775"/>
        <v>2062.7341717725735</v>
      </c>
      <c r="V1921" s="2">
        <f t="shared" si="776"/>
        <v>407.97097455300252</v>
      </c>
      <c r="W1921" s="18">
        <f t="shared" si="777"/>
        <v>1959.5974631839447</v>
      </c>
      <c r="X1921" s="2">
        <f t="shared" si="778"/>
        <v>-245.11547692716621</v>
      </c>
      <c r="Y1921" s="2">
        <f t="shared" si="779"/>
        <v>195.95974631839448</v>
      </c>
      <c r="Z1921" s="2">
        <f t="shared" si="780"/>
        <v>-1000</v>
      </c>
      <c r="AA1921" s="2">
        <f t="shared" si="781"/>
        <v>1959.5974631839447</v>
      </c>
      <c r="AB1921" s="5">
        <f t="shared" si="782"/>
        <v>-1</v>
      </c>
      <c r="AC1921" s="5">
        <f t="shared" si="783"/>
        <v>2.09</v>
      </c>
      <c r="AD1921" s="3">
        <f t="shared" si="784"/>
        <v>201601</v>
      </c>
      <c r="AE1921" s="21">
        <v>1.377</v>
      </c>
      <c r="AF1921" s="21">
        <v>3.35</v>
      </c>
      <c r="AG1921" s="21">
        <v>1.427</v>
      </c>
      <c r="AH1921" s="21">
        <v>3.09</v>
      </c>
      <c r="AI1921">
        <v>6</v>
      </c>
      <c r="AJ1921">
        <v>36</v>
      </c>
      <c r="AK1921">
        <f t="shared" si="785"/>
        <v>-300</v>
      </c>
      <c r="AL1921">
        <f t="shared" si="786"/>
        <v>6</v>
      </c>
      <c r="AM1921">
        <f t="shared" si="787"/>
        <v>36</v>
      </c>
    </row>
    <row r="1922" spans="2:39" x14ac:dyDescent="0.25">
      <c r="B1922" s="23">
        <v>42372</v>
      </c>
      <c r="C1922" s="20" t="s">
        <v>41</v>
      </c>
      <c r="D1922" s="20" t="s">
        <v>57</v>
      </c>
      <c r="E1922" s="2">
        <v>-460.82949308755741</v>
      </c>
      <c r="F1922" s="2">
        <v>393</v>
      </c>
      <c r="H1922" s="2" t="str">
        <f t="shared" si="789"/>
        <v>Denver Broncos</v>
      </c>
      <c r="I1922" s="2" t="str">
        <f t="shared" si="790"/>
        <v>San Diego Chargers</v>
      </c>
      <c r="J1922" s="17">
        <f t="shared" si="791"/>
        <v>-460.82949308755741</v>
      </c>
      <c r="K1922" s="18">
        <f t="shared" si="792"/>
        <v>393</v>
      </c>
      <c r="L1922" s="4">
        <f t="shared" si="767"/>
        <v>1.2170000000000003</v>
      </c>
      <c r="M1922" s="4">
        <f t="shared" si="768"/>
        <v>4.93</v>
      </c>
      <c r="N1922" s="1">
        <f t="shared" si="769"/>
        <v>0.82169268693508613</v>
      </c>
      <c r="O1922" s="1">
        <f t="shared" si="770"/>
        <v>0.20283975659229211</v>
      </c>
      <c r="P1922" s="1">
        <f t="shared" si="771"/>
        <v>2.3945013827883388E-2</v>
      </c>
      <c r="Q1922" s="1">
        <f t="shared" si="772"/>
        <v>0.30942646517139699</v>
      </c>
      <c r="R1922" s="1">
        <f t="shared" si="773"/>
        <v>0.82042646517139706</v>
      </c>
      <c r="S1922" s="1"/>
      <c r="T1922" s="17">
        <f t="shared" si="774"/>
        <v>218.87828154237798</v>
      </c>
      <c r="U1922" s="18">
        <f t="shared" si="775"/>
        <v>3744.6260130048004</v>
      </c>
      <c r="V1922" s="2">
        <f t="shared" si="776"/>
        <v>207.93436746525907</v>
      </c>
      <c r="W1922" s="18">
        <f t="shared" si="777"/>
        <v>3557.3947123545604</v>
      </c>
      <c r="X1922" s="2">
        <f t="shared" si="778"/>
        <v>-480.92098107210506</v>
      </c>
      <c r="Y1922" s="2">
        <f t="shared" si="779"/>
        <v>355.73947123545605</v>
      </c>
      <c r="Z1922" s="2">
        <f t="shared" si="780"/>
        <v>207.93436746525907</v>
      </c>
      <c r="AA1922" s="2">
        <f t="shared" si="781"/>
        <v>-1000</v>
      </c>
      <c r="AB1922" s="5">
        <f t="shared" si="782"/>
        <v>0.2170000000000003</v>
      </c>
      <c r="AC1922" s="5">
        <f t="shared" si="783"/>
        <v>-1</v>
      </c>
      <c r="AD1922" s="3">
        <f t="shared" si="784"/>
        <v>201601</v>
      </c>
      <c r="AE1922" s="21">
        <v>1.2629999999999999</v>
      </c>
      <c r="AF1922" s="21">
        <v>4.3</v>
      </c>
      <c r="AG1922" s="21">
        <v>1.2170000000000001</v>
      </c>
      <c r="AH1922" s="21">
        <v>4.93</v>
      </c>
      <c r="AI1922">
        <v>27</v>
      </c>
      <c r="AJ1922">
        <v>20</v>
      </c>
      <c r="AK1922">
        <f t="shared" si="785"/>
        <v>-500</v>
      </c>
      <c r="AL1922">
        <f t="shared" si="786"/>
        <v>27</v>
      </c>
      <c r="AM1922">
        <f t="shared" si="787"/>
        <v>20</v>
      </c>
    </row>
    <row r="1923" spans="2:39" x14ac:dyDescent="0.25">
      <c r="B1923" s="23">
        <v>42372</v>
      </c>
      <c r="C1923" s="20" t="s">
        <v>25</v>
      </c>
      <c r="D1923" s="20" t="s">
        <v>58</v>
      </c>
      <c r="E1923" s="2">
        <v>146</v>
      </c>
      <c r="F1923" s="2">
        <v>-162.07455429497568</v>
      </c>
      <c r="H1923" s="2" t="str">
        <f t="shared" si="789"/>
        <v>St. Louis Rams</v>
      </c>
      <c r="I1923" s="2" t="str">
        <f t="shared" si="790"/>
        <v>San Francisco 49ers</v>
      </c>
      <c r="J1923" s="17">
        <f t="shared" si="791"/>
        <v>-162.07455429497568</v>
      </c>
      <c r="K1923" s="18">
        <f t="shared" si="792"/>
        <v>146</v>
      </c>
      <c r="L1923" s="4">
        <f t="shared" si="767"/>
        <v>1.6169999999999998</v>
      </c>
      <c r="M1923" s="4">
        <f t="shared" si="768"/>
        <v>2.46</v>
      </c>
      <c r="N1923" s="1">
        <f t="shared" si="769"/>
        <v>0.61842918985776141</v>
      </c>
      <c r="O1923" s="1">
        <f t="shared" si="770"/>
        <v>0.4065040650406504</v>
      </c>
      <c r="P1923" s="1">
        <f t="shared" si="771"/>
        <v>2.4326710816777175E-2</v>
      </c>
      <c r="Q1923" s="1">
        <f t="shared" si="772"/>
        <v>0.10596256240855551</v>
      </c>
      <c r="R1923" s="1">
        <f t="shared" si="773"/>
        <v>0.61696256240855551</v>
      </c>
      <c r="S1923" s="1"/>
      <c r="T1923" s="17">
        <f t="shared" si="774"/>
        <v>620.84389058569059</v>
      </c>
      <c r="U1923" s="18">
        <f t="shared" si="775"/>
        <v>1456.8535337470446</v>
      </c>
      <c r="V1923" s="2">
        <f t="shared" si="776"/>
        <v>589.80169605640606</v>
      </c>
      <c r="W1923" s="18">
        <f t="shared" si="777"/>
        <v>1384.0108570596924</v>
      </c>
      <c r="X1923" s="2">
        <f t="shared" si="778"/>
        <v>-169.54851209928776</v>
      </c>
      <c r="Y1923" s="2">
        <f t="shared" si="779"/>
        <v>138.40108570596925</v>
      </c>
      <c r="Z1923" s="2">
        <f t="shared" si="780"/>
        <v>-1000</v>
      </c>
      <c r="AA1923" s="2">
        <f t="shared" si="781"/>
        <v>1384.0108570596924</v>
      </c>
      <c r="AB1923" s="5">
        <f t="shared" si="782"/>
        <v>-1</v>
      </c>
      <c r="AC1923" s="5">
        <f t="shared" si="783"/>
        <v>1.46</v>
      </c>
      <c r="AD1923" s="3">
        <f t="shared" si="784"/>
        <v>201601</v>
      </c>
      <c r="AE1923" s="21">
        <v>2.57</v>
      </c>
      <c r="AF1923" s="21">
        <v>1.5740000000000001</v>
      </c>
      <c r="AG1923" s="21">
        <v>2.46</v>
      </c>
      <c r="AH1923" s="21">
        <v>1.617</v>
      </c>
      <c r="AI1923">
        <v>19</v>
      </c>
      <c r="AJ1923">
        <v>16</v>
      </c>
      <c r="AK1923">
        <f t="shared" si="785"/>
        <v>-170</v>
      </c>
      <c r="AL1923">
        <f t="shared" si="786"/>
        <v>16</v>
      </c>
      <c r="AM1923">
        <f t="shared" si="787"/>
        <v>19</v>
      </c>
    </row>
    <row r="1924" spans="2:39" x14ac:dyDescent="0.25">
      <c r="B1924" s="23">
        <v>42372</v>
      </c>
      <c r="C1924" s="20" t="s">
        <v>38</v>
      </c>
      <c r="D1924" s="20" t="s">
        <v>46</v>
      </c>
      <c r="E1924" s="2">
        <v>-248.13895781637714</v>
      </c>
      <c r="F1924" s="2">
        <v>221</v>
      </c>
      <c r="H1924" s="2" t="str">
        <f t="shared" si="789"/>
        <v>Atlanta Falcons</v>
      </c>
      <c r="I1924" s="2" t="str">
        <f t="shared" si="790"/>
        <v>New Orleans Saints</v>
      </c>
      <c r="J1924" s="17">
        <f t="shared" si="791"/>
        <v>-248.13895781637714</v>
      </c>
      <c r="K1924" s="18">
        <f t="shared" si="792"/>
        <v>221</v>
      </c>
      <c r="L1924" s="4">
        <f t="shared" ref="L1924:L1987" si="793">IF(J1924&lt;0,-(100-J1924)/J1924,J1924/100+1)</f>
        <v>1.403</v>
      </c>
      <c r="M1924" s="4">
        <f t="shared" ref="M1924:M1987" si="794">IF(K1924&lt;0,-(100-K1924)/K1924,K1924/100+1)</f>
        <v>3.21</v>
      </c>
      <c r="N1924" s="1">
        <f t="shared" si="769"/>
        <v>0.71275837491090521</v>
      </c>
      <c r="O1924" s="1">
        <f t="shared" si="770"/>
        <v>0.3115264797507788</v>
      </c>
      <c r="P1924" s="1">
        <f t="shared" si="771"/>
        <v>2.3709083026230093E-2</v>
      </c>
      <c r="Q1924" s="1">
        <f t="shared" si="772"/>
        <v>0.20061594758006321</v>
      </c>
      <c r="R1924" s="1">
        <f t="shared" si="773"/>
        <v>0.71161594758006319</v>
      </c>
      <c r="S1924" s="1"/>
      <c r="T1924" s="17">
        <f t="shared" si="774"/>
        <v>405.25237440310605</v>
      </c>
      <c r="U1924" s="18">
        <f t="shared" si="775"/>
        <v>2175.9766274429703</v>
      </c>
      <c r="V1924" s="2">
        <f t="shared" si="776"/>
        <v>384.98975568295072</v>
      </c>
      <c r="W1924" s="18">
        <f t="shared" si="777"/>
        <v>2067.1777960708218</v>
      </c>
      <c r="X1924" s="2">
        <f t="shared" si="778"/>
        <v>-259.74717125292199</v>
      </c>
      <c r="Y1924" s="2">
        <f t="shared" si="779"/>
        <v>206.71777960708218</v>
      </c>
      <c r="Z1924" s="2">
        <f t="shared" si="780"/>
        <v>-1000</v>
      </c>
      <c r="AA1924" s="2">
        <f t="shared" si="781"/>
        <v>2067.1777960708218</v>
      </c>
      <c r="AB1924" s="5">
        <f t="shared" si="782"/>
        <v>-1</v>
      </c>
      <c r="AC1924" s="5">
        <f t="shared" si="783"/>
        <v>2.21</v>
      </c>
      <c r="AD1924" s="3">
        <f t="shared" si="784"/>
        <v>201601</v>
      </c>
      <c r="AE1924" s="21">
        <v>1.512</v>
      </c>
      <c r="AF1924" s="21">
        <v>2.75</v>
      </c>
      <c r="AG1924" s="21">
        <v>1.403</v>
      </c>
      <c r="AH1924" s="21">
        <v>3.21</v>
      </c>
      <c r="AI1924">
        <v>17</v>
      </c>
      <c r="AJ1924">
        <v>20</v>
      </c>
      <c r="AK1924">
        <f t="shared" si="785"/>
        <v>-300</v>
      </c>
      <c r="AL1924">
        <f t="shared" si="786"/>
        <v>17</v>
      </c>
      <c r="AM1924">
        <f t="shared" si="787"/>
        <v>20</v>
      </c>
    </row>
    <row r="1925" spans="2:39" x14ac:dyDescent="0.25">
      <c r="B1925" s="23">
        <v>42372</v>
      </c>
      <c r="C1925" s="20" t="s">
        <v>27</v>
      </c>
      <c r="D1925" s="20" t="s">
        <v>45</v>
      </c>
      <c r="E1925" s="2">
        <v>131</v>
      </c>
      <c r="F1925" s="2">
        <v>-145.13788098693757</v>
      </c>
      <c r="H1925" s="2" t="str">
        <f t="shared" si="789"/>
        <v>New York Jets</v>
      </c>
      <c r="I1925" s="2" t="str">
        <f t="shared" si="790"/>
        <v>Buffalo Bills</v>
      </c>
      <c r="J1925" s="17">
        <f t="shared" si="791"/>
        <v>-145.13788098693757</v>
      </c>
      <c r="K1925" s="18">
        <f t="shared" si="792"/>
        <v>131</v>
      </c>
      <c r="L1925" s="4">
        <f t="shared" si="793"/>
        <v>1.6890000000000001</v>
      </c>
      <c r="M1925" s="4">
        <f t="shared" si="794"/>
        <v>2.31</v>
      </c>
      <c r="N1925" s="1">
        <f t="shared" ref="N1925:N1988" si="795">1/L1925</f>
        <v>0.59206631142687982</v>
      </c>
      <c r="O1925" s="1">
        <f t="shared" ref="O1925:O1988" si="796">1/M1925</f>
        <v>0.4329004329004329</v>
      </c>
      <c r="P1925" s="1">
        <f t="shared" ref="P1925:P1988" si="797">1-L1925*M1925/(L1925+M1925)</f>
        <v>2.4358589647411888E-2</v>
      </c>
      <c r="Q1925" s="1">
        <f t="shared" ref="Q1925:Q1988" si="798">ABS(N1925-O1925)/2</f>
        <v>7.9582939263223462E-2</v>
      </c>
      <c r="R1925" s="1">
        <f t="shared" ref="R1925:R1988" si="799">R$1+IF(L1925&lt;=M1925,Q1925,-Q1925)</f>
        <v>0.59058293926322347</v>
      </c>
      <c r="S1925" s="1"/>
      <c r="T1925" s="17">
        <f t="shared" ref="T1925:T1988" si="800">(1/R1925-1)*1000</f>
        <v>693.24227558544305</v>
      </c>
      <c r="U1925" s="18">
        <f t="shared" ref="U1925:U1988" si="801">1000000/(T1925+S$1)-T$1</f>
        <v>1309.568863191934</v>
      </c>
      <c r="V1925" s="2">
        <f t="shared" ref="V1925:V1988" si="802">T1925*0.95</f>
        <v>658.58016180617085</v>
      </c>
      <c r="W1925" s="18">
        <f t="shared" ref="W1925:W1988" si="803">U1925*0.95</f>
        <v>1244.0904200323373</v>
      </c>
      <c r="X1925" s="2">
        <f t="shared" ref="X1925:X1988" si="804">IF(V1925&lt;1000,-100000/V1925,V1925/10)</f>
        <v>-151.84180423192183</v>
      </c>
      <c r="Y1925" s="2">
        <f t="shared" ref="Y1925:Y1988" si="805">IF(W1925&lt;1000,-100000/W1925,W1925/10)</f>
        <v>124.40904200323374</v>
      </c>
      <c r="Z1925" s="2">
        <f t="shared" ref="Z1925:Z1988" si="806">IF(AL1925&gt;AM1925,V1925,-1000)</f>
        <v>-1000</v>
      </c>
      <c r="AA1925" s="2">
        <f t="shared" ref="AA1925:AA1988" si="807">IF(AM1925&gt;AL1925,W1925,-1000)</f>
        <v>1244.0904200323373</v>
      </c>
      <c r="AB1925" s="5">
        <f t="shared" ref="AB1925:AB1988" si="808">IF(AL1925&gt;AM1925,L1925-1,-1)</f>
        <v>-1</v>
      </c>
      <c r="AC1925" s="5">
        <f t="shared" ref="AC1925:AC1988" si="809">IF(AM1925&gt;AL1925,M1925-1,-1)</f>
        <v>1.31</v>
      </c>
      <c r="AD1925" s="3">
        <f t="shared" ref="AD1925:AD1988" si="810">YEAR(B1925)*100+MONTH(B1925)</f>
        <v>201601</v>
      </c>
      <c r="AE1925" s="21">
        <v>2.4</v>
      </c>
      <c r="AF1925" s="21">
        <v>1.645</v>
      </c>
      <c r="AG1925" s="21">
        <v>2.31</v>
      </c>
      <c r="AH1925" s="21">
        <v>1.6890000000000001</v>
      </c>
      <c r="AI1925">
        <v>22</v>
      </c>
      <c r="AJ1925">
        <v>17</v>
      </c>
      <c r="AK1925">
        <f t="shared" ref="AK1925:AK1988" si="811">IF(J1925&lt;-200,INT(J1925/100)*100,INT(J1925/10)*10)</f>
        <v>-150</v>
      </c>
      <c r="AL1925">
        <f t="shared" ref="AL1925:AL1988" si="812">IF(E1925&lt;F1925,AI1925,AJ1925)</f>
        <v>17</v>
      </c>
      <c r="AM1925">
        <f t="shared" ref="AM1925:AM1988" si="813">IF(E1925&lt;F1925,AJ1925,AI1925)</f>
        <v>22</v>
      </c>
    </row>
    <row r="1926" spans="2:39" x14ac:dyDescent="0.25">
      <c r="B1926" s="23">
        <v>42372</v>
      </c>
      <c r="C1926" s="20" t="s">
        <v>47</v>
      </c>
      <c r="D1926" s="20" t="s">
        <v>30</v>
      </c>
      <c r="E1926" s="2">
        <v>-403.22580645161293</v>
      </c>
      <c r="F1926" s="2">
        <v>347</v>
      </c>
      <c r="H1926" s="2" t="str">
        <f t="shared" si="789"/>
        <v>Carolina Panthers</v>
      </c>
      <c r="I1926" s="2" t="str">
        <f t="shared" si="790"/>
        <v>Tampa Bay Buccaneers</v>
      </c>
      <c r="J1926" s="17">
        <f t="shared" si="791"/>
        <v>-403.22580645161293</v>
      </c>
      <c r="K1926" s="18">
        <f t="shared" si="792"/>
        <v>347</v>
      </c>
      <c r="L1926" s="4">
        <f t="shared" si="793"/>
        <v>1.248</v>
      </c>
      <c r="M1926" s="4">
        <f t="shared" si="794"/>
        <v>4.4700000000000006</v>
      </c>
      <c r="N1926" s="1">
        <f t="shared" si="795"/>
        <v>0.80128205128205132</v>
      </c>
      <c r="O1926" s="1">
        <f t="shared" si="796"/>
        <v>0.22371364653243844</v>
      </c>
      <c r="P1926" s="1">
        <f t="shared" si="797"/>
        <v>2.4386149003148061E-2</v>
      </c>
      <c r="Q1926" s="1">
        <f t="shared" si="798"/>
        <v>0.28878420237480645</v>
      </c>
      <c r="R1926" s="1">
        <f t="shared" si="799"/>
        <v>0.79978420237480652</v>
      </c>
      <c r="S1926" s="1"/>
      <c r="T1926" s="17">
        <f t="shared" si="800"/>
        <v>250.33727476823242</v>
      </c>
      <c r="U1926" s="18">
        <f t="shared" si="801"/>
        <v>3340.9593266198981</v>
      </c>
      <c r="V1926" s="2">
        <f t="shared" si="802"/>
        <v>237.82041102982078</v>
      </c>
      <c r="W1926" s="18">
        <f t="shared" si="803"/>
        <v>3173.9113602889029</v>
      </c>
      <c r="X1926" s="2">
        <f t="shared" si="804"/>
        <v>-420.48535517609884</v>
      </c>
      <c r="Y1926" s="2">
        <f t="shared" si="805"/>
        <v>317.39113602889029</v>
      </c>
      <c r="Z1926" s="2">
        <f t="shared" si="806"/>
        <v>237.82041102982078</v>
      </c>
      <c r="AA1926" s="2">
        <f t="shared" si="807"/>
        <v>-1000</v>
      </c>
      <c r="AB1926" s="5">
        <f t="shared" si="808"/>
        <v>0.248</v>
      </c>
      <c r="AC1926" s="5">
        <f t="shared" si="809"/>
        <v>-1</v>
      </c>
      <c r="AD1926" s="3">
        <f t="shared" si="810"/>
        <v>201601</v>
      </c>
      <c r="AE1926" s="21">
        <v>1.2</v>
      </c>
      <c r="AF1926" s="21">
        <v>5.23</v>
      </c>
      <c r="AG1926" s="21">
        <v>1.248</v>
      </c>
      <c r="AH1926" s="21">
        <v>4.47</v>
      </c>
      <c r="AI1926">
        <v>38</v>
      </c>
      <c r="AJ1926">
        <v>10</v>
      </c>
      <c r="AK1926">
        <f t="shared" si="811"/>
        <v>-500</v>
      </c>
      <c r="AL1926">
        <f t="shared" si="812"/>
        <v>38</v>
      </c>
      <c r="AM1926">
        <f t="shared" si="813"/>
        <v>10</v>
      </c>
    </row>
    <row r="1927" spans="2:39" x14ac:dyDescent="0.25">
      <c r="B1927" s="23">
        <v>42372</v>
      </c>
      <c r="C1927" s="20" t="s">
        <v>40</v>
      </c>
      <c r="D1927" s="20" t="s">
        <v>37</v>
      </c>
      <c r="E1927" s="2">
        <v>112.00000000000001</v>
      </c>
      <c r="F1927" s="2">
        <v>-124.06947890818857</v>
      </c>
      <c r="H1927" s="2" t="str">
        <f t="shared" ref="H1927:H1990" si="814">IF(E1927&lt;=F1927,C1927,D1927)</f>
        <v>Detroit Lions</v>
      </c>
      <c r="I1927" s="2" t="str">
        <f t="shared" ref="I1927:I1990" si="815">IF(E1927&gt;F1927,C1927,D1927)</f>
        <v>Chicago Bears</v>
      </c>
      <c r="J1927" s="17">
        <f t="shared" ref="J1927:J1990" si="816">IF(E1927&lt;=F1927,E1927,F1927)</f>
        <v>-124.06947890818857</v>
      </c>
      <c r="K1927" s="18">
        <f t="shared" ref="K1927:K1990" si="817">IF(E1927&gt;F1927,E1927,F1927)</f>
        <v>112.00000000000001</v>
      </c>
      <c r="L1927" s="4">
        <f t="shared" si="793"/>
        <v>1.806</v>
      </c>
      <c r="M1927" s="4">
        <f t="shared" si="794"/>
        <v>2.12</v>
      </c>
      <c r="N1927" s="1">
        <f t="shared" si="795"/>
        <v>0.55370985603543743</v>
      </c>
      <c r="O1927" s="1">
        <f t="shared" si="796"/>
        <v>0.47169811320754712</v>
      </c>
      <c r="P1927" s="1">
        <f t="shared" si="797"/>
        <v>2.4778400407539536E-2</v>
      </c>
      <c r="Q1927" s="1">
        <f t="shared" si="798"/>
        <v>4.1005871413945155E-2</v>
      </c>
      <c r="R1927" s="1">
        <f t="shared" si="799"/>
        <v>0.55200587141394519</v>
      </c>
      <c r="S1927" s="1"/>
      <c r="T1927" s="17">
        <f t="shared" si="800"/>
        <v>811.57493386534532</v>
      </c>
      <c r="U1927" s="18">
        <f t="shared" si="801"/>
        <v>1122.4401858660988</v>
      </c>
      <c r="V1927" s="2">
        <f t="shared" si="802"/>
        <v>770.99618717207807</v>
      </c>
      <c r="W1927" s="18">
        <f t="shared" si="803"/>
        <v>1066.3181765727938</v>
      </c>
      <c r="X1927" s="2">
        <f t="shared" si="804"/>
        <v>-129.70232753911282</v>
      </c>
      <c r="Y1927" s="2">
        <f t="shared" si="805"/>
        <v>106.63181765727938</v>
      </c>
      <c r="Z1927" s="2">
        <f t="shared" si="806"/>
        <v>770.99618717207807</v>
      </c>
      <c r="AA1927" s="2">
        <f t="shared" si="807"/>
        <v>-1000</v>
      </c>
      <c r="AB1927" s="5">
        <f t="shared" si="808"/>
        <v>0.80600000000000005</v>
      </c>
      <c r="AC1927" s="5">
        <f t="shared" si="809"/>
        <v>-1</v>
      </c>
      <c r="AD1927" s="3">
        <f t="shared" si="810"/>
        <v>201601</v>
      </c>
      <c r="AE1927" s="21">
        <v>1.877</v>
      </c>
      <c r="AF1927" s="21">
        <v>2.0299999999999998</v>
      </c>
      <c r="AG1927" s="21">
        <v>2.12</v>
      </c>
      <c r="AH1927" s="21">
        <v>1.806</v>
      </c>
      <c r="AI1927">
        <v>20</v>
      </c>
      <c r="AJ1927">
        <v>24</v>
      </c>
      <c r="AK1927">
        <f t="shared" si="811"/>
        <v>-130</v>
      </c>
      <c r="AL1927">
        <f t="shared" si="812"/>
        <v>24</v>
      </c>
      <c r="AM1927">
        <f t="shared" si="813"/>
        <v>20</v>
      </c>
    </row>
    <row r="1928" spans="2:39" x14ac:dyDescent="0.25">
      <c r="B1928" s="23">
        <v>42372</v>
      </c>
      <c r="C1928" s="20" t="s">
        <v>24</v>
      </c>
      <c r="D1928" s="20" t="s">
        <v>31</v>
      </c>
      <c r="E1928" s="2">
        <v>-380.22813688212943</v>
      </c>
      <c r="F1928" s="2">
        <v>330</v>
      </c>
      <c r="H1928" s="2" t="str">
        <f t="shared" si="814"/>
        <v>Cincinnati Bengals</v>
      </c>
      <c r="I1928" s="2" t="str">
        <f t="shared" si="815"/>
        <v>Baltimore Ravens</v>
      </c>
      <c r="J1928" s="17">
        <f t="shared" si="816"/>
        <v>-380.22813688212943</v>
      </c>
      <c r="K1928" s="18">
        <f t="shared" si="817"/>
        <v>330</v>
      </c>
      <c r="L1928" s="4">
        <f t="shared" si="793"/>
        <v>1.2629999999999999</v>
      </c>
      <c r="M1928" s="4">
        <f t="shared" si="794"/>
        <v>4.3</v>
      </c>
      <c r="N1928" s="1">
        <f t="shared" si="795"/>
        <v>0.79176563737133809</v>
      </c>
      <c r="O1928" s="1">
        <f t="shared" si="796"/>
        <v>0.23255813953488372</v>
      </c>
      <c r="P1928" s="1">
        <f t="shared" si="797"/>
        <v>2.3746180118641047E-2</v>
      </c>
      <c r="Q1928" s="1">
        <f t="shared" si="798"/>
        <v>0.2796037489182272</v>
      </c>
      <c r="R1928" s="1">
        <f t="shared" si="799"/>
        <v>0.79060374891822716</v>
      </c>
      <c r="S1928" s="1"/>
      <c r="T1928" s="17">
        <f t="shared" si="800"/>
        <v>264.85613225119045</v>
      </c>
      <c r="U1928" s="18">
        <f t="shared" si="801"/>
        <v>3182.3042096495674</v>
      </c>
      <c r="V1928" s="2">
        <f t="shared" si="802"/>
        <v>251.6133256386309</v>
      </c>
      <c r="W1928" s="18">
        <f t="shared" si="803"/>
        <v>3023.1889991670887</v>
      </c>
      <c r="X1928" s="2">
        <f t="shared" si="804"/>
        <v>-397.43523021360488</v>
      </c>
      <c r="Y1928" s="2">
        <f t="shared" si="805"/>
        <v>302.31889991670886</v>
      </c>
      <c r="Z1928" s="2">
        <f t="shared" si="806"/>
        <v>251.6133256386309</v>
      </c>
      <c r="AA1928" s="2">
        <f t="shared" si="807"/>
        <v>-1000</v>
      </c>
      <c r="AB1928" s="5">
        <f t="shared" si="808"/>
        <v>0.2629999999999999</v>
      </c>
      <c r="AC1928" s="5">
        <f t="shared" si="809"/>
        <v>-1</v>
      </c>
      <c r="AD1928" s="3">
        <f t="shared" si="810"/>
        <v>201601</v>
      </c>
      <c r="AE1928" s="21">
        <v>1.27</v>
      </c>
      <c r="AF1928" s="21">
        <v>4.22</v>
      </c>
      <c r="AG1928" s="21">
        <v>1.2629999999999999</v>
      </c>
      <c r="AH1928" s="21">
        <v>4.3</v>
      </c>
      <c r="AI1928">
        <v>24</v>
      </c>
      <c r="AJ1928">
        <v>16</v>
      </c>
      <c r="AK1928">
        <f t="shared" si="811"/>
        <v>-400</v>
      </c>
      <c r="AL1928">
        <f t="shared" si="812"/>
        <v>24</v>
      </c>
      <c r="AM1928">
        <f t="shared" si="813"/>
        <v>16</v>
      </c>
    </row>
    <row r="1929" spans="2:39" x14ac:dyDescent="0.25">
      <c r="B1929" s="23">
        <v>42372</v>
      </c>
      <c r="C1929" s="20" t="s">
        <v>49</v>
      </c>
      <c r="D1929" s="20" t="s">
        <v>48</v>
      </c>
      <c r="E1929" s="2">
        <v>498.00000000000006</v>
      </c>
      <c r="F1929" s="2">
        <v>-602.40963855421717</v>
      </c>
      <c r="H1929" s="2" t="str">
        <f t="shared" si="814"/>
        <v>Pittsburgh Steelers</v>
      </c>
      <c r="I1929" s="2" t="str">
        <f t="shared" si="815"/>
        <v>Cleveland Browns</v>
      </c>
      <c r="J1929" s="17">
        <f t="shared" si="816"/>
        <v>-602.40963855421717</v>
      </c>
      <c r="K1929" s="18">
        <f t="shared" si="817"/>
        <v>498.00000000000006</v>
      </c>
      <c r="L1929" s="4">
        <f t="shared" si="793"/>
        <v>1.1659999999999999</v>
      </c>
      <c r="M1929" s="4">
        <f t="shared" si="794"/>
        <v>5.98</v>
      </c>
      <c r="N1929" s="1">
        <f t="shared" si="795"/>
        <v>0.85763293310463129</v>
      </c>
      <c r="O1929" s="1">
        <f t="shared" si="796"/>
        <v>0.16722408026755853</v>
      </c>
      <c r="P1929" s="1">
        <f t="shared" si="797"/>
        <v>2.4254128183599288E-2</v>
      </c>
      <c r="Q1929" s="1">
        <f t="shared" si="798"/>
        <v>0.34520442641853638</v>
      </c>
      <c r="R1929" s="1">
        <f t="shared" si="799"/>
        <v>0.85620442641853645</v>
      </c>
      <c r="S1929" s="1"/>
      <c r="T1929" s="17">
        <f t="shared" si="800"/>
        <v>167.94537512840679</v>
      </c>
      <c r="U1929" s="18">
        <f t="shared" si="801"/>
        <v>4651.0400027330788</v>
      </c>
      <c r="V1929" s="2">
        <f t="shared" si="802"/>
        <v>159.54810637198645</v>
      </c>
      <c r="W1929" s="18">
        <f t="shared" si="803"/>
        <v>4418.4880025964248</v>
      </c>
      <c r="X1929" s="2">
        <f t="shared" si="804"/>
        <v>-626.77020914839295</v>
      </c>
      <c r="Y1929" s="2">
        <f t="shared" si="805"/>
        <v>441.84880025964247</v>
      </c>
      <c r="Z1929" s="2">
        <f t="shared" si="806"/>
        <v>159.54810637198645</v>
      </c>
      <c r="AA1929" s="2">
        <f t="shared" si="807"/>
        <v>-1000</v>
      </c>
      <c r="AB1929" s="5">
        <f t="shared" si="808"/>
        <v>0.16599999999999993</v>
      </c>
      <c r="AC1929" s="5">
        <f t="shared" si="809"/>
        <v>-1</v>
      </c>
      <c r="AD1929" s="3">
        <f t="shared" si="810"/>
        <v>201601</v>
      </c>
      <c r="AE1929" s="21">
        <v>4.3</v>
      </c>
      <c r="AF1929" s="21">
        <v>1.2629999999999999</v>
      </c>
      <c r="AG1929" s="21">
        <v>5.98</v>
      </c>
      <c r="AH1929" s="21">
        <v>1.1659999999999999</v>
      </c>
      <c r="AI1929">
        <v>12</v>
      </c>
      <c r="AJ1929">
        <v>28</v>
      </c>
      <c r="AK1929">
        <f t="shared" si="811"/>
        <v>-700</v>
      </c>
      <c r="AL1929">
        <f t="shared" si="812"/>
        <v>28</v>
      </c>
      <c r="AM1929">
        <f t="shared" si="813"/>
        <v>12</v>
      </c>
    </row>
    <row r="1930" spans="2:39" x14ac:dyDescent="0.25">
      <c r="B1930" s="23">
        <v>42372</v>
      </c>
      <c r="C1930" s="20" t="s">
        <v>26</v>
      </c>
      <c r="D1930" s="20" t="s">
        <v>56</v>
      </c>
      <c r="E1930" s="2">
        <v>-167.22408026755849</v>
      </c>
      <c r="F1930" s="2">
        <v>150.99999999999997</v>
      </c>
      <c r="H1930" s="2" t="str">
        <f t="shared" si="814"/>
        <v>Dallas Cowboys</v>
      </c>
      <c r="I1930" s="2" t="str">
        <f t="shared" si="815"/>
        <v>Washington Redskins</v>
      </c>
      <c r="J1930" s="17">
        <f t="shared" si="816"/>
        <v>-167.22408026755849</v>
      </c>
      <c r="K1930" s="18">
        <f t="shared" si="817"/>
        <v>150.99999999999997</v>
      </c>
      <c r="L1930" s="4">
        <f t="shared" si="793"/>
        <v>1.5980000000000003</v>
      </c>
      <c r="M1930" s="4">
        <f t="shared" si="794"/>
        <v>2.5099999999999998</v>
      </c>
      <c r="N1930" s="1">
        <f t="shared" si="795"/>
        <v>0.6257822277847308</v>
      </c>
      <c r="O1930" s="1">
        <f t="shared" si="796"/>
        <v>0.39840637450199207</v>
      </c>
      <c r="P1930" s="1">
        <f t="shared" si="797"/>
        <v>2.3617332035053451E-2</v>
      </c>
      <c r="Q1930" s="1">
        <f t="shared" si="798"/>
        <v>0.11368792664136937</v>
      </c>
      <c r="R1930" s="1">
        <f t="shared" si="799"/>
        <v>0.62468792664136941</v>
      </c>
      <c r="S1930" s="1"/>
      <c r="T1930" s="17">
        <f t="shared" si="800"/>
        <v>600.79930690591948</v>
      </c>
      <c r="U1930" s="18">
        <f t="shared" si="801"/>
        <v>1503.4686795207117</v>
      </c>
      <c r="V1930" s="2">
        <f t="shared" si="802"/>
        <v>570.75934156062351</v>
      </c>
      <c r="W1930" s="18">
        <f t="shared" si="803"/>
        <v>1428.2952455446762</v>
      </c>
      <c r="X1930" s="2">
        <f t="shared" si="804"/>
        <v>-175.20519195808632</v>
      </c>
      <c r="Y1930" s="2">
        <f t="shared" si="805"/>
        <v>142.82952455446761</v>
      </c>
      <c r="Z1930" s="2">
        <f t="shared" si="806"/>
        <v>-1000</v>
      </c>
      <c r="AA1930" s="2">
        <f t="shared" si="807"/>
        <v>1428.2952455446762</v>
      </c>
      <c r="AB1930" s="5">
        <f t="shared" si="808"/>
        <v>-1</v>
      </c>
      <c r="AC1930" s="5">
        <f t="shared" si="809"/>
        <v>1.5099999999999998</v>
      </c>
      <c r="AD1930" s="3">
        <f t="shared" si="810"/>
        <v>201601</v>
      </c>
      <c r="AE1930" s="21">
        <v>1.546</v>
      </c>
      <c r="AF1930" s="21">
        <v>2.65</v>
      </c>
      <c r="AG1930" s="21">
        <v>1.5980000000000001</v>
      </c>
      <c r="AH1930" s="21">
        <v>2.5099999999999998</v>
      </c>
      <c r="AI1930">
        <v>23</v>
      </c>
      <c r="AJ1930">
        <v>34</v>
      </c>
      <c r="AK1930">
        <f t="shared" si="811"/>
        <v>-170</v>
      </c>
      <c r="AL1930">
        <f t="shared" si="812"/>
        <v>23</v>
      </c>
      <c r="AM1930">
        <f t="shared" si="813"/>
        <v>34</v>
      </c>
    </row>
    <row r="1931" spans="2:39" x14ac:dyDescent="0.25">
      <c r="B1931" s="23">
        <v>42372</v>
      </c>
      <c r="C1931" s="20" t="s">
        <v>36</v>
      </c>
      <c r="D1931" s="20" t="s">
        <v>32</v>
      </c>
      <c r="E1931" s="2">
        <v>-147.05882352941177</v>
      </c>
      <c r="F1931" s="2">
        <v>133</v>
      </c>
      <c r="H1931" s="2" t="str">
        <f t="shared" si="814"/>
        <v>Green Bay Packers</v>
      </c>
      <c r="I1931" s="2" t="str">
        <f t="shared" si="815"/>
        <v>Minnesota Vikings</v>
      </c>
      <c r="J1931" s="17">
        <f t="shared" si="816"/>
        <v>-147.05882352941177</v>
      </c>
      <c r="K1931" s="18">
        <f t="shared" si="817"/>
        <v>133</v>
      </c>
      <c r="L1931" s="4">
        <f t="shared" si="793"/>
        <v>1.68</v>
      </c>
      <c r="M1931" s="4">
        <f t="shared" si="794"/>
        <v>2.33</v>
      </c>
      <c r="N1931" s="1">
        <f t="shared" si="795"/>
        <v>0.59523809523809523</v>
      </c>
      <c r="O1931" s="1">
        <f t="shared" si="796"/>
        <v>0.42918454935622319</v>
      </c>
      <c r="P1931" s="1">
        <f t="shared" si="797"/>
        <v>2.3840399002493684E-2</v>
      </c>
      <c r="Q1931" s="1">
        <f t="shared" si="798"/>
        <v>8.3026772940936022E-2</v>
      </c>
      <c r="R1931" s="1">
        <f t="shared" si="799"/>
        <v>0.59402677294093609</v>
      </c>
      <c r="S1931" s="1"/>
      <c r="T1931" s="17">
        <f t="shared" si="800"/>
        <v>683.42580764357172</v>
      </c>
      <c r="U1931" s="18">
        <f t="shared" si="801"/>
        <v>1327.8234083783493</v>
      </c>
      <c r="V1931" s="2">
        <f t="shared" si="802"/>
        <v>649.25451726139306</v>
      </c>
      <c r="W1931" s="18">
        <f t="shared" si="803"/>
        <v>1261.4322379594319</v>
      </c>
      <c r="X1931" s="2">
        <f t="shared" si="804"/>
        <v>-154.02280206198321</v>
      </c>
      <c r="Y1931" s="2">
        <f t="shared" si="805"/>
        <v>126.14322379594319</v>
      </c>
      <c r="Z1931" s="2">
        <f t="shared" si="806"/>
        <v>-1000</v>
      </c>
      <c r="AA1931" s="2">
        <f t="shared" si="807"/>
        <v>1261.4322379594319</v>
      </c>
      <c r="AB1931" s="5">
        <f t="shared" si="808"/>
        <v>-1</v>
      </c>
      <c r="AC1931" s="5">
        <f t="shared" si="809"/>
        <v>1.33</v>
      </c>
      <c r="AD1931" s="3">
        <f t="shared" si="810"/>
        <v>201601</v>
      </c>
      <c r="AE1931" s="21">
        <v>1.581</v>
      </c>
      <c r="AF1931" s="21">
        <v>2.5499999999999998</v>
      </c>
      <c r="AG1931" s="21">
        <v>1.68</v>
      </c>
      <c r="AH1931" s="21">
        <v>2.33</v>
      </c>
      <c r="AI1931">
        <v>13</v>
      </c>
      <c r="AJ1931">
        <v>20</v>
      </c>
      <c r="AK1931">
        <f t="shared" si="811"/>
        <v>-150</v>
      </c>
      <c r="AL1931">
        <f t="shared" si="812"/>
        <v>13</v>
      </c>
      <c r="AM1931">
        <f t="shared" si="813"/>
        <v>20</v>
      </c>
    </row>
    <row r="1932" spans="2:39" x14ac:dyDescent="0.25">
      <c r="B1932" s="23">
        <v>42372</v>
      </c>
      <c r="C1932" s="20" t="s">
        <v>43</v>
      </c>
      <c r="D1932" s="20" t="s">
        <v>29</v>
      </c>
      <c r="E1932" s="2">
        <v>-220.26431718061676</v>
      </c>
      <c r="F1932" s="2">
        <v>197.00000000000003</v>
      </c>
      <c r="H1932" s="2" t="str">
        <f t="shared" si="814"/>
        <v>Houston Texans</v>
      </c>
      <c r="I1932" s="2" t="str">
        <f t="shared" si="815"/>
        <v>Jacksonville Jaguars</v>
      </c>
      <c r="J1932" s="17">
        <f t="shared" si="816"/>
        <v>-220.26431718061676</v>
      </c>
      <c r="K1932" s="18">
        <f t="shared" si="817"/>
        <v>197.00000000000003</v>
      </c>
      <c r="L1932" s="4">
        <f t="shared" si="793"/>
        <v>1.4540000000000002</v>
      </c>
      <c r="M1932" s="4">
        <f t="shared" si="794"/>
        <v>2.97</v>
      </c>
      <c r="N1932" s="1">
        <f t="shared" si="795"/>
        <v>0.68775790921595592</v>
      </c>
      <c r="O1932" s="1">
        <f t="shared" si="796"/>
        <v>0.33670033670033667</v>
      </c>
      <c r="P1932" s="1">
        <f t="shared" si="797"/>
        <v>2.3874321880650751E-2</v>
      </c>
      <c r="Q1932" s="1">
        <f t="shared" si="798"/>
        <v>0.17552878625780963</v>
      </c>
      <c r="R1932" s="1">
        <f t="shared" si="799"/>
        <v>0.68652878625780966</v>
      </c>
      <c r="S1932" s="1"/>
      <c r="T1932" s="17">
        <f t="shared" si="800"/>
        <v>456.6031607369099</v>
      </c>
      <c r="U1932" s="18">
        <f t="shared" si="801"/>
        <v>1948.6078523326898</v>
      </c>
      <c r="V1932" s="2">
        <f t="shared" si="802"/>
        <v>433.77300270006441</v>
      </c>
      <c r="W1932" s="18">
        <f t="shared" si="803"/>
        <v>1851.1774597160552</v>
      </c>
      <c r="X1932" s="2">
        <f t="shared" si="804"/>
        <v>-230.53532464570125</v>
      </c>
      <c r="Y1932" s="2">
        <f t="shared" si="805"/>
        <v>185.11774597160553</v>
      </c>
      <c r="Z1932" s="2">
        <f t="shared" si="806"/>
        <v>433.77300270006441</v>
      </c>
      <c r="AA1932" s="2">
        <f t="shared" si="807"/>
        <v>-1000</v>
      </c>
      <c r="AB1932" s="5">
        <f t="shared" si="808"/>
        <v>0.45400000000000018</v>
      </c>
      <c r="AC1932" s="5">
        <f t="shared" si="809"/>
        <v>-1</v>
      </c>
      <c r="AD1932" s="3">
        <f t="shared" si="810"/>
        <v>201601</v>
      </c>
      <c r="AE1932" s="21">
        <v>1.393</v>
      </c>
      <c r="AF1932" s="21">
        <v>3.26</v>
      </c>
      <c r="AG1932" s="21">
        <v>1.454</v>
      </c>
      <c r="AH1932" s="21">
        <v>2.97</v>
      </c>
      <c r="AI1932">
        <v>30</v>
      </c>
      <c r="AJ1932">
        <v>6</v>
      </c>
      <c r="AK1932">
        <f t="shared" si="811"/>
        <v>-300</v>
      </c>
      <c r="AL1932">
        <f t="shared" si="812"/>
        <v>30</v>
      </c>
      <c r="AM1932">
        <f t="shared" si="813"/>
        <v>6</v>
      </c>
    </row>
    <row r="1933" spans="2:39" x14ac:dyDescent="0.25">
      <c r="B1933" s="23">
        <v>42372</v>
      </c>
      <c r="C1933" s="20" t="s">
        <v>42</v>
      </c>
      <c r="D1933" s="20" t="s">
        <v>44</v>
      </c>
      <c r="E1933" s="2">
        <v>-185.18518518518516</v>
      </c>
      <c r="F1933" s="2">
        <v>166</v>
      </c>
      <c r="H1933" s="2" t="str">
        <f t="shared" si="814"/>
        <v>Indianapolis Colts</v>
      </c>
      <c r="I1933" s="2" t="str">
        <f t="shared" si="815"/>
        <v>Tennessee Titans</v>
      </c>
      <c r="J1933" s="17">
        <f t="shared" si="816"/>
        <v>-185.18518518518516</v>
      </c>
      <c r="K1933" s="18">
        <f t="shared" si="817"/>
        <v>166</v>
      </c>
      <c r="L1933" s="4">
        <f t="shared" si="793"/>
        <v>1.54</v>
      </c>
      <c r="M1933" s="4">
        <f t="shared" si="794"/>
        <v>2.66</v>
      </c>
      <c r="N1933" s="1">
        <f t="shared" si="795"/>
        <v>0.64935064935064934</v>
      </c>
      <c r="O1933" s="1">
        <f t="shared" si="796"/>
        <v>0.37593984962406013</v>
      </c>
      <c r="P1933" s="1">
        <f t="shared" si="797"/>
        <v>2.4666666666666726E-2</v>
      </c>
      <c r="Q1933" s="1">
        <f t="shared" si="798"/>
        <v>0.13670539986329461</v>
      </c>
      <c r="R1933" s="1">
        <f t="shared" si="799"/>
        <v>0.64770539986329467</v>
      </c>
      <c r="S1933" s="1"/>
      <c r="T1933" s="17">
        <f t="shared" si="800"/>
        <v>543.91178491187668</v>
      </c>
      <c r="U1933" s="18">
        <f t="shared" si="801"/>
        <v>1653.0471874062387</v>
      </c>
      <c r="V1933" s="2">
        <f t="shared" si="802"/>
        <v>516.71619566628283</v>
      </c>
      <c r="W1933" s="18">
        <f t="shared" si="803"/>
        <v>1570.3948280359266</v>
      </c>
      <c r="X1933" s="2">
        <f t="shared" si="804"/>
        <v>-193.52983482751958</v>
      </c>
      <c r="Y1933" s="2">
        <f t="shared" si="805"/>
        <v>157.03948280359265</v>
      </c>
      <c r="Z1933" s="2">
        <f t="shared" si="806"/>
        <v>516.71619566628283</v>
      </c>
      <c r="AA1933" s="2">
        <f t="shared" si="807"/>
        <v>-1000</v>
      </c>
      <c r="AB1933" s="5">
        <f t="shared" si="808"/>
        <v>0.54</v>
      </c>
      <c r="AC1933" s="5">
        <f t="shared" si="809"/>
        <v>-1</v>
      </c>
      <c r="AD1933" s="3">
        <f t="shared" si="810"/>
        <v>201601</v>
      </c>
      <c r="AE1933" s="21">
        <v>1.526</v>
      </c>
      <c r="AF1933" s="21">
        <v>2.71</v>
      </c>
      <c r="AG1933" s="21">
        <v>1.54</v>
      </c>
      <c r="AH1933" s="21">
        <v>2.66</v>
      </c>
      <c r="AI1933">
        <v>30</v>
      </c>
      <c r="AJ1933">
        <v>24</v>
      </c>
      <c r="AK1933">
        <f t="shared" si="811"/>
        <v>-190</v>
      </c>
      <c r="AL1933">
        <f t="shared" si="812"/>
        <v>30</v>
      </c>
      <c r="AM1933">
        <f t="shared" si="813"/>
        <v>24</v>
      </c>
    </row>
    <row r="1934" spans="2:39" x14ac:dyDescent="0.25">
      <c r="B1934" s="23">
        <v>42372</v>
      </c>
      <c r="C1934" s="20" t="s">
        <v>23</v>
      </c>
      <c r="D1934" s="20" t="s">
        <v>55</v>
      </c>
      <c r="E1934" s="2">
        <v>-290.69767441860461</v>
      </c>
      <c r="F1934" s="2">
        <v>256</v>
      </c>
      <c r="H1934" s="2" t="str">
        <f t="shared" si="814"/>
        <v>Kansas City Chiefs</v>
      </c>
      <c r="I1934" s="2" t="str">
        <f t="shared" si="815"/>
        <v>Oakland Raiders</v>
      </c>
      <c r="J1934" s="17">
        <f t="shared" si="816"/>
        <v>-290.69767441860461</v>
      </c>
      <c r="K1934" s="18">
        <f t="shared" si="817"/>
        <v>256</v>
      </c>
      <c r="L1934" s="4">
        <f t="shared" si="793"/>
        <v>1.3440000000000001</v>
      </c>
      <c r="M1934" s="4">
        <f t="shared" si="794"/>
        <v>3.56</v>
      </c>
      <c r="N1934" s="1">
        <f t="shared" si="795"/>
        <v>0.74404761904761896</v>
      </c>
      <c r="O1934" s="1">
        <f t="shared" si="796"/>
        <v>0.2808988764044944</v>
      </c>
      <c r="P1934" s="1">
        <f t="shared" si="797"/>
        <v>2.4339314845024385E-2</v>
      </c>
      <c r="Q1934" s="1">
        <f t="shared" si="798"/>
        <v>0.23157437132156228</v>
      </c>
      <c r="R1934" s="1">
        <f t="shared" si="799"/>
        <v>0.74257437132156223</v>
      </c>
      <c r="S1934" s="1"/>
      <c r="T1934" s="17">
        <f t="shared" si="800"/>
        <v>346.66646011536398</v>
      </c>
      <c r="U1934" s="18">
        <f t="shared" si="801"/>
        <v>2508.192835826314</v>
      </c>
      <c r="V1934" s="2">
        <f t="shared" si="802"/>
        <v>329.33313710959578</v>
      </c>
      <c r="W1934" s="18">
        <f t="shared" si="803"/>
        <v>2382.7831940349984</v>
      </c>
      <c r="X1934" s="2">
        <f t="shared" si="804"/>
        <v>-303.64390561379162</v>
      </c>
      <c r="Y1934" s="2">
        <f t="shared" si="805"/>
        <v>238.27831940349984</v>
      </c>
      <c r="Z1934" s="2">
        <f t="shared" si="806"/>
        <v>329.33313710959578</v>
      </c>
      <c r="AA1934" s="2">
        <f t="shared" si="807"/>
        <v>-1000</v>
      </c>
      <c r="AB1934" s="5">
        <f t="shared" si="808"/>
        <v>0.34400000000000008</v>
      </c>
      <c r="AC1934" s="5">
        <f t="shared" si="809"/>
        <v>-1</v>
      </c>
      <c r="AD1934" s="3">
        <f t="shared" si="810"/>
        <v>201601</v>
      </c>
      <c r="AE1934" s="21">
        <v>1.357</v>
      </c>
      <c r="AF1934" s="21">
        <v>3.48</v>
      </c>
      <c r="AG1934" s="21">
        <v>1.3440000000000001</v>
      </c>
      <c r="AH1934" s="21">
        <v>3.56</v>
      </c>
      <c r="AI1934">
        <v>23</v>
      </c>
      <c r="AJ1934">
        <v>17</v>
      </c>
      <c r="AK1934">
        <f t="shared" si="811"/>
        <v>-300</v>
      </c>
      <c r="AL1934">
        <f t="shared" si="812"/>
        <v>23</v>
      </c>
      <c r="AM1934">
        <f t="shared" si="813"/>
        <v>17</v>
      </c>
    </row>
    <row r="1935" spans="2:39" x14ac:dyDescent="0.25">
      <c r="B1935" s="23">
        <v>42372</v>
      </c>
      <c r="C1935" s="20" t="s">
        <v>33</v>
      </c>
      <c r="D1935" s="20" t="s">
        <v>39</v>
      </c>
      <c r="E1935" s="2">
        <v>330</v>
      </c>
      <c r="F1935" s="2">
        <v>-380.22813688212943</v>
      </c>
      <c r="H1935" s="2" t="str">
        <f t="shared" si="814"/>
        <v>New England Patriots</v>
      </c>
      <c r="I1935" s="2" t="str">
        <f t="shared" si="815"/>
        <v>Miami Dolphins</v>
      </c>
      <c r="J1935" s="17">
        <f t="shared" si="816"/>
        <v>-380.22813688212943</v>
      </c>
      <c r="K1935" s="18">
        <f t="shared" si="817"/>
        <v>330</v>
      </c>
      <c r="L1935" s="4">
        <f t="shared" si="793"/>
        <v>1.2629999999999999</v>
      </c>
      <c r="M1935" s="4">
        <f t="shared" si="794"/>
        <v>4.3</v>
      </c>
      <c r="N1935" s="1">
        <f t="shared" si="795"/>
        <v>0.79176563737133809</v>
      </c>
      <c r="O1935" s="1">
        <f t="shared" si="796"/>
        <v>0.23255813953488372</v>
      </c>
      <c r="P1935" s="1">
        <f t="shared" si="797"/>
        <v>2.3746180118641047E-2</v>
      </c>
      <c r="Q1935" s="1">
        <f t="shared" si="798"/>
        <v>0.2796037489182272</v>
      </c>
      <c r="R1935" s="1">
        <f t="shared" si="799"/>
        <v>0.79060374891822716</v>
      </c>
      <c r="S1935" s="1"/>
      <c r="T1935" s="17">
        <f t="shared" si="800"/>
        <v>264.85613225119045</v>
      </c>
      <c r="U1935" s="18">
        <f t="shared" si="801"/>
        <v>3182.3042096495674</v>
      </c>
      <c r="V1935" s="2">
        <f t="shared" si="802"/>
        <v>251.6133256386309</v>
      </c>
      <c r="W1935" s="18">
        <f t="shared" si="803"/>
        <v>3023.1889991670887</v>
      </c>
      <c r="X1935" s="2">
        <f t="shared" si="804"/>
        <v>-397.43523021360488</v>
      </c>
      <c r="Y1935" s="2">
        <f t="shared" si="805"/>
        <v>302.31889991670886</v>
      </c>
      <c r="Z1935" s="2">
        <f t="shared" si="806"/>
        <v>-1000</v>
      </c>
      <c r="AA1935" s="2">
        <f t="shared" si="807"/>
        <v>3023.1889991670887</v>
      </c>
      <c r="AB1935" s="5">
        <f t="shared" si="808"/>
        <v>-1</v>
      </c>
      <c r="AC1935" s="5">
        <f t="shared" si="809"/>
        <v>3.3</v>
      </c>
      <c r="AD1935" s="3">
        <f t="shared" si="810"/>
        <v>201601</v>
      </c>
      <c r="AE1935" s="21">
        <v>4.93</v>
      </c>
      <c r="AF1935" s="21">
        <v>1.2170000000000001</v>
      </c>
      <c r="AG1935" s="21">
        <v>4.3</v>
      </c>
      <c r="AH1935" s="21">
        <v>1.2629999999999999</v>
      </c>
      <c r="AI1935">
        <v>20</v>
      </c>
      <c r="AJ1935">
        <v>10</v>
      </c>
      <c r="AK1935">
        <f t="shared" si="811"/>
        <v>-400</v>
      </c>
      <c r="AL1935">
        <f t="shared" si="812"/>
        <v>10</v>
      </c>
      <c r="AM1935">
        <f t="shared" si="813"/>
        <v>20</v>
      </c>
    </row>
    <row r="1936" spans="2:39" x14ac:dyDescent="0.25">
      <c r="B1936" s="23">
        <v>42372</v>
      </c>
      <c r="C1936" s="20" t="s">
        <v>28</v>
      </c>
      <c r="D1936" s="20" t="s">
        <v>22</v>
      </c>
      <c r="E1936" s="2">
        <v>-202.02020202020196</v>
      </c>
      <c r="F1936" s="2">
        <v>181</v>
      </c>
      <c r="H1936" s="2" t="str">
        <f t="shared" si="814"/>
        <v>New York Giants</v>
      </c>
      <c r="I1936" s="2" t="str">
        <f t="shared" si="815"/>
        <v>Philadelphia Eagles</v>
      </c>
      <c r="J1936" s="17">
        <f t="shared" si="816"/>
        <v>-202.02020202020196</v>
      </c>
      <c r="K1936" s="18">
        <f t="shared" si="817"/>
        <v>181</v>
      </c>
      <c r="L1936" s="4">
        <f t="shared" si="793"/>
        <v>1.4950000000000001</v>
      </c>
      <c r="M1936" s="4">
        <f t="shared" si="794"/>
        <v>2.81</v>
      </c>
      <c r="N1936" s="1">
        <f t="shared" si="795"/>
        <v>0.66889632107023411</v>
      </c>
      <c r="O1936" s="1">
        <f t="shared" si="796"/>
        <v>0.35587188612099646</v>
      </c>
      <c r="P1936" s="1">
        <f t="shared" si="797"/>
        <v>2.4169570267131069E-2</v>
      </c>
      <c r="Q1936" s="1">
        <f t="shared" si="798"/>
        <v>0.15651221747461883</v>
      </c>
      <c r="R1936" s="1">
        <f t="shared" si="799"/>
        <v>0.66751221747461886</v>
      </c>
      <c r="S1936" s="1"/>
      <c r="T1936" s="17">
        <f t="shared" si="800"/>
        <v>498.09992060261197</v>
      </c>
      <c r="U1936" s="18">
        <f t="shared" si="801"/>
        <v>1796.2818011286422</v>
      </c>
      <c r="V1936" s="2">
        <f t="shared" si="802"/>
        <v>473.19492457248134</v>
      </c>
      <c r="W1936" s="18">
        <f t="shared" si="803"/>
        <v>1706.46771107221</v>
      </c>
      <c r="X1936" s="2">
        <f t="shared" si="804"/>
        <v>-211.32940107155051</v>
      </c>
      <c r="Y1936" s="2">
        <f t="shared" si="805"/>
        <v>170.64677110722101</v>
      </c>
      <c r="Z1936" s="2">
        <f t="shared" si="806"/>
        <v>-1000</v>
      </c>
      <c r="AA1936" s="2">
        <f t="shared" si="807"/>
        <v>1706.46771107221</v>
      </c>
      <c r="AB1936" s="5">
        <f t="shared" si="808"/>
        <v>-1</v>
      </c>
      <c r="AC1936" s="5">
        <f t="shared" si="809"/>
        <v>1.81</v>
      </c>
      <c r="AD1936" s="3">
        <f t="shared" si="810"/>
        <v>201601</v>
      </c>
      <c r="AE1936" s="21">
        <v>1.5740000000000001</v>
      </c>
      <c r="AF1936" s="21">
        <v>2.57</v>
      </c>
      <c r="AG1936" s="21">
        <v>1.4950000000000001</v>
      </c>
      <c r="AH1936" s="21">
        <v>2.81</v>
      </c>
      <c r="AI1936">
        <v>30</v>
      </c>
      <c r="AJ1936">
        <v>35</v>
      </c>
      <c r="AK1936">
        <f t="shared" si="811"/>
        <v>-300</v>
      </c>
      <c r="AL1936">
        <f t="shared" si="812"/>
        <v>30</v>
      </c>
      <c r="AM1936">
        <f t="shared" si="813"/>
        <v>35</v>
      </c>
    </row>
    <row r="1937" spans="2:39" x14ac:dyDescent="0.25">
      <c r="B1937" s="23">
        <v>42366</v>
      </c>
      <c r="C1937" s="20" t="s">
        <v>41</v>
      </c>
      <c r="D1937" s="20" t="s">
        <v>24</v>
      </c>
      <c r="E1937" s="2">
        <v>-185.18518518518516</v>
      </c>
      <c r="F1937" s="2">
        <v>166</v>
      </c>
      <c r="H1937" s="2" t="str">
        <f t="shared" si="814"/>
        <v>Denver Broncos</v>
      </c>
      <c r="I1937" s="2" t="str">
        <f t="shared" si="815"/>
        <v>Cincinnati Bengals</v>
      </c>
      <c r="J1937" s="17">
        <f t="shared" si="816"/>
        <v>-185.18518518518516</v>
      </c>
      <c r="K1937" s="18">
        <f t="shared" si="817"/>
        <v>166</v>
      </c>
      <c r="L1937" s="4">
        <f t="shared" si="793"/>
        <v>1.54</v>
      </c>
      <c r="M1937" s="4">
        <f t="shared" si="794"/>
        <v>2.66</v>
      </c>
      <c r="N1937" s="1">
        <f t="shared" si="795"/>
        <v>0.64935064935064934</v>
      </c>
      <c r="O1937" s="1">
        <f t="shared" si="796"/>
        <v>0.37593984962406013</v>
      </c>
      <c r="P1937" s="1">
        <f t="shared" si="797"/>
        <v>2.4666666666666726E-2</v>
      </c>
      <c r="Q1937" s="1">
        <f t="shared" si="798"/>
        <v>0.13670539986329461</v>
      </c>
      <c r="R1937" s="1">
        <f t="shared" si="799"/>
        <v>0.64770539986329467</v>
      </c>
      <c r="S1937" s="1"/>
      <c r="T1937" s="17">
        <f t="shared" si="800"/>
        <v>543.91178491187668</v>
      </c>
      <c r="U1937" s="18">
        <f t="shared" si="801"/>
        <v>1653.0471874062387</v>
      </c>
      <c r="V1937" s="2">
        <f t="shared" si="802"/>
        <v>516.71619566628283</v>
      </c>
      <c r="W1937" s="18">
        <f t="shared" si="803"/>
        <v>1570.3948280359266</v>
      </c>
      <c r="X1937" s="2">
        <f t="shared" si="804"/>
        <v>-193.52983482751958</v>
      </c>
      <c r="Y1937" s="2">
        <f t="shared" si="805"/>
        <v>157.03948280359265</v>
      </c>
      <c r="Z1937" s="2">
        <f t="shared" si="806"/>
        <v>516.71619566628283</v>
      </c>
      <c r="AA1937" s="2">
        <f t="shared" si="807"/>
        <v>-1000</v>
      </c>
      <c r="AB1937" s="5">
        <f t="shared" si="808"/>
        <v>0.54</v>
      </c>
      <c r="AC1937" s="5">
        <f t="shared" si="809"/>
        <v>-1</v>
      </c>
      <c r="AD1937" s="3">
        <f t="shared" si="810"/>
        <v>201512</v>
      </c>
      <c r="AE1937" s="21">
        <v>1.5309999999999999</v>
      </c>
      <c r="AF1937" s="21">
        <v>2.69</v>
      </c>
      <c r="AG1937" s="21">
        <v>1.54</v>
      </c>
      <c r="AH1937" s="21">
        <v>2.66</v>
      </c>
      <c r="AI1937">
        <v>20</v>
      </c>
      <c r="AJ1937">
        <v>17</v>
      </c>
      <c r="AK1937">
        <f t="shared" si="811"/>
        <v>-190</v>
      </c>
      <c r="AL1937">
        <f t="shared" si="812"/>
        <v>20</v>
      </c>
      <c r="AM1937">
        <f t="shared" si="813"/>
        <v>17</v>
      </c>
    </row>
    <row r="1938" spans="2:39" x14ac:dyDescent="0.25">
      <c r="B1938" s="23">
        <v>42365</v>
      </c>
      <c r="C1938" s="20" t="s">
        <v>51</v>
      </c>
      <c r="D1938" s="20" t="s">
        <v>36</v>
      </c>
      <c r="E1938" s="2">
        <v>-248.13895781637714</v>
      </c>
      <c r="F1938" s="2">
        <v>221</v>
      </c>
      <c r="H1938" s="2" t="str">
        <f t="shared" si="814"/>
        <v>Arizona Cardinals</v>
      </c>
      <c r="I1938" s="2" t="str">
        <f t="shared" si="815"/>
        <v>Green Bay Packers</v>
      </c>
      <c r="J1938" s="17">
        <f t="shared" si="816"/>
        <v>-248.13895781637714</v>
      </c>
      <c r="K1938" s="18">
        <f t="shared" si="817"/>
        <v>221</v>
      </c>
      <c r="L1938" s="4">
        <f t="shared" si="793"/>
        <v>1.403</v>
      </c>
      <c r="M1938" s="4">
        <f t="shared" si="794"/>
        <v>3.21</v>
      </c>
      <c r="N1938" s="1">
        <f t="shared" si="795"/>
        <v>0.71275837491090521</v>
      </c>
      <c r="O1938" s="1">
        <f t="shared" si="796"/>
        <v>0.3115264797507788</v>
      </c>
      <c r="P1938" s="1">
        <f t="shared" si="797"/>
        <v>2.3709083026230093E-2</v>
      </c>
      <c r="Q1938" s="1">
        <f t="shared" si="798"/>
        <v>0.20061594758006321</v>
      </c>
      <c r="R1938" s="1">
        <f t="shared" si="799"/>
        <v>0.71161594758006319</v>
      </c>
      <c r="S1938" s="1"/>
      <c r="T1938" s="17">
        <f t="shared" si="800"/>
        <v>405.25237440310605</v>
      </c>
      <c r="U1938" s="18">
        <f t="shared" si="801"/>
        <v>2175.9766274429703</v>
      </c>
      <c r="V1938" s="2">
        <f t="shared" si="802"/>
        <v>384.98975568295072</v>
      </c>
      <c r="W1938" s="18">
        <f t="shared" si="803"/>
        <v>2067.1777960708218</v>
      </c>
      <c r="X1938" s="2">
        <f t="shared" si="804"/>
        <v>-259.74717125292199</v>
      </c>
      <c r="Y1938" s="2">
        <f t="shared" si="805"/>
        <v>206.71777960708218</v>
      </c>
      <c r="Z1938" s="2">
        <f t="shared" si="806"/>
        <v>384.98975568295072</v>
      </c>
      <c r="AA1938" s="2">
        <f t="shared" si="807"/>
        <v>-1000</v>
      </c>
      <c r="AB1938" s="5">
        <f t="shared" si="808"/>
        <v>0.40300000000000002</v>
      </c>
      <c r="AC1938" s="5">
        <f t="shared" si="809"/>
        <v>-1</v>
      </c>
      <c r="AD1938" s="3">
        <f t="shared" si="810"/>
        <v>201512</v>
      </c>
      <c r="AE1938" s="21">
        <v>1.49</v>
      </c>
      <c r="AF1938" s="21">
        <v>2.83</v>
      </c>
      <c r="AG1938" s="21">
        <v>1.403</v>
      </c>
      <c r="AH1938" s="21">
        <v>3.21</v>
      </c>
      <c r="AI1938">
        <v>38</v>
      </c>
      <c r="AJ1938">
        <v>8</v>
      </c>
      <c r="AK1938">
        <f t="shared" si="811"/>
        <v>-300</v>
      </c>
      <c r="AL1938">
        <f t="shared" si="812"/>
        <v>38</v>
      </c>
      <c r="AM1938">
        <f t="shared" si="813"/>
        <v>8</v>
      </c>
    </row>
    <row r="1939" spans="2:39" x14ac:dyDescent="0.25">
      <c r="B1939" s="23">
        <v>42365</v>
      </c>
      <c r="C1939" s="20" t="s">
        <v>35</v>
      </c>
      <c r="D1939" s="20" t="s">
        <v>58</v>
      </c>
      <c r="E1939" s="2">
        <v>-578.03468208092477</v>
      </c>
      <c r="F1939" s="2">
        <v>480</v>
      </c>
      <c r="H1939" s="2" t="str">
        <f t="shared" si="814"/>
        <v>Seattle Seahawks</v>
      </c>
      <c r="I1939" s="2" t="str">
        <f t="shared" si="815"/>
        <v>St. Louis Rams</v>
      </c>
      <c r="J1939" s="17">
        <f t="shared" si="816"/>
        <v>-578.03468208092477</v>
      </c>
      <c r="K1939" s="18">
        <f t="shared" si="817"/>
        <v>480</v>
      </c>
      <c r="L1939" s="4">
        <f t="shared" si="793"/>
        <v>1.173</v>
      </c>
      <c r="M1939" s="4">
        <f t="shared" si="794"/>
        <v>5.8</v>
      </c>
      <c r="N1939" s="1">
        <f t="shared" si="795"/>
        <v>0.85251491901108267</v>
      </c>
      <c r="O1939" s="1">
        <f t="shared" si="796"/>
        <v>0.17241379310344829</v>
      </c>
      <c r="P1939" s="1">
        <f t="shared" si="797"/>
        <v>2.4322386347339742E-2</v>
      </c>
      <c r="Q1939" s="1">
        <f t="shared" si="798"/>
        <v>0.34005056295381719</v>
      </c>
      <c r="R1939" s="1">
        <f t="shared" si="799"/>
        <v>0.8510505629538172</v>
      </c>
      <c r="S1939" s="1"/>
      <c r="T1939" s="17">
        <f t="shared" si="800"/>
        <v>175.01831680741819</v>
      </c>
      <c r="U1939" s="18">
        <f t="shared" si="801"/>
        <v>4500.0761305264368</v>
      </c>
      <c r="V1939" s="2">
        <f t="shared" si="802"/>
        <v>166.26740096704728</v>
      </c>
      <c r="W1939" s="18">
        <f t="shared" si="803"/>
        <v>4275.0723240001143</v>
      </c>
      <c r="X1939" s="2">
        <f t="shared" si="804"/>
        <v>-601.44080811017852</v>
      </c>
      <c r="Y1939" s="2">
        <f t="shared" si="805"/>
        <v>427.50723240001145</v>
      </c>
      <c r="Z1939" s="2">
        <f t="shared" si="806"/>
        <v>-1000</v>
      </c>
      <c r="AA1939" s="2">
        <f t="shared" si="807"/>
        <v>4275.0723240001143</v>
      </c>
      <c r="AB1939" s="5">
        <f t="shared" si="808"/>
        <v>-1</v>
      </c>
      <c r="AC1939" s="5">
        <f t="shared" si="809"/>
        <v>4.8</v>
      </c>
      <c r="AD1939" s="3">
        <f t="shared" si="810"/>
        <v>201512</v>
      </c>
      <c r="AE1939" s="21">
        <v>1.113</v>
      </c>
      <c r="AF1939" s="21">
        <v>7.91</v>
      </c>
      <c r="AG1939" s="21">
        <v>1.173</v>
      </c>
      <c r="AH1939" s="21">
        <v>5.8</v>
      </c>
      <c r="AI1939">
        <v>17</v>
      </c>
      <c r="AJ1939">
        <v>23</v>
      </c>
      <c r="AK1939">
        <f t="shared" si="811"/>
        <v>-600</v>
      </c>
      <c r="AL1939">
        <f t="shared" si="812"/>
        <v>17</v>
      </c>
      <c r="AM1939">
        <f t="shared" si="813"/>
        <v>23</v>
      </c>
    </row>
    <row r="1940" spans="2:39" x14ac:dyDescent="0.25">
      <c r="B1940" s="23">
        <v>42365</v>
      </c>
      <c r="C1940" s="20" t="s">
        <v>46</v>
      </c>
      <c r="D1940" s="20" t="s">
        <v>29</v>
      </c>
      <c r="E1940" s="2">
        <v>-130.03901170351108</v>
      </c>
      <c r="F1940" s="2">
        <v>118.00000000000001</v>
      </c>
      <c r="H1940" s="2" t="str">
        <f t="shared" si="814"/>
        <v>New Orleans Saints</v>
      </c>
      <c r="I1940" s="2" t="str">
        <f t="shared" si="815"/>
        <v>Jacksonville Jaguars</v>
      </c>
      <c r="J1940" s="17">
        <f t="shared" si="816"/>
        <v>-130.03901170351108</v>
      </c>
      <c r="K1940" s="18">
        <f t="shared" si="817"/>
        <v>118.00000000000001</v>
      </c>
      <c r="L1940" s="4">
        <f t="shared" si="793"/>
        <v>1.7689999999999999</v>
      </c>
      <c r="M1940" s="4">
        <f t="shared" si="794"/>
        <v>2.1800000000000002</v>
      </c>
      <c r="N1940" s="1">
        <f t="shared" si="795"/>
        <v>0.56529112492933864</v>
      </c>
      <c r="O1940" s="1">
        <f t="shared" si="796"/>
        <v>0.4587155963302752</v>
      </c>
      <c r="P1940" s="1">
        <f t="shared" si="797"/>
        <v>2.3443909850595079E-2</v>
      </c>
      <c r="Q1940" s="1">
        <f t="shared" si="798"/>
        <v>5.328776429953172E-2</v>
      </c>
      <c r="R1940" s="1">
        <f t="shared" si="799"/>
        <v>0.56428776429953176</v>
      </c>
      <c r="S1940" s="1"/>
      <c r="T1940" s="17">
        <f t="shared" si="800"/>
        <v>772.14546064335025</v>
      </c>
      <c r="U1940" s="18">
        <f t="shared" si="801"/>
        <v>1178.7723247127699</v>
      </c>
      <c r="V1940" s="2">
        <f t="shared" si="802"/>
        <v>733.53818761118271</v>
      </c>
      <c r="W1940" s="18">
        <f t="shared" si="803"/>
        <v>1119.8337084771313</v>
      </c>
      <c r="X1940" s="2">
        <f t="shared" si="804"/>
        <v>-136.32555426413018</v>
      </c>
      <c r="Y1940" s="2">
        <f t="shared" si="805"/>
        <v>111.98337084771313</v>
      </c>
      <c r="Z1940" s="2">
        <f t="shared" si="806"/>
        <v>733.53818761118271</v>
      </c>
      <c r="AA1940" s="2">
        <f t="shared" si="807"/>
        <v>-1000</v>
      </c>
      <c r="AB1940" s="5">
        <f t="shared" si="808"/>
        <v>0.76899999999999991</v>
      </c>
      <c r="AC1940" s="5">
        <f t="shared" si="809"/>
        <v>-1</v>
      </c>
      <c r="AD1940" s="3">
        <f t="shared" si="810"/>
        <v>201512</v>
      </c>
      <c r="AE1940" s="21">
        <v>1.675</v>
      </c>
      <c r="AF1940" s="21">
        <v>2.34</v>
      </c>
      <c r="AG1940" s="21">
        <v>1.7689999999999999</v>
      </c>
      <c r="AH1940" s="21">
        <v>2.1800000000000002</v>
      </c>
      <c r="AI1940">
        <v>38</v>
      </c>
      <c r="AJ1940">
        <v>27</v>
      </c>
      <c r="AK1940">
        <f t="shared" si="811"/>
        <v>-140</v>
      </c>
      <c r="AL1940">
        <f t="shared" si="812"/>
        <v>38</v>
      </c>
      <c r="AM1940">
        <f t="shared" si="813"/>
        <v>27</v>
      </c>
    </row>
    <row r="1941" spans="2:39" x14ac:dyDescent="0.25">
      <c r="B1941" s="23">
        <v>42365</v>
      </c>
      <c r="C1941" s="20" t="s">
        <v>38</v>
      </c>
      <c r="D1941" s="20" t="s">
        <v>47</v>
      </c>
      <c r="E1941" s="2">
        <v>239</v>
      </c>
      <c r="F1941" s="2">
        <v>-270.2702702702702</v>
      </c>
      <c r="H1941" s="2" t="str">
        <f t="shared" si="814"/>
        <v>Carolina Panthers</v>
      </c>
      <c r="I1941" s="2" t="str">
        <f t="shared" si="815"/>
        <v>Atlanta Falcons</v>
      </c>
      <c r="J1941" s="17">
        <f t="shared" si="816"/>
        <v>-270.2702702702702</v>
      </c>
      <c r="K1941" s="18">
        <f t="shared" si="817"/>
        <v>239</v>
      </c>
      <c r="L1941" s="4">
        <f t="shared" si="793"/>
        <v>1.37</v>
      </c>
      <c r="M1941" s="4">
        <f t="shared" si="794"/>
        <v>3.39</v>
      </c>
      <c r="N1941" s="1">
        <f t="shared" si="795"/>
        <v>0.72992700729927007</v>
      </c>
      <c r="O1941" s="1">
        <f t="shared" si="796"/>
        <v>0.29498525073746312</v>
      </c>
      <c r="P1941" s="1">
        <f t="shared" si="797"/>
        <v>2.4306722689075522E-2</v>
      </c>
      <c r="Q1941" s="1">
        <f t="shared" si="798"/>
        <v>0.21747087828090347</v>
      </c>
      <c r="R1941" s="1">
        <f t="shared" si="799"/>
        <v>0.72847087828090351</v>
      </c>
      <c r="S1941" s="1"/>
      <c r="T1941" s="17">
        <f t="shared" si="800"/>
        <v>372.73847152252659</v>
      </c>
      <c r="U1941" s="18">
        <f t="shared" si="801"/>
        <v>2348.8422438213829</v>
      </c>
      <c r="V1941" s="2">
        <f t="shared" si="802"/>
        <v>354.10154794640027</v>
      </c>
      <c r="W1941" s="18">
        <f t="shared" si="803"/>
        <v>2231.4001316303138</v>
      </c>
      <c r="X1941" s="2">
        <f t="shared" si="804"/>
        <v>-282.40486544028556</v>
      </c>
      <c r="Y1941" s="2">
        <f t="shared" si="805"/>
        <v>223.14001316303137</v>
      </c>
      <c r="Z1941" s="2">
        <f t="shared" si="806"/>
        <v>-1000</v>
      </c>
      <c r="AA1941" s="2">
        <f t="shared" si="807"/>
        <v>2231.4001316303138</v>
      </c>
      <c r="AB1941" s="5">
        <f t="shared" si="808"/>
        <v>-1</v>
      </c>
      <c r="AC1941" s="5">
        <f t="shared" si="809"/>
        <v>2.39</v>
      </c>
      <c r="AD1941" s="3">
        <f t="shared" si="810"/>
        <v>201512</v>
      </c>
      <c r="AE1941" s="21">
        <v>3.6</v>
      </c>
      <c r="AF1941" s="21">
        <v>1.3380000000000001</v>
      </c>
      <c r="AG1941" s="21">
        <v>3.39</v>
      </c>
      <c r="AH1941" s="21">
        <v>1.37</v>
      </c>
      <c r="AI1941">
        <v>20</v>
      </c>
      <c r="AJ1941">
        <v>13</v>
      </c>
      <c r="AK1941">
        <f t="shared" si="811"/>
        <v>-300</v>
      </c>
      <c r="AL1941">
        <f t="shared" si="812"/>
        <v>13</v>
      </c>
      <c r="AM1941">
        <f t="shared" si="813"/>
        <v>20</v>
      </c>
    </row>
    <row r="1942" spans="2:39" x14ac:dyDescent="0.25">
      <c r="B1942" s="23">
        <v>42365</v>
      </c>
      <c r="C1942" s="20" t="s">
        <v>31</v>
      </c>
      <c r="D1942" s="20" t="s">
        <v>48</v>
      </c>
      <c r="E1942" s="2">
        <v>461.00000000000006</v>
      </c>
      <c r="F1942" s="2">
        <v>-552.48618784530368</v>
      </c>
      <c r="H1942" s="2" t="str">
        <f t="shared" si="814"/>
        <v>Pittsburgh Steelers</v>
      </c>
      <c r="I1942" s="2" t="str">
        <f t="shared" si="815"/>
        <v>Baltimore Ravens</v>
      </c>
      <c r="J1942" s="17">
        <f t="shared" si="816"/>
        <v>-552.48618784530368</v>
      </c>
      <c r="K1942" s="18">
        <f t="shared" si="817"/>
        <v>461.00000000000006</v>
      </c>
      <c r="L1942" s="4">
        <f t="shared" si="793"/>
        <v>1.181</v>
      </c>
      <c r="M1942" s="4">
        <f t="shared" si="794"/>
        <v>5.61</v>
      </c>
      <c r="N1942" s="1">
        <f t="shared" si="795"/>
        <v>0.84674005080440307</v>
      </c>
      <c r="O1942" s="1">
        <f t="shared" si="796"/>
        <v>0.17825311942959002</v>
      </c>
      <c r="P1942" s="1">
        <f t="shared" si="797"/>
        <v>2.4383743189515528E-2</v>
      </c>
      <c r="Q1942" s="1">
        <f t="shared" si="798"/>
        <v>0.33424346568740654</v>
      </c>
      <c r="R1942" s="1">
        <f t="shared" si="799"/>
        <v>0.8452434656874066</v>
      </c>
      <c r="S1942" s="1"/>
      <c r="T1942" s="17">
        <f t="shared" si="800"/>
        <v>183.09107445951733</v>
      </c>
      <c r="U1942" s="18">
        <f t="shared" si="801"/>
        <v>4339.2136408432089</v>
      </c>
      <c r="V1942" s="2">
        <f t="shared" si="802"/>
        <v>173.93652073654147</v>
      </c>
      <c r="W1942" s="18">
        <f t="shared" si="803"/>
        <v>4122.2529588010484</v>
      </c>
      <c r="X1942" s="2">
        <f t="shared" si="804"/>
        <v>-574.92238879187551</v>
      </c>
      <c r="Y1942" s="2">
        <f t="shared" si="805"/>
        <v>412.22529588010485</v>
      </c>
      <c r="Z1942" s="2">
        <f t="shared" si="806"/>
        <v>-1000</v>
      </c>
      <c r="AA1942" s="2">
        <f t="shared" si="807"/>
        <v>4122.2529588010484</v>
      </c>
      <c r="AB1942" s="5">
        <f t="shared" si="808"/>
        <v>-1</v>
      </c>
      <c r="AC1942" s="5">
        <f t="shared" si="809"/>
        <v>4.6100000000000003</v>
      </c>
      <c r="AD1942" s="3">
        <f t="shared" si="810"/>
        <v>201512</v>
      </c>
      <c r="AE1942" s="21">
        <v>5.08</v>
      </c>
      <c r="AF1942" s="21">
        <v>1.208</v>
      </c>
      <c r="AG1942" s="21">
        <v>5.61</v>
      </c>
      <c r="AH1942" s="21">
        <v>1.181</v>
      </c>
      <c r="AI1942">
        <v>20</v>
      </c>
      <c r="AJ1942">
        <v>17</v>
      </c>
      <c r="AK1942">
        <f t="shared" si="811"/>
        <v>-600</v>
      </c>
      <c r="AL1942">
        <f t="shared" si="812"/>
        <v>17</v>
      </c>
      <c r="AM1942">
        <f t="shared" si="813"/>
        <v>20</v>
      </c>
    </row>
    <row r="1943" spans="2:39" x14ac:dyDescent="0.25">
      <c r="B1943" s="23">
        <v>42365</v>
      </c>
      <c r="C1943" s="20" t="s">
        <v>27</v>
      </c>
      <c r="D1943" s="20" t="s">
        <v>26</v>
      </c>
      <c r="E1943" s="2">
        <v>-260.41666666666674</v>
      </c>
      <c r="F1943" s="2">
        <v>231</v>
      </c>
      <c r="H1943" s="2" t="str">
        <f t="shared" si="814"/>
        <v>Buffalo Bills</v>
      </c>
      <c r="I1943" s="2" t="str">
        <f t="shared" si="815"/>
        <v>Dallas Cowboys</v>
      </c>
      <c r="J1943" s="17">
        <f t="shared" si="816"/>
        <v>-260.41666666666674</v>
      </c>
      <c r="K1943" s="18">
        <f t="shared" si="817"/>
        <v>231</v>
      </c>
      <c r="L1943" s="4">
        <f t="shared" si="793"/>
        <v>1.3839999999999999</v>
      </c>
      <c r="M1943" s="4">
        <f t="shared" si="794"/>
        <v>3.31</v>
      </c>
      <c r="N1943" s="1">
        <f t="shared" si="795"/>
        <v>0.7225433526011561</v>
      </c>
      <c r="O1943" s="1">
        <f t="shared" si="796"/>
        <v>0.30211480362537763</v>
      </c>
      <c r="P1943" s="1">
        <f t="shared" si="797"/>
        <v>2.4064763527907984E-2</v>
      </c>
      <c r="Q1943" s="1">
        <f t="shared" si="798"/>
        <v>0.21021427448788924</v>
      </c>
      <c r="R1943" s="1">
        <f t="shared" si="799"/>
        <v>0.72121427448788922</v>
      </c>
      <c r="S1943" s="1"/>
      <c r="T1943" s="17">
        <f t="shared" si="800"/>
        <v>386.55048211582812</v>
      </c>
      <c r="U1943" s="18">
        <f t="shared" si="801"/>
        <v>2272.2260058594952</v>
      </c>
      <c r="V1943" s="2">
        <f t="shared" si="802"/>
        <v>367.22295801003668</v>
      </c>
      <c r="W1943" s="18">
        <f t="shared" si="803"/>
        <v>2158.6147055665206</v>
      </c>
      <c r="X1943" s="2">
        <f t="shared" si="804"/>
        <v>-272.31412911081355</v>
      </c>
      <c r="Y1943" s="2">
        <f t="shared" si="805"/>
        <v>215.86147055665205</v>
      </c>
      <c r="Z1943" s="2">
        <f t="shared" si="806"/>
        <v>367.22295801003668</v>
      </c>
      <c r="AA1943" s="2">
        <f t="shared" si="807"/>
        <v>-1000</v>
      </c>
      <c r="AB1943" s="5">
        <f t="shared" si="808"/>
        <v>0.3839999999999999</v>
      </c>
      <c r="AC1943" s="5">
        <f t="shared" si="809"/>
        <v>-1</v>
      </c>
      <c r="AD1943" s="3">
        <f t="shared" si="810"/>
        <v>201512</v>
      </c>
      <c r="AE1943" s="21">
        <v>1.3919999999999999</v>
      </c>
      <c r="AF1943" s="21">
        <v>3.27</v>
      </c>
      <c r="AG1943" s="21">
        <v>1.3839999999999999</v>
      </c>
      <c r="AH1943" s="21">
        <v>3.31</v>
      </c>
      <c r="AI1943">
        <v>16</v>
      </c>
      <c r="AJ1943">
        <v>6</v>
      </c>
      <c r="AK1943">
        <f t="shared" si="811"/>
        <v>-300</v>
      </c>
      <c r="AL1943">
        <f t="shared" si="812"/>
        <v>16</v>
      </c>
      <c r="AM1943">
        <f t="shared" si="813"/>
        <v>6</v>
      </c>
    </row>
    <row r="1944" spans="2:39" x14ac:dyDescent="0.25">
      <c r="B1944" s="23">
        <v>42365</v>
      </c>
      <c r="C1944" s="20" t="s">
        <v>37</v>
      </c>
      <c r="D1944" s="20" t="s">
        <v>25</v>
      </c>
      <c r="E1944" s="2">
        <v>-400</v>
      </c>
      <c r="F1944" s="2">
        <v>346</v>
      </c>
      <c r="H1944" s="2" t="str">
        <f t="shared" si="814"/>
        <v>Detroit Lions</v>
      </c>
      <c r="I1944" s="2" t="str">
        <f t="shared" si="815"/>
        <v>San Francisco 49ers</v>
      </c>
      <c r="J1944" s="17">
        <f t="shared" si="816"/>
        <v>-400</v>
      </c>
      <c r="K1944" s="18">
        <f t="shared" si="817"/>
        <v>346</v>
      </c>
      <c r="L1944" s="4">
        <f t="shared" si="793"/>
        <v>1.25</v>
      </c>
      <c r="M1944" s="4">
        <f t="shared" si="794"/>
        <v>4.46</v>
      </c>
      <c r="N1944" s="1">
        <f t="shared" si="795"/>
        <v>0.8</v>
      </c>
      <c r="O1944" s="1">
        <f t="shared" si="796"/>
        <v>0.22421524663677131</v>
      </c>
      <c r="P1944" s="1">
        <f t="shared" si="797"/>
        <v>2.3642732049036774E-2</v>
      </c>
      <c r="Q1944" s="1">
        <f t="shared" si="798"/>
        <v>0.28789237668161438</v>
      </c>
      <c r="R1944" s="1">
        <f t="shared" si="799"/>
        <v>0.79889237668161439</v>
      </c>
      <c r="S1944" s="1"/>
      <c r="T1944" s="17">
        <f t="shared" si="800"/>
        <v>251.73306090832037</v>
      </c>
      <c r="U1944" s="18">
        <f t="shared" si="801"/>
        <v>3325.0323008798923</v>
      </c>
      <c r="V1944" s="2">
        <f t="shared" si="802"/>
        <v>239.14640786290434</v>
      </c>
      <c r="W1944" s="18">
        <f t="shared" si="803"/>
        <v>3158.7806858358977</v>
      </c>
      <c r="X1944" s="2">
        <f t="shared" si="804"/>
        <v>-418.15388695834849</v>
      </c>
      <c r="Y1944" s="2">
        <f t="shared" si="805"/>
        <v>315.87806858358977</v>
      </c>
      <c r="Z1944" s="2">
        <f t="shared" si="806"/>
        <v>239.14640786290434</v>
      </c>
      <c r="AA1944" s="2">
        <f t="shared" si="807"/>
        <v>-1000</v>
      </c>
      <c r="AB1944" s="5">
        <f t="shared" si="808"/>
        <v>0.25</v>
      </c>
      <c r="AC1944" s="5">
        <f t="shared" si="809"/>
        <v>-1</v>
      </c>
      <c r="AD1944" s="3">
        <f t="shared" si="810"/>
        <v>201512</v>
      </c>
      <c r="AE1944" s="21">
        <v>1.2</v>
      </c>
      <c r="AF1944" s="21">
        <v>5.23</v>
      </c>
      <c r="AG1944" s="21">
        <v>1.25</v>
      </c>
      <c r="AH1944" s="21">
        <v>4.46</v>
      </c>
      <c r="AI1944">
        <v>32</v>
      </c>
      <c r="AJ1944">
        <v>17</v>
      </c>
      <c r="AK1944">
        <f t="shared" si="811"/>
        <v>-400</v>
      </c>
      <c r="AL1944">
        <f t="shared" si="812"/>
        <v>32</v>
      </c>
      <c r="AM1944">
        <f t="shared" si="813"/>
        <v>17</v>
      </c>
    </row>
    <row r="1945" spans="2:39" x14ac:dyDescent="0.25">
      <c r="B1945" s="23">
        <v>42365</v>
      </c>
      <c r="C1945" s="20" t="s">
        <v>23</v>
      </c>
      <c r="D1945" s="20" t="s">
        <v>49</v>
      </c>
      <c r="E1945" s="2">
        <v>-552.48618784530368</v>
      </c>
      <c r="F1945" s="2">
        <v>461.00000000000006</v>
      </c>
      <c r="H1945" s="2" t="str">
        <f t="shared" si="814"/>
        <v>Kansas City Chiefs</v>
      </c>
      <c r="I1945" s="2" t="str">
        <f t="shared" si="815"/>
        <v>Cleveland Browns</v>
      </c>
      <c r="J1945" s="17">
        <f t="shared" si="816"/>
        <v>-552.48618784530368</v>
      </c>
      <c r="K1945" s="18">
        <f t="shared" si="817"/>
        <v>461.00000000000006</v>
      </c>
      <c r="L1945" s="4">
        <f t="shared" si="793"/>
        <v>1.181</v>
      </c>
      <c r="M1945" s="4">
        <f t="shared" si="794"/>
        <v>5.61</v>
      </c>
      <c r="N1945" s="1">
        <f t="shared" si="795"/>
        <v>0.84674005080440307</v>
      </c>
      <c r="O1945" s="1">
        <f t="shared" si="796"/>
        <v>0.17825311942959002</v>
      </c>
      <c r="P1945" s="1">
        <f t="shared" si="797"/>
        <v>2.4383743189515528E-2</v>
      </c>
      <c r="Q1945" s="1">
        <f t="shared" si="798"/>
        <v>0.33424346568740654</v>
      </c>
      <c r="R1945" s="1">
        <f t="shared" si="799"/>
        <v>0.8452434656874066</v>
      </c>
      <c r="S1945" s="1"/>
      <c r="T1945" s="17">
        <f t="shared" si="800"/>
        <v>183.09107445951733</v>
      </c>
      <c r="U1945" s="18">
        <f t="shared" si="801"/>
        <v>4339.2136408432089</v>
      </c>
      <c r="V1945" s="2">
        <f t="shared" si="802"/>
        <v>173.93652073654147</v>
      </c>
      <c r="W1945" s="18">
        <f t="shared" si="803"/>
        <v>4122.2529588010484</v>
      </c>
      <c r="X1945" s="2">
        <f t="shared" si="804"/>
        <v>-574.92238879187551</v>
      </c>
      <c r="Y1945" s="2">
        <f t="shared" si="805"/>
        <v>412.22529588010485</v>
      </c>
      <c r="Z1945" s="2">
        <f t="shared" si="806"/>
        <v>173.93652073654147</v>
      </c>
      <c r="AA1945" s="2">
        <f t="shared" si="807"/>
        <v>-1000</v>
      </c>
      <c r="AB1945" s="5">
        <f t="shared" si="808"/>
        <v>0.18100000000000005</v>
      </c>
      <c r="AC1945" s="5">
        <f t="shared" si="809"/>
        <v>-1</v>
      </c>
      <c r="AD1945" s="3">
        <f t="shared" si="810"/>
        <v>201512</v>
      </c>
      <c r="AE1945" s="21">
        <v>1.133</v>
      </c>
      <c r="AF1945" s="21">
        <v>7.04</v>
      </c>
      <c r="AG1945" s="21">
        <v>1.181</v>
      </c>
      <c r="AH1945" s="21">
        <v>5.61</v>
      </c>
      <c r="AI1945">
        <v>17</v>
      </c>
      <c r="AJ1945">
        <v>13</v>
      </c>
      <c r="AK1945">
        <f t="shared" si="811"/>
        <v>-600</v>
      </c>
      <c r="AL1945">
        <f t="shared" si="812"/>
        <v>17</v>
      </c>
      <c r="AM1945">
        <f t="shared" si="813"/>
        <v>13</v>
      </c>
    </row>
    <row r="1946" spans="2:39" x14ac:dyDescent="0.25">
      <c r="B1946" s="23">
        <v>42365</v>
      </c>
      <c r="C1946" s="20" t="s">
        <v>33</v>
      </c>
      <c r="D1946" s="20" t="s">
        <v>42</v>
      </c>
      <c r="E1946" s="2">
        <v>-133.15579227696406</v>
      </c>
      <c r="F1946" s="2">
        <v>120.00000000000001</v>
      </c>
      <c r="H1946" s="2" t="str">
        <f t="shared" si="814"/>
        <v>Miami Dolphins</v>
      </c>
      <c r="I1946" s="2" t="str">
        <f t="shared" si="815"/>
        <v>Indianapolis Colts</v>
      </c>
      <c r="J1946" s="17">
        <f t="shared" si="816"/>
        <v>-133.15579227696406</v>
      </c>
      <c r="K1946" s="18">
        <f t="shared" si="817"/>
        <v>120.00000000000001</v>
      </c>
      <c r="L1946" s="4">
        <f t="shared" si="793"/>
        <v>1.7509999999999999</v>
      </c>
      <c r="M1946" s="4">
        <f t="shared" si="794"/>
        <v>2.2000000000000002</v>
      </c>
      <c r="N1946" s="1">
        <f t="shared" si="795"/>
        <v>0.57110222729868654</v>
      </c>
      <c r="O1946" s="1">
        <f t="shared" si="796"/>
        <v>0.45454545454545453</v>
      </c>
      <c r="P1946" s="1">
        <f t="shared" si="797"/>
        <v>2.5006327512022253E-2</v>
      </c>
      <c r="Q1946" s="1">
        <f t="shared" si="798"/>
        <v>5.8278386376616004E-2</v>
      </c>
      <c r="R1946" s="1">
        <f t="shared" si="799"/>
        <v>0.56927838637661599</v>
      </c>
      <c r="S1946" s="1"/>
      <c r="T1946" s="17">
        <f t="shared" si="800"/>
        <v>756.60981328462503</v>
      </c>
      <c r="U1946" s="18">
        <f t="shared" si="801"/>
        <v>1202.4897180992134</v>
      </c>
      <c r="V1946" s="2">
        <f t="shared" si="802"/>
        <v>718.77932262039371</v>
      </c>
      <c r="W1946" s="18">
        <f t="shared" si="803"/>
        <v>1142.3652321942527</v>
      </c>
      <c r="X1946" s="2">
        <f t="shared" si="804"/>
        <v>-139.12475895305161</v>
      </c>
      <c r="Y1946" s="2">
        <f t="shared" si="805"/>
        <v>114.23652321942527</v>
      </c>
      <c r="Z1946" s="2">
        <f t="shared" si="806"/>
        <v>-1000</v>
      </c>
      <c r="AA1946" s="2">
        <f t="shared" si="807"/>
        <v>1142.3652321942527</v>
      </c>
      <c r="AB1946" s="5">
        <f t="shared" si="808"/>
        <v>-1</v>
      </c>
      <c r="AC1946" s="5">
        <f t="shared" si="809"/>
        <v>1.2000000000000002</v>
      </c>
      <c r="AD1946" s="3">
        <f t="shared" si="810"/>
        <v>201512</v>
      </c>
      <c r="AE1946" s="21">
        <v>1.724</v>
      </c>
      <c r="AF1946" s="21">
        <v>2.25</v>
      </c>
      <c r="AG1946" s="21">
        <v>1.7509999999999999</v>
      </c>
      <c r="AH1946" s="21">
        <v>2.2000000000000002</v>
      </c>
      <c r="AI1946">
        <v>12</v>
      </c>
      <c r="AJ1946">
        <v>18</v>
      </c>
      <c r="AK1946">
        <f t="shared" si="811"/>
        <v>-140</v>
      </c>
      <c r="AL1946">
        <f t="shared" si="812"/>
        <v>12</v>
      </c>
      <c r="AM1946">
        <f t="shared" si="813"/>
        <v>18</v>
      </c>
    </row>
    <row r="1947" spans="2:39" x14ac:dyDescent="0.25">
      <c r="B1947" s="23">
        <v>42365</v>
      </c>
      <c r="C1947" s="20" t="s">
        <v>32</v>
      </c>
      <c r="D1947" s="20" t="s">
        <v>28</v>
      </c>
      <c r="E1947" s="2">
        <v>-305.81039755351685</v>
      </c>
      <c r="F1947" s="2">
        <v>269</v>
      </c>
      <c r="H1947" s="2" t="str">
        <f t="shared" si="814"/>
        <v>Minnesota Vikings</v>
      </c>
      <c r="I1947" s="2" t="str">
        <f t="shared" si="815"/>
        <v>New York Giants</v>
      </c>
      <c r="J1947" s="17">
        <f t="shared" si="816"/>
        <v>-305.81039755351685</v>
      </c>
      <c r="K1947" s="18">
        <f t="shared" si="817"/>
        <v>269</v>
      </c>
      <c r="L1947" s="4">
        <f t="shared" si="793"/>
        <v>1.327</v>
      </c>
      <c r="M1947" s="4">
        <f t="shared" si="794"/>
        <v>3.69</v>
      </c>
      <c r="N1947" s="1">
        <f t="shared" si="795"/>
        <v>0.75357950263752826</v>
      </c>
      <c r="O1947" s="1">
        <f t="shared" si="796"/>
        <v>0.2710027100271003</v>
      </c>
      <c r="P1947" s="1">
        <f t="shared" si="797"/>
        <v>2.3992425752441537E-2</v>
      </c>
      <c r="Q1947" s="1">
        <f t="shared" si="798"/>
        <v>0.24128839630521398</v>
      </c>
      <c r="R1947" s="1">
        <f t="shared" si="799"/>
        <v>0.75228839630521405</v>
      </c>
      <c r="S1947" s="1"/>
      <c r="T1947" s="17">
        <f t="shared" si="800"/>
        <v>329.27744853090337</v>
      </c>
      <c r="U1947" s="18">
        <f t="shared" si="801"/>
        <v>2626.8147297550358</v>
      </c>
      <c r="V1947" s="2">
        <f t="shared" si="802"/>
        <v>312.81357610435816</v>
      </c>
      <c r="W1947" s="18">
        <f t="shared" si="803"/>
        <v>2495.4739932672837</v>
      </c>
      <c r="X1947" s="2">
        <f t="shared" si="804"/>
        <v>-319.67921995380044</v>
      </c>
      <c r="Y1947" s="2">
        <f t="shared" si="805"/>
        <v>249.54739932672837</v>
      </c>
      <c r="Z1947" s="2">
        <f t="shared" si="806"/>
        <v>312.81357610435816</v>
      </c>
      <c r="AA1947" s="2">
        <f t="shared" si="807"/>
        <v>-1000</v>
      </c>
      <c r="AB1947" s="5">
        <f t="shared" si="808"/>
        <v>0.32699999999999996</v>
      </c>
      <c r="AC1947" s="5">
        <f t="shared" si="809"/>
        <v>-1</v>
      </c>
      <c r="AD1947" s="3">
        <f t="shared" si="810"/>
        <v>201512</v>
      </c>
      <c r="AE1947" s="21">
        <v>1.423</v>
      </c>
      <c r="AF1947" s="21">
        <v>3.11</v>
      </c>
      <c r="AG1947" s="21">
        <v>1.327</v>
      </c>
      <c r="AH1947" s="21">
        <v>3.69</v>
      </c>
      <c r="AI1947">
        <v>49</v>
      </c>
      <c r="AJ1947">
        <v>17</v>
      </c>
      <c r="AK1947">
        <f t="shared" si="811"/>
        <v>-400</v>
      </c>
      <c r="AL1947">
        <f t="shared" si="812"/>
        <v>49</v>
      </c>
      <c r="AM1947">
        <f t="shared" si="813"/>
        <v>17</v>
      </c>
    </row>
    <row r="1948" spans="2:39" x14ac:dyDescent="0.25">
      <c r="B1948" s="23">
        <v>42365</v>
      </c>
      <c r="C1948" s="20" t="s">
        <v>45</v>
      </c>
      <c r="D1948" s="20" t="s">
        <v>39</v>
      </c>
      <c r="E1948" s="2">
        <v>121</v>
      </c>
      <c r="F1948" s="2">
        <v>-134.04825737265415</v>
      </c>
      <c r="H1948" s="2" t="str">
        <f t="shared" si="814"/>
        <v>New England Patriots</v>
      </c>
      <c r="I1948" s="2" t="str">
        <f t="shared" si="815"/>
        <v>New York Jets</v>
      </c>
      <c r="J1948" s="17">
        <f t="shared" si="816"/>
        <v>-134.04825737265415</v>
      </c>
      <c r="K1948" s="18">
        <f t="shared" si="817"/>
        <v>121</v>
      </c>
      <c r="L1948" s="4">
        <f t="shared" si="793"/>
        <v>1.746</v>
      </c>
      <c r="M1948" s="4">
        <f t="shared" si="794"/>
        <v>2.21</v>
      </c>
      <c r="N1948" s="1">
        <f t="shared" si="795"/>
        <v>0.57273768613974796</v>
      </c>
      <c r="O1948" s="1">
        <f t="shared" si="796"/>
        <v>0.45248868778280543</v>
      </c>
      <c r="P1948" s="1">
        <f t="shared" si="797"/>
        <v>2.4605662285136498E-2</v>
      </c>
      <c r="Q1948" s="1">
        <f t="shared" si="798"/>
        <v>6.0124499178471263E-2</v>
      </c>
      <c r="R1948" s="1">
        <f t="shared" si="799"/>
        <v>0.5711244991784713</v>
      </c>
      <c r="S1948" s="1"/>
      <c r="T1948" s="17">
        <f t="shared" si="800"/>
        <v>750.93171705721034</v>
      </c>
      <c r="U1948" s="18">
        <f t="shared" si="801"/>
        <v>1211.3891833551868</v>
      </c>
      <c r="V1948" s="2">
        <f t="shared" si="802"/>
        <v>713.38513120434982</v>
      </c>
      <c r="W1948" s="18">
        <f t="shared" si="803"/>
        <v>1150.8197241874275</v>
      </c>
      <c r="X1948" s="2">
        <f t="shared" si="804"/>
        <v>-140.17673711698779</v>
      </c>
      <c r="Y1948" s="2">
        <f t="shared" si="805"/>
        <v>115.08197241874275</v>
      </c>
      <c r="Z1948" s="2">
        <f t="shared" si="806"/>
        <v>-1000</v>
      </c>
      <c r="AA1948" s="2">
        <f t="shared" si="807"/>
        <v>1150.8197241874275</v>
      </c>
      <c r="AB1948" s="5">
        <f t="shared" si="808"/>
        <v>-1</v>
      </c>
      <c r="AC1948" s="5">
        <f t="shared" si="809"/>
        <v>1.21</v>
      </c>
      <c r="AD1948" s="3">
        <f t="shared" si="810"/>
        <v>201512</v>
      </c>
      <c r="AE1948" s="21">
        <v>2.48</v>
      </c>
      <c r="AF1948" s="21">
        <v>1.609</v>
      </c>
      <c r="AG1948" s="21">
        <v>2.21</v>
      </c>
      <c r="AH1948" s="21">
        <v>1.746</v>
      </c>
      <c r="AI1948">
        <v>26</v>
      </c>
      <c r="AJ1948">
        <v>20</v>
      </c>
      <c r="AK1948">
        <f t="shared" si="811"/>
        <v>-140</v>
      </c>
      <c r="AL1948">
        <f t="shared" si="812"/>
        <v>20</v>
      </c>
      <c r="AM1948">
        <f t="shared" si="813"/>
        <v>26</v>
      </c>
    </row>
    <row r="1949" spans="2:39" x14ac:dyDescent="0.25">
      <c r="B1949" s="23">
        <v>42365</v>
      </c>
      <c r="C1949" s="20" t="s">
        <v>30</v>
      </c>
      <c r="D1949" s="20" t="s">
        <v>40</v>
      </c>
      <c r="E1949" s="2">
        <v>-179.21146953405017</v>
      </c>
      <c r="F1949" s="2">
        <v>161</v>
      </c>
      <c r="H1949" s="2" t="str">
        <f t="shared" si="814"/>
        <v>Tampa Bay Buccaneers</v>
      </c>
      <c r="I1949" s="2" t="str">
        <f t="shared" si="815"/>
        <v>Chicago Bears</v>
      </c>
      <c r="J1949" s="17">
        <f t="shared" si="816"/>
        <v>-179.21146953405017</v>
      </c>
      <c r="K1949" s="18">
        <f t="shared" si="817"/>
        <v>161</v>
      </c>
      <c r="L1949" s="4">
        <f t="shared" si="793"/>
        <v>1.5579999999999998</v>
      </c>
      <c r="M1949" s="4">
        <f t="shared" si="794"/>
        <v>2.6100000000000003</v>
      </c>
      <c r="N1949" s="1">
        <f t="shared" si="795"/>
        <v>0.64184852374839541</v>
      </c>
      <c r="O1949" s="1">
        <f t="shared" si="796"/>
        <v>0.38314176245210724</v>
      </c>
      <c r="P1949" s="1">
        <f t="shared" si="797"/>
        <v>2.4380998080614336E-2</v>
      </c>
      <c r="Q1949" s="1">
        <f t="shared" si="798"/>
        <v>0.12935338064814408</v>
      </c>
      <c r="R1949" s="1">
        <f t="shared" si="799"/>
        <v>0.64035338064814407</v>
      </c>
      <c r="S1949" s="1"/>
      <c r="T1949" s="17">
        <f t="shared" si="800"/>
        <v>561.63773038542206</v>
      </c>
      <c r="U1949" s="18">
        <f t="shared" si="801"/>
        <v>1603.4302738055192</v>
      </c>
      <c r="V1949" s="2">
        <f t="shared" si="802"/>
        <v>533.55584386615089</v>
      </c>
      <c r="W1949" s="18">
        <f t="shared" si="803"/>
        <v>1523.2587601152431</v>
      </c>
      <c r="X1949" s="2">
        <f t="shared" si="804"/>
        <v>-187.42180626379991</v>
      </c>
      <c r="Y1949" s="2">
        <f t="shared" si="805"/>
        <v>152.32587601152431</v>
      </c>
      <c r="Z1949" s="2">
        <f t="shared" si="806"/>
        <v>-1000</v>
      </c>
      <c r="AA1949" s="2">
        <f t="shared" si="807"/>
        <v>1523.2587601152431</v>
      </c>
      <c r="AB1949" s="5">
        <f t="shared" si="808"/>
        <v>-1</v>
      </c>
      <c r="AC1949" s="5">
        <f t="shared" si="809"/>
        <v>1.6100000000000003</v>
      </c>
      <c r="AD1949" s="3">
        <f t="shared" si="810"/>
        <v>201512</v>
      </c>
      <c r="AE1949" s="21">
        <v>1.625</v>
      </c>
      <c r="AF1949" s="21">
        <v>2.44</v>
      </c>
      <c r="AG1949" s="21">
        <v>1.5580000000000001</v>
      </c>
      <c r="AH1949" s="21">
        <v>2.61</v>
      </c>
      <c r="AI1949">
        <v>21</v>
      </c>
      <c r="AJ1949">
        <v>26</v>
      </c>
      <c r="AK1949">
        <f t="shared" si="811"/>
        <v>-180</v>
      </c>
      <c r="AL1949">
        <f t="shared" si="812"/>
        <v>21</v>
      </c>
      <c r="AM1949">
        <f t="shared" si="813"/>
        <v>26</v>
      </c>
    </row>
    <row r="1950" spans="2:39" x14ac:dyDescent="0.25">
      <c r="B1950" s="23">
        <v>42365</v>
      </c>
      <c r="C1950" s="20" t="s">
        <v>44</v>
      </c>
      <c r="D1950" s="20" t="s">
        <v>43</v>
      </c>
      <c r="E1950" s="2">
        <v>152.99999999999997</v>
      </c>
      <c r="F1950" s="2">
        <v>-170.06802721088434</v>
      </c>
      <c r="H1950" s="2" t="str">
        <f t="shared" si="814"/>
        <v>Houston Texans</v>
      </c>
      <c r="I1950" s="2" t="str">
        <f t="shared" si="815"/>
        <v>Tennessee Titans</v>
      </c>
      <c r="J1950" s="17">
        <f t="shared" si="816"/>
        <v>-170.06802721088434</v>
      </c>
      <c r="K1950" s="18">
        <f t="shared" si="817"/>
        <v>152.99999999999997</v>
      </c>
      <c r="L1950" s="4">
        <f t="shared" si="793"/>
        <v>1.5880000000000001</v>
      </c>
      <c r="M1950" s="4">
        <f t="shared" si="794"/>
        <v>2.5299999999999998</v>
      </c>
      <c r="N1950" s="1">
        <f t="shared" si="795"/>
        <v>0.62972292191435764</v>
      </c>
      <c r="O1950" s="1">
        <f t="shared" si="796"/>
        <v>0.39525691699604748</v>
      </c>
      <c r="P1950" s="1">
        <f t="shared" si="797"/>
        <v>2.4371053909664986E-2</v>
      </c>
      <c r="Q1950" s="1">
        <f t="shared" si="798"/>
        <v>0.11723300245915508</v>
      </c>
      <c r="R1950" s="1">
        <f t="shared" si="799"/>
        <v>0.62823300245915514</v>
      </c>
      <c r="S1950" s="1"/>
      <c r="T1950" s="17">
        <f t="shared" si="800"/>
        <v>591.76610602372068</v>
      </c>
      <c r="U1950" s="18">
        <f t="shared" si="801"/>
        <v>1525.4353459459228</v>
      </c>
      <c r="V1950" s="2">
        <f t="shared" si="802"/>
        <v>562.17780072253458</v>
      </c>
      <c r="W1950" s="18">
        <f t="shared" si="803"/>
        <v>1449.1635786486265</v>
      </c>
      <c r="X1950" s="2">
        <f t="shared" si="804"/>
        <v>-177.87966702256082</v>
      </c>
      <c r="Y1950" s="2">
        <f t="shared" si="805"/>
        <v>144.91635786486265</v>
      </c>
      <c r="Z1950" s="2">
        <f t="shared" si="806"/>
        <v>562.17780072253458</v>
      </c>
      <c r="AA1950" s="2">
        <f t="shared" si="807"/>
        <v>-1000</v>
      </c>
      <c r="AB1950" s="5">
        <f t="shared" si="808"/>
        <v>0.58800000000000008</v>
      </c>
      <c r="AC1950" s="5">
        <f t="shared" si="809"/>
        <v>-1</v>
      </c>
      <c r="AD1950" s="3">
        <f t="shared" si="810"/>
        <v>201512</v>
      </c>
      <c r="AE1950" s="21">
        <v>2.81</v>
      </c>
      <c r="AF1950" s="21">
        <v>1.4950000000000001</v>
      </c>
      <c r="AG1950" s="21">
        <v>2.5299999999999998</v>
      </c>
      <c r="AH1950" s="21">
        <v>1.5880000000000001</v>
      </c>
      <c r="AI1950">
        <v>6</v>
      </c>
      <c r="AJ1950">
        <v>34</v>
      </c>
      <c r="AK1950">
        <f t="shared" si="811"/>
        <v>-180</v>
      </c>
      <c r="AL1950">
        <f t="shared" si="812"/>
        <v>34</v>
      </c>
      <c r="AM1950">
        <f t="shared" si="813"/>
        <v>6</v>
      </c>
    </row>
    <row r="1951" spans="2:39" x14ac:dyDescent="0.25">
      <c r="B1951" s="23">
        <v>42364</v>
      </c>
      <c r="C1951" s="20" t="s">
        <v>22</v>
      </c>
      <c r="D1951" s="20" t="s">
        <v>56</v>
      </c>
      <c r="E1951" s="2">
        <v>-190.11406844106463</v>
      </c>
      <c r="F1951" s="2">
        <v>171</v>
      </c>
      <c r="H1951" s="2" t="str">
        <f t="shared" si="814"/>
        <v>Philadelphia Eagles</v>
      </c>
      <c r="I1951" s="2" t="str">
        <f t="shared" si="815"/>
        <v>Washington Redskins</v>
      </c>
      <c r="J1951" s="17">
        <f t="shared" si="816"/>
        <v>-190.11406844106463</v>
      </c>
      <c r="K1951" s="18">
        <f t="shared" si="817"/>
        <v>171</v>
      </c>
      <c r="L1951" s="4">
        <f t="shared" si="793"/>
        <v>1.5260000000000002</v>
      </c>
      <c r="M1951" s="4">
        <f t="shared" si="794"/>
        <v>2.71</v>
      </c>
      <c r="N1951" s="1">
        <f t="shared" si="795"/>
        <v>0.65530799475753598</v>
      </c>
      <c r="O1951" s="1">
        <f t="shared" si="796"/>
        <v>0.36900369003690037</v>
      </c>
      <c r="P1951" s="1">
        <f t="shared" si="797"/>
        <v>2.3734655335221788E-2</v>
      </c>
      <c r="Q1951" s="1">
        <f t="shared" si="798"/>
        <v>0.14315215236031781</v>
      </c>
      <c r="R1951" s="1">
        <f t="shared" si="799"/>
        <v>0.65415215236031776</v>
      </c>
      <c r="S1951" s="1"/>
      <c r="T1951" s="17">
        <f t="shared" si="800"/>
        <v>528.69633829345491</v>
      </c>
      <c r="U1951" s="18">
        <f t="shared" si="801"/>
        <v>1698.0824170407793</v>
      </c>
      <c r="V1951" s="2">
        <f t="shared" si="802"/>
        <v>502.26152137878216</v>
      </c>
      <c r="W1951" s="18">
        <f t="shared" si="803"/>
        <v>1613.1782961887402</v>
      </c>
      <c r="X1951" s="2">
        <f t="shared" si="804"/>
        <v>-199.09946460856727</v>
      </c>
      <c r="Y1951" s="2">
        <f t="shared" si="805"/>
        <v>161.31782961887401</v>
      </c>
      <c r="Z1951" s="2">
        <f t="shared" si="806"/>
        <v>-1000</v>
      </c>
      <c r="AA1951" s="2">
        <f t="shared" si="807"/>
        <v>1613.1782961887402</v>
      </c>
      <c r="AB1951" s="5">
        <f t="shared" si="808"/>
        <v>-1</v>
      </c>
      <c r="AC1951" s="5">
        <f t="shared" si="809"/>
        <v>1.71</v>
      </c>
      <c r="AD1951" s="3">
        <f t="shared" si="810"/>
        <v>201512</v>
      </c>
      <c r="AE1951" s="21">
        <v>1.645</v>
      </c>
      <c r="AF1951" s="21">
        <v>2.4</v>
      </c>
      <c r="AG1951" s="21">
        <v>1.526</v>
      </c>
      <c r="AH1951" s="21">
        <v>2.71</v>
      </c>
      <c r="AI1951">
        <v>24</v>
      </c>
      <c r="AJ1951">
        <v>38</v>
      </c>
      <c r="AK1951">
        <f t="shared" si="811"/>
        <v>-200</v>
      </c>
      <c r="AL1951">
        <f t="shared" si="812"/>
        <v>24</v>
      </c>
      <c r="AM1951">
        <f t="shared" si="813"/>
        <v>38</v>
      </c>
    </row>
    <row r="1952" spans="2:39" x14ac:dyDescent="0.25">
      <c r="B1952" s="23">
        <v>42362</v>
      </c>
      <c r="C1952" s="20" t="s">
        <v>55</v>
      </c>
      <c r="D1952" s="20" t="s">
        <v>57</v>
      </c>
      <c r="E1952" s="2">
        <v>-202.02020202020196</v>
      </c>
      <c r="F1952" s="2">
        <v>181</v>
      </c>
      <c r="H1952" s="2" t="str">
        <f t="shared" si="814"/>
        <v>Oakland Raiders</v>
      </c>
      <c r="I1952" s="2" t="str">
        <f t="shared" si="815"/>
        <v>San Diego Chargers</v>
      </c>
      <c r="J1952" s="17">
        <f t="shared" si="816"/>
        <v>-202.02020202020196</v>
      </c>
      <c r="K1952" s="18">
        <f t="shared" si="817"/>
        <v>181</v>
      </c>
      <c r="L1952" s="4">
        <f t="shared" si="793"/>
        <v>1.4950000000000001</v>
      </c>
      <c r="M1952" s="4">
        <f t="shared" si="794"/>
        <v>2.81</v>
      </c>
      <c r="N1952" s="1">
        <f t="shared" si="795"/>
        <v>0.66889632107023411</v>
      </c>
      <c r="O1952" s="1">
        <f t="shared" si="796"/>
        <v>0.35587188612099646</v>
      </c>
      <c r="P1952" s="1">
        <f t="shared" si="797"/>
        <v>2.4169570267131069E-2</v>
      </c>
      <c r="Q1952" s="1">
        <f t="shared" si="798"/>
        <v>0.15651221747461883</v>
      </c>
      <c r="R1952" s="1">
        <f t="shared" si="799"/>
        <v>0.66751221747461886</v>
      </c>
      <c r="S1952" s="1"/>
      <c r="T1952" s="17">
        <f t="shared" si="800"/>
        <v>498.09992060261197</v>
      </c>
      <c r="U1952" s="18">
        <f t="shared" si="801"/>
        <v>1796.2818011286422</v>
      </c>
      <c r="V1952" s="2">
        <f t="shared" si="802"/>
        <v>473.19492457248134</v>
      </c>
      <c r="W1952" s="18">
        <f t="shared" si="803"/>
        <v>1706.46771107221</v>
      </c>
      <c r="X1952" s="2">
        <f t="shared" si="804"/>
        <v>-211.32940107155051</v>
      </c>
      <c r="Y1952" s="2">
        <f t="shared" si="805"/>
        <v>170.64677110722101</v>
      </c>
      <c r="Z1952" s="2">
        <f t="shared" si="806"/>
        <v>473.19492457248134</v>
      </c>
      <c r="AA1952" s="2">
        <f t="shared" si="807"/>
        <v>-1000</v>
      </c>
      <c r="AB1952" s="5">
        <f t="shared" si="808"/>
        <v>0.49500000000000011</v>
      </c>
      <c r="AC1952" s="5">
        <f t="shared" si="809"/>
        <v>-1</v>
      </c>
      <c r="AD1952" s="3">
        <f t="shared" si="810"/>
        <v>201512</v>
      </c>
      <c r="AE1952" s="21">
        <v>1.444</v>
      </c>
      <c r="AF1952" s="21">
        <v>3.01</v>
      </c>
      <c r="AG1952" s="21">
        <v>1.4950000000000001</v>
      </c>
      <c r="AH1952" s="21">
        <v>2.81</v>
      </c>
      <c r="AI1952">
        <v>23</v>
      </c>
      <c r="AJ1952">
        <v>20</v>
      </c>
      <c r="AK1952">
        <f t="shared" si="811"/>
        <v>-300</v>
      </c>
      <c r="AL1952">
        <f t="shared" si="812"/>
        <v>23</v>
      </c>
      <c r="AM1952">
        <f t="shared" si="813"/>
        <v>20</v>
      </c>
    </row>
    <row r="1953" spans="2:39" x14ac:dyDescent="0.25">
      <c r="B1953" s="23">
        <v>42359</v>
      </c>
      <c r="C1953" s="20" t="s">
        <v>46</v>
      </c>
      <c r="D1953" s="20" t="s">
        <v>37</v>
      </c>
      <c r="E1953" s="2">
        <v>-124.06947890818857</v>
      </c>
      <c r="F1953" s="2">
        <v>112.00000000000001</v>
      </c>
      <c r="H1953" s="2" t="str">
        <f t="shared" si="814"/>
        <v>New Orleans Saints</v>
      </c>
      <c r="I1953" s="2" t="str">
        <f t="shared" si="815"/>
        <v>Detroit Lions</v>
      </c>
      <c r="J1953" s="17">
        <f t="shared" si="816"/>
        <v>-124.06947890818857</v>
      </c>
      <c r="K1953" s="18">
        <f t="shared" si="817"/>
        <v>112.00000000000001</v>
      </c>
      <c r="L1953" s="4">
        <f t="shared" si="793"/>
        <v>1.806</v>
      </c>
      <c r="M1953" s="4">
        <f t="shared" si="794"/>
        <v>2.12</v>
      </c>
      <c r="N1953" s="1">
        <f t="shared" si="795"/>
        <v>0.55370985603543743</v>
      </c>
      <c r="O1953" s="1">
        <f t="shared" si="796"/>
        <v>0.47169811320754712</v>
      </c>
      <c r="P1953" s="1">
        <f t="shared" si="797"/>
        <v>2.4778400407539536E-2</v>
      </c>
      <c r="Q1953" s="1">
        <f t="shared" si="798"/>
        <v>4.1005871413945155E-2</v>
      </c>
      <c r="R1953" s="1">
        <f t="shared" si="799"/>
        <v>0.55200587141394519</v>
      </c>
      <c r="S1953" s="1"/>
      <c r="T1953" s="17">
        <f t="shared" si="800"/>
        <v>811.57493386534532</v>
      </c>
      <c r="U1953" s="18">
        <f t="shared" si="801"/>
        <v>1122.4401858660988</v>
      </c>
      <c r="V1953" s="2">
        <f t="shared" si="802"/>
        <v>770.99618717207807</v>
      </c>
      <c r="W1953" s="18">
        <f t="shared" si="803"/>
        <v>1066.3181765727938</v>
      </c>
      <c r="X1953" s="2">
        <f t="shared" si="804"/>
        <v>-129.70232753911282</v>
      </c>
      <c r="Y1953" s="2">
        <f t="shared" si="805"/>
        <v>106.63181765727938</v>
      </c>
      <c r="Z1953" s="2">
        <f t="shared" si="806"/>
        <v>-1000</v>
      </c>
      <c r="AA1953" s="2">
        <f t="shared" si="807"/>
        <v>1066.3181765727938</v>
      </c>
      <c r="AB1953" s="5">
        <f t="shared" si="808"/>
        <v>-1</v>
      </c>
      <c r="AC1953" s="5">
        <f t="shared" si="809"/>
        <v>1.1200000000000001</v>
      </c>
      <c r="AD1953" s="3">
        <f t="shared" si="810"/>
        <v>201512</v>
      </c>
      <c r="AE1953" s="21">
        <v>1.645</v>
      </c>
      <c r="AF1953" s="21">
        <v>2.4</v>
      </c>
      <c r="AG1953" s="21">
        <v>1.806</v>
      </c>
      <c r="AH1953" s="21">
        <v>2.12</v>
      </c>
      <c r="AI1953">
        <v>27</v>
      </c>
      <c r="AJ1953">
        <v>35</v>
      </c>
      <c r="AK1953">
        <f t="shared" si="811"/>
        <v>-130</v>
      </c>
      <c r="AL1953">
        <f t="shared" si="812"/>
        <v>27</v>
      </c>
      <c r="AM1953">
        <f t="shared" si="813"/>
        <v>35</v>
      </c>
    </row>
    <row r="1954" spans="2:39" x14ac:dyDescent="0.25">
      <c r="B1954" s="23">
        <v>42358</v>
      </c>
      <c r="C1954" s="20" t="s">
        <v>22</v>
      </c>
      <c r="D1954" s="20" t="s">
        <v>51</v>
      </c>
      <c r="E1954" s="2">
        <v>156</v>
      </c>
      <c r="F1954" s="2">
        <v>-173.01038062283735</v>
      </c>
      <c r="H1954" s="2" t="str">
        <f t="shared" si="814"/>
        <v>Arizona Cardinals</v>
      </c>
      <c r="I1954" s="2" t="str">
        <f t="shared" si="815"/>
        <v>Philadelphia Eagles</v>
      </c>
      <c r="J1954" s="17">
        <f t="shared" si="816"/>
        <v>-173.01038062283735</v>
      </c>
      <c r="K1954" s="18">
        <f t="shared" si="817"/>
        <v>156</v>
      </c>
      <c r="L1954" s="4">
        <f t="shared" si="793"/>
        <v>1.5780000000000003</v>
      </c>
      <c r="M1954" s="4">
        <f t="shared" si="794"/>
        <v>2.56</v>
      </c>
      <c r="N1954" s="1">
        <f t="shared" si="795"/>
        <v>0.63371356147021529</v>
      </c>
      <c r="O1954" s="1">
        <f t="shared" si="796"/>
        <v>0.390625</v>
      </c>
      <c r="P1954" s="1">
        <f t="shared" si="797"/>
        <v>2.3760270662155469E-2</v>
      </c>
      <c r="Q1954" s="1">
        <f t="shared" si="798"/>
        <v>0.12154428073510765</v>
      </c>
      <c r="R1954" s="1">
        <f t="shared" si="799"/>
        <v>0.6325442807351076</v>
      </c>
      <c r="S1954" s="1"/>
      <c r="T1954" s="17">
        <f t="shared" si="800"/>
        <v>580.916989460178</v>
      </c>
      <c r="U1954" s="18">
        <f t="shared" si="801"/>
        <v>1552.6559461382408</v>
      </c>
      <c r="V1954" s="2">
        <f t="shared" si="802"/>
        <v>551.87113998716904</v>
      </c>
      <c r="W1954" s="18">
        <f t="shared" si="803"/>
        <v>1475.0231488313286</v>
      </c>
      <c r="X1954" s="2">
        <f t="shared" si="804"/>
        <v>-181.20172039133084</v>
      </c>
      <c r="Y1954" s="2">
        <f t="shared" si="805"/>
        <v>147.50231488313287</v>
      </c>
      <c r="Z1954" s="2">
        <f t="shared" si="806"/>
        <v>551.87113998716904</v>
      </c>
      <c r="AA1954" s="2">
        <f t="shared" si="807"/>
        <v>-1000</v>
      </c>
      <c r="AB1954" s="5">
        <f t="shared" si="808"/>
        <v>0.57800000000000029</v>
      </c>
      <c r="AC1954" s="5">
        <f t="shared" si="809"/>
        <v>-1</v>
      </c>
      <c r="AD1954" s="3">
        <f t="shared" si="810"/>
        <v>201512</v>
      </c>
      <c r="AE1954" s="21">
        <v>2.62</v>
      </c>
      <c r="AF1954" s="21">
        <v>1.5549999999999999</v>
      </c>
      <c r="AG1954" s="21">
        <v>2.56</v>
      </c>
      <c r="AH1954" s="21">
        <v>1.5780000000000001</v>
      </c>
      <c r="AI1954">
        <v>17</v>
      </c>
      <c r="AJ1954">
        <v>40</v>
      </c>
      <c r="AK1954">
        <f t="shared" si="811"/>
        <v>-180</v>
      </c>
      <c r="AL1954">
        <f t="shared" si="812"/>
        <v>40</v>
      </c>
      <c r="AM1954">
        <f t="shared" si="813"/>
        <v>17</v>
      </c>
    </row>
    <row r="1955" spans="2:39" x14ac:dyDescent="0.25">
      <c r="B1955" s="23">
        <v>42358</v>
      </c>
      <c r="C1955" s="20" t="s">
        <v>48</v>
      </c>
      <c r="D1955" s="20" t="s">
        <v>41</v>
      </c>
      <c r="E1955" s="2">
        <v>-346.02076124567481</v>
      </c>
      <c r="F1955" s="2">
        <v>301</v>
      </c>
      <c r="H1955" s="2" t="str">
        <f t="shared" si="814"/>
        <v>Pittsburgh Steelers</v>
      </c>
      <c r="I1955" s="2" t="str">
        <f t="shared" si="815"/>
        <v>Denver Broncos</v>
      </c>
      <c r="J1955" s="17">
        <f t="shared" si="816"/>
        <v>-346.02076124567481</v>
      </c>
      <c r="K1955" s="18">
        <f t="shared" si="817"/>
        <v>301</v>
      </c>
      <c r="L1955" s="4">
        <f t="shared" si="793"/>
        <v>1.2889999999999999</v>
      </c>
      <c r="M1955" s="4">
        <f t="shared" si="794"/>
        <v>4.01</v>
      </c>
      <c r="N1955" s="1">
        <f t="shared" si="795"/>
        <v>0.77579519006982156</v>
      </c>
      <c r="O1955" s="1">
        <f t="shared" si="796"/>
        <v>0.24937655860349128</v>
      </c>
      <c r="P1955" s="1">
        <f t="shared" si="797"/>
        <v>2.4553689375353849E-2</v>
      </c>
      <c r="Q1955" s="1">
        <f t="shared" si="798"/>
        <v>0.26320931573316514</v>
      </c>
      <c r="R1955" s="1">
        <f t="shared" si="799"/>
        <v>0.77420931573316509</v>
      </c>
      <c r="S1955" s="1"/>
      <c r="T1955" s="17">
        <f t="shared" si="800"/>
        <v>291.64036091843502</v>
      </c>
      <c r="U1955" s="18">
        <f t="shared" si="801"/>
        <v>2925.5291346283079</v>
      </c>
      <c r="V1955" s="2">
        <f t="shared" si="802"/>
        <v>277.05834287251326</v>
      </c>
      <c r="W1955" s="18">
        <f t="shared" si="803"/>
        <v>2779.2526778968922</v>
      </c>
      <c r="X1955" s="2">
        <f t="shared" si="804"/>
        <v>-360.93480875980839</v>
      </c>
      <c r="Y1955" s="2">
        <f t="shared" si="805"/>
        <v>277.9252677896892</v>
      </c>
      <c r="Z1955" s="2">
        <f t="shared" si="806"/>
        <v>277.05834287251326</v>
      </c>
      <c r="AA1955" s="2">
        <f t="shared" si="807"/>
        <v>-1000</v>
      </c>
      <c r="AB1955" s="5">
        <f t="shared" si="808"/>
        <v>0.28899999999999992</v>
      </c>
      <c r="AC1955" s="5">
        <f t="shared" si="809"/>
        <v>-1</v>
      </c>
      <c r="AD1955" s="3">
        <f t="shared" si="810"/>
        <v>201512</v>
      </c>
      <c r="AE1955" s="21">
        <v>1.425</v>
      </c>
      <c r="AF1955" s="21">
        <v>3.1</v>
      </c>
      <c r="AG1955" s="21">
        <v>1.2889999999999999</v>
      </c>
      <c r="AH1955" s="21">
        <v>4.01</v>
      </c>
      <c r="AI1955">
        <v>34</v>
      </c>
      <c r="AJ1955">
        <v>27</v>
      </c>
      <c r="AK1955">
        <f t="shared" si="811"/>
        <v>-400</v>
      </c>
      <c r="AL1955">
        <f t="shared" si="812"/>
        <v>34</v>
      </c>
      <c r="AM1955">
        <f t="shared" si="813"/>
        <v>27</v>
      </c>
    </row>
    <row r="1956" spans="2:39" x14ac:dyDescent="0.25">
      <c r="B1956" s="23">
        <v>42358</v>
      </c>
      <c r="C1956" s="20" t="s">
        <v>57</v>
      </c>
      <c r="D1956" s="20" t="s">
        <v>33</v>
      </c>
      <c r="E1956" s="2">
        <v>-105.0420168067227</v>
      </c>
      <c r="F1956" s="2">
        <v>-105.0420168067227</v>
      </c>
      <c r="H1956" s="2" t="str">
        <f t="shared" si="814"/>
        <v>San Diego Chargers</v>
      </c>
      <c r="I1956" s="2" t="str">
        <f t="shared" si="815"/>
        <v>Miami Dolphins</v>
      </c>
      <c r="J1956" s="17">
        <f t="shared" si="816"/>
        <v>-105.0420168067227</v>
      </c>
      <c r="K1956" s="18">
        <f t="shared" si="817"/>
        <v>-105.0420168067227</v>
      </c>
      <c r="L1956" s="4">
        <f t="shared" si="793"/>
        <v>1.952</v>
      </c>
      <c r="M1956" s="4">
        <f t="shared" si="794"/>
        <v>1.952</v>
      </c>
      <c r="N1956" s="1">
        <f t="shared" si="795"/>
        <v>0.51229508196721307</v>
      </c>
      <c r="O1956" s="1">
        <f t="shared" si="796"/>
        <v>0.51229508196721307</v>
      </c>
      <c r="P1956" s="1">
        <f t="shared" si="797"/>
        <v>2.4000000000000021E-2</v>
      </c>
      <c r="Q1956" s="1">
        <f t="shared" si="798"/>
        <v>0</v>
      </c>
      <c r="R1956" s="1">
        <f t="shared" si="799"/>
        <v>0.51100000000000001</v>
      </c>
      <c r="S1956" s="1"/>
      <c r="T1956" s="17">
        <f t="shared" si="800"/>
        <v>956.94716242661434</v>
      </c>
      <c r="U1956" s="18">
        <f t="shared" si="801"/>
        <v>953.05662164669593</v>
      </c>
      <c r="V1956" s="2">
        <f t="shared" si="802"/>
        <v>909.09980430528356</v>
      </c>
      <c r="W1956" s="18">
        <f t="shared" si="803"/>
        <v>905.40379056436109</v>
      </c>
      <c r="X1956" s="2">
        <f t="shared" si="804"/>
        <v>-109.9989236895921</v>
      </c>
      <c r="Y1956" s="2">
        <f t="shared" si="805"/>
        <v>-110.44795818412409</v>
      </c>
      <c r="Z1956" s="2">
        <f t="shared" si="806"/>
        <v>-1000</v>
      </c>
      <c r="AA1956" s="2">
        <f t="shared" si="807"/>
        <v>905.40379056436109</v>
      </c>
      <c r="AB1956" s="5">
        <f t="shared" si="808"/>
        <v>-1</v>
      </c>
      <c r="AC1956" s="5">
        <f t="shared" si="809"/>
        <v>0.95199999999999996</v>
      </c>
      <c r="AD1956" s="3">
        <f t="shared" si="810"/>
        <v>201512</v>
      </c>
      <c r="AE1956" s="21">
        <v>1.8260000000000001</v>
      </c>
      <c r="AF1956" s="21">
        <v>2.1</v>
      </c>
      <c r="AG1956" s="21">
        <v>1.952</v>
      </c>
      <c r="AH1956" s="21">
        <v>1.952</v>
      </c>
      <c r="AI1956">
        <v>30</v>
      </c>
      <c r="AJ1956">
        <v>14</v>
      </c>
      <c r="AK1956">
        <f t="shared" si="811"/>
        <v>-110</v>
      </c>
      <c r="AL1956">
        <f t="shared" si="812"/>
        <v>14</v>
      </c>
      <c r="AM1956">
        <f t="shared" si="813"/>
        <v>30</v>
      </c>
    </row>
    <row r="1957" spans="2:39" x14ac:dyDescent="0.25">
      <c r="B1957" s="23">
        <v>42358</v>
      </c>
      <c r="C1957" s="20" t="s">
        <v>25</v>
      </c>
      <c r="D1957" s="20" t="s">
        <v>24</v>
      </c>
      <c r="E1957" s="2">
        <v>262</v>
      </c>
      <c r="F1957" s="2">
        <v>-297.61904761904754</v>
      </c>
      <c r="H1957" s="2" t="str">
        <f t="shared" si="814"/>
        <v>Cincinnati Bengals</v>
      </c>
      <c r="I1957" s="2" t="str">
        <f t="shared" si="815"/>
        <v>San Francisco 49ers</v>
      </c>
      <c r="J1957" s="17">
        <f t="shared" si="816"/>
        <v>-297.61904761904754</v>
      </c>
      <c r="K1957" s="18">
        <f t="shared" si="817"/>
        <v>262</v>
      </c>
      <c r="L1957" s="4">
        <f t="shared" si="793"/>
        <v>1.3360000000000001</v>
      </c>
      <c r="M1957" s="4">
        <f t="shared" si="794"/>
        <v>3.62</v>
      </c>
      <c r="N1957" s="1">
        <f t="shared" si="795"/>
        <v>0.74850299401197595</v>
      </c>
      <c r="O1957" s="1">
        <f t="shared" si="796"/>
        <v>0.27624309392265195</v>
      </c>
      <c r="P1957" s="1">
        <f t="shared" si="797"/>
        <v>2.4148506860371177E-2</v>
      </c>
      <c r="Q1957" s="1">
        <f t="shared" si="798"/>
        <v>0.236129950044662</v>
      </c>
      <c r="R1957" s="1">
        <f t="shared" si="799"/>
        <v>0.74712995004466198</v>
      </c>
      <c r="S1957" s="1"/>
      <c r="T1957" s="17">
        <f t="shared" si="800"/>
        <v>338.45524455313546</v>
      </c>
      <c r="U1957" s="18">
        <f t="shared" si="801"/>
        <v>2562.8662743688978</v>
      </c>
      <c r="V1957" s="2">
        <f t="shared" si="802"/>
        <v>321.53248232547867</v>
      </c>
      <c r="W1957" s="18">
        <f t="shared" si="803"/>
        <v>2434.7229606504529</v>
      </c>
      <c r="X1957" s="2">
        <f t="shared" si="804"/>
        <v>-311.01056812907848</v>
      </c>
      <c r="Y1957" s="2">
        <f t="shared" si="805"/>
        <v>243.4722960650453</v>
      </c>
      <c r="Z1957" s="2">
        <f t="shared" si="806"/>
        <v>321.53248232547867</v>
      </c>
      <c r="AA1957" s="2">
        <f t="shared" si="807"/>
        <v>-1000</v>
      </c>
      <c r="AB1957" s="5">
        <f t="shared" si="808"/>
        <v>0.33600000000000008</v>
      </c>
      <c r="AC1957" s="5">
        <f t="shared" si="809"/>
        <v>-1</v>
      </c>
      <c r="AD1957" s="3">
        <f t="shared" si="810"/>
        <v>201512</v>
      </c>
      <c r="AE1957" s="21">
        <v>2.93</v>
      </c>
      <c r="AF1957" s="21">
        <v>1.4650000000000001</v>
      </c>
      <c r="AG1957" s="21">
        <v>3.62</v>
      </c>
      <c r="AH1957" s="21">
        <v>1.3360000000000001</v>
      </c>
      <c r="AI1957">
        <v>14</v>
      </c>
      <c r="AJ1957">
        <v>24</v>
      </c>
      <c r="AK1957">
        <f t="shared" si="811"/>
        <v>-300</v>
      </c>
      <c r="AL1957">
        <f t="shared" si="812"/>
        <v>24</v>
      </c>
      <c r="AM1957">
        <f t="shared" si="813"/>
        <v>14</v>
      </c>
    </row>
    <row r="1958" spans="2:39" x14ac:dyDescent="0.25">
      <c r="B1958" s="23">
        <v>42358</v>
      </c>
      <c r="C1958" s="20" t="s">
        <v>55</v>
      </c>
      <c r="D1958" s="20" t="s">
        <v>36</v>
      </c>
      <c r="E1958" s="2">
        <v>181</v>
      </c>
      <c r="F1958" s="2">
        <v>-202.02020202020196</v>
      </c>
      <c r="H1958" s="2" t="str">
        <f t="shared" si="814"/>
        <v>Green Bay Packers</v>
      </c>
      <c r="I1958" s="2" t="str">
        <f t="shared" si="815"/>
        <v>Oakland Raiders</v>
      </c>
      <c r="J1958" s="17">
        <f t="shared" si="816"/>
        <v>-202.02020202020196</v>
      </c>
      <c r="K1958" s="18">
        <f t="shared" si="817"/>
        <v>181</v>
      </c>
      <c r="L1958" s="4">
        <f t="shared" si="793"/>
        <v>1.4950000000000001</v>
      </c>
      <c r="M1958" s="4">
        <f t="shared" si="794"/>
        <v>2.81</v>
      </c>
      <c r="N1958" s="1">
        <f t="shared" si="795"/>
        <v>0.66889632107023411</v>
      </c>
      <c r="O1958" s="1">
        <f t="shared" si="796"/>
        <v>0.35587188612099646</v>
      </c>
      <c r="P1958" s="1">
        <f t="shared" si="797"/>
        <v>2.4169570267131069E-2</v>
      </c>
      <c r="Q1958" s="1">
        <f t="shared" si="798"/>
        <v>0.15651221747461883</v>
      </c>
      <c r="R1958" s="1">
        <f t="shared" si="799"/>
        <v>0.66751221747461886</v>
      </c>
      <c r="S1958" s="1"/>
      <c r="T1958" s="17">
        <f t="shared" si="800"/>
        <v>498.09992060261197</v>
      </c>
      <c r="U1958" s="18">
        <f t="shared" si="801"/>
        <v>1796.2818011286422</v>
      </c>
      <c r="V1958" s="2">
        <f t="shared" si="802"/>
        <v>473.19492457248134</v>
      </c>
      <c r="W1958" s="18">
        <f t="shared" si="803"/>
        <v>1706.46771107221</v>
      </c>
      <c r="X1958" s="2">
        <f t="shared" si="804"/>
        <v>-211.32940107155051</v>
      </c>
      <c r="Y1958" s="2">
        <f t="shared" si="805"/>
        <v>170.64677110722101</v>
      </c>
      <c r="Z1958" s="2">
        <f t="shared" si="806"/>
        <v>473.19492457248134</v>
      </c>
      <c r="AA1958" s="2">
        <f t="shared" si="807"/>
        <v>-1000</v>
      </c>
      <c r="AB1958" s="5">
        <f t="shared" si="808"/>
        <v>0.49500000000000011</v>
      </c>
      <c r="AC1958" s="5">
        <f t="shared" si="809"/>
        <v>-1</v>
      </c>
      <c r="AD1958" s="3">
        <f t="shared" si="810"/>
        <v>201512</v>
      </c>
      <c r="AE1958" s="21">
        <v>2.44</v>
      </c>
      <c r="AF1958" s="21">
        <v>1.625</v>
      </c>
      <c r="AG1958" s="21">
        <v>2.81</v>
      </c>
      <c r="AH1958" s="21">
        <v>1.4950000000000001</v>
      </c>
      <c r="AI1958">
        <v>20</v>
      </c>
      <c r="AJ1958">
        <v>30</v>
      </c>
      <c r="AK1958">
        <f t="shared" si="811"/>
        <v>-300</v>
      </c>
      <c r="AL1958">
        <f t="shared" si="812"/>
        <v>30</v>
      </c>
      <c r="AM1958">
        <f t="shared" si="813"/>
        <v>20</v>
      </c>
    </row>
    <row r="1959" spans="2:39" x14ac:dyDescent="0.25">
      <c r="B1959" s="23">
        <v>42358</v>
      </c>
      <c r="C1959" s="20" t="s">
        <v>35</v>
      </c>
      <c r="D1959" s="20" t="s">
        <v>49</v>
      </c>
      <c r="E1959" s="2">
        <v>-999.99999999999909</v>
      </c>
      <c r="F1959" s="2">
        <v>767</v>
      </c>
      <c r="H1959" s="2" t="str">
        <f t="shared" si="814"/>
        <v>Seattle Seahawks</v>
      </c>
      <c r="I1959" s="2" t="str">
        <f t="shared" si="815"/>
        <v>Cleveland Browns</v>
      </c>
      <c r="J1959" s="17">
        <f t="shared" si="816"/>
        <v>-999.99999999999909</v>
      </c>
      <c r="K1959" s="18">
        <f t="shared" si="817"/>
        <v>767</v>
      </c>
      <c r="L1959" s="4">
        <f t="shared" si="793"/>
        <v>1.1000000000000001</v>
      </c>
      <c r="M1959" s="4">
        <f t="shared" si="794"/>
        <v>8.67</v>
      </c>
      <c r="N1959" s="1">
        <f t="shared" si="795"/>
        <v>0.90909090909090906</v>
      </c>
      <c r="O1959" s="1">
        <f t="shared" si="796"/>
        <v>0.11534025374855825</v>
      </c>
      <c r="P1959" s="1">
        <f t="shared" si="797"/>
        <v>2.384851586489245E-2</v>
      </c>
      <c r="Q1959" s="1">
        <f t="shared" si="798"/>
        <v>0.39687532767117539</v>
      </c>
      <c r="R1959" s="1">
        <f t="shared" si="799"/>
        <v>0.9078753276711754</v>
      </c>
      <c r="S1959" s="1"/>
      <c r="T1959" s="17">
        <f t="shared" si="800"/>
        <v>101.47282288762827</v>
      </c>
      <c r="U1959" s="18">
        <f t="shared" si="801"/>
        <v>6782.2050765839667</v>
      </c>
      <c r="V1959" s="2">
        <f t="shared" si="802"/>
        <v>96.399181743246857</v>
      </c>
      <c r="W1959" s="18">
        <f t="shared" si="803"/>
        <v>6443.0948227547678</v>
      </c>
      <c r="X1959" s="2">
        <f t="shared" si="804"/>
        <v>-1037.3532035400849</v>
      </c>
      <c r="Y1959" s="2">
        <f t="shared" si="805"/>
        <v>644.30948227547674</v>
      </c>
      <c r="Z1959" s="2">
        <f t="shared" si="806"/>
        <v>96.399181743246857</v>
      </c>
      <c r="AA1959" s="2">
        <f t="shared" si="807"/>
        <v>-1000</v>
      </c>
      <c r="AB1959" s="5">
        <f t="shared" si="808"/>
        <v>0.10000000000000009</v>
      </c>
      <c r="AC1959" s="5">
        <f t="shared" si="809"/>
        <v>-1</v>
      </c>
      <c r="AD1959" s="3">
        <f t="shared" si="810"/>
        <v>201512</v>
      </c>
      <c r="AE1959" s="21">
        <v>1.0760000000000001</v>
      </c>
      <c r="AF1959" s="21">
        <v>10.44</v>
      </c>
      <c r="AG1959" s="21">
        <v>1.1000000000000001</v>
      </c>
      <c r="AH1959" s="21">
        <v>8.67</v>
      </c>
      <c r="AI1959">
        <v>30</v>
      </c>
      <c r="AJ1959">
        <v>13</v>
      </c>
      <c r="AK1959">
        <f t="shared" si="811"/>
        <v>-1000</v>
      </c>
      <c r="AL1959">
        <f t="shared" si="812"/>
        <v>30</v>
      </c>
      <c r="AM1959">
        <f t="shared" si="813"/>
        <v>13</v>
      </c>
    </row>
    <row r="1960" spans="2:39" x14ac:dyDescent="0.25">
      <c r="B1960" s="23">
        <v>42358</v>
      </c>
      <c r="C1960" s="20" t="s">
        <v>31</v>
      </c>
      <c r="D1960" s="20" t="s">
        <v>23</v>
      </c>
      <c r="E1960" s="2">
        <v>231</v>
      </c>
      <c r="F1960" s="2">
        <v>-260.41666666666674</v>
      </c>
      <c r="H1960" s="2" t="str">
        <f t="shared" si="814"/>
        <v>Kansas City Chiefs</v>
      </c>
      <c r="I1960" s="2" t="str">
        <f t="shared" si="815"/>
        <v>Baltimore Ravens</v>
      </c>
      <c r="J1960" s="17">
        <f t="shared" si="816"/>
        <v>-260.41666666666674</v>
      </c>
      <c r="K1960" s="18">
        <f t="shared" si="817"/>
        <v>231</v>
      </c>
      <c r="L1960" s="4">
        <f t="shared" si="793"/>
        <v>1.3839999999999999</v>
      </c>
      <c r="M1960" s="4">
        <f t="shared" si="794"/>
        <v>3.31</v>
      </c>
      <c r="N1960" s="1">
        <f t="shared" si="795"/>
        <v>0.7225433526011561</v>
      </c>
      <c r="O1960" s="1">
        <f t="shared" si="796"/>
        <v>0.30211480362537763</v>
      </c>
      <c r="P1960" s="1">
        <f t="shared" si="797"/>
        <v>2.4064763527907984E-2</v>
      </c>
      <c r="Q1960" s="1">
        <f t="shared" si="798"/>
        <v>0.21021427448788924</v>
      </c>
      <c r="R1960" s="1">
        <f t="shared" si="799"/>
        <v>0.72121427448788922</v>
      </c>
      <c r="S1960" s="1"/>
      <c r="T1960" s="17">
        <f t="shared" si="800"/>
        <v>386.55048211582812</v>
      </c>
      <c r="U1960" s="18">
        <f t="shared" si="801"/>
        <v>2272.2260058594952</v>
      </c>
      <c r="V1960" s="2">
        <f t="shared" si="802"/>
        <v>367.22295801003668</v>
      </c>
      <c r="W1960" s="18">
        <f t="shared" si="803"/>
        <v>2158.6147055665206</v>
      </c>
      <c r="X1960" s="2">
        <f t="shared" si="804"/>
        <v>-272.31412911081355</v>
      </c>
      <c r="Y1960" s="2">
        <f t="shared" si="805"/>
        <v>215.86147055665205</v>
      </c>
      <c r="Z1960" s="2">
        <f t="shared" si="806"/>
        <v>367.22295801003668</v>
      </c>
      <c r="AA1960" s="2">
        <f t="shared" si="807"/>
        <v>-1000</v>
      </c>
      <c r="AB1960" s="5">
        <f t="shared" si="808"/>
        <v>0.3839999999999999</v>
      </c>
      <c r="AC1960" s="5">
        <f t="shared" si="809"/>
        <v>-1</v>
      </c>
      <c r="AD1960" s="3">
        <f t="shared" si="810"/>
        <v>201512</v>
      </c>
      <c r="AE1960" s="21">
        <v>3.93</v>
      </c>
      <c r="AF1960" s="21">
        <v>1.298</v>
      </c>
      <c r="AG1960" s="21">
        <v>3.31</v>
      </c>
      <c r="AH1960" s="21">
        <v>1.3839999999999999</v>
      </c>
      <c r="AI1960">
        <v>14</v>
      </c>
      <c r="AJ1960">
        <v>34</v>
      </c>
      <c r="AK1960">
        <f t="shared" si="811"/>
        <v>-300</v>
      </c>
      <c r="AL1960">
        <f t="shared" si="812"/>
        <v>34</v>
      </c>
      <c r="AM1960">
        <f t="shared" si="813"/>
        <v>14</v>
      </c>
    </row>
    <row r="1961" spans="2:39" x14ac:dyDescent="0.25">
      <c r="B1961" s="23">
        <v>42358</v>
      </c>
      <c r="C1961" s="20" t="s">
        <v>42</v>
      </c>
      <c r="D1961" s="20" t="s">
        <v>43</v>
      </c>
      <c r="E1961" s="2">
        <v>-133.15579227696406</v>
      </c>
      <c r="F1961" s="2">
        <v>120.00000000000001</v>
      </c>
      <c r="H1961" s="2" t="str">
        <f t="shared" si="814"/>
        <v>Indianapolis Colts</v>
      </c>
      <c r="I1961" s="2" t="str">
        <f t="shared" si="815"/>
        <v>Houston Texans</v>
      </c>
      <c r="J1961" s="17">
        <f t="shared" si="816"/>
        <v>-133.15579227696406</v>
      </c>
      <c r="K1961" s="18">
        <f t="shared" si="817"/>
        <v>120.00000000000001</v>
      </c>
      <c r="L1961" s="4">
        <f t="shared" si="793"/>
        <v>1.7509999999999999</v>
      </c>
      <c r="M1961" s="4">
        <f t="shared" si="794"/>
        <v>2.2000000000000002</v>
      </c>
      <c r="N1961" s="1">
        <f t="shared" si="795"/>
        <v>0.57110222729868654</v>
      </c>
      <c r="O1961" s="1">
        <f t="shared" si="796"/>
        <v>0.45454545454545453</v>
      </c>
      <c r="P1961" s="1">
        <f t="shared" si="797"/>
        <v>2.5006327512022253E-2</v>
      </c>
      <c r="Q1961" s="1">
        <f t="shared" si="798"/>
        <v>5.8278386376616004E-2</v>
      </c>
      <c r="R1961" s="1">
        <f t="shared" si="799"/>
        <v>0.56927838637661599</v>
      </c>
      <c r="S1961" s="1"/>
      <c r="T1961" s="17">
        <f t="shared" si="800"/>
        <v>756.60981328462503</v>
      </c>
      <c r="U1961" s="18">
        <f t="shared" si="801"/>
        <v>1202.4897180992134</v>
      </c>
      <c r="V1961" s="2">
        <f t="shared" si="802"/>
        <v>718.77932262039371</v>
      </c>
      <c r="W1961" s="18">
        <f t="shared" si="803"/>
        <v>1142.3652321942527</v>
      </c>
      <c r="X1961" s="2">
        <f t="shared" si="804"/>
        <v>-139.12475895305161</v>
      </c>
      <c r="Y1961" s="2">
        <f t="shared" si="805"/>
        <v>114.23652321942527</v>
      </c>
      <c r="Z1961" s="2">
        <f t="shared" si="806"/>
        <v>-1000</v>
      </c>
      <c r="AA1961" s="2">
        <f t="shared" si="807"/>
        <v>1142.3652321942527</v>
      </c>
      <c r="AB1961" s="5">
        <f t="shared" si="808"/>
        <v>-1</v>
      </c>
      <c r="AC1961" s="5">
        <f t="shared" si="809"/>
        <v>1.2000000000000002</v>
      </c>
      <c r="AD1961" s="3">
        <f t="shared" si="810"/>
        <v>201512</v>
      </c>
      <c r="AE1961" s="21">
        <v>1.8</v>
      </c>
      <c r="AF1961" s="21">
        <v>2.13</v>
      </c>
      <c r="AG1961" s="21">
        <v>1.7509999999999999</v>
      </c>
      <c r="AH1961" s="21">
        <v>2.2000000000000002</v>
      </c>
      <c r="AI1961">
        <v>10</v>
      </c>
      <c r="AJ1961">
        <v>16</v>
      </c>
      <c r="AK1961">
        <f t="shared" si="811"/>
        <v>-140</v>
      </c>
      <c r="AL1961">
        <f t="shared" si="812"/>
        <v>10</v>
      </c>
      <c r="AM1961">
        <f t="shared" si="813"/>
        <v>16</v>
      </c>
    </row>
    <row r="1962" spans="2:39" x14ac:dyDescent="0.25">
      <c r="B1962" s="23">
        <v>42358</v>
      </c>
      <c r="C1962" s="20" t="s">
        <v>29</v>
      </c>
      <c r="D1962" s="20" t="s">
        <v>38</v>
      </c>
      <c r="E1962" s="2">
        <v>-125</v>
      </c>
      <c r="F1962" s="2">
        <v>112.99999999999999</v>
      </c>
      <c r="H1962" s="2" t="str">
        <f t="shared" si="814"/>
        <v>Jacksonville Jaguars</v>
      </c>
      <c r="I1962" s="2" t="str">
        <f t="shared" si="815"/>
        <v>Atlanta Falcons</v>
      </c>
      <c r="J1962" s="17">
        <f t="shared" si="816"/>
        <v>-125</v>
      </c>
      <c r="K1962" s="18">
        <f t="shared" si="817"/>
        <v>112.99999999999999</v>
      </c>
      <c r="L1962" s="4">
        <f t="shared" si="793"/>
        <v>1.8</v>
      </c>
      <c r="M1962" s="4">
        <f t="shared" si="794"/>
        <v>2.13</v>
      </c>
      <c r="N1962" s="1">
        <f t="shared" si="795"/>
        <v>0.55555555555555558</v>
      </c>
      <c r="O1962" s="1">
        <f t="shared" si="796"/>
        <v>0.46948356807511737</v>
      </c>
      <c r="P1962" s="1">
        <f t="shared" si="797"/>
        <v>2.442748091603042E-2</v>
      </c>
      <c r="Q1962" s="1">
        <f t="shared" si="798"/>
        <v>4.3035993740219103E-2</v>
      </c>
      <c r="R1962" s="1">
        <f t="shared" si="799"/>
        <v>0.55403599374021906</v>
      </c>
      <c r="S1962" s="1"/>
      <c r="T1962" s="17">
        <f t="shared" si="800"/>
        <v>804.93688370161772</v>
      </c>
      <c r="U1962" s="18">
        <f t="shared" si="801"/>
        <v>1131.5579529209654</v>
      </c>
      <c r="V1962" s="2">
        <f t="shared" si="802"/>
        <v>764.69003951653679</v>
      </c>
      <c r="W1962" s="18">
        <f t="shared" si="803"/>
        <v>1074.980055274917</v>
      </c>
      <c r="X1962" s="2">
        <f t="shared" si="804"/>
        <v>-130.77194004413008</v>
      </c>
      <c r="Y1962" s="2">
        <f t="shared" si="805"/>
        <v>107.4980055274917</v>
      </c>
      <c r="Z1962" s="2">
        <f t="shared" si="806"/>
        <v>-1000</v>
      </c>
      <c r="AA1962" s="2">
        <f t="shared" si="807"/>
        <v>1074.980055274917</v>
      </c>
      <c r="AB1962" s="5">
        <f t="shared" si="808"/>
        <v>-1</v>
      </c>
      <c r="AC1962" s="5">
        <f t="shared" si="809"/>
        <v>1.1299999999999999</v>
      </c>
      <c r="AD1962" s="3">
        <f t="shared" si="810"/>
        <v>201512</v>
      </c>
      <c r="AE1962" s="21">
        <v>1.591</v>
      </c>
      <c r="AF1962" s="21">
        <v>2.52</v>
      </c>
      <c r="AG1962" s="21">
        <v>1.8</v>
      </c>
      <c r="AH1962" s="21">
        <v>2.13</v>
      </c>
      <c r="AI1962">
        <v>17</v>
      </c>
      <c r="AJ1962">
        <v>23</v>
      </c>
      <c r="AK1962">
        <f t="shared" si="811"/>
        <v>-130</v>
      </c>
      <c r="AL1962">
        <f t="shared" si="812"/>
        <v>17</v>
      </c>
      <c r="AM1962">
        <f t="shared" si="813"/>
        <v>23</v>
      </c>
    </row>
    <row r="1963" spans="2:39" x14ac:dyDescent="0.25">
      <c r="B1963" s="23">
        <v>42358</v>
      </c>
      <c r="C1963" s="20" t="s">
        <v>32</v>
      </c>
      <c r="D1963" s="20" t="s">
        <v>40</v>
      </c>
      <c r="E1963" s="2">
        <v>-196.07843137254901</v>
      </c>
      <c r="F1963" s="2">
        <v>175.99999999999997</v>
      </c>
      <c r="H1963" s="2" t="str">
        <f t="shared" si="814"/>
        <v>Minnesota Vikings</v>
      </c>
      <c r="I1963" s="2" t="str">
        <f t="shared" si="815"/>
        <v>Chicago Bears</v>
      </c>
      <c r="J1963" s="17">
        <f t="shared" si="816"/>
        <v>-196.07843137254901</v>
      </c>
      <c r="K1963" s="18">
        <f t="shared" si="817"/>
        <v>175.99999999999997</v>
      </c>
      <c r="L1963" s="4">
        <f t="shared" si="793"/>
        <v>1.51</v>
      </c>
      <c r="M1963" s="4">
        <f t="shared" si="794"/>
        <v>2.76</v>
      </c>
      <c r="N1963" s="1">
        <f t="shared" si="795"/>
        <v>0.66225165562913912</v>
      </c>
      <c r="O1963" s="1">
        <f t="shared" si="796"/>
        <v>0.3623188405797102</v>
      </c>
      <c r="P1963" s="1">
        <f t="shared" si="797"/>
        <v>2.3981264637002453E-2</v>
      </c>
      <c r="Q1963" s="1">
        <f t="shared" si="798"/>
        <v>0.14996640752471446</v>
      </c>
      <c r="R1963" s="1">
        <f t="shared" si="799"/>
        <v>0.66096640752471447</v>
      </c>
      <c r="S1963" s="1"/>
      <c r="T1963" s="17">
        <f t="shared" si="800"/>
        <v>512.93619254410987</v>
      </c>
      <c r="U1963" s="18">
        <f t="shared" si="801"/>
        <v>1747.3196475929296</v>
      </c>
      <c r="V1963" s="2">
        <f t="shared" si="802"/>
        <v>487.28938291690434</v>
      </c>
      <c r="W1963" s="18">
        <f t="shared" si="803"/>
        <v>1659.9536652132831</v>
      </c>
      <c r="X1963" s="2">
        <f t="shared" si="804"/>
        <v>-205.21686600557976</v>
      </c>
      <c r="Y1963" s="2">
        <f t="shared" si="805"/>
        <v>165.99536652132832</v>
      </c>
      <c r="Z1963" s="2">
        <f t="shared" si="806"/>
        <v>487.28938291690434</v>
      </c>
      <c r="AA1963" s="2">
        <f t="shared" si="807"/>
        <v>-1000</v>
      </c>
      <c r="AB1963" s="5">
        <f t="shared" si="808"/>
        <v>0.51</v>
      </c>
      <c r="AC1963" s="5">
        <f t="shared" si="809"/>
        <v>-1</v>
      </c>
      <c r="AD1963" s="3">
        <f t="shared" si="810"/>
        <v>201512</v>
      </c>
      <c r="AE1963" s="21">
        <v>1.429</v>
      </c>
      <c r="AF1963" s="21">
        <v>3.08</v>
      </c>
      <c r="AG1963" s="21">
        <v>1.51</v>
      </c>
      <c r="AH1963" s="21">
        <v>2.76</v>
      </c>
      <c r="AI1963">
        <v>38</v>
      </c>
      <c r="AJ1963">
        <v>17</v>
      </c>
      <c r="AK1963">
        <f t="shared" si="811"/>
        <v>-200</v>
      </c>
      <c r="AL1963">
        <f t="shared" si="812"/>
        <v>38</v>
      </c>
      <c r="AM1963">
        <f t="shared" si="813"/>
        <v>17</v>
      </c>
    </row>
    <row r="1964" spans="2:39" x14ac:dyDescent="0.25">
      <c r="B1964" s="23">
        <v>42358</v>
      </c>
      <c r="C1964" s="20" t="s">
        <v>39</v>
      </c>
      <c r="D1964" s="20" t="s">
        <v>44</v>
      </c>
      <c r="E1964" s="2">
        <v>-999.99999999999909</v>
      </c>
      <c r="F1964" s="2">
        <v>767</v>
      </c>
      <c r="H1964" s="2" t="str">
        <f t="shared" si="814"/>
        <v>New England Patriots</v>
      </c>
      <c r="I1964" s="2" t="str">
        <f t="shared" si="815"/>
        <v>Tennessee Titans</v>
      </c>
      <c r="J1964" s="17">
        <f t="shared" si="816"/>
        <v>-999.99999999999909</v>
      </c>
      <c r="K1964" s="18">
        <f t="shared" si="817"/>
        <v>767</v>
      </c>
      <c r="L1964" s="4">
        <f t="shared" si="793"/>
        <v>1.1000000000000001</v>
      </c>
      <c r="M1964" s="4">
        <f t="shared" si="794"/>
        <v>8.67</v>
      </c>
      <c r="N1964" s="1">
        <f t="shared" si="795"/>
        <v>0.90909090909090906</v>
      </c>
      <c r="O1964" s="1">
        <f t="shared" si="796"/>
        <v>0.11534025374855825</v>
      </c>
      <c r="P1964" s="1">
        <f t="shared" si="797"/>
        <v>2.384851586489245E-2</v>
      </c>
      <c r="Q1964" s="1">
        <f t="shared" si="798"/>
        <v>0.39687532767117539</v>
      </c>
      <c r="R1964" s="1">
        <f t="shared" si="799"/>
        <v>0.9078753276711754</v>
      </c>
      <c r="S1964" s="1"/>
      <c r="T1964" s="17">
        <f t="shared" si="800"/>
        <v>101.47282288762827</v>
      </c>
      <c r="U1964" s="18">
        <f t="shared" si="801"/>
        <v>6782.2050765839667</v>
      </c>
      <c r="V1964" s="2">
        <f t="shared" si="802"/>
        <v>96.399181743246857</v>
      </c>
      <c r="W1964" s="18">
        <f t="shared" si="803"/>
        <v>6443.0948227547678</v>
      </c>
      <c r="X1964" s="2">
        <f t="shared" si="804"/>
        <v>-1037.3532035400849</v>
      </c>
      <c r="Y1964" s="2">
        <f t="shared" si="805"/>
        <v>644.30948227547674</v>
      </c>
      <c r="Z1964" s="2">
        <f t="shared" si="806"/>
        <v>96.399181743246857</v>
      </c>
      <c r="AA1964" s="2">
        <f t="shared" si="807"/>
        <v>-1000</v>
      </c>
      <c r="AB1964" s="5">
        <f t="shared" si="808"/>
        <v>0.10000000000000009</v>
      </c>
      <c r="AC1964" s="5">
        <f t="shared" si="809"/>
        <v>-1</v>
      </c>
      <c r="AD1964" s="3">
        <f t="shared" si="810"/>
        <v>201512</v>
      </c>
      <c r="AE1964" s="21">
        <v>1.083</v>
      </c>
      <c r="AF1964" s="21">
        <v>9.8699999999999992</v>
      </c>
      <c r="AG1964" s="21">
        <v>1.1000000000000001</v>
      </c>
      <c r="AH1964" s="21">
        <v>8.67</v>
      </c>
      <c r="AI1964">
        <v>33</v>
      </c>
      <c r="AJ1964">
        <v>16</v>
      </c>
      <c r="AK1964">
        <f t="shared" si="811"/>
        <v>-1000</v>
      </c>
      <c r="AL1964">
        <f t="shared" si="812"/>
        <v>33</v>
      </c>
      <c r="AM1964">
        <f t="shared" si="813"/>
        <v>16</v>
      </c>
    </row>
    <row r="1965" spans="2:39" x14ac:dyDescent="0.25">
      <c r="B1965" s="23">
        <v>42358</v>
      </c>
      <c r="C1965" s="20" t="s">
        <v>28</v>
      </c>
      <c r="D1965" s="20" t="s">
        <v>47</v>
      </c>
      <c r="E1965" s="2">
        <v>186</v>
      </c>
      <c r="F1965" s="2">
        <v>-208.33333333333334</v>
      </c>
      <c r="H1965" s="2" t="str">
        <f t="shared" si="814"/>
        <v>Carolina Panthers</v>
      </c>
      <c r="I1965" s="2" t="str">
        <f t="shared" si="815"/>
        <v>New York Giants</v>
      </c>
      <c r="J1965" s="17">
        <f t="shared" si="816"/>
        <v>-208.33333333333334</v>
      </c>
      <c r="K1965" s="18">
        <f t="shared" si="817"/>
        <v>186</v>
      </c>
      <c r="L1965" s="4">
        <f t="shared" si="793"/>
        <v>1.4800000000000002</v>
      </c>
      <c r="M1965" s="4">
        <f t="shared" si="794"/>
        <v>2.8600000000000003</v>
      </c>
      <c r="N1965" s="1">
        <f t="shared" si="795"/>
        <v>0.67567567567567555</v>
      </c>
      <c r="O1965" s="1">
        <f t="shared" si="796"/>
        <v>0.34965034965034963</v>
      </c>
      <c r="P1965" s="1">
        <f t="shared" si="797"/>
        <v>2.4700460829493065E-2</v>
      </c>
      <c r="Q1965" s="1">
        <f t="shared" si="798"/>
        <v>0.16301266301266296</v>
      </c>
      <c r="R1965" s="1">
        <f t="shared" si="799"/>
        <v>0.67401266301266294</v>
      </c>
      <c r="S1965" s="1"/>
      <c r="T1965" s="17">
        <f t="shared" si="800"/>
        <v>483.65165059400761</v>
      </c>
      <c r="U1965" s="18">
        <f t="shared" si="801"/>
        <v>1846.6048003943094</v>
      </c>
      <c r="V1965" s="2">
        <f t="shared" si="802"/>
        <v>459.46906806430718</v>
      </c>
      <c r="W1965" s="18">
        <f t="shared" si="803"/>
        <v>1754.2745603745939</v>
      </c>
      <c r="X1965" s="2">
        <f t="shared" si="804"/>
        <v>-217.64250729932493</v>
      </c>
      <c r="Y1965" s="2">
        <f t="shared" si="805"/>
        <v>175.42745603745939</v>
      </c>
      <c r="Z1965" s="2">
        <f t="shared" si="806"/>
        <v>459.46906806430718</v>
      </c>
      <c r="AA1965" s="2">
        <f t="shared" si="807"/>
        <v>-1000</v>
      </c>
      <c r="AB1965" s="5">
        <f t="shared" si="808"/>
        <v>0.4800000000000002</v>
      </c>
      <c r="AC1965" s="5">
        <f t="shared" si="809"/>
        <v>-1</v>
      </c>
      <c r="AD1965" s="3">
        <f t="shared" si="810"/>
        <v>201512</v>
      </c>
      <c r="AE1965" s="21">
        <v>2.93</v>
      </c>
      <c r="AF1965" s="21">
        <v>1.4650000000000001</v>
      </c>
      <c r="AG1965" s="21">
        <v>2.86</v>
      </c>
      <c r="AH1965" s="21">
        <v>1.48</v>
      </c>
      <c r="AI1965">
        <v>35</v>
      </c>
      <c r="AJ1965">
        <v>38</v>
      </c>
      <c r="AK1965">
        <f t="shared" si="811"/>
        <v>-300</v>
      </c>
      <c r="AL1965">
        <f t="shared" si="812"/>
        <v>38</v>
      </c>
      <c r="AM1965">
        <f t="shared" si="813"/>
        <v>35</v>
      </c>
    </row>
    <row r="1966" spans="2:39" x14ac:dyDescent="0.25">
      <c r="B1966" s="23">
        <v>42358</v>
      </c>
      <c r="C1966" s="20" t="s">
        <v>56</v>
      </c>
      <c r="D1966" s="20" t="s">
        <v>27</v>
      </c>
      <c r="E1966" s="2">
        <v>110.99999999999999</v>
      </c>
      <c r="F1966" s="2">
        <v>-123.00123001230013</v>
      </c>
      <c r="H1966" s="2" t="str">
        <f t="shared" si="814"/>
        <v>Buffalo Bills</v>
      </c>
      <c r="I1966" s="2" t="str">
        <f t="shared" si="815"/>
        <v>Washington Redskins</v>
      </c>
      <c r="J1966" s="17">
        <f t="shared" si="816"/>
        <v>-123.00123001230013</v>
      </c>
      <c r="K1966" s="18">
        <f t="shared" si="817"/>
        <v>110.99999999999999</v>
      </c>
      <c r="L1966" s="4">
        <f t="shared" si="793"/>
        <v>1.8130000000000002</v>
      </c>
      <c r="M1966" s="4">
        <f t="shared" si="794"/>
        <v>2.11</v>
      </c>
      <c r="N1966" s="1">
        <f t="shared" si="795"/>
        <v>0.55157198014340869</v>
      </c>
      <c r="O1966" s="1">
        <f t="shared" si="796"/>
        <v>0.47393364928909953</v>
      </c>
      <c r="P1966" s="1">
        <f t="shared" si="797"/>
        <v>2.4871271985725141E-2</v>
      </c>
      <c r="Q1966" s="1">
        <f t="shared" si="798"/>
        <v>3.8819165427154578E-2</v>
      </c>
      <c r="R1966" s="1">
        <f t="shared" si="799"/>
        <v>0.54981916542715459</v>
      </c>
      <c r="S1966" s="1"/>
      <c r="T1966" s="17">
        <f t="shared" si="800"/>
        <v>818.77981503809497</v>
      </c>
      <c r="U1966" s="18">
        <f t="shared" si="801"/>
        <v>1112.7024405877062</v>
      </c>
      <c r="V1966" s="2">
        <f t="shared" si="802"/>
        <v>777.84082428619013</v>
      </c>
      <c r="W1966" s="18">
        <f t="shared" si="803"/>
        <v>1057.0673185583207</v>
      </c>
      <c r="X1966" s="2">
        <f t="shared" si="804"/>
        <v>-128.56100744232359</v>
      </c>
      <c r="Y1966" s="2">
        <f t="shared" si="805"/>
        <v>105.70673185583207</v>
      </c>
      <c r="Z1966" s="2">
        <f t="shared" si="806"/>
        <v>-1000</v>
      </c>
      <c r="AA1966" s="2">
        <f t="shared" si="807"/>
        <v>1057.0673185583207</v>
      </c>
      <c r="AB1966" s="5">
        <f t="shared" si="808"/>
        <v>-1</v>
      </c>
      <c r="AC1966" s="5">
        <f t="shared" si="809"/>
        <v>1.1099999999999999</v>
      </c>
      <c r="AD1966" s="3">
        <f t="shared" si="810"/>
        <v>201512</v>
      </c>
      <c r="AE1966" s="21">
        <v>2.0299999999999998</v>
      </c>
      <c r="AF1966" s="21">
        <v>1.877</v>
      </c>
      <c r="AG1966" s="21">
        <v>2.11</v>
      </c>
      <c r="AH1966" s="21">
        <v>1.8129999999999999</v>
      </c>
      <c r="AI1966">
        <v>35</v>
      </c>
      <c r="AJ1966">
        <v>25</v>
      </c>
      <c r="AK1966">
        <f t="shared" si="811"/>
        <v>-130</v>
      </c>
      <c r="AL1966">
        <f t="shared" si="812"/>
        <v>25</v>
      </c>
      <c r="AM1966">
        <f t="shared" si="813"/>
        <v>35</v>
      </c>
    </row>
    <row r="1967" spans="2:39" x14ac:dyDescent="0.25">
      <c r="B1967" s="23">
        <v>42357</v>
      </c>
      <c r="C1967" s="20" t="s">
        <v>26</v>
      </c>
      <c r="D1967" s="20" t="s">
        <v>45</v>
      </c>
      <c r="E1967" s="2">
        <v>137</v>
      </c>
      <c r="F1967" s="2">
        <v>-152.20700152207002</v>
      </c>
      <c r="H1967" s="2" t="str">
        <f t="shared" si="814"/>
        <v>New York Jets</v>
      </c>
      <c r="I1967" s="2" t="str">
        <f t="shared" si="815"/>
        <v>Dallas Cowboys</v>
      </c>
      <c r="J1967" s="17">
        <f t="shared" si="816"/>
        <v>-152.20700152207002</v>
      </c>
      <c r="K1967" s="18">
        <f t="shared" si="817"/>
        <v>137</v>
      </c>
      <c r="L1967" s="4">
        <f t="shared" si="793"/>
        <v>1.657</v>
      </c>
      <c r="M1967" s="4">
        <f t="shared" si="794"/>
        <v>2.37</v>
      </c>
      <c r="N1967" s="1">
        <f t="shared" si="795"/>
        <v>0.6035003017501509</v>
      </c>
      <c r="O1967" s="1">
        <f t="shared" si="796"/>
        <v>0.42194092827004215</v>
      </c>
      <c r="P1967" s="1">
        <f t="shared" si="797"/>
        <v>2.4810032282095884E-2</v>
      </c>
      <c r="Q1967" s="1">
        <f t="shared" si="798"/>
        <v>9.0779686740054377E-2</v>
      </c>
      <c r="R1967" s="1">
        <f t="shared" si="799"/>
        <v>0.60177968674005444</v>
      </c>
      <c r="S1967" s="1"/>
      <c r="T1967" s="17">
        <f t="shared" si="800"/>
        <v>661.73771237971573</v>
      </c>
      <c r="U1967" s="18">
        <f t="shared" si="801"/>
        <v>1369.9520854530549</v>
      </c>
      <c r="V1967" s="2">
        <f t="shared" si="802"/>
        <v>628.65082676072996</v>
      </c>
      <c r="W1967" s="18">
        <f t="shared" si="803"/>
        <v>1301.4544811804021</v>
      </c>
      <c r="X1967" s="2">
        <f t="shared" si="804"/>
        <v>-159.07081601287845</v>
      </c>
      <c r="Y1967" s="2">
        <f t="shared" si="805"/>
        <v>130.14544811804021</v>
      </c>
      <c r="Z1967" s="2">
        <f t="shared" si="806"/>
        <v>628.65082676072996</v>
      </c>
      <c r="AA1967" s="2">
        <f t="shared" si="807"/>
        <v>-1000</v>
      </c>
      <c r="AB1967" s="5">
        <f t="shared" si="808"/>
        <v>0.65700000000000003</v>
      </c>
      <c r="AC1967" s="5">
        <f t="shared" si="809"/>
        <v>-1</v>
      </c>
      <c r="AD1967" s="3">
        <f t="shared" si="810"/>
        <v>201512</v>
      </c>
      <c r="AE1967" s="21">
        <v>2.4300000000000002</v>
      </c>
      <c r="AF1967" s="21">
        <v>1.6319999999999999</v>
      </c>
      <c r="AG1967" s="21">
        <v>2.37</v>
      </c>
      <c r="AH1967" s="21">
        <v>1.657</v>
      </c>
      <c r="AI1967">
        <v>16</v>
      </c>
      <c r="AJ1967">
        <v>19</v>
      </c>
      <c r="AK1967">
        <f t="shared" si="811"/>
        <v>-160</v>
      </c>
      <c r="AL1967">
        <f t="shared" si="812"/>
        <v>19</v>
      </c>
      <c r="AM1967">
        <f t="shared" si="813"/>
        <v>16</v>
      </c>
    </row>
    <row r="1968" spans="2:39" x14ac:dyDescent="0.25">
      <c r="B1968" s="23">
        <v>42355</v>
      </c>
      <c r="C1968" s="20" t="s">
        <v>58</v>
      </c>
      <c r="D1968" s="20" t="s">
        <v>30</v>
      </c>
      <c r="E1968" s="2">
        <v>-105.0420168067227</v>
      </c>
      <c r="F1968" s="2">
        <v>-105.0420168067227</v>
      </c>
      <c r="H1968" s="2" t="str">
        <f t="shared" si="814"/>
        <v>St. Louis Rams</v>
      </c>
      <c r="I1968" s="2" t="str">
        <f t="shared" si="815"/>
        <v>Tampa Bay Buccaneers</v>
      </c>
      <c r="J1968" s="17">
        <f t="shared" si="816"/>
        <v>-105.0420168067227</v>
      </c>
      <c r="K1968" s="18">
        <f t="shared" si="817"/>
        <v>-105.0420168067227</v>
      </c>
      <c r="L1968" s="4">
        <f t="shared" si="793"/>
        <v>1.952</v>
      </c>
      <c r="M1968" s="4">
        <f t="shared" si="794"/>
        <v>1.952</v>
      </c>
      <c r="N1968" s="1">
        <f t="shared" si="795"/>
        <v>0.51229508196721307</v>
      </c>
      <c r="O1968" s="1">
        <f t="shared" si="796"/>
        <v>0.51229508196721307</v>
      </c>
      <c r="P1968" s="1">
        <f t="shared" si="797"/>
        <v>2.4000000000000021E-2</v>
      </c>
      <c r="Q1968" s="1">
        <f t="shared" si="798"/>
        <v>0</v>
      </c>
      <c r="R1968" s="1">
        <f t="shared" si="799"/>
        <v>0.51100000000000001</v>
      </c>
      <c r="S1968" s="1"/>
      <c r="T1968" s="17">
        <f t="shared" si="800"/>
        <v>956.94716242661434</v>
      </c>
      <c r="U1968" s="18">
        <f t="shared" si="801"/>
        <v>953.05662164669593</v>
      </c>
      <c r="V1968" s="2">
        <f t="shared" si="802"/>
        <v>909.09980430528356</v>
      </c>
      <c r="W1968" s="18">
        <f t="shared" si="803"/>
        <v>905.40379056436109</v>
      </c>
      <c r="X1968" s="2">
        <f t="shared" si="804"/>
        <v>-109.9989236895921</v>
      </c>
      <c r="Y1968" s="2">
        <f t="shared" si="805"/>
        <v>-110.44795818412409</v>
      </c>
      <c r="Z1968" s="2">
        <f t="shared" si="806"/>
        <v>-1000</v>
      </c>
      <c r="AA1968" s="2">
        <f t="shared" si="807"/>
        <v>905.40379056436109</v>
      </c>
      <c r="AB1968" s="5">
        <f t="shared" si="808"/>
        <v>-1</v>
      </c>
      <c r="AC1968" s="5">
        <f t="shared" si="809"/>
        <v>0.95199999999999996</v>
      </c>
      <c r="AD1968" s="3">
        <f t="shared" si="810"/>
        <v>201512</v>
      </c>
      <c r="AE1968" s="21">
        <v>1.8540000000000001</v>
      </c>
      <c r="AF1968" s="21">
        <v>2.06</v>
      </c>
      <c r="AG1968" s="21">
        <v>1.952</v>
      </c>
      <c r="AH1968" s="21">
        <v>1.952</v>
      </c>
      <c r="AI1968">
        <v>31</v>
      </c>
      <c r="AJ1968">
        <v>23</v>
      </c>
      <c r="AK1968">
        <f t="shared" si="811"/>
        <v>-110</v>
      </c>
      <c r="AL1968">
        <f t="shared" si="812"/>
        <v>23</v>
      </c>
      <c r="AM1968">
        <f t="shared" si="813"/>
        <v>31</v>
      </c>
    </row>
    <row r="1969" spans="2:39" x14ac:dyDescent="0.25">
      <c r="B1969" s="23">
        <v>42352</v>
      </c>
      <c r="C1969" s="20" t="s">
        <v>33</v>
      </c>
      <c r="D1969" s="20" t="s">
        <v>28</v>
      </c>
      <c r="E1969" s="2">
        <v>110.99999999999999</v>
      </c>
      <c r="F1969" s="2">
        <v>-123.00123001230013</v>
      </c>
      <c r="H1969" s="2" t="str">
        <f t="shared" si="814"/>
        <v>New York Giants</v>
      </c>
      <c r="I1969" s="2" t="str">
        <f t="shared" si="815"/>
        <v>Miami Dolphins</v>
      </c>
      <c r="J1969" s="17">
        <f t="shared" si="816"/>
        <v>-123.00123001230013</v>
      </c>
      <c r="K1969" s="18">
        <f t="shared" si="817"/>
        <v>110.99999999999999</v>
      </c>
      <c r="L1969" s="4">
        <f t="shared" si="793"/>
        <v>1.8130000000000002</v>
      </c>
      <c r="M1969" s="4">
        <f t="shared" si="794"/>
        <v>2.11</v>
      </c>
      <c r="N1969" s="1">
        <f t="shared" si="795"/>
        <v>0.55157198014340869</v>
      </c>
      <c r="O1969" s="1">
        <f t="shared" si="796"/>
        <v>0.47393364928909953</v>
      </c>
      <c r="P1969" s="1">
        <f t="shared" si="797"/>
        <v>2.4871271985725141E-2</v>
      </c>
      <c r="Q1969" s="1">
        <f t="shared" si="798"/>
        <v>3.8819165427154578E-2</v>
      </c>
      <c r="R1969" s="1">
        <f t="shared" si="799"/>
        <v>0.54981916542715459</v>
      </c>
      <c r="S1969" s="1"/>
      <c r="T1969" s="17">
        <f t="shared" si="800"/>
        <v>818.77981503809497</v>
      </c>
      <c r="U1969" s="18">
        <f t="shared" si="801"/>
        <v>1112.7024405877062</v>
      </c>
      <c r="V1969" s="2">
        <f t="shared" si="802"/>
        <v>777.84082428619013</v>
      </c>
      <c r="W1969" s="18">
        <f t="shared" si="803"/>
        <v>1057.0673185583207</v>
      </c>
      <c r="X1969" s="2">
        <f t="shared" si="804"/>
        <v>-128.56100744232359</v>
      </c>
      <c r="Y1969" s="2">
        <f t="shared" si="805"/>
        <v>105.70673185583207</v>
      </c>
      <c r="Z1969" s="2">
        <f t="shared" si="806"/>
        <v>777.84082428619013</v>
      </c>
      <c r="AA1969" s="2">
        <f t="shared" si="807"/>
        <v>-1000</v>
      </c>
      <c r="AB1969" s="5">
        <f t="shared" si="808"/>
        <v>0.81300000000000017</v>
      </c>
      <c r="AC1969" s="5">
        <f t="shared" si="809"/>
        <v>-1</v>
      </c>
      <c r="AD1969" s="3">
        <f t="shared" si="810"/>
        <v>201512</v>
      </c>
      <c r="AE1969" s="21">
        <v>2.06</v>
      </c>
      <c r="AF1969" s="21">
        <v>1.8540000000000001</v>
      </c>
      <c r="AG1969" s="21">
        <v>2.11</v>
      </c>
      <c r="AH1969" s="21">
        <v>1.8129999999999999</v>
      </c>
      <c r="AI1969">
        <v>24</v>
      </c>
      <c r="AJ1969">
        <v>31</v>
      </c>
      <c r="AK1969">
        <f t="shared" si="811"/>
        <v>-130</v>
      </c>
      <c r="AL1969">
        <f t="shared" si="812"/>
        <v>31</v>
      </c>
      <c r="AM1969">
        <f t="shared" si="813"/>
        <v>24</v>
      </c>
    </row>
    <row r="1970" spans="2:39" x14ac:dyDescent="0.25">
      <c r="B1970" s="23">
        <v>42351</v>
      </c>
      <c r="C1970" s="20" t="s">
        <v>31</v>
      </c>
      <c r="D1970" s="20" t="s">
        <v>35</v>
      </c>
      <c r="E1970" s="2">
        <v>369.00000000000006</v>
      </c>
      <c r="F1970" s="2">
        <v>-431.0344827586207</v>
      </c>
      <c r="H1970" s="2" t="str">
        <f t="shared" si="814"/>
        <v>Seattle Seahawks</v>
      </c>
      <c r="I1970" s="2" t="str">
        <f t="shared" si="815"/>
        <v>Baltimore Ravens</v>
      </c>
      <c r="J1970" s="17">
        <f t="shared" si="816"/>
        <v>-431.0344827586207</v>
      </c>
      <c r="K1970" s="18">
        <f t="shared" si="817"/>
        <v>369.00000000000006</v>
      </c>
      <c r="L1970" s="4">
        <f t="shared" si="793"/>
        <v>1.232</v>
      </c>
      <c r="M1970" s="4">
        <f t="shared" si="794"/>
        <v>4.6900000000000004</v>
      </c>
      <c r="N1970" s="1">
        <f t="shared" si="795"/>
        <v>0.81168831168831168</v>
      </c>
      <c r="O1970" s="1">
        <f t="shared" si="796"/>
        <v>0.21321961620469082</v>
      </c>
      <c r="P1970" s="1">
        <f t="shared" si="797"/>
        <v>2.4302600472813296E-2</v>
      </c>
      <c r="Q1970" s="1">
        <f t="shared" si="798"/>
        <v>0.29923434774181046</v>
      </c>
      <c r="R1970" s="1">
        <f t="shared" si="799"/>
        <v>0.81023434774181047</v>
      </c>
      <c r="S1970" s="1"/>
      <c r="T1970" s="17">
        <f t="shared" si="800"/>
        <v>234.21082158153615</v>
      </c>
      <c r="U1970" s="18">
        <f t="shared" si="801"/>
        <v>3536.5230739829199</v>
      </c>
      <c r="V1970" s="2">
        <f t="shared" si="802"/>
        <v>222.50028050245933</v>
      </c>
      <c r="W1970" s="18">
        <f t="shared" si="803"/>
        <v>3359.6969202837736</v>
      </c>
      <c r="X1970" s="2">
        <f t="shared" si="804"/>
        <v>-449.43763564781074</v>
      </c>
      <c r="Y1970" s="2">
        <f t="shared" si="805"/>
        <v>335.96969202837738</v>
      </c>
      <c r="Z1970" s="2">
        <f t="shared" si="806"/>
        <v>222.50028050245933</v>
      </c>
      <c r="AA1970" s="2">
        <f t="shared" si="807"/>
        <v>-1000</v>
      </c>
      <c r="AB1970" s="5">
        <f t="shared" si="808"/>
        <v>0.23199999999999998</v>
      </c>
      <c r="AC1970" s="5">
        <f t="shared" si="809"/>
        <v>-1</v>
      </c>
      <c r="AD1970" s="3">
        <f t="shared" si="810"/>
        <v>201512</v>
      </c>
      <c r="AE1970" s="21">
        <v>5.98</v>
      </c>
      <c r="AF1970" s="21">
        <v>1.1659999999999999</v>
      </c>
      <c r="AG1970" s="21">
        <v>4.6900000000000004</v>
      </c>
      <c r="AH1970" s="21">
        <v>1.232</v>
      </c>
      <c r="AI1970">
        <v>6</v>
      </c>
      <c r="AJ1970">
        <v>35</v>
      </c>
      <c r="AK1970">
        <f t="shared" si="811"/>
        <v>-500</v>
      </c>
      <c r="AL1970">
        <f t="shared" si="812"/>
        <v>35</v>
      </c>
      <c r="AM1970">
        <f t="shared" si="813"/>
        <v>6</v>
      </c>
    </row>
    <row r="1971" spans="2:39" x14ac:dyDescent="0.25">
      <c r="B1971" s="23">
        <v>42351</v>
      </c>
      <c r="C1971" s="20" t="s">
        <v>36</v>
      </c>
      <c r="D1971" s="20" t="s">
        <v>26</v>
      </c>
      <c r="E1971" s="2">
        <v>-272.47956403269757</v>
      </c>
      <c r="F1971" s="2">
        <v>241</v>
      </c>
      <c r="H1971" s="2" t="str">
        <f t="shared" si="814"/>
        <v>Green Bay Packers</v>
      </c>
      <c r="I1971" s="2" t="str">
        <f t="shared" si="815"/>
        <v>Dallas Cowboys</v>
      </c>
      <c r="J1971" s="17">
        <f t="shared" si="816"/>
        <v>-272.47956403269757</v>
      </c>
      <c r="K1971" s="18">
        <f t="shared" si="817"/>
        <v>241</v>
      </c>
      <c r="L1971" s="4">
        <f t="shared" si="793"/>
        <v>1.367</v>
      </c>
      <c r="M1971" s="4">
        <f t="shared" si="794"/>
        <v>3.41</v>
      </c>
      <c r="N1971" s="1">
        <f t="shared" si="795"/>
        <v>0.73152889539136801</v>
      </c>
      <c r="O1971" s="1">
        <f t="shared" si="796"/>
        <v>0.29325513196480935</v>
      </c>
      <c r="P1971" s="1">
        <f t="shared" si="797"/>
        <v>2.4184634707975605E-2</v>
      </c>
      <c r="Q1971" s="1">
        <f t="shared" si="798"/>
        <v>0.21913688171327933</v>
      </c>
      <c r="R1971" s="1">
        <f t="shared" si="799"/>
        <v>0.7301368817132794</v>
      </c>
      <c r="S1971" s="1"/>
      <c r="T1971" s="17">
        <f t="shared" si="800"/>
        <v>369.60619994086841</v>
      </c>
      <c r="U1971" s="18">
        <f t="shared" si="801"/>
        <v>2366.9272701243281</v>
      </c>
      <c r="V1971" s="2">
        <f t="shared" si="802"/>
        <v>351.12588994382497</v>
      </c>
      <c r="W1971" s="18">
        <f t="shared" si="803"/>
        <v>2248.5809066181114</v>
      </c>
      <c r="X1971" s="2">
        <f t="shared" si="804"/>
        <v>-284.79813896946916</v>
      </c>
      <c r="Y1971" s="2">
        <f t="shared" si="805"/>
        <v>224.85809066181113</v>
      </c>
      <c r="Z1971" s="2">
        <f t="shared" si="806"/>
        <v>351.12588994382497</v>
      </c>
      <c r="AA1971" s="2">
        <f t="shared" si="807"/>
        <v>-1000</v>
      </c>
      <c r="AB1971" s="5">
        <f t="shared" si="808"/>
        <v>0.36699999999999999</v>
      </c>
      <c r="AC1971" s="5">
        <f t="shared" si="809"/>
        <v>-1</v>
      </c>
      <c r="AD1971" s="3">
        <f t="shared" si="810"/>
        <v>201512</v>
      </c>
      <c r="AE1971" s="21">
        <v>1.3169999999999999</v>
      </c>
      <c r="AF1971" s="21">
        <v>3.77</v>
      </c>
      <c r="AG1971" s="21">
        <v>1.367</v>
      </c>
      <c r="AH1971" s="21">
        <v>3.41</v>
      </c>
      <c r="AI1971">
        <v>28</v>
      </c>
      <c r="AJ1971">
        <v>7</v>
      </c>
      <c r="AK1971">
        <f t="shared" si="811"/>
        <v>-300</v>
      </c>
      <c r="AL1971">
        <f t="shared" si="812"/>
        <v>28</v>
      </c>
      <c r="AM1971">
        <f t="shared" si="813"/>
        <v>7</v>
      </c>
    </row>
    <row r="1972" spans="2:39" x14ac:dyDescent="0.25">
      <c r="B1972" s="23">
        <v>42351</v>
      </c>
      <c r="C1972" s="20" t="s">
        <v>41</v>
      </c>
      <c r="D1972" s="20" t="s">
        <v>55</v>
      </c>
      <c r="E1972" s="2">
        <v>-265.25198938992042</v>
      </c>
      <c r="F1972" s="2">
        <v>235</v>
      </c>
      <c r="H1972" s="2" t="str">
        <f t="shared" si="814"/>
        <v>Denver Broncos</v>
      </c>
      <c r="I1972" s="2" t="str">
        <f t="shared" si="815"/>
        <v>Oakland Raiders</v>
      </c>
      <c r="J1972" s="17">
        <f t="shared" si="816"/>
        <v>-265.25198938992042</v>
      </c>
      <c r="K1972" s="18">
        <f t="shared" si="817"/>
        <v>235</v>
      </c>
      <c r="L1972" s="4">
        <f t="shared" si="793"/>
        <v>1.377</v>
      </c>
      <c r="M1972" s="4">
        <f t="shared" si="794"/>
        <v>3.35</v>
      </c>
      <c r="N1972" s="1">
        <f t="shared" si="795"/>
        <v>0.72621641249092228</v>
      </c>
      <c r="O1972" s="1">
        <f t="shared" si="796"/>
        <v>0.29850746268656714</v>
      </c>
      <c r="P1972" s="1">
        <f t="shared" si="797"/>
        <v>2.4127353501163462E-2</v>
      </c>
      <c r="Q1972" s="1">
        <f t="shared" si="798"/>
        <v>0.21385447490217757</v>
      </c>
      <c r="R1972" s="1">
        <f t="shared" si="799"/>
        <v>0.72485447490217758</v>
      </c>
      <c r="S1972" s="1"/>
      <c r="T1972" s="17">
        <f t="shared" si="800"/>
        <v>379.5872614774911</v>
      </c>
      <c r="U1972" s="18">
        <f t="shared" si="801"/>
        <v>2310.2284553242857</v>
      </c>
      <c r="V1972" s="2">
        <f t="shared" si="802"/>
        <v>360.6078984036165</v>
      </c>
      <c r="W1972" s="18">
        <f t="shared" si="803"/>
        <v>2194.7170325580714</v>
      </c>
      <c r="X1972" s="2">
        <f t="shared" si="804"/>
        <v>-277.30951108584236</v>
      </c>
      <c r="Y1972" s="2">
        <f t="shared" si="805"/>
        <v>219.47170325580714</v>
      </c>
      <c r="Z1972" s="2">
        <f t="shared" si="806"/>
        <v>-1000</v>
      </c>
      <c r="AA1972" s="2">
        <f t="shared" si="807"/>
        <v>2194.7170325580714</v>
      </c>
      <c r="AB1972" s="5">
        <f t="shared" si="808"/>
        <v>-1</v>
      </c>
      <c r="AC1972" s="5">
        <f t="shared" si="809"/>
        <v>2.35</v>
      </c>
      <c r="AD1972" s="3">
        <f t="shared" si="810"/>
        <v>201512</v>
      </c>
      <c r="AE1972" s="21">
        <v>1.3029999999999999</v>
      </c>
      <c r="AF1972" s="21">
        <v>3.89</v>
      </c>
      <c r="AG1972" s="21">
        <v>1.377</v>
      </c>
      <c r="AH1972" s="21">
        <v>3.35</v>
      </c>
      <c r="AI1972">
        <v>12</v>
      </c>
      <c r="AJ1972">
        <v>15</v>
      </c>
      <c r="AK1972">
        <f t="shared" si="811"/>
        <v>-300</v>
      </c>
      <c r="AL1972">
        <f t="shared" si="812"/>
        <v>12</v>
      </c>
      <c r="AM1972">
        <f t="shared" si="813"/>
        <v>15</v>
      </c>
    </row>
    <row r="1973" spans="2:39" x14ac:dyDescent="0.25">
      <c r="B1973" s="23">
        <v>42351</v>
      </c>
      <c r="C1973" s="20" t="s">
        <v>47</v>
      </c>
      <c r="D1973" s="20" t="s">
        <v>38</v>
      </c>
      <c r="E1973" s="2">
        <v>-370.37037037037032</v>
      </c>
      <c r="F1973" s="2">
        <v>322</v>
      </c>
      <c r="H1973" s="2" t="str">
        <f t="shared" si="814"/>
        <v>Carolina Panthers</v>
      </c>
      <c r="I1973" s="2" t="str">
        <f t="shared" si="815"/>
        <v>Atlanta Falcons</v>
      </c>
      <c r="J1973" s="17">
        <f t="shared" si="816"/>
        <v>-370.37037037037032</v>
      </c>
      <c r="K1973" s="18">
        <f t="shared" si="817"/>
        <v>322</v>
      </c>
      <c r="L1973" s="4">
        <f t="shared" si="793"/>
        <v>1.27</v>
      </c>
      <c r="M1973" s="4">
        <f t="shared" si="794"/>
        <v>4.2200000000000006</v>
      </c>
      <c r="N1973" s="1">
        <f t="shared" si="795"/>
        <v>0.78740157480314954</v>
      </c>
      <c r="O1973" s="1">
        <f t="shared" si="796"/>
        <v>0.23696682464454974</v>
      </c>
      <c r="P1973" s="1">
        <f t="shared" si="797"/>
        <v>2.3788706739526266E-2</v>
      </c>
      <c r="Q1973" s="1">
        <f t="shared" si="798"/>
        <v>0.27521737507929989</v>
      </c>
      <c r="R1973" s="1">
        <f t="shared" si="799"/>
        <v>0.7862173750792999</v>
      </c>
      <c r="S1973" s="1"/>
      <c r="T1973" s="17">
        <f t="shared" si="800"/>
        <v>271.91287256801911</v>
      </c>
      <c r="U1973" s="18">
        <f t="shared" si="801"/>
        <v>3110.4414053830196</v>
      </c>
      <c r="V1973" s="2">
        <f t="shared" si="802"/>
        <v>258.31722893961813</v>
      </c>
      <c r="W1973" s="18">
        <f t="shared" si="803"/>
        <v>2954.9193351138683</v>
      </c>
      <c r="X1973" s="2">
        <f t="shared" si="804"/>
        <v>-387.12090715162901</v>
      </c>
      <c r="Y1973" s="2">
        <f t="shared" si="805"/>
        <v>295.49193351138683</v>
      </c>
      <c r="Z1973" s="2">
        <f t="shared" si="806"/>
        <v>258.31722893961813</v>
      </c>
      <c r="AA1973" s="2">
        <f t="shared" si="807"/>
        <v>-1000</v>
      </c>
      <c r="AB1973" s="5">
        <f t="shared" si="808"/>
        <v>0.27</v>
      </c>
      <c r="AC1973" s="5">
        <f t="shared" si="809"/>
        <v>-1</v>
      </c>
      <c r="AD1973" s="3">
        <f t="shared" si="810"/>
        <v>201512</v>
      </c>
      <c r="AE1973" s="21">
        <v>1.2809999999999999</v>
      </c>
      <c r="AF1973" s="21">
        <v>4.0999999999999996</v>
      </c>
      <c r="AG1973" s="21">
        <v>1.27</v>
      </c>
      <c r="AH1973" s="21">
        <v>4.22</v>
      </c>
      <c r="AI1973">
        <v>38</v>
      </c>
      <c r="AJ1973">
        <v>0</v>
      </c>
      <c r="AK1973">
        <f t="shared" si="811"/>
        <v>-400</v>
      </c>
      <c r="AL1973">
        <f t="shared" si="812"/>
        <v>38</v>
      </c>
      <c r="AM1973">
        <f t="shared" si="813"/>
        <v>0</v>
      </c>
    </row>
    <row r="1974" spans="2:39" x14ac:dyDescent="0.25">
      <c r="B1974" s="23">
        <v>42351</v>
      </c>
      <c r="C1974" s="20" t="s">
        <v>40</v>
      </c>
      <c r="D1974" s="20" t="s">
        <v>56</v>
      </c>
      <c r="E1974" s="2">
        <v>-208.33333333333334</v>
      </c>
      <c r="F1974" s="2">
        <v>186</v>
      </c>
      <c r="H1974" s="2" t="str">
        <f t="shared" si="814"/>
        <v>Chicago Bears</v>
      </c>
      <c r="I1974" s="2" t="str">
        <f t="shared" si="815"/>
        <v>Washington Redskins</v>
      </c>
      <c r="J1974" s="17">
        <f t="shared" si="816"/>
        <v>-208.33333333333334</v>
      </c>
      <c r="K1974" s="18">
        <f t="shared" si="817"/>
        <v>186</v>
      </c>
      <c r="L1974" s="4">
        <f t="shared" si="793"/>
        <v>1.4800000000000002</v>
      </c>
      <c r="M1974" s="4">
        <f t="shared" si="794"/>
        <v>2.8600000000000003</v>
      </c>
      <c r="N1974" s="1">
        <f t="shared" si="795"/>
        <v>0.67567567567567555</v>
      </c>
      <c r="O1974" s="1">
        <f t="shared" si="796"/>
        <v>0.34965034965034963</v>
      </c>
      <c r="P1974" s="1">
        <f t="shared" si="797"/>
        <v>2.4700460829493065E-2</v>
      </c>
      <c r="Q1974" s="1">
        <f t="shared" si="798"/>
        <v>0.16301266301266296</v>
      </c>
      <c r="R1974" s="1">
        <f t="shared" si="799"/>
        <v>0.67401266301266294</v>
      </c>
      <c r="S1974" s="1"/>
      <c r="T1974" s="17">
        <f t="shared" si="800"/>
        <v>483.65165059400761</v>
      </c>
      <c r="U1974" s="18">
        <f t="shared" si="801"/>
        <v>1846.6048003943094</v>
      </c>
      <c r="V1974" s="2">
        <f t="shared" si="802"/>
        <v>459.46906806430718</v>
      </c>
      <c r="W1974" s="18">
        <f t="shared" si="803"/>
        <v>1754.2745603745939</v>
      </c>
      <c r="X1974" s="2">
        <f t="shared" si="804"/>
        <v>-217.64250729932493</v>
      </c>
      <c r="Y1974" s="2">
        <f t="shared" si="805"/>
        <v>175.42745603745939</v>
      </c>
      <c r="Z1974" s="2">
        <f t="shared" si="806"/>
        <v>-1000</v>
      </c>
      <c r="AA1974" s="2">
        <f t="shared" si="807"/>
        <v>1754.2745603745939</v>
      </c>
      <c r="AB1974" s="5">
        <f t="shared" si="808"/>
        <v>-1</v>
      </c>
      <c r="AC1974" s="5">
        <f t="shared" si="809"/>
        <v>1.8600000000000003</v>
      </c>
      <c r="AD1974" s="3">
        <f t="shared" si="810"/>
        <v>201512</v>
      </c>
      <c r="AE1974" s="21">
        <v>1.5640000000000001</v>
      </c>
      <c r="AF1974" s="21">
        <v>2.59</v>
      </c>
      <c r="AG1974" s="21">
        <v>1.48</v>
      </c>
      <c r="AH1974" s="21">
        <v>2.86</v>
      </c>
      <c r="AI1974">
        <v>21</v>
      </c>
      <c r="AJ1974">
        <v>24</v>
      </c>
      <c r="AK1974">
        <f t="shared" si="811"/>
        <v>-300</v>
      </c>
      <c r="AL1974">
        <f t="shared" si="812"/>
        <v>21</v>
      </c>
      <c r="AM1974">
        <f t="shared" si="813"/>
        <v>24</v>
      </c>
    </row>
    <row r="1975" spans="2:39" x14ac:dyDescent="0.25">
      <c r="B1975" s="23">
        <v>42351</v>
      </c>
      <c r="C1975" s="20" t="s">
        <v>24</v>
      </c>
      <c r="D1975" s="20" t="s">
        <v>48</v>
      </c>
      <c r="E1975" s="2">
        <v>-107.06638115631692</v>
      </c>
      <c r="F1975" s="2">
        <v>-103.09278350515464</v>
      </c>
      <c r="H1975" s="2" t="str">
        <f t="shared" si="814"/>
        <v>Cincinnati Bengals</v>
      </c>
      <c r="I1975" s="2" t="str">
        <f t="shared" si="815"/>
        <v>Pittsburgh Steelers</v>
      </c>
      <c r="J1975" s="17">
        <f t="shared" si="816"/>
        <v>-107.06638115631692</v>
      </c>
      <c r="K1975" s="18">
        <f t="shared" si="817"/>
        <v>-103.09278350515464</v>
      </c>
      <c r="L1975" s="4">
        <f t="shared" si="793"/>
        <v>1.9340000000000002</v>
      </c>
      <c r="M1975" s="4">
        <f t="shared" si="794"/>
        <v>1.97</v>
      </c>
      <c r="N1975" s="1">
        <f t="shared" si="795"/>
        <v>0.51706308169596682</v>
      </c>
      <c r="O1975" s="1">
        <f t="shared" si="796"/>
        <v>0.50761421319796951</v>
      </c>
      <c r="P1975" s="1">
        <f t="shared" si="797"/>
        <v>2.4082991803278553E-2</v>
      </c>
      <c r="Q1975" s="1">
        <f t="shared" si="798"/>
        <v>4.7244342489986546E-3</v>
      </c>
      <c r="R1975" s="1">
        <f t="shared" si="799"/>
        <v>0.51572443424899861</v>
      </c>
      <c r="S1975" s="1"/>
      <c r="T1975" s="17">
        <f t="shared" si="800"/>
        <v>939.02001454751075</v>
      </c>
      <c r="U1975" s="18">
        <f t="shared" si="801"/>
        <v>971.23949230325104</v>
      </c>
      <c r="V1975" s="2">
        <f t="shared" si="802"/>
        <v>892.06901382013518</v>
      </c>
      <c r="W1975" s="18">
        <f t="shared" si="803"/>
        <v>922.67751768808841</v>
      </c>
      <c r="X1975" s="2">
        <f t="shared" si="804"/>
        <v>-112.09895025023552</v>
      </c>
      <c r="Y1975" s="2">
        <f t="shared" si="805"/>
        <v>-108.38022828448828</v>
      </c>
      <c r="Z1975" s="2">
        <f t="shared" si="806"/>
        <v>-1000</v>
      </c>
      <c r="AA1975" s="2">
        <f t="shared" si="807"/>
        <v>922.67751768808841</v>
      </c>
      <c r="AB1975" s="5">
        <f t="shared" si="808"/>
        <v>-1</v>
      </c>
      <c r="AC1975" s="5">
        <f t="shared" si="809"/>
        <v>0.97</v>
      </c>
      <c r="AD1975" s="3">
        <f t="shared" si="810"/>
        <v>201512</v>
      </c>
      <c r="AE1975" s="21">
        <v>1.7090000000000001</v>
      </c>
      <c r="AF1975" s="21">
        <v>2.2799999999999998</v>
      </c>
      <c r="AG1975" s="21">
        <v>1.9339999999999999</v>
      </c>
      <c r="AH1975" s="21">
        <v>1.97</v>
      </c>
      <c r="AI1975">
        <v>20</v>
      </c>
      <c r="AJ1975">
        <v>33</v>
      </c>
      <c r="AK1975">
        <f t="shared" si="811"/>
        <v>-110</v>
      </c>
      <c r="AL1975">
        <f t="shared" si="812"/>
        <v>20</v>
      </c>
      <c r="AM1975">
        <f t="shared" si="813"/>
        <v>33</v>
      </c>
    </row>
    <row r="1976" spans="2:39" x14ac:dyDescent="0.25">
      <c r="B1976" s="23">
        <v>42351</v>
      </c>
      <c r="C1976" s="20" t="s">
        <v>49</v>
      </c>
      <c r="D1976" s="20" t="s">
        <v>25</v>
      </c>
      <c r="E1976" s="2">
        <v>-131.06159895150722</v>
      </c>
      <c r="F1976" s="2">
        <v>119</v>
      </c>
      <c r="H1976" s="2" t="str">
        <f t="shared" si="814"/>
        <v>Cleveland Browns</v>
      </c>
      <c r="I1976" s="2" t="str">
        <f t="shared" si="815"/>
        <v>San Francisco 49ers</v>
      </c>
      <c r="J1976" s="17">
        <f t="shared" si="816"/>
        <v>-131.06159895150722</v>
      </c>
      <c r="K1976" s="18">
        <f t="shared" si="817"/>
        <v>119</v>
      </c>
      <c r="L1976" s="4">
        <f t="shared" si="793"/>
        <v>1.7629999999999999</v>
      </c>
      <c r="M1976" s="4">
        <f t="shared" si="794"/>
        <v>2.19</v>
      </c>
      <c r="N1976" s="1">
        <f t="shared" si="795"/>
        <v>0.56721497447532621</v>
      </c>
      <c r="O1976" s="1">
        <f t="shared" si="796"/>
        <v>0.45662100456621008</v>
      </c>
      <c r="P1976" s="1">
        <f t="shared" si="797"/>
        <v>2.328105236529221E-2</v>
      </c>
      <c r="Q1976" s="1">
        <f t="shared" si="798"/>
        <v>5.5296984954558065E-2</v>
      </c>
      <c r="R1976" s="1">
        <f t="shared" si="799"/>
        <v>0.56629698495455805</v>
      </c>
      <c r="S1976" s="1"/>
      <c r="T1976" s="17">
        <f t="shared" si="800"/>
        <v>765.85789182727865</v>
      </c>
      <c r="U1976" s="18">
        <f t="shared" si="801"/>
        <v>1188.2617220342854</v>
      </c>
      <c r="V1976" s="2">
        <f t="shared" si="802"/>
        <v>727.56499723591469</v>
      </c>
      <c r="W1976" s="18">
        <f t="shared" si="803"/>
        <v>1128.8486359325711</v>
      </c>
      <c r="X1976" s="2">
        <f t="shared" si="804"/>
        <v>-137.44476490747775</v>
      </c>
      <c r="Y1976" s="2">
        <f t="shared" si="805"/>
        <v>112.88486359325711</v>
      </c>
      <c r="Z1976" s="2">
        <f t="shared" si="806"/>
        <v>727.56499723591469</v>
      </c>
      <c r="AA1976" s="2">
        <f t="shared" si="807"/>
        <v>-1000</v>
      </c>
      <c r="AB1976" s="5">
        <f t="shared" si="808"/>
        <v>0.7629999999999999</v>
      </c>
      <c r="AC1976" s="5">
        <f t="shared" si="809"/>
        <v>-1</v>
      </c>
      <c r="AD1976" s="3">
        <f t="shared" si="810"/>
        <v>201512</v>
      </c>
      <c r="AE1976" s="21">
        <v>1.8540000000000001</v>
      </c>
      <c r="AF1976" s="21">
        <v>2.06</v>
      </c>
      <c r="AG1976" s="21">
        <v>1.7629999999999999</v>
      </c>
      <c r="AH1976" s="21">
        <v>2.19</v>
      </c>
      <c r="AI1976">
        <v>24</v>
      </c>
      <c r="AJ1976">
        <v>10</v>
      </c>
      <c r="AK1976">
        <f t="shared" si="811"/>
        <v>-140</v>
      </c>
      <c r="AL1976">
        <f t="shared" si="812"/>
        <v>24</v>
      </c>
      <c r="AM1976">
        <f t="shared" si="813"/>
        <v>10</v>
      </c>
    </row>
    <row r="1977" spans="2:39" x14ac:dyDescent="0.25">
      <c r="B1977" s="23">
        <v>42351</v>
      </c>
      <c r="C1977" s="20" t="s">
        <v>43</v>
      </c>
      <c r="D1977" s="20" t="s">
        <v>39</v>
      </c>
      <c r="E1977" s="2">
        <v>181</v>
      </c>
      <c r="F1977" s="2">
        <v>-202.02020202020196</v>
      </c>
      <c r="H1977" s="2" t="str">
        <f t="shared" si="814"/>
        <v>New England Patriots</v>
      </c>
      <c r="I1977" s="2" t="str">
        <f t="shared" si="815"/>
        <v>Houston Texans</v>
      </c>
      <c r="J1977" s="17">
        <f t="shared" si="816"/>
        <v>-202.02020202020196</v>
      </c>
      <c r="K1977" s="18">
        <f t="shared" si="817"/>
        <v>181</v>
      </c>
      <c r="L1977" s="4">
        <f t="shared" si="793"/>
        <v>1.4950000000000001</v>
      </c>
      <c r="M1977" s="4">
        <f t="shared" si="794"/>
        <v>2.81</v>
      </c>
      <c r="N1977" s="1">
        <f t="shared" si="795"/>
        <v>0.66889632107023411</v>
      </c>
      <c r="O1977" s="1">
        <f t="shared" si="796"/>
        <v>0.35587188612099646</v>
      </c>
      <c r="P1977" s="1">
        <f t="shared" si="797"/>
        <v>2.4169570267131069E-2</v>
      </c>
      <c r="Q1977" s="1">
        <f t="shared" si="798"/>
        <v>0.15651221747461883</v>
      </c>
      <c r="R1977" s="1">
        <f t="shared" si="799"/>
        <v>0.66751221747461886</v>
      </c>
      <c r="S1977" s="1"/>
      <c r="T1977" s="17">
        <f t="shared" si="800"/>
        <v>498.09992060261197</v>
      </c>
      <c r="U1977" s="18">
        <f t="shared" si="801"/>
        <v>1796.2818011286422</v>
      </c>
      <c r="V1977" s="2">
        <f t="shared" si="802"/>
        <v>473.19492457248134</v>
      </c>
      <c r="W1977" s="18">
        <f t="shared" si="803"/>
        <v>1706.46771107221</v>
      </c>
      <c r="X1977" s="2">
        <f t="shared" si="804"/>
        <v>-211.32940107155051</v>
      </c>
      <c r="Y1977" s="2">
        <f t="shared" si="805"/>
        <v>170.64677110722101</v>
      </c>
      <c r="Z1977" s="2">
        <f t="shared" si="806"/>
        <v>473.19492457248134</v>
      </c>
      <c r="AA1977" s="2">
        <f t="shared" si="807"/>
        <v>-1000</v>
      </c>
      <c r="AB1977" s="5">
        <f t="shared" si="808"/>
        <v>0.49500000000000011</v>
      </c>
      <c r="AC1977" s="5">
        <f t="shared" si="809"/>
        <v>-1</v>
      </c>
      <c r="AD1977" s="3">
        <f t="shared" si="810"/>
        <v>201512</v>
      </c>
      <c r="AE1977" s="21">
        <v>2.44</v>
      </c>
      <c r="AF1977" s="21">
        <v>1.625</v>
      </c>
      <c r="AG1977" s="21">
        <v>2.81</v>
      </c>
      <c r="AH1977" s="21">
        <v>1.4950000000000001</v>
      </c>
      <c r="AI1977">
        <v>6</v>
      </c>
      <c r="AJ1977">
        <v>27</v>
      </c>
      <c r="AK1977">
        <f t="shared" si="811"/>
        <v>-300</v>
      </c>
      <c r="AL1977">
        <f t="shared" si="812"/>
        <v>27</v>
      </c>
      <c r="AM1977">
        <f t="shared" si="813"/>
        <v>6</v>
      </c>
    </row>
    <row r="1978" spans="2:39" x14ac:dyDescent="0.25">
      <c r="B1978" s="23">
        <v>42351</v>
      </c>
      <c r="C1978" s="20" t="s">
        <v>29</v>
      </c>
      <c r="D1978" s="20" t="s">
        <v>42</v>
      </c>
      <c r="E1978" s="2">
        <v>-113.12217194570137</v>
      </c>
      <c r="F1978" s="2">
        <v>102</v>
      </c>
      <c r="H1978" s="2" t="str">
        <f t="shared" si="814"/>
        <v>Jacksonville Jaguars</v>
      </c>
      <c r="I1978" s="2" t="str">
        <f t="shared" si="815"/>
        <v>Indianapolis Colts</v>
      </c>
      <c r="J1978" s="17">
        <f t="shared" si="816"/>
        <v>-113.12217194570137</v>
      </c>
      <c r="K1978" s="18">
        <f t="shared" si="817"/>
        <v>102</v>
      </c>
      <c r="L1978" s="4">
        <f t="shared" si="793"/>
        <v>1.8840000000000001</v>
      </c>
      <c r="M1978" s="4">
        <f t="shared" si="794"/>
        <v>2.02</v>
      </c>
      <c r="N1978" s="1">
        <f t="shared" si="795"/>
        <v>0.53078556263269638</v>
      </c>
      <c r="O1978" s="1">
        <f t="shared" si="796"/>
        <v>0.49504950495049505</v>
      </c>
      <c r="P1978" s="1">
        <f t="shared" si="797"/>
        <v>2.5184426229508117E-2</v>
      </c>
      <c r="Q1978" s="1">
        <f t="shared" si="798"/>
        <v>1.7868028841100669E-2</v>
      </c>
      <c r="R1978" s="1">
        <f t="shared" si="799"/>
        <v>0.52886802884110073</v>
      </c>
      <c r="S1978" s="1"/>
      <c r="T1978" s="17">
        <f t="shared" si="800"/>
        <v>890.83087928624184</v>
      </c>
      <c r="U1978" s="18">
        <f t="shared" si="801"/>
        <v>1023.5691422820969</v>
      </c>
      <c r="V1978" s="2">
        <f t="shared" si="802"/>
        <v>846.28933532192968</v>
      </c>
      <c r="W1978" s="18">
        <f t="shared" si="803"/>
        <v>972.39068516799205</v>
      </c>
      <c r="X1978" s="2">
        <f t="shared" si="804"/>
        <v>-118.16289751773826</v>
      </c>
      <c r="Y1978" s="2">
        <f t="shared" si="805"/>
        <v>-102.83932325279712</v>
      </c>
      <c r="Z1978" s="2">
        <f t="shared" si="806"/>
        <v>846.28933532192968</v>
      </c>
      <c r="AA1978" s="2">
        <f t="shared" si="807"/>
        <v>-1000</v>
      </c>
      <c r="AB1978" s="5">
        <f t="shared" si="808"/>
        <v>0.88400000000000012</v>
      </c>
      <c r="AC1978" s="5">
        <f t="shared" si="809"/>
        <v>-1</v>
      </c>
      <c r="AD1978" s="3">
        <f t="shared" si="810"/>
        <v>201512</v>
      </c>
      <c r="AE1978" s="21">
        <v>1.8839999999999999</v>
      </c>
      <c r="AF1978" s="21">
        <v>2.02</v>
      </c>
      <c r="AG1978" s="21">
        <v>1.8839999999999999</v>
      </c>
      <c r="AH1978" s="21">
        <v>2.02</v>
      </c>
      <c r="AI1978">
        <v>51</v>
      </c>
      <c r="AJ1978">
        <v>16</v>
      </c>
      <c r="AK1978">
        <f t="shared" si="811"/>
        <v>-120</v>
      </c>
      <c r="AL1978">
        <f t="shared" si="812"/>
        <v>51</v>
      </c>
      <c r="AM1978">
        <f t="shared" si="813"/>
        <v>16</v>
      </c>
    </row>
    <row r="1979" spans="2:39" x14ac:dyDescent="0.25">
      <c r="B1979" s="23">
        <v>42351</v>
      </c>
      <c r="C1979" s="20" t="s">
        <v>23</v>
      </c>
      <c r="D1979" s="20" t="s">
        <v>57</v>
      </c>
      <c r="E1979" s="2">
        <v>-581.39534883720955</v>
      </c>
      <c r="F1979" s="2">
        <v>483</v>
      </c>
      <c r="H1979" s="2" t="str">
        <f t="shared" si="814"/>
        <v>Kansas City Chiefs</v>
      </c>
      <c r="I1979" s="2" t="str">
        <f t="shared" si="815"/>
        <v>San Diego Chargers</v>
      </c>
      <c r="J1979" s="17">
        <f t="shared" si="816"/>
        <v>-581.39534883720955</v>
      </c>
      <c r="K1979" s="18">
        <f t="shared" si="817"/>
        <v>483</v>
      </c>
      <c r="L1979" s="4">
        <f t="shared" si="793"/>
        <v>1.1719999999999999</v>
      </c>
      <c r="M1979" s="4">
        <f t="shared" si="794"/>
        <v>5.83</v>
      </c>
      <c r="N1979" s="1">
        <f t="shared" si="795"/>
        <v>0.85324232081911267</v>
      </c>
      <c r="O1979" s="1">
        <f t="shared" si="796"/>
        <v>0.17152658662092624</v>
      </c>
      <c r="P1979" s="1">
        <f t="shared" si="797"/>
        <v>2.4170237075121448E-2</v>
      </c>
      <c r="Q1979" s="1">
        <f t="shared" si="798"/>
        <v>0.34085786709909321</v>
      </c>
      <c r="R1979" s="1">
        <f t="shared" si="799"/>
        <v>0.85185786709909328</v>
      </c>
      <c r="S1979" s="1"/>
      <c r="T1979" s="17">
        <f t="shared" si="800"/>
        <v>173.90475409399951</v>
      </c>
      <c r="U1979" s="18">
        <f t="shared" si="801"/>
        <v>4523.196812987404</v>
      </c>
      <c r="V1979" s="2">
        <f t="shared" si="802"/>
        <v>165.20951638929952</v>
      </c>
      <c r="W1979" s="18">
        <f t="shared" si="803"/>
        <v>4297.0369723380336</v>
      </c>
      <c r="X1979" s="2">
        <f t="shared" si="804"/>
        <v>-605.29200850851782</v>
      </c>
      <c r="Y1979" s="2">
        <f t="shared" si="805"/>
        <v>429.70369723380338</v>
      </c>
      <c r="Z1979" s="2">
        <f t="shared" si="806"/>
        <v>165.20951638929952</v>
      </c>
      <c r="AA1979" s="2">
        <f t="shared" si="807"/>
        <v>-1000</v>
      </c>
      <c r="AB1979" s="5">
        <f t="shared" si="808"/>
        <v>0.17199999999999993</v>
      </c>
      <c r="AC1979" s="5">
        <f t="shared" si="809"/>
        <v>-1</v>
      </c>
      <c r="AD1979" s="3">
        <f t="shared" si="810"/>
        <v>201512</v>
      </c>
      <c r="AE1979" s="21">
        <v>1.206</v>
      </c>
      <c r="AF1979" s="21">
        <v>5.12</v>
      </c>
      <c r="AG1979" s="21">
        <v>1.1719999999999999</v>
      </c>
      <c r="AH1979" s="21">
        <v>5.83</v>
      </c>
      <c r="AI1979">
        <v>10</v>
      </c>
      <c r="AJ1979">
        <v>3</v>
      </c>
      <c r="AK1979">
        <f t="shared" si="811"/>
        <v>-600</v>
      </c>
      <c r="AL1979">
        <f t="shared" si="812"/>
        <v>10</v>
      </c>
      <c r="AM1979">
        <f t="shared" si="813"/>
        <v>3</v>
      </c>
    </row>
    <row r="1980" spans="2:39" x14ac:dyDescent="0.25">
      <c r="B1980" s="23">
        <v>42351</v>
      </c>
      <c r="C1980" s="20" t="s">
        <v>45</v>
      </c>
      <c r="D1980" s="20" t="s">
        <v>44</v>
      </c>
      <c r="E1980" s="2">
        <v>-340.13605442176868</v>
      </c>
      <c r="F1980" s="2">
        <v>297</v>
      </c>
      <c r="H1980" s="2" t="str">
        <f t="shared" si="814"/>
        <v>New York Jets</v>
      </c>
      <c r="I1980" s="2" t="str">
        <f t="shared" si="815"/>
        <v>Tennessee Titans</v>
      </c>
      <c r="J1980" s="17">
        <f t="shared" si="816"/>
        <v>-340.13605442176868</v>
      </c>
      <c r="K1980" s="18">
        <f t="shared" si="817"/>
        <v>297</v>
      </c>
      <c r="L1980" s="4">
        <f t="shared" si="793"/>
        <v>1.294</v>
      </c>
      <c r="M1980" s="4">
        <f t="shared" si="794"/>
        <v>3.97</v>
      </c>
      <c r="N1980" s="1">
        <f t="shared" si="795"/>
        <v>0.77279752704791338</v>
      </c>
      <c r="O1980" s="1">
        <f t="shared" si="796"/>
        <v>0.25188916876574308</v>
      </c>
      <c r="P1980" s="1">
        <f t="shared" si="797"/>
        <v>2.4091945288753691E-2</v>
      </c>
      <c r="Q1980" s="1">
        <f t="shared" si="798"/>
        <v>0.26045417914108515</v>
      </c>
      <c r="R1980" s="1">
        <f t="shared" si="799"/>
        <v>0.77145417914108516</v>
      </c>
      <c r="S1980" s="1"/>
      <c r="T1980" s="17">
        <f t="shared" si="800"/>
        <v>296.25326693203101</v>
      </c>
      <c r="U1980" s="18">
        <f t="shared" si="801"/>
        <v>2885.3748766723884</v>
      </c>
      <c r="V1980" s="2">
        <f t="shared" si="802"/>
        <v>281.44060358542947</v>
      </c>
      <c r="W1980" s="18">
        <f t="shared" si="803"/>
        <v>2741.1061328387686</v>
      </c>
      <c r="X1980" s="2">
        <f t="shared" si="804"/>
        <v>-355.31475816226941</v>
      </c>
      <c r="Y1980" s="2">
        <f t="shared" si="805"/>
        <v>274.11061328387689</v>
      </c>
      <c r="Z1980" s="2">
        <f t="shared" si="806"/>
        <v>281.44060358542947</v>
      </c>
      <c r="AA1980" s="2">
        <f t="shared" si="807"/>
        <v>-1000</v>
      </c>
      <c r="AB1980" s="5">
        <f t="shared" si="808"/>
        <v>0.29400000000000004</v>
      </c>
      <c r="AC1980" s="5">
        <f t="shared" si="809"/>
        <v>-1</v>
      </c>
      <c r="AD1980" s="3">
        <f t="shared" si="810"/>
        <v>201512</v>
      </c>
      <c r="AE1980" s="21">
        <v>1.3149999999999999</v>
      </c>
      <c r="AF1980" s="21">
        <v>3.79</v>
      </c>
      <c r="AG1980" s="21">
        <v>1.294</v>
      </c>
      <c r="AH1980" s="21">
        <v>3.97</v>
      </c>
      <c r="AI1980">
        <v>30</v>
      </c>
      <c r="AJ1980">
        <v>8</v>
      </c>
      <c r="AK1980">
        <f t="shared" si="811"/>
        <v>-400</v>
      </c>
      <c r="AL1980">
        <f t="shared" si="812"/>
        <v>30</v>
      </c>
      <c r="AM1980">
        <f t="shared" si="813"/>
        <v>8</v>
      </c>
    </row>
    <row r="1981" spans="2:39" x14ac:dyDescent="0.25">
      <c r="B1981" s="23">
        <v>42351</v>
      </c>
      <c r="C1981" s="20" t="s">
        <v>22</v>
      </c>
      <c r="D1981" s="20" t="s">
        <v>27</v>
      </c>
      <c r="E1981" s="2">
        <v>-113.12217194570137</v>
      </c>
      <c r="F1981" s="2">
        <v>102</v>
      </c>
      <c r="H1981" s="2" t="str">
        <f t="shared" si="814"/>
        <v>Philadelphia Eagles</v>
      </c>
      <c r="I1981" s="2" t="str">
        <f t="shared" si="815"/>
        <v>Buffalo Bills</v>
      </c>
      <c r="J1981" s="17">
        <f t="shared" si="816"/>
        <v>-113.12217194570137</v>
      </c>
      <c r="K1981" s="18">
        <f t="shared" si="817"/>
        <v>102</v>
      </c>
      <c r="L1981" s="4">
        <f t="shared" si="793"/>
        <v>1.8840000000000001</v>
      </c>
      <c r="M1981" s="4">
        <f t="shared" si="794"/>
        <v>2.02</v>
      </c>
      <c r="N1981" s="1">
        <f t="shared" si="795"/>
        <v>0.53078556263269638</v>
      </c>
      <c r="O1981" s="1">
        <f t="shared" si="796"/>
        <v>0.49504950495049505</v>
      </c>
      <c r="P1981" s="1">
        <f t="shared" si="797"/>
        <v>2.5184426229508117E-2</v>
      </c>
      <c r="Q1981" s="1">
        <f t="shared" si="798"/>
        <v>1.7868028841100669E-2</v>
      </c>
      <c r="R1981" s="1">
        <f t="shared" si="799"/>
        <v>0.52886802884110073</v>
      </c>
      <c r="S1981" s="1"/>
      <c r="T1981" s="17">
        <f t="shared" si="800"/>
        <v>890.83087928624184</v>
      </c>
      <c r="U1981" s="18">
        <f t="shared" si="801"/>
        <v>1023.5691422820969</v>
      </c>
      <c r="V1981" s="2">
        <f t="shared" si="802"/>
        <v>846.28933532192968</v>
      </c>
      <c r="W1981" s="18">
        <f t="shared" si="803"/>
        <v>972.39068516799205</v>
      </c>
      <c r="X1981" s="2">
        <f t="shared" si="804"/>
        <v>-118.16289751773826</v>
      </c>
      <c r="Y1981" s="2">
        <f t="shared" si="805"/>
        <v>-102.83932325279712</v>
      </c>
      <c r="Z1981" s="2">
        <f t="shared" si="806"/>
        <v>846.28933532192968</v>
      </c>
      <c r="AA1981" s="2">
        <f t="shared" si="807"/>
        <v>-1000</v>
      </c>
      <c r="AB1981" s="5">
        <f t="shared" si="808"/>
        <v>0.88400000000000012</v>
      </c>
      <c r="AC1981" s="5">
        <f t="shared" si="809"/>
        <v>-1</v>
      </c>
      <c r="AD1981" s="3">
        <f t="shared" si="810"/>
        <v>201512</v>
      </c>
      <c r="AE1981" s="21">
        <v>2.06</v>
      </c>
      <c r="AF1981" s="21">
        <v>1.8540000000000001</v>
      </c>
      <c r="AG1981" s="21">
        <v>1.8839999999999999</v>
      </c>
      <c r="AH1981" s="21">
        <v>2.02</v>
      </c>
      <c r="AI1981">
        <v>23</v>
      </c>
      <c r="AJ1981">
        <v>20</v>
      </c>
      <c r="AK1981">
        <f t="shared" si="811"/>
        <v>-120</v>
      </c>
      <c r="AL1981">
        <f t="shared" si="812"/>
        <v>23</v>
      </c>
      <c r="AM1981">
        <f t="shared" si="813"/>
        <v>20</v>
      </c>
    </row>
    <row r="1982" spans="2:39" x14ac:dyDescent="0.25">
      <c r="B1982" s="23">
        <v>42351</v>
      </c>
      <c r="C1982" s="20" t="s">
        <v>58</v>
      </c>
      <c r="D1982" s="20" t="s">
        <v>37</v>
      </c>
      <c r="E1982" s="2">
        <v>140</v>
      </c>
      <c r="F1982" s="2">
        <v>-155.03875968992247</v>
      </c>
      <c r="H1982" s="2" t="str">
        <f t="shared" si="814"/>
        <v>Detroit Lions</v>
      </c>
      <c r="I1982" s="2" t="str">
        <f t="shared" si="815"/>
        <v>St. Louis Rams</v>
      </c>
      <c r="J1982" s="17">
        <f t="shared" si="816"/>
        <v>-155.03875968992247</v>
      </c>
      <c r="K1982" s="18">
        <f t="shared" si="817"/>
        <v>140</v>
      </c>
      <c r="L1982" s="4">
        <f t="shared" si="793"/>
        <v>1.645</v>
      </c>
      <c r="M1982" s="4">
        <f t="shared" si="794"/>
        <v>2.4</v>
      </c>
      <c r="N1982" s="1">
        <f t="shared" si="795"/>
        <v>0.60790273556231</v>
      </c>
      <c r="O1982" s="1">
        <f t="shared" si="796"/>
        <v>0.41666666666666669</v>
      </c>
      <c r="P1982" s="1">
        <f t="shared" si="797"/>
        <v>2.3980222496909787E-2</v>
      </c>
      <c r="Q1982" s="1">
        <f t="shared" si="798"/>
        <v>9.5618034447821659E-2</v>
      </c>
      <c r="R1982" s="1">
        <f t="shared" si="799"/>
        <v>0.6066180344478217</v>
      </c>
      <c r="S1982" s="1"/>
      <c r="T1982" s="17">
        <f t="shared" si="800"/>
        <v>648.48379575502895</v>
      </c>
      <c r="U1982" s="18">
        <f t="shared" si="801"/>
        <v>1396.9947605426773</v>
      </c>
      <c r="V1982" s="2">
        <f t="shared" si="802"/>
        <v>616.05960596727743</v>
      </c>
      <c r="W1982" s="18">
        <f t="shared" si="803"/>
        <v>1327.1450225155434</v>
      </c>
      <c r="X1982" s="2">
        <f t="shared" si="804"/>
        <v>-162.32195558900446</v>
      </c>
      <c r="Y1982" s="2">
        <f t="shared" si="805"/>
        <v>132.71450225155434</v>
      </c>
      <c r="Z1982" s="2">
        <f t="shared" si="806"/>
        <v>-1000</v>
      </c>
      <c r="AA1982" s="2">
        <f t="shared" si="807"/>
        <v>1327.1450225155434</v>
      </c>
      <c r="AB1982" s="5">
        <f t="shared" si="808"/>
        <v>-1</v>
      </c>
      <c r="AC1982" s="5">
        <f t="shared" si="809"/>
        <v>1.4</v>
      </c>
      <c r="AD1982" s="3">
        <f t="shared" si="810"/>
        <v>201512</v>
      </c>
      <c r="AE1982" s="21">
        <v>1.909</v>
      </c>
      <c r="AF1982" s="21">
        <v>2</v>
      </c>
      <c r="AG1982" s="21">
        <v>2.4</v>
      </c>
      <c r="AH1982" s="21">
        <v>1.645</v>
      </c>
      <c r="AI1982">
        <v>21</v>
      </c>
      <c r="AJ1982">
        <v>14</v>
      </c>
      <c r="AK1982">
        <f t="shared" si="811"/>
        <v>-160</v>
      </c>
      <c r="AL1982">
        <f t="shared" si="812"/>
        <v>14</v>
      </c>
      <c r="AM1982">
        <f t="shared" si="813"/>
        <v>21</v>
      </c>
    </row>
    <row r="1983" spans="2:39" x14ac:dyDescent="0.25">
      <c r="B1983" s="23">
        <v>42351</v>
      </c>
      <c r="C1983" s="20" t="s">
        <v>30</v>
      </c>
      <c r="D1983" s="20" t="s">
        <v>46</v>
      </c>
      <c r="E1983" s="2">
        <v>-247.52475247524757</v>
      </c>
      <c r="F1983" s="2">
        <v>220.00000000000003</v>
      </c>
      <c r="H1983" s="2" t="str">
        <f t="shared" si="814"/>
        <v>Tampa Bay Buccaneers</v>
      </c>
      <c r="I1983" s="2" t="str">
        <f t="shared" si="815"/>
        <v>New Orleans Saints</v>
      </c>
      <c r="J1983" s="17">
        <f t="shared" si="816"/>
        <v>-247.52475247524757</v>
      </c>
      <c r="K1983" s="18">
        <f t="shared" si="817"/>
        <v>220.00000000000003</v>
      </c>
      <c r="L1983" s="4">
        <f t="shared" si="793"/>
        <v>1.4039999999999999</v>
      </c>
      <c r="M1983" s="4">
        <f t="shared" si="794"/>
        <v>3.2</v>
      </c>
      <c r="N1983" s="1">
        <f t="shared" si="795"/>
        <v>0.71225071225071235</v>
      </c>
      <c r="O1983" s="1">
        <f t="shared" si="796"/>
        <v>0.3125</v>
      </c>
      <c r="P1983" s="1">
        <f t="shared" si="797"/>
        <v>2.4152910512597825E-2</v>
      </c>
      <c r="Q1983" s="1">
        <f t="shared" si="798"/>
        <v>0.19987535612535617</v>
      </c>
      <c r="R1983" s="1">
        <f t="shared" si="799"/>
        <v>0.71087535612535624</v>
      </c>
      <c r="S1983" s="1"/>
      <c r="T1983" s="17">
        <f t="shared" si="800"/>
        <v>406.71636930913581</v>
      </c>
      <c r="U1983" s="18">
        <f t="shared" si="801"/>
        <v>2168.7785299421853</v>
      </c>
      <c r="V1983" s="2">
        <f t="shared" si="802"/>
        <v>386.38055084367903</v>
      </c>
      <c r="W1983" s="18">
        <f t="shared" si="803"/>
        <v>2060.3396034450761</v>
      </c>
      <c r="X1983" s="2">
        <f t="shared" si="804"/>
        <v>-258.81219896199633</v>
      </c>
      <c r="Y1983" s="2">
        <f t="shared" si="805"/>
        <v>206.03396034450762</v>
      </c>
      <c r="Z1983" s="2">
        <f t="shared" si="806"/>
        <v>-1000</v>
      </c>
      <c r="AA1983" s="2">
        <f t="shared" si="807"/>
        <v>2060.3396034450761</v>
      </c>
      <c r="AB1983" s="5">
        <f t="shared" si="808"/>
        <v>-1</v>
      </c>
      <c r="AC1983" s="5">
        <f t="shared" si="809"/>
        <v>2.2000000000000002</v>
      </c>
      <c r="AD1983" s="3">
        <f t="shared" si="810"/>
        <v>201512</v>
      </c>
      <c r="AE1983" s="21">
        <v>1.5309999999999999</v>
      </c>
      <c r="AF1983" s="21">
        <v>2.69</v>
      </c>
      <c r="AG1983" s="21">
        <v>1.4039999999999999</v>
      </c>
      <c r="AH1983" s="21">
        <v>3.2</v>
      </c>
      <c r="AI1983">
        <v>17</v>
      </c>
      <c r="AJ1983">
        <v>24</v>
      </c>
      <c r="AK1983">
        <f t="shared" si="811"/>
        <v>-300</v>
      </c>
      <c r="AL1983">
        <f t="shared" si="812"/>
        <v>17</v>
      </c>
      <c r="AM1983">
        <f t="shared" si="813"/>
        <v>24</v>
      </c>
    </row>
    <row r="1984" spans="2:39" x14ac:dyDescent="0.25">
      <c r="B1984" s="23">
        <v>42348</v>
      </c>
      <c r="C1984" s="20" t="s">
        <v>51</v>
      </c>
      <c r="D1984" s="20" t="s">
        <v>32</v>
      </c>
      <c r="E1984" s="2">
        <v>-450.45045045045049</v>
      </c>
      <c r="F1984" s="2">
        <v>384.99999999999994</v>
      </c>
      <c r="H1984" s="2" t="str">
        <f t="shared" si="814"/>
        <v>Arizona Cardinals</v>
      </c>
      <c r="I1984" s="2" t="str">
        <f t="shared" si="815"/>
        <v>Minnesota Vikings</v>
      </c>
      <c r="J1984" s="17">
        <f t="shared" si="816"/>
        <v>-450.45045045045049</v>
      </c>
      <c r="K1984" s="18">
        <f t="shared" si="817"/>
        <v>384.99999999999994</v>
      </c>
      <c r="L1984" s="4">
        <f t="shared" si="793"/>
        <v>1.222</v>
      </c>
      <c r="M1984" s="4">
        <f t="shared" si="794"/>
        <v>4.8499999999999996</v>
      </c>
      <c r="N1984" s="1">
        <f t="shared" si="795"/>
        <v>0.81833060556464809</v>
      </c>
      <c r="O1984" s="1">
        <f t="shared" si="796"/>
        <v>0.2061855670103093</v>
      </c>
      <c r="P1984" s="1">
        <f t="shared" si="797"/>
        <v>2.392951251646902E-2</v>
      </c>
      <c r="Q1984" s="1">
        <f t="shared" si="798"/>
        <v>0.30607251927716939</v>
      </c>
      <c r="R1984" s="1">
        <f t="shared" si="799"/>
        <v>0.8170725192771694</v>
      </c>
      <c r="S1984" s="1"/>
      <c r="T1984" s="17">
        <f t="shared" si="800"/>
        <v>223.88157281884725</v>
      </c>
      <c r="U1984" s="18">
        <f t="shared" si="801"/>
        <v>3674.1094559452272</v>
      </c>
      <c r="V1984" s="2">
        <f t="shared" si="802"/>
        <v>212.68749417790488</v>
      </c>
      <c r="W1984" s="18">
        <f t="shared" si="803"/>
        <v>3490.4039831479658</v>
      </c>
      <c r="X1984" s="2">
        <f t="shared" si="804"/>
        <v>-470.17338930305823</v>
      </c>
      <c r="Y1984" s="2">
        <f t="shared" si="805"/>
        <v>349.04039831479656</v>
      </c>
      <c r="Z1984" s="2">
        <f t="shared" si="806"/>
        <v>212.68749417790488</v>
      </c>
      <c r="AA1984" s="2">
        <f t="shared" si="807"/>
        <v>-1000</v>
      </c>
      <c r="AB1984" s="5">
        <f t="shared" si="808"/>
        <v>0.22199999999999998</v>
      </c>
      <c r="AC1984" s="5">
        <f t="shared" si="809"/>
        <v>-1</v>
      </c>
      <c r="AD1984" s="3">
        <f t="shared" si="810"/>
        <v>201512</v>
      </c>
      <c r="AE1984" s="21">
        <v>1.3029999999999999</v>
      </c>
      <c r="AF1984" s="21">
        <v>3.89</v>
      </c>
      <c r="AG1984" s="21">
        <v>1.222</v>
      </c>
      <c r="AH1984" s="21">
        <v>4.8499999999999996</v>
      </c>
      <c r="AI1984">
        <v>23</v>
      </c>
      <c r="AJ1984">
        <v>20</v>
      </c>
      <c r="AK1984">
        <f t="shared" si="811"/>
        <v>-500</v>
      </c>
      <c r="AL1984">
        <f t="shared" si="812"/>
        <v>23</v>
      </c>
      <c r="AM1984">
        <f t="shared" si="813"/>
        <v>20</v>
      </c>
    </row>
    <row r="1985" spans="2:39" x14ac:dyDescent="0.25">
      <c r="B1985" s="23">
        <v>42345</v>
      </c>
      <c r="C1985" s="20" t="s">
        <v>56</v>
      </c>
      <c r="D1985" s="20" t="s">
        <v>26</v>
      </c>
      <c r="E1985" s="2">
        <v>-119.04761904761904</v>
      </c>
      <c r="F1985" s="2">
        <v>108</v>
      </c>
      <c r="H1985" s="2" t="str">
        <f t="shared" si="814"/>
        <v>Washington Redskins</v>
      </c>
      <c r="I1985" s="2" t="str">
        <f t="shared" si="815"/>
        <v>Dallas Cowboys</v>
      </c>
      <c r="J1985" s="17">
        <f t="shared" si="816"/>
        <v>-119.04761904761904</v>
      </c>
      <c r="K1985" s="18">
        <f t="shared" si="817"/>
        <v>108</v>
      </c>
      <c r="L1985" s="4">
        <f t="shared" si="793"/>
        <v>1.84</v>
      </c>
      <c r="M1985" s="4">
        <f t="shared" si="794"/>
        <v>2.08</v>
      </c>
      <c r="N1985" s="1">
        <f t="shared" si="795"/>
        <v>0.54347826086956519</v>
      </c>
      <c r="O1985" s="1">
        <f t="shared" si="796"/>
        <v>0.48076923076923073</v>
      </c>
      <c r="P1985" s="1">
        <f t="shared" si="797"/>
        <v>2.3673469387754942E-2</v>
      </c>
      <c r="Q1985" s="1">
        <f t="shared" si="798"/>
        <v>3.1354515050167231E-2</v>
      </c>
      <c r="R1985" s="1">
        <f t="shared" si="799"/>
        <v>0.54235451505016719</v>
      </c>
      <c r="S1985" s="1"/>
      <c r="T1985" s="17">
        <f t="shared" si="800"/>
        <v>843.81243679238321</v>
      </c>
      <c r="U1985" s="18">
        <f t="shared" si="801"/>
        <v>1080.0967680075216</v>
      </c>
      <c r="V1985" s="2">
        <f t="shared" si="802"/>
        <v>801.621814952764</v>
      </c>
      <c r="W1985" s="18">
        <f t="shared" si="803"/>
        <v>1026.0919296071454</v>
      </c>
      <c r="X1985" s="2">
        <f t="shared" si="804"/>
        <v>-124.74710410156759</v>
      </c>
      <c r="Y1985" s="2">
        <f t="shared" si="805"/>
        <v>102.60919296071454</v>
      </c>
      <c r="Z1985" s="2">
        <f t="shared" si="806"/>
        <v>-1000</v>
      </c>
      <c r="AA1985" s="2">
        <f t="shared" si="807"/>
        <v>1026.0919296071454</v>
      </c>
      <c r="AB1985" s="5">
        <f t="shared" si="808"/>
        <v>-1</v>
      </c>
      <c r="AC1985" s="5">
        <f t="shared" si="809"/>
        <v>1.08</v>
      </c>
      <c r="AD1985" s="3">
        <f t="shared" si="810"/>
        <v>201512</v>
      </c>
      <c r="AE1985" s="21">
        <v>1.4650000000000001</v>
      </c>
      <c r="AF1985" s="21">
        <v>2.93</v>
      </c>
      <c r="AG1985" s="21">
        <v>1.84</v>
      </c>
      <c r="AH1985" s="21">
        <v>2.08</v>
      </c>
      <c r="AI1985">
        <v>16</v>
      </c>
      <c r="AJ1985">
        <v>19</v>
      </c>
      <c r="AK1985">
        <f t="shared" si="811"/>
        <v>-120</v>
      </c>
      <c r="AL1985">
        <f t="shared" si="812"/>
        <v>16</v>
      </c>
      <c r="AM1985">
        <f t="shared" si="813"/>
        <v>19</v>
      </c>
    </row>
    <row r="1986" spans="2:39" x14ac:dyDescent="0.25">
      <c r="B1986" s="23">
        <v>42344</v>
      </c>
      <c r="C1986" s="20" t="s">
        <v>48</v>
      </c>
      <c r="D1986" s="20" t="s">
        <v>42</v>
      </c>
      <c r="E1986" s="2">
        <v>-450.45045045045049</v>
      </c>
      <c r="F1986" s="2">
        <v>384.99999999999994</v>
      </c>
      <c r="H1986" s="2" t="str">
        <f t="shared" si="814"/>
        <v>Pittsburgh Steelers</v>
      </c>
      <c r="I1986" s="2" t="str">
        <f t="shared" si="815"/>
        <v>Indianapolis Colts</v>
      </c>
      <c r="J1986" s="17">
        <f t="shared" si="816"/>
        <v>-450.45045045045049</v>
      </c>
      <c r="K1986" s="18">
        <f t="shared" si="817"/>
        <v>384.99999999999994</v>
      </c>
      <c r="L1986" s="4">
        <f t="shared" si="793"/>
        <v>1.222</v>
      </c>
      <c r="M1986" s="4">
        <f t="shared" si="794"/>
        <v>4.8499999999999996</v>
      </c>
      <c r="N1986" s="1">
        <f t="shared" si="795"/>
        <v>0.81833060556464809</v>
      </c>
      <c r="O1986" s="1">
        <f t="shared" si="796"/>
        <v>0.2061855670103093</v>
      </c>
      <c r="P1986" s="1">
        <f t="shared" si="797"/>
        <v>2.392951251646902E-2</v>
      </c>
      <c r="Q1986" s="1">
        <f t="shared" si="798"/>
        <v>0.30607251927716939</v>
      </c>
      <c r="R1986" s="1">
        <f t="shared" si="799"/>
        <v>0.8170725192771694</v>
      </c>
      <c r="S1986" s="1"/>
      <c r="T1986" s="17">
        <f t="shared" si="800"/>
        <v>223.88157281884725</v>
      </c>
      <c r="U1986" s="18">
        <f t="shared" si="801"/>
        <v>3674.1094559452272</v>
      </c>
      <c r="V1986" s="2">
        <f t="shared" si="802"/>
        <v>212.68749417790488</v>
      </c>
      <c r="W1986" s="18">
        <f t="shared" si="803"/>
        <v>3490.4039831479658</v>
      </c>
      <c r="X1986" s="2">
        <f t="shared" si="804"/>
        <v>-470.17338930305823</v>
      </c>
      <c r="Y1986" s="2">
        <f t="shared" si="805"/>
        <v>349.04039831479656</v>
      </c>
      <c r="Z1986" s="2">
        <f t="shared" si="806"/>
        <v>212.68749417790488</v>
      </c>
      <c r="AA1986" s="2">
        <f t="shared" si="807"/>
        <v>-1000</v>
      </c>
      <c r="AB1986" s="5">
        <f t="shared" si="808"/>
        <v>0.22199999999999998</v>
      </c>
      <c r="AC1986" s="5">
        <f t="shared" si="809"/>
        <v>-1</v>
      </c>
      <c r="AD1986" s="3">
        <f t="shared" si="810"/>
        <v>201512</v>
      </c>
      <c r="AE1986" s="21">
        <v>1.3380000000000001</v>
      </c>
      <c r="AF1986" s="21">
        <v>3.6</v>
      </c>
      <c r="AG1986" s="21">
        <v>1.222</v>
      </c>
      <c r="AH1986" s="21">
        <v>4.8499999999999996</v>
      </c>
      <c r="AI1986">
        <v>45</v>
      </c>
      <c r="AJ1986">
        <v>10</v>
      </c>
      <c r="AK1986">
        <f t="shared" si="811"/>
        <v>-500</v>
      </c>
      <c r="AL1986">
        <f t="shared" si="812"/>
        <v>45</v>
      </c>
      <c r="AM1986">
        <f t="shared" si="813"/>
        <v>10</v>
      </c>
    </row>
    <row r="1987" spans="2:39" x14ac:dyDescent="0.25">
      <c r="B1987" s="23">
        <v>42344</v>
      </c>
      <c r="C1987" s="20" t="s">
        <v>39</v>
      </c>
      <c r="D1987" s="20" t="s">
        <v>22</v>
      </c>
      <c r="E1987" s="2">
        <v>-420.1680672268908</v>
      </c>
      <c r="F1987" s="2">
        <v>361.00000000000006</v>
      </c>
      <c r="H1987" s="2" t="str">
        <f t="shared" si="814"/>
        <v>New England Patriots</v>
      </c>
      <c r="I1987" s="2" t="str">
        <f t="shared" si="815"/>
        <v>Philadelphia Eagles</v>
      </c>
      <c r="J1987" s="17">
        <f t="shared" si="816"/>
        <v>-420.1680672268908</v>
      </c>
      <c r="K1987" s="18">
        <f t="shared" si="817"/>
        <v>361.00000000000006</v>
      </c>
      <c r="L1987" s="4">
        <f t="shared" si="793"/>
        <v>1.238</v>
      </c>
      <c r="M1987" s="4">
        <f t="shared" si="794"/>
        <v>4.6100000000000012</v>
      </c>
      <c r="N1987" s="1">
        <f t="shared" si="795"/>
        <v>0.80775444264943463</v>
      </c>
      <c r="O1987" s="1">
        <f t="shared" si="796"/>
        <v>0.21691973969631231</v>
      </c>
      <c r="P1987" s="1">
        <f t="shared" si="797"/>
        <v>2.4080027359781098E-2</v>
      </c>
      <c r="Q1987" s="1">
        <f t="shared" si="798"/>
        <v>0.29541735147656117</v>
      </c>
      <c r="R1987" s="1">
        <f t="shared" si="799"/>
        <v>0.80641735147656113</v>
      </c>
      <c r="S1987" s="1"/>
      <c r="T1987" s="17">
        <f t="shared" si="800"/>
        <v>240.05268260781642</v>
      </c>
      <c r="U1987" s="18">
        <f t="shared" si="801"/>
        <v>3463.1234488006144</v>
      </c>
      <c r="V1987" s="2">
        <f t="shared" si="802"/>
        <v>228.05004847742558</v>
      </c>
      <c r="W1987" s="18">
        <f t="shared" si="803"/>
        <v>3289.9672763605836</v>
      </c>
      <c r="X1987" s="2">
        <f t="shared" si="804"/>
        <v>-438.50023566164202</v>
      </c>
      <c r="Y1987" s="2">
        <f t="shared" si="805"/>
        <v>328.99672763605838</v>
      </c>
      <c r="Z1987" s="2">
        <f t="shared" si="806"/>
        <v>-1000</v>
      </c>
      <c r="AA1987" s="2">
        <f t="shared" si="807"/>
        <v>3289.9672763605836</v>
      </c>
      <c r="AB1987" s="5">
        <f t="shared" si="808"/>
        <v>-1</v>
      </c>
      <c r="AC1987" s="5">
        <f t="shared" si="809"/>
        <v>3.6100000000000012</v>
      </c>
      <c r="AD1987" s="3">
        <f t="shared" si="810"/>
        <v>201512</v>
      </c>
      <c r="AE1987" s="21">
        <v>1.2</v>
      </c>
      <c r="AF1987" s="21">
        <v>5.23</v>
      </c>
      <c r="AG1987" s="21">
        <v>1.238</v>
      </c>
      <c r="AH1987" s="21">
        <v>4.6100000000000003</v>
      </c>
      <c r="AI1987">
        <v>28</v>
      </c>
      <c r="AJ1987">
        <v>35</v>
      </c>
      <c r="AK1987">
        <f t="shared" si="811"/>
        <v>-500</v>
      </c>
      <c r="AL1987">
        <f t="shared" si="812"/>
        <v>28</v>
      </c>
      <c r="AM1987">
        <f t="shared" si="813"/>
        <v>35</v>
      </c>
    </row>
    <row r="1988" spans="2:39" x14ac:dyDescent="0.25">
      <c r="B1988" s="23">
        <v>42344</v>
      </c>
      <c r="C1988" s="20" t="s">
        <v>46</v>
      </c>
      <c r="D1988" s="20" t="s">
        <v>47</v>
      </c>
      <c r="E1988" s="2">
        <v>200.99999999999997</v>
      </c>
      <c r="F1988" s="2">
        <v>-225.22522522522524</v>
      </c>
      <c r="H1988" s="2" t="str">
        <f t="shared" si="814"/>
        <v>Carolina Panthers</v>
      </c>
      <c r="I1988" s="2" t="str">
        <f t="shared" si="815"/>
        <v>New Orleans Saints</v>
      </c>
      <c r="J1988" s="17">
        <f t="shared" si="816"/>
        <v>-225.22522522522524</v>
      </c>
      <c r="K1988" s="18">
        <f t="shared" si="817"/>
        <v>200.99999999999997</v>
      </c>
      <c r="L1988" s="4">
        <f t="shared" ref="L1988:L2051" si="818">IF(J1988&lt;0,-(100-J1988)/J1988,J1988/100+1)</f>
        <v>1.444</v>
      </c>
      <c r="M1988" s="4">
        <f t="shared" ref="M1988:M2051" si="819">IF(K1988&lt;0,-(100-K1988)/K1988,K1988/100+1)</f>
        <v>3.01</v>
      </c>
      <c r="N1988" s="1">
        <f t="shared" si="795"/>
        <v>0.69252077562326875</v>
      </c>
      <c r="O1988" s="1">
        <f t="shared" si="796"/>
        <v>0.33222591362126247</v>
      </c>
      <c r="P1988" s="1">
        <f t="shared" si="797"/>
        <v>2.4149079479119928E-2</v>
      </c>
      <c r="Q1988" s="1">
        <f t="shared" si="798"/>
        <v>0.18014743100100314</v>
      </c>
      <c r="R1988" s="1">
        <f t="shared" si="799"/>
        <v>0.69114743100100318</v>
      </c>
      <c r="S1988" s="1"/>
      <c r="T1988" s="17">
        <f t="shared" si="800"/>
        <v>446.86930044965845</v>
      </c>
      <c r="U1988" s="18">
        <f t="shared" si="801"/>
        <v>1988.0604066686358</v>
      </c>
      <c r="V1988" s="2">
        <f t="shared" si="802"/>
        <v>424.52583542717554</v>
      </c>
      <c r="W1988" s="18">
        <f t="shared" si="803"/>
        <v>1888.6573863352039</v>
      </c>
      <c r="X1988" s="2">
        <f t="shared" si="804"/>
        <v>-235.55692411364279</v>
      </c>
      <c r="Y1988" s="2">
        <f t="shared" si="805"/>
        <v>188.86573863352038</v>
      </c>
      <c r="Z1988" s="2">
        <f t="shared" si="806"/>
        <v>424.52583542717554</v>
      </c>
      <c r="AA1988" s="2">
        <f t="shared" si="807"/>
        <v>-1000</v>
      </c>
      <c r="AB1988" s="5">
        <f t="shared" si="808"/>
        <v>0.44399999999999995</v>
      </c>
      <c r="AC1988" s="5">
        <f t="shared" si="809"/>
        <v>-1</v>
      </c>
      <c r="AD1988" s="3">
        <f t="shared" si="810"/>
        <v>201512</v>
      </c>
      <c r="AE1988" s="21">
        <v>3.64</v>
      </c>
      <c r="AF1988" s="21">
        <v>1.333</v>
      </c>
      <c r="AG1988" s="21">
        <v>3.01</v>
      </c>
      <c r="AH1988" s="21">
        <v>1.444</v>
      </c>
      <c r="AI1988">
        <v>38</v>
      </c>
      <c r="AJ1988">
        <v>41</v>
      </c>
      <c r="AK1988">
        <f t="shared" si="811"/>
        <v>-300</v>
      </c>
      <c r="AL1988">
        <f t="shared" si="812"/>
        <v>41</v>
      </c>
      <c r="AM1988">
        <f t="shared" si="813"/>
        <v>38</v>
      </c>
    </row>
    <row r="1989" spans="2:39" x14ac:dyDescent="0.25">
      <c r="B1989" s="23">
        <v>42344</v>
      </c>
      <c r="C1989" s="20" t="s">
        <v>55</v>
      </c>
      <c r="D1989" s="20" t="s">
        <v>23</v>
      </c>
      <c r="E1989" s="2">
        <v>141</v>
      </c>
      <c r="F1989" s="2">
        <v>-156.00624024960999</v>
      </c>
      <c r="H1989" s="2" t="str">
        <f t="shared" si="814"/>
        <v>Kansas City Chiefs</v>
      </c>
      <c r="I1989" s="2" t="str">
        <f t="shared" si="815"/>
        <v>Oakland Raiders</v>
      </c>
      <c r="J1989" s="17">
        <f t="shared" si="816"/>
        <v>-156.00624024960999</v>
      </c>
      <c r="K1989" s="18">
        <f t="shared" si="817"/>
        <v>141</v>
      </c>
      <c r="L1989" s="4">
        <f t="shared" si="818"/>
        <v>1.6409999999999998</v>
      </c>
      <c r="M1989" s="4">
        <f t="shared" si="819"/>
        <v>2.41</v>
      </c>
      <c r="N1989" s="1">
        <f t="shared" ref="N1989:N2052" si="820">1/L1989</f>
        <v>0.6093845216331506</v>
      </c>
      <c r="O1989" s="1">
        <f t="shared" ref="O1989:O2052" si="821">1/M1989</f>
        <v>0.41493775933609955</v>
      </c>
      <c r="P1989" s="1">
        <f t="shared" ref="P1989:P2052" si="822">1-L1989*M1989/(L1989+M1989)</f>
        <v>2.3744754381634259E-2</v>
      </c>
      <c r="Q1989" s="1">
        <f t="shared" ref="Q1989:Q2052" si="823">ABS(N1989-O1989)/2</f>
        <v>9.7223381148525523E-2</v>
      </c>
      <c r="R1989" s="1">
        <f t="shared" ref="R1989:R2052" si="824">R$1+IF(L1989&lt;=M1989,Q1989,-Q1989)</f>
        <v>0.60822338114852559</v>
      </c>
      <c r="S1989" s="1"/>
      <c r="T1989" s="17">
        <f t="shared" ref="T1989:T2052" si="825">(1/R1989-1)*1000</f>
        <v>644.13278245185415</v>
      </c>
      <c r="U1989" s="18">
        <f t="shared" ref="U1989:U2052" si="826">1000000/(T1989+S$1)-T$1</f>
        <v>1406.0991574687775</v>
      </c>
      <c r="V1989" s="2">
        <f t="shared" ref="V1989:V2052" si="827">T1989*0.95</f>
        <v>611.92614332926144</v>
      </c>
      <c r="W1989" s="18">
        <f t="shared" ref="W1989:W2052" si="828">U1989*0.95</f>
        <v>1335.7941995953386</v>
      </c>
      <c r="X1989" s="2">
        <f t="shared" ref="X1989:X2052" si="829">IF(V1989&lt;1000,-100000/V1989,V1989/10)</f>
        <v>-163.41841428107219</v>
      </c>
      <c r="Y1989" s="2">
        <f t="shared" ref="Y1989:Y2052" si="830">IF(W1989&lt;1000,-100000/W1989,W1989/10)</f>
        <v>133.57941995953385</v>
      </c>
      <c r="Z1989" s="2">
        <f t="shared" ref="Z1989:Z2052" si="831">IF(AL1989&gt;AM1989,V1989,-1000)</f>
        <v>611.92614332926144</v>
      </c>
      <c r="AA1989" s="2">
        <f t="shared" ref="AA1989:AA2052" si="832">IF(AM1989&gt;AL1989,W1989,-1000)</f>
        <v>-1000</v>
      </c>
      <c r="AB1989" s="5">
        <f t="shared" ref="AB1989:AB2052" si="833">IF(AL1989&gt;AM1989,L1989-1,-1)</f>
        <v>0.64099999999999979</v>
      </c>
      <c r="AC1989" s="5">
        <f t="shared" ref="AC1989:AC2052" si="834">IF(AM1989&gt;AL1989,M1989-1,-1)</f>
        <v>-1</v>
      </c>
      <c r="AD1989" s="3">
        <f t="shared" ref="AD1989:AD2052" si="835">YEAR(B1989)*100+MONTH(B1989)</f>
        <v>201512</v>
      </c>
      <c r="AE1989" s="21">
        <v>2.2999999999999998</v>
      </c>
      <c r="AF1989" s="21">
        <v>1.694</v>
      </c>
      <c r="AG1989" s="21">
        <v>2.41</v>
      </c>
      <c r="AH1989" s="21">
        <v>1.641</v>
      </c>
      <c r="AI1989">
        <v>20</v>
      </c>
      <c r="AJ1989">
        <v>34</v>
      </c>
      <c r="AK1989">
        <f t="shared" ref="AK1989:AK2052" si="836">IF(J1989&lt;-200,INT(J1989/100)*100,INT(J1989/10)*10)</f>
        <v>-160</v>
      </c>
      <c r="AL1989">
        <f t="shared" ref="AL1989:AL2052" si="837">IF(E1989&lt;F1989,AI1989,AJ1989)</f>
        <v>34</v>
      </c>
      <c r="AM1989">
        <f t="shared" ref="AM1989:AM2052" si="838">IF(E1989&lt;F1989,AJ1989,AI1989)</f>
        <v>20</v>
      </c>
    </row>
    <row r="1990" spans="2:39" x14ac:dyDescent="0.25">
      <c r="B1990" s="23">
        <v>42344</v>
      </c>
      <c r="C1990" s="20" t="s">
        <v>57</v>
      </c>
      <c r="D1990" s="20" t="s">
        <v>41</v>
      </c>
      <c r="E1990" s="2">
        <v>204.99999999999997</v>
      </c>
      <c r="F1990" s="2">
        <v>-230.41474654377885</v>
      </c>
      <c r="H1990" s="2" t="str">
        <f t="shared" si="814"/>
        <v>Denver Broncos</v>
      </c>
      <c r="I1990" s="2" t="str">
        <f t="shared" si="815"/>
        <v>San Diego Chargers</v>
      </c>
      <c r="J1990" s="17">
        <f t="shared" si="816"/>
        <v>-230.41474654377885</v>
      </c>
      <c r="K1990" s="18">
        <f t="shared" si="817"/>
        <v>204.99999999999997</v>
      </c>
      <c r="L1990" s="4">
        <f t="shared" si="818"/>
        <v>1.4339999999999999</v>
      </c>
      <c r="M1990" s="4">
        <f t="shared" si="819"/>
        <v>3.05</v>
      </c>
      <c r="N1990" s="1">
        <f t="shared" si="820"/>
        <v>0.69735006973500702</v>
      </c>
      <c r="O1990" s="1">
        <f t="shared" si="821"/>
        <v>0.32786885245901642</v>
      </c>
      <c r="P1990" s="1">
        <f t="shared" si="822"/>
        <v>2.4598572702943966E-2</v>
      </c>
      <c r="Q1990" s="1">
        <f t="shared" si="823"/>
        <v>0.1847406086379953</v>
      </c>
      <c r="R1990" s="1">
        <f t="shared" si="824"/>
        <v>0.69574060863799536</v>
      </c>
      <c r="S1990" s="1"/>
      <c r="T1990" s="17">
        <f t="shared" si="825"/>
        <v>437.31728115975989</v>
      </c>
      <c r="U1990" s="18">
        <f t="shared" si="826"/>
        <v>2028.3240111062205</v>
      </c>
      <c r="V1990" s="2">
        <f t="shared" si="827"/>
        <v>415.45141710177188</v>
      </c>
      <c r="W1990" s="18">
        <f t="shared" si="828"/>
        <v>1926.9078105509093</v>
      </c>
      <c r="X1990" s="2">
        <f t="shared" si="829"/>
        <v>-240.70203129311579</v>
      </c>
      <c r="Y1990" s="2">
        <f t="shared" si="830"/>
        <v>192.69078105509092</v>
      </c>
      <c r="Z1990" s="2">
        <f t="shared" si="831"/>
        <v>415.45141710177188</v>
      </c>
      <c r="AA1990" s="2">
        <f t="shared" si="832"/>
        <v>-1000</v>
      </c>
      <c r="AB1990" s="5">
        <f t="shared" si="833"/>
        <v>0.43399999999999994</v>
      </c>
      <c r="AC1990" s="5">
        <f t="shared" si="834"/>
        <v>-1</v>
      </c>
      <c r="AD1990" s="3">
        <f t="shared" si="835"/>
        <v>201512</v>
      </c>
      <c r="AE1990" s="21">
        <v>2.93</v>
      </c>
      <c r="AF1990" s="21">
        <v>1.4650000000000001</v>
      </c>
      <c r="AG1990" s="21">
        <v>3.05</v>
      </c>
      <c r="AH1990" s="21">
        <v>1.4339999999999999</v>
      </c>
      <c r="AI1990">
        <v>3</v>
      </c>
      <c r="AJ1990">
        <v>17</v>
      </c>
      <c r="AK1990">
        <f t="shared" si="836"/>
        <v>-300</v>
      </c>
      <c r="AL1990">
        <f t="shared" si="837"/>
        <v>17</v>
      </c>
      <c r="AM1990">
        <f t="shared" si="838"/>
        <v>3</v>
      </c>
    </row>
    <row r="1991" spans="2:39" x14ac:dyDescent="0.25">
      <c r="B1991" s="23">
        <v>42344</v>
      </c>
      <c r="C1991" s="20" t="s">
        <v>27</v>
      </c>
      <c r="D1991" s="20" t="s">
        <v>43</v>
      </c>
      <c r="E1991" s="2">
        <v>-143.06151645207439</v>
      </c>
      <c r="F1991" s="2">
        <v>129</v>
      </c>
      <c r="H1991" s="2" t="str">
        <f t="shared" ref="H1991:H2054" si="839">IF(E1991&lt;=F1991,C1991,D1991)</f>
        <v>Buffalo Bills</v>
      </c>
      <c r="I1991" s="2" t="str">
        <f t="shared" ref="I1991:I2054" si="840">IF(E1991&gt;F1991,C1991,D1991)</f>
        <v>Houston Texans</v>
      </c>
      <c r="J1991" s="17">
        <f t="shared" ref="J1991:J2054" si="841">IF(E1991&lt;=F1991,E1991,F1991)</f>
        <v>-143.06151645207439</v>
      </c>
      <c r="K1991" s="18">
        <f t="shared" ref="K1991:K2054" si="842">IF(E1991&gt;F1991,E1991,F1991)</f>
        <v>129</v>
      </c>
      <c r="L1991" s="4">
        <f t="shared" si="818"/>
        <v>1.6990000000000001</v>
      </c>
      <c r="M1991" s="4">
        <f t="shared" si="819"/>
        <v>2.29</v>
      </c>
      <c r="N1991" s="1">
        <f t="shared" si="820"/>
        <v>0.58858151854031782</v>
      </c>
      <c r="O1991" s="1">
        <f t="shared" si="821"/>
        <v>0.4366812227074236</v>
      </c>
      <c r="P1991" s="1">
        <f t="shared" si="822"/>
        <v>2.4640260716971563E-2</v>
      </c>
      <c r="Q1991" s="1">
        <f t="shared" si="823"/>
        <v>7.5950147916447108E-2</v>
      </c>
      <c r="R1991" s="1">
        <f t="shared" si="824"/>
        <v>0.58695014791644717</v>
      </c>
      <c r="S1991" s="1"/>
      <c r="T1991" s="17">
        <f t="shared" si="825"/>
        <v>703.72220460254619</v>
      </c>
      <c r="U1991" s="18">
        <f t="shared" si="826"/>
        <v>1290.6088464490549</v>
      </c>
      <c r="V1991" s="2">
        <f t="shared" si="827"/>
        <v>668.5360943724188</v>
      </c>
      <c r="W1991" s="18">
        <f t="shared" si="828"/>
        <v>1226.0784041266022</v>
      </c>
      <c r="X1991" s="2">
        <f t="shared" si="829"/>
        <v>-149.58055494950344</v>
      </c>
      <c r="Y1991" s="2">
        <f t="shared" si="830"/>
        <v>122.60784041266022</v>
      </c>
      <c r="Z1991" s="2">
        <f t="shared" si="831"/>
        <v>668.5360943724188</v>
      </c>
      <c r="AA1991" s="2">
        <f t="shared" si="832"/>
        <v>-1000</v>
      </c>
      <c r="AB1991" s="5">
        <f t="shared" si="833"/>
        <v>0.69900000000000007</v>
      </c>
      <c r="AC1991" s="5">
        <f t="shared" si="834"/>
        <v>-1</v>
      </c>
      <c r="AD1991" s="3">
        <f t="shared" si="835"/>
        <v>201512</v>
      </c>
      <c r="AE1991" s="21">
        <v>1.609</v>
      </c>
      <c r="AF1991" s="21">
        <v>2.48</v>
      </c>
      <c r="AG1991" s="21">
        <v>1.6990000000000001</v>
      </c>
      <c r="AH1991" s="21">
        <v>2.29</v>
      </c>
      <c r="AI1991">
        <v>30</v>
      </c>
      <c r="AJ1991">
        <v>21</v>
      </c>
      <c r="AK1991">
        <f t="shared" si="836"/>
        <v>-150</v>
      </c>
      <c r="AL1991">
        <f t="shared" si="837"/>
        <v>30</v>
      </c>
      <c r="AM1991">
        <f t="shared" si="838"/>
        <v>21</v>
      </c>
    </row>
    <row r="1992" spans="2:39" x14ac:dyDescent="0.25">
      <c r="B1992" s="23">
        <v>42344</v>
      </c>
      <c r="C1992" s="20" t="s">
        <v>40</v>
      </c>
      <c r="D1992" s="20" t="s">
        <v>25</v>
      </c>
      <c r="E1992" s="2">
        <v>-250.00000000000006</v>
      </c>
      <c r="F1992" s="2">
        <v>222.00000000000003</v>
      </c>
      <c r="H1992" s="2" t="str">
        <f t="shared" si="839"/>
        <v>Chicago Bears</v>
      </c>
      <c r="I1992" s="2" t="str">
        <f t="shared" si="840"/>
        <v>San Francisco 49ers</v>
      </c>
      <c r="J1992" s="17">
        <f t="shared" si="841"/>
        <v>-250.00000000000006</v>
      </c>
      <c r="K1992" s="18">
        <f t="shared" si="842"/>
        <v>222.00000000000003</v>
      </c>
      <c r="L1992" s="4">
        <f t="shared" si="818"/>
        <v>1.4</v>
      </c>
      <c r="M1992" s="4">
        <f t="shared" si="819"/>
        <v>3.22</v>
      </c>
      <c r="N1992" s="1">
        <f t="shared" si="820"/>
        <v>0.7142857142857143</v>
      </c>
      <c r="O1992" s="1">
        <f t="shared" si="821"/>
        <v>0.3105590062111801</v>
      </c>
      <c r="P1992" s="1">
        <f t="shared" si="822"/>
        <v>2.4242424242424288E-2</v>
      </c>
      <c r="Q1992" s="1">
        <f t="shared" si="823"/>
        <v>0.2018633540372671</v>
      </c>
      <c r="R1992" s="1">
        <f t="shared" si="824"/>
        <v>0.71286335403726708</v>
      </c>
      <c r="S1992" s="1"/>
      <c r="T1992" s="17">
        <f t="shared" si="825"/>
        <v>402.79338857376865</v>
      </c>
      <c r="U1992" s="18">
        <f t="shared" si="826"/>
        <v>2188.1727656476151</v>
      </c>
      <c r="V1992" s="2">
        <f t="shared" si="827"/>
        <v>382.65371914508017</v>
      </c>
      <c r="W1992" s="18">
        <f t="shared" si="828"/>
        <v>2078.7641273652343</v>
      </c>
      <c r="X1992" s="2">
        <f t="shared" si="829"/>
        <v>-261.33288400650764</v>
      </c>
      <c r="Y1992" s="2">
        <f t="shared" si="830"/>
        <v>207.87641273652343</v>
      </c>
      <c r="Z1992" s="2">
        <f t="shared" si="831"/>
        <v>-1000</v>
      </c>
      <c r="AA1992" s="2">
        <f t="shared" si="832"/>
        <v>2078.7641273652343</v>
      </c>
      <c r="AB1992" s="5">
        <f t="shared" si="833"/>
        <v>-1</v>
      </c>
      <c r="AC1992" s="5">
        <f t="shared" si="834"/>
        <v>2.2200000000000002</v>
      </c>
      <c r="AD1992" s="3">
        <f t="shared" si="835"/>
        <v>201512</v>
      </c>
      <c r="AE1992" s="21">
        <v>1.3440000000000001</v>
      </c>
      <c r="AF1992" s="21">
        <v>3.56</v>
      </c>
      <c r="AG1992" s="21">
        <v>1.4</v>
      </c>
      <c r="AH1992" s="21">
        <v>3.22</v>
      </c>
      <c r="AI1992">
        <v>20</v>
      </c>
      <c r="AJ1992">
        <v>26</v>
      </c>
      <c r="AK1992">
        <f t="shared" si="836"/>
        <v>-300</v>
      </c>
      <c r="AL1992">
        <f t="shared" si="837"/>
        <v>20</v>
      </c>
      <c r="AM1992">
        <f t="shared" si="838"/>
        <v>26</v>
      </c>
    </row>
    <row r="1993" spans="2:39" x14ac:dyDescent="0.25">
      <c r="B1993" s="23">
        <v>42344</v>
      </c>
      <c r="C1993" s="20" t="s">
        <v>49</v>
      </c>
      <c r="D1993" s="20" t="s">
        <v>24</v>
      </c>
      <c r="E1993" s="2">
        <v>281</v>
      </c>
      <c r="F1993" s="2">
        <v>-320.51282051282044</v>
      </c>
      <c r="H1993" s="2" t="str">
        <f t="shared" si="839"/>
        <v>Cincinnati Bengals</v>
      </c>
      <c r="I1993" s="2" t="str">
        <f t="shared" si="840"/>
        <v>Cleveland Browns</v>
      </c>
      <c r="J1993" s="17">
        <f t="shared" si="841"/>
        <v>-320.51282051282044</v>
      </c>
      <c r="K1993" s="18">
        <f t="shared" si="842"/>
        <v>281</v>
      </c>
      <c r="L1993" s="4">
        <f t="shared" si="818"/>
        <v>1.3120000000000001</v>
      </c>
      <c r="M1993" s="4">
        <f t="shared" si="819"/>
        <v>3.81</v>
      </c>
      <c r="N1993" s="1">
        <f t="shared" si="820"/>
        <v>0.76219512195121952</v>
      </c>
      <c r="O1993" s="1">
        <f t="shared" si="821"/>
        <v>0.26246719160104987</v>
      </c>
      <c r="P1993" s="1">
        <f t="shared" si="822"/>
        <v>2.4068723155017402E-2</v>
      </c>
      <c r="Q1993" s="1">
        <f t="shared" si="823"/>
        <v>0.24986396517508483</v>
      </c>
      <c r="R1993" s="1">
        <f t="shared" si="824"/>
        <v>0.76086396517508481</v>
      </c>
      <c r="S1993" s="1"/>
      <c r="T1993" s="17">
        <f t="shared" si="825"/>
        <v>314.29538757284536</v>
      </c>
      <c r="U1993" s="18">
        <f t="shared" si="826"/>
        <v>2738.2252641908881</v>
      </c>
      <c r="V1993" s="2">
        <f t="shared" si="827"/>
        <v>298.58061819420305</v>
      </c>
      <c r="W1993" s="18">
        <f t="shared" si="828"/>
        <v>2601.3140009813437</v>
      </c>
      <c r="X1993" s="2">
        <f t="shared" si="829"/>
        <v>-334.91792134664922</v>
      </c>
      <c r="Y1993" s="2">
        <f t="shared" si="830"/>
        <v>260.13140009813435</v>
      </c>
      <c r="Z1993" s="2">
        <f t="shared" si="831"/>
        <v>298.58061819420305</v>
      </c>
      <c r="AA1993" s="2">
        <f t="shared" si="832"/>
        <v>-1000</v>
      </c>
      <c r="AB1993" s="5">
        <f t="shared" si="833"/>
        <v>0.31200000000000006</v>
      </c>
      <c r="AC1993" s="5">
        <f t="shared" si="834"/>
        <v>-1</v>
      </c>
      <c r="AD1993" s="3">
        <f t="shared" si="835"/>
        <v>201512</v>
      </c>
      <c r="AE1993" s="21">
        <v>4.93</v>
      </c>
      <c r="AF1993" s="21">
        <v>1.2170000000000001</v>
      </c>
      <c r="AG1993" s="21">
        <v>3.81</v>
      </c>
      <c r="AH1993" s="21">
        <v>1.3120000000000001</v>
      </c>
      <c r="AI1993">
        <v>3</v>
      </c>
      <c r="AJ1993">
        <v>37</v>
      </c>
      <c r="AK1993">
        <f t="shared" si="836"/>
        <v>-400</v>
      </c>
      <c r="AL1993">
        <f t="shared" si="837"/>
        <v>37</v>
      </c>
      <c r="AM1993">
        <f t="shared" si="838"/>
        <v>3</v>
      </c>
    </row>
    <row r="1994" spans="2:39" x14ac:dyDescent="0.25">
      <c r="B1994" s="23">
        <v>42344</v>
      </c>
      <c r="C1994" s="20" t="s">
        <v>33</v>
      </c>
      <c r="D1994" s="20" t="s">
        <v>31</v>
      </c>
      <c r="E1994" s="2">
        <v>-173.01038062283735</v>
      </c>
      <c r="F1994" s="2">
        <v>156</v>
      </c>
      <c r="H1994" s="2" t="str">
        <f t="shared" si="839"/>
        <v>Miami Dolphins</v>
      </c>
      <c r="I1994" s="2" t="str">
        <f t="shared" si="840"/>
        <v>Baltimore Ravens</v>
      </c>
      <c r="J1994" s="17">
        <f t="shared" si="841"/>
        <v>-173.01038062283735</v>
      </c>
      <c r="K1994" s="18">
        <f t="shared" si="842"/>
        <v>156</v>
      </c>
      <c r="L1994" s="4">
        <f t="shared" si="818"/>
        <v>1.5780000000000003</v>
      </c>
      <c r="M1994" s="4">
        <f t="shared" si="819"/>
        <v>2.56</v>
      </c>
      <c r="N1994" s="1">
        <f t="shared" si="820"/>
        <v>0.63371356147021529</v>
      </c>
      <c r="O1994" s="1">
        <f t="shared" si="821"/>
        <v>0.390625</v>
      </c>
      <c r="P1994" s="1">
        <f t="shared" si="822"/>
        <v>2.3760270662155469E-2</v>
      </c>
      <c r="Q1994" s="1">
        <f t="shared" si="823"/>
        <v>0.12154428073510765</v>
      </c>
      <c r="R1994" s="1">
        <f t="shared" si="824"/>
        <v>0.6325442807351076</v>
      </c>
      <c r="S1994" s="1"/>
      <c r="T1994" s="17">
        <f t="shared" si="825"/>
        <v>580.916989460178</v>
      </c>
      <c r="U1994" s="18">
        <f t="shared" si="826"/>
        <v>1552.6559461382408</v>
      </c>
      <c r="V1994" s="2">
        <f t="shared" si="827"/>
        <v>551.87113998716904</v>
      </c>
      <c r="W1994" s="18">
        <f t="shared" si="828"/>
        <v>1475.0231488313286</v>
      </c>
      <c r="X1994" s="2">
        <f t="shared" si="829"/>
        <v>-181.20172039133084</v>
      </c>
      <c r="Y1994" s="2">
        <f t="shared" si="830"/>
        <v>147.50231488313287</v>
      </c>
      <c r="Z1994" s="2">
        <f t="shared" si="831"/>
        <v>551.87113998716904</v>
      </c>
      <c r="AA1994" s="2">
        <f t="shared" si="832"/>
        <v>-1000</v>
      </c>
      <c r="AB1994" s="5">
        <f t="shared" si="833"/>
        <v>0.57800000000000029</v>
      </c>
      <c r="AC1994" s="5">
        <f t="shared" si="834"/>
        <v>-1</v>
      </c>
      <c r="AD1994" s="3">
        <f t="shared" si="835"/>
        <v>201512</v>
      </c>
      <c r="AE1994" s="21">
        <v>1.526</v>
      </c>
      <c r="AF1994" s="21">
        <v>2.71</v>
      </c>
      <c r="AG1994" s="21">
        <v>1.5780000000000001</v>
      </c>
      <c r="AH1994" s="21">
        <v>2.56</v>
      </c>
      <c r="AI1994">
        <v>15</v>
      </c>
      <c r="AJ1994">
        <v>13</v>
      </c>
      <c r="AK1994">
        <f t="shared" si="836"/>
        <v>-180</v>
      </c>
      <c r="AL1994">
        <f t="shared" si="837"/>
        <v>15</v>
      </c>
      <c r="AM1994">
        <f t="shared" si="838"/>
        <v>13</v>
      </c>
    </row>
    <row r="1995" spans="2:39" x14ac:dyDescent="0.25">
      <c r="B1995" s="23">
        <v>42344</v>
      </c>
      <c r="C1995" s="20" t="s">
        <v>32</v>
      </c>
      <c r="D1995" s="20" t="s">
        <v>35</v>
      </c>
      <c r="E1995" s="2">
        <v>131</v>
      </c>
      <c r="F1995" s="2">
        <v>-145.13788098693757</v>
      </c>
      <c r="H1995" s="2" t="str">
        <f t="shared" si="839"/>
        <v>Seattle Seahawks</v>
      </c>
      <c r="I1995" s="2" t="str">
        <f t="shared" si="840"/>
        <v>Minnesota Vikings</v>
      </c>
      <c r="J1995" s="17">
        <f t="shared" si="841"/>
        <v>-145.13788098693757</v>
      </c>
      <c r="K1995" s="18">
        <f t="shared" si="842"/>
        <v>131</v>
      </c>
      <c r="L1995" s="4">
        <f t="shared" si="818"/>
        <v>1.6890000000000001</v>
      </c>
      <c r="M1995" s="4">
        <f t="shared" si="819"/>
        <v>2.31</v>
      </c>
      <c r="N1995" s="1">
        <f t="shared" si="820"/>
        <v>0.59206631142687982</v>
      </c>
      <c r="O1995" s="1">
        <f t="shared" si="821"/>
        <v>0.4329004329004329</v>
      </c>
      <c r="P1995" s="1">
        <f t="shared" si="822"/>
        <v>2.4358589647411888E-2</v>
      </c>
      <c r="Q1995" s="1">
        <f t="shared" si="823"/>
        <v>7.9582939263223462E-2</v>
      </c>
      <c r="R1995" s="1">
        <f t="shared" si="824"/>
        <v>0.59058293926322347</v>
      </c>
      <c r="S1995" s="1"/>
      <c r="T1995" s="17">
        <f t="shared" si="825"/>
        <v>693.24227558544305</v>
      </c>
      <c r="U1995" s="18">
        <f t="shared" si="826"/>
        <v>1309.568863191934</v>
      </c>
      <c r="V1995" s="2">
        <f t="shared" si="827"/>
        <v>658.58016180617085</v>
      </c>
      <c r="W1995" s="18">
        <f t="shared" si="828"/>
        <v>1244.0904200323373</v>
      </c>
      <c r="X1995" s="2">
        <f t="shared" si="829"/>
        <v>-151.84180423192183</v>
      </c>
      <c r="Y1995" s="2">
        <f t="shared" si="830"/>
        <v>124.40904200323374</v>
      </c>
      <c r="Z1995" s="2">
        <f t="shared" si="831"/>
        <v>658.58016180617085</v>
      </c>
      <c r="AA1995" s="2">
        <f t="shared" si="832"/>
        <v>-1000</v>
      </c>
      <c r="AB1995" s="5">
        <f t="shared" si="833"/>
        <v>0.68900000000000006</v>
      </c>
      <c r="AC1995" s="5">
        <f t="shared" si="834"/>
        <v>-1</v>
      </c>
      <c r="AD1995" s="3">
        <f t="shared" si="835"/>
        <v>201512</v>
      </c>
      <c r="AE1995" s="21">
        <v>1.98</v>
      </c>
      <c r="AF1995" s="21">
        <v>1.925</v>
      </c>
      <c r="AG1995" s="21">
        <v>2.31</v>
      </c>
      <c r="AH1995" s="21">
        <v>1.6890000000000001</v>
      </c>
      <c r="AI1995">
        <v>7</v>
      </c>
      <c r="AJ1995">
        <v>38</v>
      </c>
      <c r="AK1995">
        <f t="shared" si="836"/>
        <v>-150</v>
      </c>
      <c r="AL1995">
        <f t="shared" si="837"/>
        <v>38</v>
      </c>
      <c r="AM1995">
        <f t="shared" si="838"/>
        <v>7</v>
      </c>
    </row>
    <row r="1996" spans="2:39" x14ac:dyDescent="0.25">
      <c r="B1996" s="23">
        <v>42344</v>
      </c>
      <c r="C1996" s="20" t="s">
        <v>28</v>
      </c>
      <c r="D1996" s="20" t="s">
        <v>45</v>
      </c>
      <c r="E1996" s="2">
        <v>110.99999999999999</v>
      </c>
      <c r="F1996" s="2">
        <v>-123.00123001230013</v>
      </c>
      <c r="H1996" s="2" t="str">
        <f t="shared" si="839"/>
        <v>New York Jets</v>
      </c>
      <c r="I1996" s="2" t="str">
        <f t="shared" si="840"/>
        <v>New York Giants</v>
      </c>
      <c r="J1996" s="17">
        <f t="shared" si="841"/>
        <v>-123.00123001230013</v>
      </c>
      <c r="K1996" s="18">
        <f t="shared" si="842"/>
        <v>110.99999999999999</v>
      </c>
      <c r="L1996" s="4">
        <f t="shared" si="818"/>
        <v>1.8130000000000002</v>
      </c>
      <c r="M1996" s="4">
        <f t="shared" si="819"/>
        <v>2.11</v>
      </c>
      <c r="N1996" s="1">
        <f t="shared" si="820"/>
        <v>0.55157198014340869</v>
      </c>
      <c r="O1996" s="1">
        <f t="shared" si="821"/>
        <v>0.47393364928909953</v>
      </c>
      <c r="P1996" s="1">
        <f t="shared" si="822"/>
        <v>2.4871271985725141E-2</v>
      </c>
      <c r="Q1996" s="1">
        <f t="shared" si="823"/>
        <v>3.8819165427154578E-2</v>
      </c>
      <c r="R1996" s="1">
        <f t="shared" si="824"/>
        <v>0.54981916542715459</v>
      </c>
      <c r="S1996" s="1"/>
      <c r="T1996" s="17">
        <f t="shared" si="825"/>
        <v>818.77981503809497</v>
      </c>
      <c r="U1996" s="18">
        <f t="shared" si="826"/>
        <v>1112.7024405877062</v>
      </c>
      <c r="V1996" s="2">
        <f t="shared" si="827"/>
        <v>777.84082428619013</v>
      </c>
      <c r="W1996" s="18">
        <f t="shared" si="828"/>
        <v>1057.0673185583207</v>
      </c>
      <c r="X1996" s="2">
        <f t="shared" si="829"/>
        <v>-128.56100744232359</v>
      </c>
      <c r="Y1996" s="2">
        <f t="shared" si="830"/>
        <v>105.70673185583207</v>
      </c>
      <c r="Z1996" s="2">
        <f t="shared" si="831"/>
        <v>777.84082428619013</v>
      </c>
      <c r="AA1996" s="2">
        <f t="shared" si="832"/>
        <v>-1000</v>
      </c>
      <c r="AB1996" s="5">
        <f t="shared" si="833"/>
        <v>0.81300000000000017</v>
      </c>
      <c r="AC1996" s="5">
        <f t="shared" si="834"/>
        <v>-1</v>
      </c>
      <c r="AD1996" s="3">
        <f t="shared" si="835"/>
        <v>201512</v>
      </c>
      <c r="AE1996" s="21">
        <v>2.16</v>
      </c>
      <c r="AF1996" s="21">
        <v>1.7809999999999999</v>
      </c>
      <c r="AG1996" s="21">
        <v>2.11</v>
      </c>
      <c r="AH1996" s="21">
        <v>1.8129999999999999</v>
      </c>
      <c r="AI1996">
        <v>20</v>
      </c>
      <c r="AJ1996">
        <v>23</v>
      </c>
      <c r="AK1996">
        <f t="shared" si="836"/>
        <v>-130</v>
      </c>
      <c r="AL1996">
        <f t="shared" si="837"/>
        <v>23</v>
      </c>
      <c r="AM1996">
        <f t="shared" si="838"/>
        <v>20</v>
      </c>
    </row>
    <row r="1997" spans="2:39" x14ac:dyDescent="0.25">
      <c r="B1997" s="23">
        <v>42344</v>
      </c>
      <c r="C1997" s="20" t="s">
        <v>58</v>
      </c>
      <c r="D1997" s="20" t="s">
        <v>51</v>
      </c>
      <c r="E1997" s="2">
        <v>162</v>
      </c>
      <c r="F1997" s="2">
        <v>-180.1801801801802</v>
      </c>
      <c r="H1997" s="2" t="str">
        <f t="shared" si="839"/>
        <v>Arizona Cardinals</v>
      </c>
      <c r="I1997" s="2" t="str">
        <f t="shared" si="840"/>
        <v>St. Louis Rams</v>
      </c>
      <c r="J1997" s="17">
        <f t="shared" si="841"/>
        <v>-180.1801801801802</v>
      </c>
      <c r="K1997" s="18">
        <f t="shared" si="842"/>
        <v>162</v>
      </c>
      <c r="L1997" s="4">
        <f t="shared" si="818"/>
        <v>1.5549999999999997</v>
      </c>
      <c r="M1997" s="4">
        <f t="shared" si="819"/>
        <v>2.62</v>
      </c>
      <c r="N1997" s="1">
        <f t="shared" si="820"/>
        <v>0.64308681672025736</v>
      </c>
      <c r="O1997" s="1">
        <f t="shared" si="821"/>
        <v>0.38167938931297707</v>
      </c>
      <c r="P1997" s="1">
        <f t="shared" si="822"/>
        <v>2.4167664670658784E-2</v>
      </c>
      <c r="Q1997" s="1">
        <f t="shared" si="823"/>
        <v>0.13070371370364015</v>
      </c>
      <c r="R1997" s="1">
        <f t="shared" si="824"/>
        <v>0.6417037137036401</v>
      </c>
      <c r="S1997" s="1"/>
      <c r="T1997" s="17">
        <f t="shared" si="825"/>
        <v>558.35158601222145</v>
      </c>
      <c r="U1997" s="18">
        <f t="shared" si="826"/>
        <v>1612.4084218612529</v>
      </c>
      <c r="V1997" s="2">
        <f t="shared" si="827"/>
        <v>530.43400671161032</v>
      </c>
      <c r="W1997" s="18">
        <f t="shared" si="828"/>
        <v>1531.7880007681902</v>
      </c>
      <c r="X1997" s="2">
        <f t="shared" si="829"/>
        <v>-188.52486592996408</v>
      </c>
      <c r="Y1997" s="2">
        <f t="shared" si="830"/>
        <v>153.17880007681902</v>
      </c>
      <c r="Z1997" s="2">
        <f t="shared" si="831"/>
        <v>530.43400671161032</v>
      </c>
      <c r="AA1997" s="2">
        <f t="shared" si="832"/>
        <v>-1000</v>
      </c>
      <c r="AB1997" s="5">
        <f t="shared" si="833"/>
        <v>0.55499999999999972</v>
      </c>
      <c r="AC1997" s="5">
        <f t="shared" si="834"/>
        <v>-1</v>
      </c>
      <c r="AD1997" s="3">
        <f t="shared" si="835"/>
        <v>201512</v>
      </c>
      <c r="AE1997" s="21">
        <v>3.21</v>
      </c>
      <c r="AF1997" s="21">
        <v>1.403</v>
      </c>
      <c r="AG1997" s="21">
        <v>2.62</v>
      </c>
      <c r="AH1997" s="21">
        <v>1.5549999999999999</v>
      </c>
      <c r="AI1997">
        <v>3</v>
      </c>
      <c r="AJ1997">
        <v>27</v>
      </c>
      <c r="AK1997">
        <f t="shared" si="836"/>
        <v>-190</v>
      </c>
      <c r="AL1997">
        <f t="shared" si="837"/>
        <v>27</v>
      </c>
      <c r="AM1997">
        <f t="shared" si="838"/>
        <v>3</v>
      </c>
    </row>
    <row r="1998" spans="2:39" x14ac:dyDescent="0.25">
      <c r="B1998" s="23">
        <v>42344</v>
      </c>
      <c r="C1998" s="20" t="s">
        <v>30</v>
      </c>
      <c r="D1998" s="20" t="s">
        <v>38</v>
      </c>
      <c r="E1998" s="2">
        <v>-115.07479861910242</v>
      </c>
      <c r="F1998" s="2">
        <v>104</v>
      </c>
      <c r="H1998" s="2" t="str">
        <f t="shared" si="839"/>
        <v>Tampa Bay Buccaneers</v>
      </c>
      <c r="I1998" s="2" t="str">
        <f t="shared" si="840"/>
        <v>Atlanta Falcons</v>
      </c>
      <c r="J1998" s="17">
        <f t="shared" si="841"/>
        <v>-115.07479861910242</v>
      </c>
      <c r="K1998" s="18">
        <f t="shared" si="842"/>
        <v>104</v>
      </c>
      <c r="L1998" s="4">
        <f t="shared" si="818"/>
        <v>1.8689999999999998</v>
      </c>
      <c r="M1998" s="4">
        <f t="shared" si="819"/>
        <v>2.04</v>
      </c>
      <c r="N1998" s="1">
        <f t="shared" si="820"/>
        <v>0.53504547886570364</v>
      </c>
      <c r="O1998" s="1">
        <f t="shared" si="821"/>
        <v>0.49019607843137253</v>
      </c>
      <c r="P1998" s="1">
        <f t="shared" si="822"/>
        <v>2.4620107444359274E-2</v>
      </c>
      <c r="Q1998" s="1">
        <f t="shared" si="823"/>
        <v>2.2424700217165555E-2</v>
      </c>
      <c r="R1998" s="1">
        <f t="shared" si="824"/>
        <v>0.53342470021716559</v>
      </c>
      <c r="S1998" s="1"/>
      <c r="T1998" s="17">
        <f t="shared" si="825"/>
        <v>874.67884331731227</v>
      </c>
      <c r="U1998" s="18">
        <f t="shared" si="826"/>
        <v>1042.3360926657469</v>
      </c>
      <c r="V1998" s="2">
        <f t="shared" si="827"/>
        <v>830.94490115144663</v>
      </c>
      <c r="W1998" s="18">
        <f t="shared" si="828"/>
        <v>990.21928803245953</v>
      </c>
      <c r="X1998" s="2">
        <f t="shared" si="829"/>
        <v>-120.34492282391919</v>
      </c>
      <c r="Y1998" s="2">
        <f t="shared" si="830"/>
        <v>-100.98773191814658</v>
      </c>
      <c r="Z1998" s="2">
        <f t="shared" si="831"/>
        <v>830.94490115144663</v>
      </c>
      <c r="AA1998" s="2">
        <f t="shared" si="832"/>
        <v>-1000</v>
      </c>
      <c r="AB1998" s="5">
        <f t="shared" si="833"/>
        <v>0.86899999999999977</v>
      </c>
      <c r="AC1998" s="5">
        <f t="shared" si="834"/>
        <v>-1</v>
      </c>
      <c r="AD1998" s="3">
        <f t="shared" si="835"/>
        <v>201512</v>
      </c>
      <c r="AE1998" s="21">
        <v>1.8129999999999999</v>
      </c>
      <c r="AF1998" s="21">
        <v>2.11</v>
      </c>
      <c r="AG1998" s="21">
        <v>1.869</v>
      </c>
      <c r="AH1998" s="21">
        <v>2.04</v>
      </c>
      <c r="AI1998">
        <v>23</v>
      </c>
      <c r="AJ1998">
        <v>19</v>
      </c>
      <c r="AK1998">
        <f t="shared" si="836"/>
        <v>-120</v>
      </c>
      <c r="AL1998">
        <f t="shared" si="837"/>
        <v>23</v>
      </c>
      <c r="AM1998">
        <f t="shared" si="838"/>
        <v>19</v>
      </c>
    </row>
    <row r="1999" spans="2:39" x14ac:dyDescent="0.25">
      <c r="B1999" s="23">
        <v>42344</v>
      </c>
      <c r="C1999" s="20" t="s">
        <v>44</v>
      </c>
      <c r="D1999" s="20" t="s">
        <v>29</v>
      </c>
      <c r="E1999" s="2">
        <v>-139.08205841446451</v>
      </c>
      <c r="F1999" s="2">
        <v>125.99999999999997</v>
      </c>
      <c r="H1999" s="2" t="str">
        <f t="shared" si="839"/>
        <v>Tennessee Titans</v>
      </c>
      <c r="I1999" s="2" t="str">
        <f t="shared" si="840"/>
        <v>Jacksonville Jaguars</v>
      </c>
      <c r="J1999" s="17">
        <f t="shared" si="841"/>
        <v>-139.08205841446451</v>
      </c>
      <c r="K1999" s="18">
        <f t="shared" si="842"/>
        <v>125.99999999999997</v>
      </c>
      <c r="L1999" s="4">
        <f t="shared" si="818"/>
        <v>1.7190000000000001</v>
      </c>
      <c r="M1999" s="4">
        <f t="shared" si="819"/>
        <v>2.2599999999999998</v>
      </c>
      <c r="N1999" s="1">
        <f t="shared" si="820"/>
        <v>0.58173356602675974</v>
      </c>
      <c r="O1999" s="1">
        <f t="shared" si="821"/>
        <v>0.44247787610619471</v>
      </c>
      <c r="P1999" s="1">
        <f t="shared" si="822"/>
        <v>2.3639105302839969E-2</v>
      </c>
      <c r="Q1999" s="1">
        <f t="shared" si="823"/>
        <v>6.9627844960282514E-2</v>
      </c>
      <c r="R1999" s="1">
        <f t="shared" si="824"/>
        <v>0.58062784496028252</v>
      </c>
      <c r="S1999" s="1"/>
      <c r="T1999" s="17">
        <f t="shared" si="825"/>
        <v>722.27358484401384</v>
      </c>
      <c r="U1999" s="18">
        <f t="shared" si="826"/>
        <v>1258.3160788446787</v>
      </c>
      <c r="V1999" s="2">
        <f t="shared" si="827"/>
        <v>686.15990560181308</v>
      </c>
      <c r="W1999" s="18">
        <f t="shared" si="828"/>
        <v>1195.4002749024448</v>
      </c>
      <c r="X1999" s="2">
        <f t="shared" si="829"/>
        <v>-145.7386232911592</v>
      </c>
      <c r="Y1999" s="2">
        <f t="shared" si="830"/>
        <v>119.54002749024448</v>
      </c>
      <c r="Z1999" s="2">
        <f t="shared" si="831"/>
        <v>686.15990560181308</v>
      </c>
      <c r="AA1999" s="2">
        <f t="shared" si="832"/>
        <v>-1000</v>
      </c>
      <c r="AB1999" s="5">
        <f t="shared" si="833"/>
        <v>0.71900000000000008</v>
      </c>
      <c r="AC1999" s="5">
        <f t="shared" si="834"/>
        <v>-1</v>
      </c>
      <c r="AD1999" s="3">
        <f t="shared" si="835"/>
        <v>201512</v>
      </c>
      <c r="AE1999" s="21">
        <v>1.7509999999999999</v>
      </c>
      <c r="AF1999" s="21">
        <v>2.2000000000000002</v>
      </c>
      <c r="AG1999" s="21">
        <v>1.7190000000000001</v>
      </c>
      <c r="AH1999" s="21">
        <v>2.2599999999999998</v>
      </c>
      <c r="AI1999">
        <v>42</v>
      </c>
      <c r="AJ1999">
        <v>39</v>
      </c>
      <c r="AK1999">
        <f t="shared" si="836"/>
        <v>-140</v>
      </c>
      <c r="AL1999">
        <f t="shared" si="837"/>
        <v>42</v>
      </c>
      <c r="AM1999">
        <f t="shared" si="838"/>
        <v>39</v>
      </c>
    </row>
    <row r="2000" spans="2:39" x14ac:dyDescent="0.25">
      <c r="B2000" s="23">
        <v>42341</v>
      </c>
      <c r="C2000" s="20" t="s">
        <v>37</v>
      </c>
      <c r="D2000" s="20" t="s">
        <v>36</v>
      </c>
      <c r="E2000" s="2">
        <v>110.00000000000001</v>
      </c>
      <c r="F2000" s="2">
        <v>-121.06537530266343</v>
      </c>
      <c r="H2000" s="2" t="str">
        <f t="shared" si="839"/>
        <v>Green Bay Packers</v>
      </c>
      <c r="I2000" s="2" t="str">
        <f t="shared" si="840"/>
        <v>Detroit Lions</v>
      </c>
      <c r="J2000" s="17">
        <f t="shared" si="841"/>
        <v>-121.06537530266343</v>
      </c>
      <c r="K2000" s="18">
        <f t="shared" si="842"/>
        <v>110.00000000000001</v>
      </c>
      <c r="L2000" s="4">
        <f t="shared" si="818"/>
        <v>1.8260000000000001</v>
      </c>
      <c r="M2000" s="4">
        <f t="shared" si="819"/>
        <v>2.1</v>
      </c>
      <c r="N2000" s="1">
        <f t="shared" si="820"/>
        <v>0.547645125958379</v>
      </c>
      <c r="O2000" s="1">
        <f t="shared" si="821"/>
        <v>0.47619047619047616</v>
      </c>
      <c r="P2000" s="1">
        <f t="shared" si="822"/>
        <v>2.3280692817116533E-2</v>
      </c>
      <c r="Q2000" s="1">
        <f t="shared" si="823"/>
        <v>3.5727324883951417E-2</v>
      </c>
      <c r="R2000" s="1">
        <f t="shared" si="824"/>
        <v>0.54672732488395148</v>
      </c>
      <c r="S2000" s="1"/>
      <c r="T2000" s="17">
        <f t="shared" si="825"/>
        <v>829.0653393119876</v>
      </c>
      <c r="U2000" s="18">
        <f t="shared" si="826"/>
        <v>1099.0792295769795</v>
      </c>
      <c r="V2000" s="2">
        <f t="shared" si="827"/>
        <v>787.61207234638823</v>
      </c>
      <c r="W2000" s="18">
        <f t="shared" si="828"/>
        <v>1044.1252680981304</v>
      </c>
      <c r="X2000" s="2">
        <f t="shared" si="829"/>
        <v>-126.96605792504975</v>
      </c>
      <c r="Y2000" s="2">
        <f t="shared" si="830"/>
        <v>104.41252680981304</v>
      </c>
      <c r="Z2000" s="2">
        <f t="shared" si="831"/>
        <v>787.61207234638823</v>
      </c>
      <c r="AA2000" s="2">
        <f t="shared" si="832"/>
        <v>-1000</v>
      </c>
      <c r="AB2000" s="5">
        <f t="shared" si="833"/>
        <v>0.82600000000000007</v>
      </c>
      <c r="AC2000" s="5">
        <f t="shared" si="834"/>
        <v>-1</v>
      </c>
      <c r="AD2000" s="3">
        <f t="shared" si="835"/>
        <v>201512</v>
      </c>
      <c r="AE2000" s="21">
        <v>2.36</v>
      </c>
      <c r="AF2000" s="21">
        <v>1.6659999999999999</v>
      </c>
      <c r="AG2000" s="21">
        <v>2.1</v>
      </c>
      <c r="AH2000" s="21">
        <v>1.8260000000000001</v>
      </c>
      <c r="AI2000">
        <v>23</v>
      </c>
      <c r="AJ2000">
        <v>27</v>
      </c>
      <c r="AK2000">
        <f t="shared" si="836"/>
        <v>-130</v>
      </c>
      <c r="AL2000">
        <f t="shared" si="837"/>
        <v>27</v>
      </c>
      <c r="AM2000">
        <f t="shared" si="838"/>
        <v>23</v>
      </c>
    </row>
    <row r="2001" spans="2:39" x14ac:dyDescent="0.25">
      <c r="B2001" s="23">
        <v>42338</v>
      </c>
      <c r="C2001" s="20" t="s">
        <v>49</v>
      </c>
      <c r="D2001" s="20" t="s">
        <v>31</v>
      </c>
      <c r="E2001" s="2">
        <v>-260.41666666666674</v>
      </c>
      <c r="F2001" s="2">
        <v>231</v>
      </c>
      <c r="H2001" s="2" t="str">
        <f t="shared" si="839"/>
        <v>Cleveland Browns</v>
      </c>
      <c r="I2001" s="2" t="str">
        <f t="shared" si="840"/>
        <v>Baltimore Ravens</v>
      </c>
      <c r="J2001" s="17">
        <f t="shared" si="841"/>
        <v>-260.41666666666674</v>
      </c>
      <c r="K2001" s="18">
        <f t="shared" si="842"/>
        <v>231</v>
      </c>
      <c r="L2001" s="4">
        <f t="shared" si="818"/>
        <v>1.3839999999999999</v>
      </c>
      <c r="M2001" s="4">
        <f t="shared" si="819"/>
        <v>3.31</v>
      </c>
      <c r="N2001" s="1">
        <f t="shared" si="820"/>
        <v>0.7225433526011561</v>
      </c>
      <c r="O2001" s="1">
        <f t="shared" si="821"/>
        <v>0.30211480362537763</v>
      </c>
      <c r="P2001" s="1">
        <f t="shared" si="822"/>
        <v>2.4064763527907984E-2</v>
      </c>
      <c r="Q2001" s="1">
        <f t="shared" si="823"/>
        <v>0.21021427448788924</v>
      </c>
      <c r="R2001" s="1">
        <f t="shared" si="824"/>
        <v>0.72121427448788922</v>
      </c>
      <c r="S2001" s="1"/>
      <c r="T2001" s="17">
        <f t="shared" si="825"/>
        <v>386.55048211582812</v>
      </c>
      <c r="U2001" s="18">
        <f t="shared" si="826"/>
        <v>2272.2260058594952</v>
      </c>
      <c r="V2001" s="2">
        <f t="shared" si="827"/>
        <v>367.22295801003668</v>
      </c>
      <c r="W2001" s="18">
        <f t="shared" si="828"/>
        <v>2158.6147055665206</v>
      </c>
      <c r="X2001" s="2">
        <f t="shared" si="829"/>
        <v>-272.31412911081355</v>
      </c>
      <c r="Y2001" s="2">
        <f t="shared" si="830"/>
        <v>215.86147055665205</v>
      </c>
      <c r="Z2001" s="2">
        <f t="shared" si="831"/>
        <v>-1000</v>
      </c>
      <c r="AA2001" s="2">
        <f t="shared" si="832"/>
        <v>2158.6147055665206</v>
      </c>
      <c r="AB2001" s="5">
        <f t="shared" si="833"/>
        <v>-1</v>
      </c>
      <c r="AC2001" s="5">
        <f t="shared" si="834"/>
        <v>2.31</v>
      </c>
      <c r="AD2001" s="3">
        <f t="shared" si="835"/>
        <v>201511</v>
      </c>
      <c r="AE2001" s="21">
        <v>1.7290000000000001</v>
      </c>
      <c r="AF2001" s="21">
        <v>2.2400000000000002</v>
      </c>
      <c r="AG2001" s="21">
        <v>1.3839999999999999</v>
      </c>
      <c r="AH2001" s="21">
        <v>3.31</v>
      </c>
      <c r="AI2001">
        <v>27</v>
      </c>
      <c r="AJ2001">
        <v>33</v>
      </c>
      <c r="AK2001">
        <f t="shared" si="836"/>
        <v>-300</v>
      </c>
      <c r="AL2001">
        <f t="shared" si="837"/>
        <v>27</v>
      </c>
      <c r="AM2001">
        <f t="shared" si="838"/>
        <v>33</v>
      </c>
    </row>
    <row r="2002" spans="2:39" x14ac:dyDescent="0.25">
      <c r="B2002" s="23">
        <v>42337</v>
      </c>
      <c r="C2002" s="20" t="s">
        <v>41</v>
      </c>
      <c r="D2002" s="20" t="s">
        <v>39</v>
      </c>
      <c r="E2002" s="2">
        <v>120.00000000000001</v>
      </c>
      <c r="F2002" s="2">
        <v>-133.15579227696406</v>
      </c>
      <c r="H2002" s="2" t="str">
        <f t="shared" si="839"/>
        <v>New England Patriots</v>
      </c>
      <c r="I2002" s="2" t="str">
        <f t="shared" si="840"/>
        <v>Denver Broncos</v>
      </c>
      <c r="J2002" s="17">
        <f t="shared" si="841"/>
        <v>-133.15579227696406</v>
      </c>
      <c r="K2002" s="18">
        <f t="shared" si="842"/>
        <v>120.00000000000001</v>
      </c>
      <c r="L2002" s="4">
        <f t="shared" si="818"/>
        <v>1.7509999999999999</v>
      </c>
      <c r="M2002" s="4">
        <f t="shared" si="819"/>
        <v>2.2000000000000002</v>
      </c>
      <c r="N2002" s="1">
        <f t="shared" si="820"/>
        <v>0.57110222729868654</v>
      </c>
      <c r="O2002" s="1">
        <f t="shared" si="821"/>
        <v>0.45454545454545453</v>
      </c>
      <c r="P2002" s="1">
        <f t="shared" si="822"/>
        <v>2.5006327512022253E-2</v>
      </c>
      <c r="Q2002" s="1">
        <f t="shared" si="823"/>
        <v>5.8278386376616004E-2</v>
      </c>
      <c r="R2002" s="1">
        <f t="shared" si="824"/>
        <v>0.56927838637661599</v>
      </c>
      <c r="S2002" s="1"/>
      <c r="T2002" s="17">
        <f t="shared" si="825"/>
        <v>756.60981328462503</v>
      </c>
      <c r="U2002" s="18">
        <f t="shared" si="826"/>
        <v>1202.4897180992134</v>
      </c>
      <c r="V2002" s="2">
        <f t="shared" si="827"/>
        <v>718.77932262039371</v>
      </c>
      <c r="W2002" s="18">
        <f t="shared" si="828"/>
        <v>1142.3652321942527</v>
      </c>
      <c r="X2002" s="2">
        <f t="shared" si="829"/>
        <v>-139.12475895305161</v>
      </c>
      <c r="Y2002" s="2">
        <f t="shared" si="830"/>
        <v>114.23652321942527</v>
      </c>
      <c r="Z2002" s="2">
        <f t="shared" si="831"/>
        <v>-1000</v>
      </c>
      <c r="AA2002" s="2">
        <f t="shared" si="832"/>
        <v>1142.3652321942527</v>
      </c>
      <c r="AB2002" s="5">
        <f t="shared" si="833"/>
        <v>-1</v>
      </c>
      <c r="AC2002" s="5">
        <f t="shared" si="834"/>
        <v>1.2000000000000002</v>
      </c>
      <c r="AD2002" s="3">
        <f t="shared" si="835"/>
        <v>201511</v>
      </c>
      <c r="AE2002" s="21">
        <v>2.4</v>
      </c>
      <c r="AF2002" s="21">
        <v>1.645</v>
      </c>
      <c r="AG2002" s="21">
        <v>2.2000000000000002</v>
      </c>
      <c r="AH2002" s="21">
        <v>1.7509999999999999</v>
      </c>
      <c r="AI2002">
        <v>30</v>
      </c>
      <c r="AJ2002">
        <v>24</v>
      </c>
      <c r="AK2002">
        <f t="shared" si="836"/>
        <v>-140</v>
      </c>
      <c r="AL2002">
        <f t="shared" si="837"/>
        <v>24</v>
      </c>
      <c r="AM2002">
        <f t="shared" si="838"/>
        <v>30</v>
      </c>
    </row>
    <row r="2003" spans="2:39" x14ac:dyDescent="0.25">
      <c r="B2003" s="23">
        <v>42337</v>
      </c>
      <c r="C2003" s="20" t="s">
        <v>35</v>
      </c>
      <c r="D2003" s="20" t="s">
        <v>48</v>
      </c>
      <c r="E2003" s="2">
        <v>-139.08205841446451</v>
      </c>
      <c r="F2003" s="2">
        <v>125.99999999999997</v>
      </c>
      <c r="H2003" s="2" t="str">
        <f t="shared" si="839"/>
        <v>Seattle Seahawks</v>
      </c>
      <c r="I2003" s="2" t="str">
        <f t="shared" si="840"/>
        <v>Pittsburgh Steelers</v>
      </c>
      <c r="J2003" s="17">
        <f t="shared" si="841"/>
        <v>-139.08205841446451</v>
      </c>
      <c r="K2003" s="18">
        <f t="shared" si="842"/>
        <v>125.99999999999997</v>
      </c>
      <c r="L2003" s="4">
        <f t="shared" si="818"/>
        <v>1.7190000000000001</v>
      </c>
      <c r="M2003" s="4">
        <f t="shared" si="819"/>
        <v>2.2599999999999998</v>
      </c>
      <c r="N2003" s="1">
        <f t="shared" si="820"/>
        <v>0.58173356602675974</v>
      </c>
      <c r="O2003" s="1">
        <f t="shared" si="821"/>
        <v>0.44247787610619471</v>
      </c>
      <c r="P2003" s="1">
        <f t="shared" si="822"/>
        <v>2.3639105302839969E-2</v>
      </c>
      <c r="Q2003" s="1">
        <f t="shared" si="823"/>
        <v>6.9627844960282514E-2</v>
      </c>
      <c r="R2003" s="1">
        <f t="shared" si="824"/>
        <v>0.58062784496028252</v>
      </c>
      <c r="S2003" s="1"/>
      <c r="T2003" s="17">
        <f t="shared" si="825"/>
        <v>722.27358484401384</v>
      </c>
      <c r="U2003" s="18">
        <f t="shared" si="826"/>
        <v>1258.3160788446787</v>
      </c>
      <c r="V2003" s="2">
        <f t="shared" si="827"/>
        <v>686.15990560181308</v>
      </c>
      <c r="W2003" s="18">
        <f t="shared" si="828"/>
        <v>1195.4002749024448</v>
      </c>
      <c r="X2003" s="2">
        <f t="shared" si="829"/>
        <v>-145.7386232911592</v>
      </c>
      <c r="Y2003" s="2">
        <f t="shared" si="830"/>
        <v>119.54002749024448</v>
      </c>
      <c r="Z2003" s="2">
        <f t="shared" si="831"/>
        <v>686.15990560181308</v>
      </c>
      <c r="AA2003" s="2">
        <f t="shared" si="832"/>
        <v>-1000</v>
      </c>
      <c r="AB2003" s="5">
        <f t="shared" si="833"/>
        <v>0.71900000000000008</v>
      </c>
      <c r="AC2003" s="5">
        <f t="shared" si="834"/>
        <v>-1</v>
      </c>
      <c r="AD2003" s="3">
        <f t="shared" si="835"/>
        <v>201511</v>
      </c>
      <c r="AE2003" s="21">
        <v>1.4690000000000001</v>
      </c>
      <c r="AF2003" s="21">
        <v>2.91</v>
      </c>
      <c r="AG2003" s="21">
        <v>1.7190000000000001</v>
      </c>
      <c r="AH2003" s="21">
        <v>2.2599999999999998</v>
      </c>
      <c r="AI2003">
        <v>39</v>
      </c>
      <c r="AJ2003">
        <v>30</v>
      </c>
      <c r="AK2003">
        <f t="shared" si="836"/>
        <v>-140</v>
      </c>
      <c r="AL2003">
        <f t="shared" si="837"/>
        <v>39</v>
      </c>
      <c r="AM2003">
        <f t="shared" si="838"/>
        <v>30</v>
      </c>
    </row>
    <row r="2004" spans="2:39" x14ac:dyDescent="0.25">
      <c r="B2004" s="23">
        <v>42337</v>
      </c>
      <c r="C2004" s="20" t="s">
        <v>25</v>
      </c>
      <c r="D2004" s="20" t="s">
        <v>51</v>
      </c>
      <c r="E2004" s="2">
        <v>318</v>
      </c>
      <c r="F2004" s="2">
        <v>-366.30036630036642</v>
      </c>
      <c r="H2004" s="2" t="str">
        <f t="shared" si="839"/>
        <v>Arizona Cardinals</v>
      </c>
      <c r="I2004" s="2" t="str">
        <f t="shared" si="840"/>
        <v>San Francisco 49ers</v>
      </c>
      <c r="J2004" s="17">
        <f t="shared" si="841"/>
        <v>-366.30036630036642</v>
      </c>
      <c r="K2004" s="18">
        <f t="shared" si="842"/>
        <v>318</v>
      </c>
      <c r="L2004" s="4">
        <f t="shared" si="818"/>
        <v>1.2729999999999999</v>
      </c>
      <c r="M2004" s="4">
        <f t="shared" si="819"/>
        <v>4.18</v>
      </c>
      <c r="N2004" s="1">
        <f t="shared" si="820"/>
        <v>0.78554595443833475</v>
      </c>
      <c r="O2004" s="1">
        <f t="shared" si="821"/>
        <v>0.23923444976076558</v>
      </c>
      <c r="P2004" s="1">
        <f t="shared" si="822"/>
        <v>2.4181184668989664E-2</v>
      </c>
      <c r="Q2004" s="1">
        <f t="shared" si="823"/>
        <v>0.27315575233878459</v>
      </c>
      <c r="R2004" s="1">
        <f t="shared" si="824"/>
        <v>0.78415575233878454</v>
      </c>
      <c r="S2004" s="1"/>
      <c r="T2004" s="17">
        <f t="shared" si="825"/>
        <v>275.256856839281</v>
      </c>
      <c r="U2004" s="18">
        <f t="shared" si="826"/>
        <v>3077.4936442245921</v>
      </c>
      <c r="V2004" s="2">
        <f t="shared" si="827"/>
        <v>261.49401399731693</v>
      </c>
      <c r="W2004" s="18">
        <f t="shared" si="828"/>
        <v>2923.6189620133623</v>
      </c>
      <c r="X2004" s="2">
        <f t="shared" si="829"/>
        <v>-382.41793175818572</v>
      </c>
      <c r="Y2004" s="2">
        <f t="shared" si="830"/>
        <v>292.36189620133621</v>
      </c>
      <c r="Z2004" s="2">
        <f t="shared" si="831"/>
        <v>261.49401399731693</v>
      </c>
      <c r="AA2004" s="2">
        <f t="shared" si="832"/>
        <v>-1000</v>
      </c>
      <c r="AB2004" s="5">
        <f t="shared" si="833"/>
        <v>0.27299999999999991</v>
      </c>
      <c r="AC2004" s="5">
        <f t="shared" si="834"/>
        <v>-1</v>
      </c>
      <c r="AD2004" s="3">
        <f t="shared" si="835"/>
        <v>201511</v>
      </c>
      <c r="AE2004" s="21">
        <v>5.39</v>
      </c>
      <c r="AF2004" s="21">
        <v>1.1919999999999999</v>
      </c>
      <c r="AG2004" s="21">
        <v>4.18</v>
      </c>
      <c r="AH2004" s="21">
        <v>1.2729999999999999</v>
      </c>
      <c r="AI2004">
        <v>13</v>
      </c>
      <c r="AJ2004">
        <v>19</v>
      </c>
      <c r="AK2004">
        <f t="shared" si="836"/>
        <v>-400</v>
      </c>
      <c r="AL2004">
        <f t="shared" si="837"/>
        <v>19</v>
      </c>
      <c r="AM2004">
        <f t="shared" si="838"/>
        <v>13</v>
      </c>
    </row>
    <row r="2005" spans="2:39" x14ac:dyDescent="0.25">
      <c r="B2005" s="23">
        <v>42337</v>
      </c>
      <c r="C2005" s="20" t="s">
        <v>38</v>
      </c>
      <c r="D2005" s="20" t="s">
        <v>32</v>
      </c>
      <c r="E2005" s="2">
        <v>-128.04097311139566</v>
      </c>
      <c r="F2005" s="2">
        <v>116.00000000000001</v>
      </c>
      <c r="H2005" s="2" t="str">
        <f t="shared" si="839"/>
        <v>Atlanta Falcons</v>
      </c>
      <c r="I2005" s="2" t="str">
        <f t="shared" si="840"/>
        <v>Minnesota Vikings</v>
      </c>
      <c r="J2005" s="17">
        <f t="shared" si="841"/>
        <v>-128.04097311139566</v>
      </c>
      <c r="K2005" s="18">
        <f t="shared" si="842"/>
        <v>116.00000000000001</v>
      </c>
      <c r="L2005" s="4">
        <f t="shared" si="818"/>
        <v>1.7809999999999999</v>
      </c>
      <c r="M2005" s="4">
        <f t="shared" si="819"/>
        <v>2.16</v>
      </c>
      <c r="N2005" s="1">
        <f t="shared" si="820"/>
        <v>0.56148231330713083</v>
      </c>
      <c r="O2005" s="1">
        <f t="shared" si="821"/>
        <v>0.46296296296296291</v>
      </c>
      <c r="P2005" s="1">
        <f t="shared" si="822"/>
        <v>2.3861963968535793E-2</v>
      </c>
      <c r="Q2005" s="1">
        <f t="shared" si="823"/>
        <v>4.9259675172083961E-2</v>
      </c>
      <c r="R2005" s="1">
        <f t="shared" si="824"/>
        <v>0.56025967517208397</v>
      </c>
      <c r="S2005" s="1"/>
      <c r="T2005" s="17">
        <f t="shared" si="825"/>
        <v>784.88662367651148</v>
      </c>
      <c r="U2005" s="18">
        <f t="shared" si="826"/>
        <v>1159.9838754718842</v>
      </c>
      <c r="V2005" s="2">
        <f t="shared" si="827"/>
        <v>745.6422924926859</v>
      </c>
      <c r="W2005" s="18">
        <f t="shared" si="828"/>
        <v>1101.9846816982899</v>
      </c>
      <c r="X2005" s="2">
        <f t="shared" si="829"/>
        <v>-134.1125644385051</v>
      </c>
      <c r="Y2005" s="2">
        <f t="shared" si="830"/>
        <v>110.198468169829</v>
      </c>
      <c r="Z2005" s="2">
        <f t="shared" si="831"/>
        <v>-1000</v>
      </c>
      <c r="AA2005" s="2">
        <f t="shared" si="832"/>
        <v>1101.9846816982899</v>
      </c>
      <c r="AB2005" s="5">
        <f t="shared" si="833"/>
        <v>-1</v>
      </c>
      <c r="AC2005" s="5">
        <f t="shared" si="834"/>
        <v>1.1600000000000001</v>
      </c>
      <c r="AD2005" s="3">
        <f t="shared" si="835"/>
        <v>201511</v>
      </c>
      <c r="AE2005" s="21">
        <v>1.8260000000000001</v>
      </c>
      <c r="AF2005" s="21">
        <v>2.1</v>
      </c>
      <c r="AG2005" s="21">
        <v>1.7809999999999999</v>
      </c>
      <c r="AH2005" s="21">
        <v>2.16</v>
      </c>
      <c r="AI2005">
        <v>10</v>
      </c>
      <c r="AJ2005">
        <v>20</v>
      </c>
      <c r="AK2005">
        <f t="shared" si="836"/>
        <v>-130</v>
      </c>
      <c r="AL2005">
        <f t="shared" si="837"/>
        <v>10</v>
      </c>
      <c r="AM2005">
        <f t="shared" si="838"/>
        <v>20</v>
      </c>
    </row>
    <row r="2006" spans="2:39" x14ac:dyDescent="0.25">
      <c r="B2006" s="23">
        <v>42337</v>
      </c>
      <c r="C2006" s="20" t="s">
        <v>24</v>
      </c>
      <c r="D2006" s="20" t="s">
        <v>58</v>
      </c>
      <c r="E2006" s="2">
        <v>-420.1680672268908</v>
      </c>
      <c r="F2006" s="2">
        <v>361.00000000000006</v>
      </c>
      <c r="H2006" s="2" t="str">
        <f t="shared" si="839"/>
        <v>Cincinnati Bengals</v>
      </c>
      <c r="I2006" s="2" t="str">
        <f t="shared" si="840"/>
        <v>St. Louis Rams</v>
      </c>
      <c r="J2006" s="17">
        <f t="shared" si="841"/>
        <v>-420.1680672268908</v>
      </c>
      <c r="K2006" s="18">
        <f t="shared" si="842"/>
        <v>361.00000000000006</v>
      </c>
      <c r="L2006" s="4">
        <f t="shared" si="818"/>
        <v>1.238</v>
      </c>
      <c r="M2006" s="4">
        <f t="shared" si="819"/>
        <v>4.6100000000000012</v>
      </c>
      <c r="N2006" s="1">
        <f t="shared" si="820"/>
        <v>0.80775444264943463</v>
      </c>
      <c r="O2006" s="1">
        <f t="shared" si="821"/>
        <v>0.21691973969631231</v>
      </c>
      <c r="P2006" s="1">
        <f t="shared" si="822"/>
        <v>2.4080027359781098E-2</v>
      </c>
      <c r="Q2006" s="1">
        <f t="shared" si="823"/>
        <v>0.29541735147656117</v>
      </c>
      <c r="R2006" s="1">
        <f t="shared" si="824"/>
        <v>0.80641735147656113</v>
      </c>
      <c r="S2006" s="1"/>
      <c r="T2006" s="17">
        <f t="shared" si="825"/>
        <v>240.05268260781642</v>
      </c>
      <c r="U2006" s="18">
        <f t="shared" si="826"/>
        <v>3463.1234488006144</v>
      </c>
      <c r="V2006" s="2">
        <f t="shared" si="827"/>
        <v>228.05004847742558</v>
      </c>
      <c r="W2006" s="18">
        <f t="shared" si="828"/>
        <v>3289.9672763605836</v>
      </c>
      <c r="X2006" s="2">
        <f t="shared" si="829"/>
        <v>-438.50023566164202</v>
      </c>
      <c r="Y2006" s="2">
        <f t="shared" si="830"/>
        <v>328.99672763605838</v>
      </c>
      <c r="Z2006" s="2">
        <f t="shared" si="831"/>
        <v>228.05004847742558</v>
      </c>
      <c r="AA2006" s="2">
        <f t="shared" si="832"/>
        <v>-1000</v>
      </c>
      <c r="AB2006" s="5">
        <f t="shared" si="833"/>
        <v>0.23799999999999999</v>
      </c>
      <c r="AC2006" s="5">
        <f t="shared" si="834"/>
        <v>-1</v>
      </c>
      <c r="AD2006" s="3">
        <f t="shared" si="835"/>
        <v>201511</v>
      </c>
      <c r="AE2006" s="21">
        <v>1.2430000000000001</v>
      </c>
      <c r="AF2006" s="21">
        <v>4.54</v>
      </c>
      <c r="AG2006" s="21">
        <v>1.238</v>
      </c>
      <c r="AH2006" s="21">
        <v>4.6100000000000003</v>
      </c>
      <c r="AI2006">
        <v>31</v>
      </c>
      <c r="AJ2006">
        <v>7</v>
      </c>
      <c r="AK2006">
        <f t="shared" si="836"/>
        <v>-500</v>
      </c>
      <c r="AL2006">
        <f t="shared" si="837"/>
        <v>31</v>
      </c>
      <c r="AM2006">
        <f t="shared" si="838"/>
        <v>7</v>
      </c>
    </row>
    <row r="2007" spans="2:39" x14ac:dyDescent="0.25">
      <c r="B2007" s="23">
        <v>42337</v>
      </c>
      <c r="C2007" s="20" t="s">
        <v>43</v>
      </c>
      <c r="D2007" s="20" t="s">
        <v>46</v>
      </c>
      <c r="E2007" s="2">
        <v>-198.01980198019805</v>
      </c>
      <c r="F2007" s="2">
        <v>177.99999999999997</v>
      </c>
      <c r="H2007" s="2" t="str">
        <f t="shared" si="839"/>
        <v>Houston Texans</v>
      </c>
      <c r="I2007" s="2" t="str">
        <f t="shared" si="840"/>
        <v>New Orleans Saints</v>
      </c>
      <c r="J2007" s="17">
        <f t="shared" si="841"/>
        <v>-198.01980198019805</v>
      </c>
      <c r="K2007" s="18">
        <f t="shared" si="842"/>
        <v>177.99999999999997</v>
      </c>
      <c r="L2007" s="4">
        <f t="shared" si="818"/>
        <v>1.5049999999999999</v>
      </c>
      <c r="M2007" s="4">
        <f t="shared" si="819"/>
        <v>2.78</v>
      </c>
      <c r="N2007" s="1">
        <f t="shared" si="820"/>
        <v>0.66445182724252494</v>
      </c>
      <c r="O2007" s="1">
        <f t="shared" si="821"/>
        <v>0.35971223021582738</v>
      </c>
      <c r="P2007" s="1">
        <f t="shared" si="822"/>
        <v>2.3593932322053868E-2</v>
      </c>
      <c r="Q2007" s="1">
        <f t="shared" si="823"/>
        <v>0.15236979851334878</v>
      </c>
      <c r="R2007" s="1">
        <f t="shared" si="824"/>
        <v>0.66336979851334876</v>
      </c>
      <c r="S2007" s="1"/>
      <c r="T2007" s="17">
        <f t="shared" si="825"/>
        <v>507.45481968135954</v>
      </c>
      <c r="U2007" s="18">
        <f t="shared" si="826"/>
        <v>1765.1027710768672</v>
      </c>
      <c r="V2007" s="2">
        <f t="shared" si="827"/>
        <v>482.08207869729154</v>
      </c>
      <c r="W2007" s="18">
        <f t="shared" si="828"/>
        <v>1676.8476325230238</v>
      </c>
      <c r="X2007" s="2">
        <f t="shared" si="829"/>
        <v>-207.43355627370644</v>
      </c>
      <c r="Y2007" s="2">
        <f t="shared" si="830"/>
        <v>167.68476325230239</v>
      </c>
      <c r="Z2007" s="2">
        <f t="shared" si="831"/>
        <v>482.08207869729154</v>
      </c>
      <c r="AA2007" s="2">
        <f t="shared" si="832"/>
        <v>-1000</v>
      </c>
      <c r="AB2007" s="5">
        <f t="shared" si="833"/>
        <v>0.50499999999999989</v>
      </c>
      <c r="AC2007" s="5">
        <f t="shared" si="834"/>
        <v>-1</v>
      </c>
      <c r="AD2007" s="3">
        <f t="shared" si="835"/>
        <v>201511</v>
      </c>
      <c r="AE2007" s="21">
        <v>1.617</v>
      </c>
      <c r="AF2007" s="21">
        <v>2.46</v>
      </c>
      <c r="AG2007" s="21">
        <v>1.5049999999999999</v>
      </c>
      <c r="AH2007" s="21">
        <v>2.78</v>
      </c>
      <c r="AI2007">
        <v>24</v>
      </c>
      <c r="AJ2007">
        <v>6</v>
      </c>
      <c r="AK2007">
        <f t="shared" si="836"/>
        <v>-200</v>
      </c>
      <c r="AL2007">
        <f t="shared" si="837"/>
        <v>24</v>
      </c>
      <c r="AM2007">
        <f t="shared" si="838"/>
        <v>6</v>
      </c>
    </row>
    <row r="2008" spans="2:39" x14ac:dyDescent="0.25">
      <c r="B2008" s="23">
        <v>42337</v>
      </c>
      <c r="C2008" s="20" t="s">
        <v>42</v>
      </c>
      <c r="D2008" s="20" t="s">
        <v>30</v>
      </c>
      <c r="E2008" s="2">
        <v>-133.15579227696406</v>
      </c>
      <c r="F2008" s="2">
        <v>120.00000000000001</v>
      </c>
      <c r="H2008" s="2" t="str">
        <f t="shared" si="839"/>
        <v>Indianapolis Colts</v>
      </c>
      <c r="I2008" s="2" t="str">
        <f t="shared" si="840"/>
        <v>Tampa Bay Buccaneers</v>
      </c>
      <c r="J2008" s="17">
        <f t="shared" si="841"/>
        <v>-133.15579227696406</v>
      </c>
      <c r="K2008" s="18">
        <f t="shared" si="842"/>
        <v>120.00000000000001</v>
      </c>
      <c r="L2008" s="4">
        <f t="shared" si="818"/>
        <v>1.7509999999999999</v>
      </c>
      <c r="M2008" s="4">
        <f t="shared" si="819"/>
        <v>2.2000000000000002</v>
      </c>
      <c r="N2008" s="1">
        <f t="shared" si="820"/>
        <v>0.57110222729868654</v>
      </c>
      <c r="O2008" s="1">
        <f t="shared" si="821"/>
        <v>0.45454545454545453</v>
      </c>
      <c r="P2008" s="1">
        <f t="shared" si="822"/>
        <v>2.5006327512022253E-2</v>
      </c>
      <c r="Q2008" s="1">
        <f t="shared" si="823"/>
        <v>5.8278386376616004E-2</v>
      </c>
      <c r="R2008" s="1">
        <f t="shared" si="824"/>
        <v>0.56927838637661599</v>
      </c>
      <c r="S2008" s="1"/>
      <c r="T2008" s="17">
        <f t="shared" si="825"/>
        <v>756.60981328462503</v>
      </c>
      <c r="U2008" s="18">
        <f t="shared" si="826"/>
        <v>1202.4897180992134</v>
      </c>
      <c r="V2008" s="2">
        <f t="shared" si="827"/>
        <v>718.77932262039371</v>
      </c>
      <c r="W2008" s="18">
        <f t="shared" si="828"/>
        <v>1142.3652321942527</v>
      </c>
      <c r="X2008" s="2">
        <f t="shared" si="829"/>
        <v>-139.12475895305161</v>
      </c>
      <c r="Y2008" s="2">
        <f t="shared" si="830"/>
        <v>114.23652321942527</v>
      </c>
      <c r="Z2008" s="2">
        <f t="shared" si="831"/>
        <v>718.77932262039371</v>
      </c>
      <c r="AA2008" s="2">
        <f t="shared" si="832"/>
        <v>-1000</v>
      </c>
      <c r="AB2008" s="5">
        <f t="shared" si="833"/>
        <v>0.75099999999999989</v>
      </c>
      <c r="AC2008" s="5">
        <f t="shared" si="834"/>
        <v>-1</v>
      </c>
      <c r="AD2008" s="3">
        <f t="shared" si="835"/>
        <v>201511</v>
      </c>
      <c r="AE2008" s="21">
        <v>1.5780000000000001</v>
      </c>
      <c r="AF2008" s="21">
        <v>2.56</v>
      </c>
      <c r="AG2008" s="21">
        <v>1.7509999999999999</v>
      </c>
      <c r="AH2008" s="21">
        <v>2.2000000000000002</v>
      </c>
      <c r="AI2008">
        <v>25</v>
      </c>
      <c r="AJ2008">
        <v>12</v>
      </c>
      <c r="AK2008">
        <f t="shared" si="836"/>
        <v>-140</v>
      </c>
      <c r="AL2008">
        <f t="shared" si="837"/>
        <v>25</v>
      </c>
      <c r="AM2008">
        <f t="shared" si="838"/>
        <v>12</v>
      </c>
    </row>
    <row r="2009" spans="2:39" x14ac:dyDescent="0.25">
      <c r="B2009" s="23">
        <v>42337</v>
      </c>
      <c r="C2009" s="20" t="s">
        <v>29</v>
      </c>
      <c r="D2009" s="20" t="s">
        <v>57</v>
      </c>
      <c r="E2009" s="2">
        <v>-242.13075060532685</v>
      </c>
      <c r="F2009" s="2">
        <v>216</v>
      </c>
      <c r="H2009" s="2" t="str">
        <f t="shared" si="839"/>
        <v>Jacksonville Jaguars</v>
      </c>
      <c r="I2009" s="2" t="str">
        <f t="shared" si="840"/>
        <v>San Diego Chargers</v>
      </c>
      <c r="J2009" s="17">
        <f t="shared" si="841"/>
        <v>-242.13075060532685</v>
      </c>
      <c r="K2009" s="18">
        <f t="shared" si="842"/>
        <v>216</v>
      </c>
      <c r="L2009" s="4">
        <f t="shared" si="818"/>
        <v>1.413</v>
      </c>
      <c r="M2009" s="4">
        <f t="shared" si="819"/>
        <v>3.16</v>
      </c>
      <c r="N2009" s="1">
        <f t="shared" si="820"/>
        <v>0.70771408351026188</v>
      </c>
      <c r="O2009" s="1">
        <f t="shared" si="821"/>
        <v>0.31645569620253161</v>
      </c>
      <c r="P2009" s="1">
        <f t="shared" si="822"/>
        <v>2.359938771047454E-2</v>
      </c>
      <c r="Q2009" s="1">
        <f t="shared" si="823"/>
        <v>0.19562919365386514</v>
      </c>
      <c r="R2009" s="1">
        <f t="shared" si="824"/>
        <v>0.70662919365386512</v>
      </c>
      <c r="S2009" s="1"/>
      <c r="T2009" s="17">
        <f t="shared" si="825"/>
        <v>415.16938301000829</v>
      </c>
      <c r="U2009" s="18">
        <f t="shared" si="826"/>
        <v>2128.1128513133845</v>
      </c>
      <c r="V2009" s="2">
        <f t="shared" si="827"/>
        <v>394.41091385950784</v>
      </c>
      <c r="W2009" s="18">
        <f t="shared" si="828"/>
        <v>2021.7072087477152</v>
      </c>
      <c r="X2009" s="2">
        <f t="shared" si="829"/>
        <v>-253.54267969273477</v>
      </c>
      <c r="Y2009" s="2">
        <f t="shared" si="830"/>
        <v>202.17072087477152</v>
      </c>
      <c r="Z2009" s="2">
        <f t="shared" si="831"/>
        <v>-1000</v>
      </c>
      <c r="AA2009" s="2">
        <f t="shared" si="832"/>
        <v>2021.7072087477152</v>
      </c>
      <c r="AB2009" s="5">
        <f t="shared" si="833"/>
        <v>-1</v>
      </c>
      <c r="AC2009" s="5">
        <f t="shared" si="834"/>
        <v>2.16</v>
      </c>
      <c r="AD2009" s="3">
        <f t="shared" si="835"/>
        <v>201511</v>
      </c>
      <c r="AE2009" s="21">
        <v>1.4870000000000001</v>
      </c>
      <c r="AF2009" s="21">
        <v>2.84</v>
      </c>
      <c r="AG2009" s="21">
        <v>1.413</v>
      </c>
      <c r="AH2009" s="21">
        <v>3.16</v>
      </c>
      <c r="AI2009">
        <v>25</v>
      </c>
      <c r="AJ2009">
        <v>31</v>
      </c>
      <c r="AK2009">
        <f t="shared" si="836"/>
        <v>-300</v>
      </c>
      <c r="AL2009">
        <f t="shared" si="837"/>
        <v>25</v>
      </c>
      <c r="AM2009">
        <f t="shared" si="838"/>
        <v>31</v>
      </c>
    </row>
    <row r="2010" spans="2:39" x14ac:dyDescent="0.25">
      <c r="B2010" s="23">
        <v>42337</v>
      </c>
      <c r="C2010" s="20" t="s">
        <v>23</v>
      </c>
      <c r="D2010" s="20" t="s">
        <v>27</v>
      </c>
      <c r="E2010" s="2">
        <v>-218.34061135371181</v>
      </c>
      <c r="F2010" s="2">
        <v>195.00000000000003</v>
      </c>
      <c r="H2010" s="2" t="str">
        <f t="shared" si="839"/>
        <v>Kansas City Chiefs</v>
      </c>
      <c r="I2010" s="2" t="str">
        <f t="shared" si="840"/>
        <v>Buffalo Bills</v>
      </c>
      <c r="J2010" s="17">
        <f t="shared" si="841"/>
        <v>-218.34061135371181</v>
      </c>
      <c r="K2010" s="18">
        <f t="shared" si="842"/>
        <v>195.00000000000003</v>
      </c>
      <c r="L2010" s="4">
        <f t="shared" si="818"/>
        <v>1.4579999999999997</v>
      </c>
      <c r="M2010" s="4">
        <f t="shared" si="819"/>
        <v>2.95</v>
      </c>
      <c r="N2010" s="1">
        <f t="shared" si="820"/>
        <v>0.68587105624142675</v>
      </c>
      <c r="O2010" s="1">
        <f t="shared" si="821"/>
        <v>0.33898305084745761</v>
      </c>
      <c r="P2010" s="1">
        <f t="shared" si="822"/>
        <v>2.4251361161524376E-2</v>
      </c>
      <c r="Q2010" s="1">
        <f t="shared" si="823"/>
        <v>0.17344400269698457</v>
      </c>
      <c r="R2010" s="1">
        <f t="shared" si="824"/>
        <v>0.68444400269698458</v>
      </c>
      <c r="S2010" s="1"/>
      <c r="T2010" s="17">
        <f t="shared" si="825"/>
        <v>461.03990400909044</v>
      </c>
      <c r="U2010" s="18">
        <f t="shared" si="826"/>
        <v>1931.1287441514417</v>
      </c>
      <c r="V2010" s="2">
        <f t="shared" si="827"/>
        <v>437.98790880863589</v>
      </c>
      <c r="W2010" s="18">
        <f t="shared" si="828"/>
        <v>1834.5723069438695</v>
      </c>
      <c r="X2010" s="2">
        <f t="shared" si="829"/>
        <v>-228.3168050734744</v>
      </c>
      <c r="Y2010" s="2">
        <f t="shared" si="830"/>
        <v>183.45723069438696</v>
      </c>
      <c r="Z2010" s="2">
        <f t="shared" si="831"/>
        <v>437.98790880863589</v>
      </c>
      <c r="AA2010" s="2">
        <f t="shared" si="832"/>
        <v>-1000</v>
      </c>
      <c r="AB2010" s="5">
        <f t="shared" si="833"/>
        <v>0.45799999999999974</v>
      </c>
      <c r="AC2010" s="5">
        <f t="shared" si="834"/>
        <v>-1</v>
      </c>
      <c r="AD2010" s="3">
        <f t="shared" si="835"/>
        <v>201511</v>
      </c>
      <c r="AE2010" s="21">
        <v>1.4</v>
      </c>
      <c r="AF2010" s="21">
        <v>3.22</v>
      </c>
      <c r="AG2010" s="21">
        <v>1.458</v>
      </c>
      <c r="AH2010" s="21">
        <v>2.95</v>
      </c>
      <c r="AI2010">
        <v>30</v>
      </c>
      <c r="AJ2010">
        <v>22</v>
      </c>
      <c r="AK2010">
        <f t="shared" si="836"/>
        <v>-300</v>
      </c>
      <c r="AL2010">
        <f t="shared" si="837"/>
        <v>30</v>
      </c>
      <c r="AM2010">
        <f t="shared" si="838"/>
        <v>22</v>
      </c>
    </row>
    <row r="2011" spans="2:39" x14ac:dyDescent="0.25">
      <c r="B2011" s="23">
        <v>42337</v>
      </c>
      <c r="C2011" s="20" t="s">
        <v>45</v>
      </c>
      <c r="D2011" s="20" t="s">
        <v>33</v>
      </c>
      <c r="E2011" s="2">
        <v>-213.21961620469079</v>
      </c>
      <c r="F2011" s="2">
        <v>191</v>
      </c>
      <c r="H2011" s="2" t="str">
        <f t="shared" si="839"/>
        <v>New York Jets</v>
      </c>
      <c r="I2011" s="2" t="str">
        <f t="shared" si="840"/>
        <v>Miami Dolphins</v>
      </c>
      <c r="J2011" s="17">
        <f t="shared" si="841"/>
        <v>-213.21961620469079</v>
      </c>
      <c r="K2011" s="18">
        <f t="shared" si="842"/>
        <v>191</v>
      </c>
      <c r="L2011" s="4">
        <f t="shared" si="818"/>
        <v>1.4690000000000001</v>
      </c>
      <c r="M2011" s="4">
        <f t="shared" si="819"/>
        <v>2.91</v>
      </c>
      <c r="N2011" s="1">
        <f t="shared" si="820"/>
        <v>0.68073519400953031</v>
      </c>
      <c r="O2011" s="1">
        <f t="shared" si="821"/>
        <v>0.3436426116838488</v>
      </c>
      <c r="P2011" s="1">
        <f t="shared" si="822"/>
        <v>2.3797670701073304E-2</v>
      </c>
      <c r="Q2011" s="1">
        <f t="shared" si="823"/>
        <v>0.16854629116284076</v>
      </c>
      <c r="R2011" s="1">
        <f t="shared" si="824"/>
        <v>0.67954629116284071</v>
      </c>
      <c r="S2011" s="1"/>
      <c r="T2011" s="17">
        <f t="shared" si="825"/>
        <v>471.57009464182107</v>
      </c>
      <c r="U2011" s="18">
        <f t="shared" si="826"/>
        <v>1890.8457068510311</v>
      </c>
      <c r="V2011" s="2">
        <f t="shared" si="827"/>
        <v>447.99158990973001</v>
      </c>
      <c r="W2011" s="18">
        <f t="shared" si="828"/>
        <v>1796.3034215084795</v>
      </c>
      <c r="X2011" s="2">
        <f t="shared" si="829"/>
        <v>-223.21847608824515</v>
      </c>
      <c r="Y2011" s="2">
        <f t="shared" si="830"/>
        <v>179.63034215084795</v>
      </c>
      <c r="Z2011" s="2">
        <f t="shared" si="831"/>
        <v>447.99158990973001</v>
      </c>
      <c r="AA2011" s="2">
        <f t="shared" si="832"/>
        <v>-1000</v>
      </c>
      <c r="AB2011" s="5">
        <f t="shared" si="833"/>
        <v>0.46900000000000008</v>
      </c>
      <c r="AC2011" s="5">
        <f t="shared" si="834"/>
        <v>-1</v>
      </c>
      <c r="AD2011" s="3">
        <f t="shared" si="835"/>
        <v>201511</v>
      </c>
      <c r="AE2011" s="21">
        <v>1.571</v>
      </c>
      <c r="AF2011" s="21">
        <v>2.58</v>
      </c>
      <c r="AG2011" s="21">
        <v>1.4690000000000001</v>
      </c>
      <c r="AH2011" s="21">
        <v>2.91</v>
      </c>
      <c r="AI2011">
        <v>38</v>
      </c>
      <c r="AJ2011">
        <v>20</v>
      </c>
      <c r="AK2011">
        <f t="shared" si="836"/>
        <v>-300</v>
      </c>
      <c r="AL2011">
        <f t="shared" si="837"/>
        <v>38</v>
      </c>
      <c r="AM2011">
        <f t="shared" si="838"/>
        <v>20</v>
      </c>
    </row>
    <row r="2012" spans="2:39" x14ac:dyDescent="0.25">
      <c r="B2012" s="23">
        <v>42337</v>
      </c>
      <c r="C2012" s="20" t="s">
        <v>44</v>
      </c>
      <c r="D2012" s="20" t="s">
        <v>55</v>
      </c>
      <c r="E2012" s="2">
        <v>102.99999999999999</v>
      </c>
      <c r="F2012" s="2">
        <v>-114.02508551881414</v>
      </c>
      <c r="H2012" s="2" t="str">
        <f t="shared" si="839"/>
        <v>Oakland Raiders</v>
      </c>
      <c r="I2012" s="2" t="str">
        <f t="shared" si="840"/>
        <v>Tennessee Titans</v>
      </c>
      <c r="J2012" s="17">
        <f t="shared" si="841"/>
        <v>-114.02508551881414</v>
      </c>
      <c r="K2012" s="18">
        <f t="shared" si="842"/>
        <v>102.99999999999999</v>
      </c>
      <c r="L2012" s="4">
        <f t="shared" si="818"/>
        <v>1.877</v>
      </c>
      <c r="M2012" s="4">
        <f t="shared" si="819"/>
        <v>2.0299999999999998</v>
      </c>
      <c r="N2012" s="1">
        <f t="shared" si="820"/>
        <v>0.53276505061267976</v>
      </c>
      <c r="O2012" s="1">
        <f t="shared" si="821"/>
        <v>0.49261083743842371</v>
      </c>
      <c r="P2012" s="1">
        <f t="shared" si="822"/>
        <v>2.4747888405426299E-2</v>
      </c>
      <c r="Q2012" s="1">
        <f t="shared" si="823"/>
        <v>2.0077106587128024E-2</v>
      </c>
      <c r="R2012" s="1">
        <f t="shared" si="824"/>
        <v>0.53107710658712803</v>
      </c>
      <c r="S2012" s="1"/>
      <c r="T2012" s="17">
        <f t="shared" si="825"/>
        <v>882.96574564533773</v>
      </c>
      <c r="U2012" s="18">
        <f t="shared" si="826"/>
        <v>1032.6259842485536</v>
      </c>
      <c r="V2012" s="2">
        <f t="shared" si="827"/>
        <v>838.81745836307084</v>
      </c>
      <c r="W2012" s="18">
        <f t="shared" si="828"/>
        <v>980.99468503612582</v>
      </c>
      <c r="X2012" s="2">
        <f t="shared" si="829"/>
        <v>-119.21544908608274</v>
      </c>
      <c r="Y2012" s="2">
        <f t="shared" si="830"/>
        <v>-101.9373514712951</v>
      </c>
      <c r="Z2012" s="2">
        <f t="shared" si="831"/>
        <v>838.81745836307084</v>
      </c>
      <c r="AA2012" s="2">
        <f t="shared" si="832"/>
        <v>-1000</v>
      </c>
      <c r="AB2012" s="5">
        <f t="shared" si="833"/>
        <v>0.877</v>
      </c>
      <c r="AC2012" s="5">
        <f t="shared" si="834"/>
        <v>-1</v>
      </c>
      <c r="AD2012" s="3">
        <f t="shared" si="835"/>
        <v>201511</v>
      </c>
      <c r="AE2012" s="21">
        <v>2.1</v>
      </c>
      <c r="AF2012" s="21">
        <v>1.8260000000000001</v>
      </c>
      <c r="AG2012" s="21">
        <v>2.0299999999999998</v>
      </c>
      <c r="AH2012" s="21">
        <v>1.877</v>
      </c>
      <c r="AI2012">
        <v>21</v>
      </c>
      <c r="AJ2012">
        <v>24</v>
      </c>
      <c r="AK2012">
        <f t="shared" si="836"/>
        <v>-120</v>
      </c>
      <c r="AL2012">
        <f t="shared" si="837"/>
        <v>24</v>
      </c>
      <c r="AM2012">
        <f t="shared" si="838"/>
        <v>21</v>
      </c>
    </row>
    <row r="2013" spans="2:39" x14ac:dyDescent="0.25">
      <c r="B2013" s="23">
        <v>42337</v>
      </c>
      <c r="C2013" s="20" t="s">
        <v>56</v>
      </c>
      <c r="D2013" s="20" t="s">
        <v>28</v>
      </c>
      <c r="E2013" s="2">
        <v>-101.01010101010101</v>
      </c>
      <c r="F2013" s="2">
        <v>-109.05125408942203</v>
      </c>
      <c r="H2013" s="2" t="str">
        <f t="shared" si="839"/>
        <v>New York Giants</v>
      </c>
      <c r="I2013" s="2" t="str">
        <f t="shared" si="840"/>
        <v>Washington Redskins</v>
      </c>
      <c r="J2013" s="17">
        <f t="shared" si="841"/>
        <v>-109.05125408942203</v>
      </c>
      <c r="K2013" s="18">
        <f t="shared" si="842"/>
        <v>-101.01010101010101</v>
      </c>
      <c r="L2013" s="4">
        <f t="shared" si="818"/>
        <v>1.917</v>
      </c>
      <c r="M2013" s="4">
        <f t="shared" si="819"/>
        <v>1.99</v>
      </c>
      <c r="N2013" s="1">
        <f t="shared" si="820"/>
        <v>0.52164840897235265</v>
      </c>
      <c r="O2013" s="1">
        <f t="shared" si="821"/>
        <v>0.50251256281407031</v>
      </c>
      <c r="P2013" s="1">
        <f t="shared" si="822"/>
        <v>2.3590990529818279E-2</v>
      </c>
      <c r="Q2013" s="1">
        <f t="shared" si="823"/>
        <v>9.5679230791411718E-3</v>
      </c>
      <c r="R2013" s="1">
        <f t="shared" si="824"/>
        <v>0.52056792307914113</v>
      </c>
      <c r="S2013" s="1"/>
      <c r="T2013" s="17">
        <f t="shared" si="825"/>
        <v>920.97890720011105</v>
      </c>
      <c r="U2013" s="18">
        <f t="shared" si="826"/>
        <v>990.21929158732769</v>
      </c>
      <c r="V2013" s="2">
        <f t="shared" si="827"/>
        <v>874.92996184010542</v>
      </c>
      <c r="W2013" s="18">
        <f t="shared" si="828"/>
        <v>940.70832700796132</v>
      </c>
      <c r="X2013" s="2">
        <f t="shared" si="829"/>
        <v>-114.29486285929151</v>
      </c>
      <c r="Y2013" s="2">
        <f t="shared" si="830"/>
        <v>-106.30287532168693</v>
      </c>
      <c r="Z2013" s="2">
        <f t="shared" si="831"/>
        <v>-1000</v>
      </c>
      <c r="AA2013" s="2">
        <f t="shared" si="832"/>
        <v>940.70832700796132</v>
      </c>
      <c r="AB2013" s="5">
        <f t="shared" si="833"/>
        <v>-1</v>
      </c>
      <c r="AC2013" s="5">
        <f t="shared" si="834"/>
        <v>0.99</v>
      </c>
      <c r="AD2013" s="3">
        <f t="shared" si="835"/>
        <v>201511</v>
      </c>
      <c r="AE2013" s="21">
        <v>2.2000000000000002</v>
      </c>
      <c r="AF2013" s="21">
        <v>1.7509999999999999</v>
      </c>
      <c r="AG2013" s="21">
        <v>1.99</v>
      </c>
      <c r="AH2013" s="21">
        <v>1.917</v>
      </c>
      <c r="AI2013">
        <v>20</v>
      </c>
      <c r="AJ2013">
        <v>14</v>
      </c>
      <c r="AK2013">
        <f t="shared" si="836"/>
        <v>-110</v>
      </c>
      <c r="AL2013">
        <f t="shared" si="837"/>
        <v>14</v>
      </c>
      <c r="AM2013">
        <f t="shared" si="838"/>
        <v>20</v>
      </c>
    </row>
    <row r="2014" spans="2:39" x14ac:dyDescent="0.25">
      <c r="B2014" s="23">
        <v>42334</v>
      </c>
      <c r="C2014" s="20" t="s">
        <v>36</v>
      </c>
      <c r="D2014" s="20" t="s">
        <v>40</v>
      </c>
      <c r="E2014" s="2">
        <v>-411.5226337448558</v>
      </c>
      <c r="F2014" s="2">
        <v>354</v>
      </c>
      <c r="H2014" s="2" t="str">
        <f t="shared" si="839"/>
        <v>Green Bay Packers</v>
      </c>
      <c r="I2014" s="2" t="str">
        <f t="shared" si="840"/>
        <v>Chicago Bears</v>
      </c>
      <c r="J2014" s="17">
        <f t="shared" si="841"/>
        <v>-411.5226337448558</v>
      </c>
      <c r="K2014" s="18">
        <f t="shared" si="842"/>
        <v>354</v>
      </c>
      <c r="L2014" s="4">
        <f t="shared" si="818"/>
        <v>1.2430000000000001</v>
      </c>
      <c r="M2014" s="4">
        <f t="shared" si="819"/>
        <v>4.54</v>
      </c>
      <c r="N2014" s="1">
        <f t="shared" si="820"/>
        <v>0.80450522928399026</v>
      </c>
      <c r="O2014" s="1">
        <f t="shared" si="821"/>
        <v>0.22026431718061673</v>
      </c>
      <c r="P2014" s="1">
        <f t="shared" si="822"/>
        <v>2.4170845581877876E-2</v>
      </c>
      <c r="Q2014" s="1">
        <f t="shared" si="823"/>
        <v>0.29212045605168679</v>
      </c>
      <c r="R2014" s="1">
        <f t="shared" si="824"/>
        <v>0.8031204560516868</v>
      </c>
      <c r="S2014" s="1"/>
      <c r="T2014" s="17">
        <f t="shared" si="825"/>
        <v>245.14323158473061</v>
      </c>
      <c r="U2014" s="18">
        <f t="shared" si="826"/>
        <v>3401.5735924222986</v>
      </c>
      <c r="V2014" s="2">
        <f t="shared" si="827"/>
        <v>232.88607000549408</v>
      </c>
      <c r="W2014" s="18">
        <f t="shared" si="828"/>
        <v>3231.4949128011835</v>
      </c>
      <c r="X2014" s="2">
        <f t="shared" si="829"/>
        <v>-429.39451036140065</v>
      </c>
      <c r="Y2014" s="2">
        <f t="shared" si="830"/>
        <v>323.14949128011835</v>
      </c>
      <c r="Z2014" s="2">
        <f t="shared" si="831"/>
        <v>-1000</v>
      </c>
      <c r="AA2014" s="2">
        <f t="shared" si="832"/>
        <v>3231.4949128011835</v>
      </c>
      <c r="AB2014" s="5">
        <f t="shared" si="833"/>
        <v>-1</v>
      </c>
      <c r="AC2014" s="5">
        <f t="shared" si="834"/>
        <v>3.54</v>
      </c>
      <c r="AD2014" s="3">
        <f t="shared" si="835"/>
        <v>201511</v>
      </c>
      <c r="AE2014" s="21">
        <v>1.238</v>
      </c>
      <c r="AF2014" s="21">
        <v>4.6100000000000003</v>
      </c>
      <c r="AG2014" s="21">
        <v>1.2430000000000001</v>
      </c>
      <c r="AH2014" s="21">
        <v>4.54</v>
      </c>
      <c r="AI2014">
        <v>13</v>
      </c>
      <c r="AJ2014">
        <v>17</v>
      </c>
      <c r="AK2014">
        <f t="shared" si="836"/>
        <v>-500</v>
      </c>
      <c r="AL2014">
        <f t="shared" si="837"/>
        <v>13</v>
      </c>
      <c r="AM2014">
        <f t="shared" si="838"/>
        <v>17</v>
      </c>
    </row>
    <row r="2015" spans="2:39" x14ac:dyDescent="0.25">
      <c r="B2015" s="23">
        <v>42334</v>
      </c>
      <c r="C2015" s="20" t="s">
        <v>26</v>
      </c>
      <c r="D2015" s="20" t="s">
        <v>47</v>
      </c>
      <c r="E2015" s="2">
        <v>102</v>
      </c>
      <c r="F2015" s="2">
        <v>-113.12217194570137</v>
      </c>
      <c r="H2015" s="2" t="str">
        <f t="shared" si="839"/>
        <v>Carolina Panthers</v>
      </c>
      <c r="I2015" s="2" t="str">
        <f t="shared" si="840"/>
        <v>Dallas Cowboys</v>
      </c>
      <c r="J2015" s="17">
        <f t="shared" si="841"/>
        <v>-113.12217194570137</v>
      </c>
      <c r="K2015" s="18">
        <f t="shared" si="842"/>
        <v>102</v>
      </c>
      <c r="L2015" s="4">
        <f t="shared" si="818"/>
        <v>1.8840000000000001</v>
      </c>
      <c r="M2015" s="4">
        <f t="shared" si="819"/>
        <v>2.02</v>
      </c>
      <c r="N2015" s="1">
        <f t="shared" si="820"/>
        <v>0.53078556263269638</v>
      </c>
      <c r="O2015" s="1">
        <f t="shared" si="821"/>
        <v>0.49504950495049505</v>
      </c>
      <c r="P2015" s="1">
        <f t="shared" si="822"/>
        <v>2.5184426229508117E-2</v>
      </c>
      <c r="Q2015" s="1">
        <f t="shared" si="823"/>
        <v>1.7868028841100669E-2</v>
      </c>
      <c r="R2015" s="1">
        <f t="shared" si="824"/>
        <v>0.52886802884110073</v>
      </c>
      <c r="S2015" s="1"/>
      <c r="T2015" s="17">
        <f t="shared" si="825"/>
        <v>890.83087928624184</v>
      </c>
      <c r="U2015" s="18">
        <f t="shared" si="826"/>
        <v>1023.5691422820969</v>
      </c>
      <c r="V2015" s="2">
        <f t="shared" si="827"/>
        <v>846.28933532192968</v>
      </c>
      <c r="W2015" s="18">
        <f t="shared" si="828"/>
        <v>972.39068516799205</v>
      </c>
      <c r="X2015" s="2">
        <f t="shared" si="829"/>
        <v>-118.16289751773826</v>
      </c>
      <c r="Y2015" s="2">
        <f t="shared" si="830"/>
        <v>-102.83932325279712</v>
      </c>
      <c r="Z2015" s="2">
        <f t="shared" si="831"/>
        <v>846.28933532192968</v>
      </c>
      <c r="AA2015" s="2">
        <f t="shared" si="832"/>
        <v>-1000</v>
      </c>
      <c r="AB2015" s="5">
        <f t="shared" si="833"/>
        <v>0.88400000000000012</v>
      </c>
      <c r="AC2015" s="5">
        <f t="shared" si="834"/>
        <v>-1</v>
      </c>
      <c r="AD2015" s="3">
        <f t="shared" si="835"/>
        <v>201511</v>
      </c>
      <c r="AE2015" s="21">
        <v>2.06</v>
      </c>
      <c r="AF2015" s="21">
        <v>1.8540000000000001</v>
      </c>
      <c r="AG2015" s="21">
        <v>2.02</v>
      </c>
      <c r="AH2015" s="21">
        <v>1.8839999999999999</v>
      </c>
      <c r="AI2015">
        <v>14</v>
      </c>
      <c r="AJ2015">
        <v>33</v>
      </c>
      <c r="AK2015">
        <f t="shared" si="836"/>
        <v>-120</v>
      </c>
      <c r="AL2015">
        <f t="shared" si="837"/>
        <v>33</v>
      </c>
      <c r="AM2015">
        <f t="shared" si="838"/>
        <v>14</v>
      </c>
    </row>
    <row r="2016" spans="2:39" x14ac:dyDescent="0.25">
      <c r="B2016" s="23">
        <v>42334</v>
      </c>
      <c r="C2016" s="20" t="s">
        <v>37</v>
      </c>
      <c r="D2016" s="20" t="s">
        <v>22</v>
      </c>
      <c r="E2016" s="2">
        <v>-150.15015015015015</v>
      </c>
      <c r="F2016" s="2">
        <v>136</v>
      </c>
      <c r="H2016" s="2" t="str">
        <f t="shared" si="839"/>
        <v>Detroit Lions</v>
      </c>
      <c r="I2016" s="2" t="str">
        <f t="shared" si="840"/>
        <v>Philadelphia Eagles</v>
      </c>
      <c r="J2016" s="17">
        <f t="shared" si="841"/>
        <v>-150.15015015015015</v>
      </c>
      <c r="K2016" s="18">
        <f t="shared" si="842"/>
        <v>136</v>
      </c>
      <c r="L2016" s="4">
        <f t="shared" si="818"/>
        <v>1.6659999999999999</v>
      </c>
      <c r="M2016" s="4">
        <f t="shared" si="819"/>
        <v>2.3600000000000003</v>
      </c>
      <c r="N2016" s="1">
        <f t="shared" si="820"/>
        <v>0.60024009603841544</v>
      </c>
      <c r="O2016" s="1">
        <f t="shared" si="821"/>
        <v>0.42372881355932196</v>
      </c>
      <c r="P2016" s="1">
        <f t="shared" si="822"/>
        <v>2.3407848981619406E-2</v>
      </c>
      <c r="Q2016" s="1">
        <f t="shared" si="823"/>
        <v>8.8255641239546739E-2</v>
      </c>
      <c r="R2016" s="1">
        <f t="shared" si="824"/>
        <v>0.59925564123954678</v>
      </c>
      <c r="S2016" s="1"/>
      <c r="T2016" s="17">
        <f t="shared" si="825"/>
        <v>668.73689821513005</v>
      </c>
      <c r="U2016" s="18">
        <f t="shared" si="826"/>
        <v>1356.0765066241347</v>
      </c>
      <c r="V2016" s="2">
        <f t="shared" si="827"/>
        <v>635.30005330437348</v>
      </c>
      <c r="W2016" s="18">
        <f t="shared" si="828"/>
        <v>1288.2726812929279</v>
      </c>
      <c r="X2016" s="2">
        <f t="shared" si="829"/>
        <v>-157.40593673787998</v>
      </c>
      <c r="Y2016" s="2">
        <f t="shared" si="830"/>
        <v>128.8272681292928</v>
      </c>
      <c r="Z2016" s="2">
        <f t="shared" si="831"/>
        <v>635.30005330437348</v>
      </c>
      <c r="AA2016" s="2">
        <f t="shared" si="832"/>
        <v>-1000</v>
      </c>
      <c r="AB2016" s="5">
        <f t="shared" si="833"/>
        <v>0.66599999999999993</v>
      </c>
      <c r="AC2016" s="5">
        <f t="shared" si="834"/>
        <v>-1</v>
      </c>
      <c r="AD2016" s="3">
        <f t="shared" si="835"/>
        <v>201511</v>
      </c>
      <c r="AE2016" s="21">
        <v>1.98</v>
      </c>
      <c r="AF2016" s="21">
        <v>1.925</v>
      </c>
      <c r="AG2016" s="21">
        <v>1.6659999999999999</v>
      </c>
      <c r="AH2016" s="21">
        <v>2.36</v>
      </c>
      <c r="AI2016">
        <v>45</v>
      </c>
      <c r="AJ2016">
        <v>14</v>
      </c>
      <c r="AK2016">
        <f t="shared" si="836"/>
        <v>-160</v>
      </c>
      <c r="AL2016">
        <f t="shared" si="837"/>
        <v>45</v>
      </c>
      <c r="AM2016">
        <f t="shared" si="838"/>
        <v>14</v>
      </c>
    </row>
    <row r="2017" spans="2:39" x14ac:dyDescent="0.25">
      <c r="B2017" s="23">
        <v>42331</v>
      </c>
      <c r="C2017" s="20" t="s">
        <v>39</v>
      </c>
      <c r="D2017" s="20" t="s">
        <v>27</v>
      </c>
      <c r="E2017" s="2">
        <v>-346.02076124567481</v>
      </c>
      <c r="F2017" s="2">
        <v>301</v>
      </c>
      <c r="H2017" s="2" t="str">
        <f t="shared" si="839"/>
        <v>New England Patriots</v>
      </c>
      <c r="I2017" s="2" t="str">
        <f t="shared" si="840"/>
        <v>Buffalo Bills</v>
      </c>
      <c r="J2017" s="17">
        <f t="shared" si="841"/>
        <v>-346.02076124567481</v>
      </c>
      <c r="K2017" s="18">
        <f t="shared" si="842"/>
        <v>301</v>
      </c>
      <c r="L2017" s="4">
        <f t="shared" si="818"/>
        <v>1.2889999999999999</v>
      </c>
      <c r="M2017" s="4">
        <f t="shared" si="819"/>
        <v>4.01</v>
      </c>
      <c r="N2017" s="1">
        <f t="shared" si="820"/>
        <v>0.77579519006982156</v>
      </c>
      <c r="O2017" s="1">
        <f t="shared" si="821"/>
        <v>0.24937655860349128</v>
      </c>
      <c r="P2017" s="1">
        <f t="shared" si="822"/>
        <v>2.4553689375353849E-2</v>
      </c>
      <c r="Q2017" s="1">
        <f t="shared" si="823"/>
        <v>0.26320931573316514</v>
      </c>
      <c r="R2017" s="1">
        <f t="shared" si="824"/>
        <v>0.77420931573316509</v>
      </c>
      <c r="S2017" s="1"/>
      <c r="T2017" s="17">
        <f t="shared" si="825"/>
        <v>291.64036091843502</v>
      </c>
      <c r="U2017" s="18">
        <f t="shared" si="826"/>
        <v>2925.5291346283079</v>
      </c>
      <c r="V2017" s="2">
        <f t="shared" si="827"/>
        <v>277.05834287251326</v>
      </c>
      <c r="W2017" s="18">
        <f t="shared" si="828"/>
        <v>2779.2526778968922</v>
      </c>
      <c r="X2017" s="2">
        <f t="shared" si="829"/>
        <v>-360.93480875980839</v>
      </c>
      <c r="Y2017" s="2">
        <f t="shared" si="830"/>
        <v>277.9252677896892</v>
      </c>
      <c r="Z2017" s="2">
        <f t="shared" si="831"/>
        <v>277.05834287251326</v>
      </c>
      <c r="AA2017" s="2">
        <f t="shared" si="832"/>
        <v>-1000</v>
      </c>
      <c r="AB2017" s="5">
        <f t="shared" si="833"/>
        <v>0.28899999999999992</v>
      </c>
      <c r="AC2017" s="5">
        <f t="shared" si="834"/>
        <v>-1</v>
      </c>
      <c r="AD2017" s="3">
        <f t="shared" si="835"/>
        <v>201511</v>
      </c>
      <c r="AE2017" s="21">
        <v>1.3029999999999999</v>
      </c>
      <c r="AF2017" s="21">
        <v>3.89</v>
      </c>
      <c r="AG2017" s="21">
        <v>1.2889999999999999</v>
      </c>
      <c r="AH2017" s="21">
        <v>4.01</v>
      </c>
      <c r="AI2017">
        <v>20</v>
      </c>
      <c r="AJ2017">
        <v>13</v>
      </c>
      <c r="AK2017">
        <f t="shared" si="836"/>
        <v>-400</v>
      </c>
      <c r="AL2017">
        <f t="shared" si="837"/>
        <v>20</v>
      </c>
      <c r="AM2017">
        <f t="shared" si="838"/>
        <v>13</v>
      </c>
    </row>
    <row r="2018" spans="2:39" x14ac:dyDescent="0.25">
      <c r="B2018" s="23">
        <v>42330</v>
      </c>
      <c r="C2018" s="20" t="s">
        <v>51</v>
      </c>
      <c r="D2018" s="20" t="s">
        <v>24</v>
      </c>
      <c r="E2018" s="2">
        <v>-199.20318725099602</v>
      </c>
      <c r="F2018" s="2">
        <v>179</v>
      </c>
      <c r="H2018" s="2" t="str">
        <f t="shared" si="839"/>
        <v>Arizona Cardinals</v>
      </c>
      <c r="I2018" s="2" t="str">
        <f t="shared" si="840"/>
        <v>Cincinnati Bengals</v>
      </c>
      <c r="J2018" s="17">
        <f t="shared" si="841"/>
        <v>-199.20318725099602</v>
      </c>
      <c r="K2018" s="18">
        <f t="shared" si="842"/>
        <v>179</v>
      </c>
      <c r="L2018" s="4">
        <f t="shared" si="818"/>
        <v>1.5020000000000002</v>
      </c>
      <c r="M2018" s="4">
        <f t="shared" si="819"/>
        <v>2.79</v>
      </c>
      <c r="N2018" s="1">
        <f t="shared" si="820"/>
        <v>0.66577896138482018</v>
      </c>
      <c r="O2018" s="1">
        <f t="shared" si="821"/>
        <v>0.35842293906810035</v>
      </c>
      <c r="P2018" s="1">
        <f t="shared" si="822"/>
        <v>2.3630009319664302E-2</v>
      </c>
      <c r="Q2018" s="1">
        <f t="shared" si="823"/>
        <v>0.15367801115835991</v>
      </c>
      <c r="R2018" s="1">
        <f t="shared" si="824"/>
        <v>0.66467801115835989</v>
      </c>
      <c r="S2018" s="1"/>
      <c r="T2018" s="17">
        <f t="shared" si="825"/>
        <v>504.4878621112523</v>
      </c>
      <c r="U2018" s="18">
        <f t="shared" si="826"/>
        <v>1774.8764139352993</v>
      </c>
      <c r="V2018" s="2">
        <f t="shared" si="827"/>
        <v>479.26346900568967</v>
      </c>
      <c r="W2018" s="18">
        <f t="shared" si="828"/>
        <v>1686.1325932385344</v>
      </c>
      <c r="X2018" s="2">
        <f t="shared" si="829"/>
        <v>-208.65349951972416</v>
      </c>
      <c r="Y2018" s="2">
        <f t="shared" si="830"/>
        <v>168.61325932385344</v>
      </c>
      <c r="Z2018" s="2">
        <f t="shared" si="831"/>
        <v>479.26346900568967</v>
      </c>
      <c r="AA2018" s="2">
        <f t="shared" si="832"/>
        <v>-1000</v>
      </c>
      <c r="AB2018" s="5">
        <f t="shared" si="833"/>
        <v>0.50200000000000022</v>
      </c>
      <c r="AC2018" s="5">
        <f t="shared" si="834"/>
        <v>-1</v>
      </c>
      <c r="AD2018" s="3">
        <f t="shared" si="835"/>
        <v>201511</v>
      </c>
      <c r="AE2018" s="21">
        <v>1.46</v>
      </c>
      <c r="AF2018" s="21">
        <v>2.94</v>
      </c>
      <c r="AG2018" s="21">
        <v>1.502</v>
      </c>
      <c r="AH2018" s="21">
        <v>2.79</v>
      </c>
      <c r="AI2018">
        <v>34</v>
      </c>
      <c r="AJ2018">
        <v>31</v>
      </c>
      <c r="AK2018">
        <f t="shared" si="836"/>
        <v>-200</v>
      </c>
      <c r="AL2018">
        <f t="shared" si="837"/>
        <v>34</v>
      </c>
      <c r="AM2018">
        <f t="shared" si="838"/>
        <v>31</v>
      </c>
    </row>
    <row r="2019" spans="2:39" x14ac:dyDescent="0.25">
      <c r="B2019" s="23">
        <v>42330</v>
      </c>
      <c r="C2019" s="20" t="s">
        <v>32</v>
      </c>
      <c r="D2019" s="20" t="s">
        <v>36</v>
      </c>
      <c r="E2019" s="2">
        <v>102</v>
      </c>
      <c r="F2019" s="2">
        <v>-113.12217194570137</v>
      </c>
      <c r="H2019" s="2" t="str">
        <f t="shared" si="839"/>
        <v>Green Bay Packers</v>
      </c>
      <c r="I2019" s="2" t="str">
        <f t="shared" si="840"/>
        <v>Minnesota Vikings</v>
      </c>
      <c r="J2019" s="17">
        <f t="shared" si="841"/>
        <v>-113.12217194570137</v>
      </c>
      <c r="K2019" s="18">
        <f t="shared" si="842"/>
        <v>102</v>
      </c>
      <c r="L2019" s="4">
        <f t="shared" si="818"/>
        <v>1.8840000000000001</v>
      </c>
      <c r="M2019" s="4">
        <f t="shared" si="819"/>
        <v>2.02</v>
      </c>
      <c r="N2019" s="1">
        <f t="shared" si="820"/>
        <v>0.53078556263269638</v>
      </c>
      <c r="O2019" s="1">
        <f t="shared" si="821"/>
        <v>0.49504950495049505</v>
      </c>
      <c r="P2019" s="1">
        <f t="shared" si="822"/>
        <v>2.5184426229508117E-2</v>
      </c>
      <c r="Q2019" s="1">
        <f t="shared" si="823"/>
        <v>1.7868028841100669E-2</v>
      </c>
      <c r="R2019" s="1">
        <f t="shared" si="824"/>
        <v>0.52886802884110073</v>
      </c>
      <c r="S2019" s="1"/>
      <c r="T2019" s="17">
        <f t="shared" si="825"/>
        <v>890.83087928624184</v>
      </c>
      <c r="U2019" s="18">
        <f t="shared" si="826"/>
        <v>1023.5691422820969</v>
      </c>
      <c r="V2019" s="2">
        <f t="shared" si="827"/>
        <v>846.28933532192968</v>
      </c>
      <c r="W2019" s="18">
        <f t="shared" si="828"/>
        <v>972.39068516799205</v>
      </c>
      <c r="X2019" s="2">
        <f t="shared" si="829"/>
        <v>-118.16289751773826</v>
      </c>
      <c r="Y2019" s="2">
        <f t="shared" si="830"/>
        <v>-102.83932325279712</v>
      </c>
      <c r="Z2019" s="2">
        <f t="shared" si="831"/>
        <v>846.28933532192968</v>
      </c>
      <c r="AA2019" s="2">
        <f t="shared" si="832"/>
        <v>-1000</v>
      </c>
      <c r="AB2019" s="5">
        <f t="shared" si="833"/>
        <v>0.88400000000000012</v>
      </c>
      <c r="AC2019" s="5">
        <f t="shared" si="834"/>
        <v>-1</v>
      </c>
      <c r="AD2019" s="3">
        <f t="shared" si="835"/>
        <v>201511</v>
      </c>
      <c r="AE2019" s="21">
        <v>1.8620000000000001</v>
      </c>
      <c r="AF2019" s="21">
        <v>2.0499999999999998</v>
      </c>
      <c r="AG2019" s="21">
        <v>2.02</v>
      </c>
      <c r="AH2019" s="21">
        <v>1.8839999999999999</v>
      </c>
      <c r="AI2019">
        <v>13</v>
      </c>
      <c r="AJ2019">
        <v>30</v>
      </c>
      <c r="AK2019">
        <f t="shared" si="836"/>
        <v>-120</v>
      </c>
      <c r="AL2019">
        <f t="shared" si="837"/>
        <v>30</v>
      </c>
      <c r="AM2019">
        <f t="shared" si="838"/>
        <v>13</v>
      </c>
    </row>
    <row r="2020" spans="2:39" x14ac:dyDescent="0.25">
      <c r="B2020" s="23">
        <v>42330</v>
      </c>
      <c r="C2020" s="20" t="s">
        <v>35</v>
      </c>
      <c r="D2020" s="20" t="s">
        <v>25</v>
      </c>
      <c r="E2020" s="2">
        <v>-1075.2688172043015</v>
      </c>
      <c r="F2020" s="2">
        <v>807</v>
      </c>
      <c r="H2020" s="2" t="str">
        <f t="shared" si="839"/>
        <v>Seattle Seahawks</v>
      </c>
      <c r="I2020" s="2" t="str">
        <f t="shared" si="840"/>
        <v>San Francisco 49ers</v>
      </c>
      <c r="J2020" s="17">
        <f t="shared" si="841"/>
        <v>-1075.2688172043015</v>
      </c>
      <c r="K2020" s="18">
        <f t="shared" si="842"/>
        <v>807</v>
      </c>
      <c r="L2020" s="4">
        <f t="shared" si="818"/>
        <v>1.093</v>
      </c>
      <c r="M2020" s="4">
        <f t="shared" si="819"/>
        <v>9.07</v>
      </c>
      <c r="N2020" s="1">
        <f t="shared" si="820"/>
        <v>0.91491308325709064</v>
      </c>
      <c r="O2020" s="1">
        <f t="shared" si="821"/>
        <v>0.11025358324145534</v>
      </c>
      <c r="P2020" s="1">
        <f t="shared" si="822"/>
        <v>2.4548853684935534E-2</v>
      </c>
      <c r="Q2020" s="1">
        <f t="shared" si="823"/>
        <v>0.40232975000781768</v>
      </c>
      <c r="R2020" s="1">
        <f t="shared" si="824"/>
        <v>0.91332975000781769</v>
      </c>
      <c r="S2020" s="1"/>
      <c r="T2020" s="17">
        <f t="shared" si="825"/>
        <v>94.894806603464275</v>
      </c>
      <c r="U2020" s="18">
        <f t="shared" si="826"/>
        <v>7103.2281885883576</v>
      </c>
      <c r="V2020" s="2">
        <f t="shared" si="827"/>
        <v>90.15006627329106</v>
      </c>
      <c r="W2020" s="18">
        <f t="shared" si="828"/>
        <v>6748.0667791589394</v>
      </c>
      <c r="X2020" s="2">
        <f t="shared" si="829"/>
        <v>-1109.2615250758524</v>
      </c>
      <c r="Y2020" s="2">
        <f t="shared" si="830"/>
        <v>674.80667791589394</v>
      </c>
      <c r="Z2020" s="2">
        <f t="shared" si="831"/>
        <v>90.15006627329106</v>
      </c>
      <c r="AA2020" s="2">
        <f t="shared" si="832"/>
        <v>-1000</v>
      </c>
      <c r="AB2020" s="5">
        <f t="shared" si="833"/>
        <v>9.2999999999999972E-2</v>
      </c>
      <c r="AC2020" s="5">
        <f t="shared" si="834"/>
        <v>-1</v>
      </c>
      <c r="AD2020" s="3">
        <f t="shared" si="835"/>
        <v>201511</v>
      </c>
      <c r="AE2020" s="21">
        <v>1.1000000000000001</v>
      </c>
      <c r="AF2020" s="21">
        <v>8.67</v>
      </c>
      <c r="AG2020" s="21">
        <v>1.093</v>
      </c>
      <c r="AH2020" s="21">
        <v>9.07</v>
      </c>
      <c r="AI2020">
        <v>29</v>
      </c>
      <c r="AJ2020">
        <v>13</v>
      </c>
      <c r="AK2020">
        <f t="shared" si="836"/>
        <v>-1100</v>
      </c>
      <c r="AL2020">
        <f t="shared" si="837"/>
        <v>29</v>
      </c>
      <c r="AM2020">
        <f t="shared" si="838"/>
        <v>13</v>
      </c>
    </row>
    <row r="2021" spans="2:39" x14ac:dyDescent="0.25">
      <c r="B2021" s="23">
        <v>42330</v>
      </c>
      <c r="C2021" s="20" t="s">
        <v>57</v>
      </c>
      <c r="D2021" s="20" t="s">
        <v>23</v>
      </c>
      <c r="E2021" s="2">
        <v>152</v>
      </c>
      <c r="F2021" s="2">
        <v>-168.0672268907563</v>
      </c>
      <c r="H2021" s="2" t="str">
        <f t="shared" si="839"/>
        <v>Kansas City Chiefs</v>
      </c>
      <c r="I2021" s="2" t="str">
        <f t="shared" si="840"/>
        <v>San Diego Chargers</v>
      </c>
      <c r="J2021" s="17">
        <f t="shared" si="841"/>
        <v>-168.0672268907563</v>
      </c>
      <c r="K2021" s="18">
        <f t="shared" si="842"/>
        <v>152</v>
      </c>
      <c r="L2021" s="4">
        <f t="shared" si="818"/>
        <v>1.5949999999999998</v>
      </c>
      <c r="M2021" s="4">
        <f t="shared" si="819"/>
        <v>2.52</v>
      </c>
      <c r="N2021" s="1">
        <f t="shared" si="820"/>
        <v>0.62695924764890287</v>
      </c>
      <c r="O2021" s="1">
        <f t="shared" si="821"/>
        <v>0.3968253968253968</v>
      </c>
      <c r="P2021" s="1">
        <f t="shared" si="822"/>
        <v>2.323207776427727E-2</v>
      </c>
      <c r="Q2021" s="1">
        <f t="shared" si="823"/>
        <v>0.11506692541175303</v>
      </c>
      <c r="R2021" s="1">
        <f t="shared" si="824"/>
        <v>0.62606692541175302</v>
      </c>
      <c r="S2021" s="1"/>
      <c r="T2021" s="17">
        <f t="shared" si="825"/>
        <v>597.27332559904505</v>
      </c>
      <c r="U2021" s="18">
        <f t="shared" si="826"/>
        <v>1511.9695332860119</v>
      </c>
      <c r="V2021" s="2">
        <f t="shared" si="827"/>
        <v>567.40965931909273</v>
      </c>
      <c r="W2021" s="18">
        <f t="shared" si="828"/>
        <v>1436.3710566217112</v>
      </c>
      <c r="X2021" s="2">
        <f t="shared" si="829"/>
        <v>-176.23950942252685</v>
      </c>
      <c r="Y2021" s="2">
        <f t="shared" si="830"/>
        <v>143.63710566217111</v>
      </c>
      <c r="Z2021" s="2">
        <f t="shared" si="831"/>
        <v>567.40965931909273</v>
      </c>
      <c r="AA2021" s="2">
        <f t="shared" si="832"/>
        <v>-1000</v>
      </c>
      <c r="AB2021" s="5">
        <f t="shared" si="833"/>
        <v>0.59499999999999975</v>
      </c>
      <c r="AC2021" s="5">
        <f t="shared" si="834"/>
        <v>-1</v>
      </c>
      <c r="AD2021" s="3">
        <f t="shared" si="835"/>
        <v>201511</v>
      </c>
      <c r="AE2021" s="21">
        <v>2.39</v>
      </c>
      <c r="AF2021" s="21">
        <v>1.649</v>
      </c>
      <c r="AG2021" s="21">
        <v>2.52</v>
      </c>
      <c r="AH2021" s="21">
        <v>1.595</v>
      </c>
      <c r="AI2021">
        <v>3</v>
      </c>
      <c r="AJ2021">
        <v>33</v>
      </c>
      <c r="AK2021">
        <f t="shared" si="836"/>
        <v>-170</v>
      </c>
      <c r="AL2021">
        <f t="shared" si="837"/>
        <v>33</v>
      </c>
      <c r="AM2021">
        <f t="shared" si="838"/>
        <v>3</v>
      </c>
    </row>
    <row r="2022" spans="2:39" x14ac:dyDescent="0.25">
      <c r="B2022" s="23">
        <v>42330</v>
      </c>
      <c r="C2022" s="20" t="s">
        <v>38</v>
      </c>
      <c r="D2022" s="20" t="s">
        <v>42</v>
      </c>
      <c r="E2022" s="2">
        <v>-180.1801801801802</v>
      </c>
      <c r="F2022" s="2">
        <v>162</v>
      </c>
      <c r="H2022" s="2" t="str">
        <f t="shared" si="839"/>
        <v>Atlanta Falcons</v>
      </c>
      <c r="I2022" s="2" t="str">
        <f t="shared" si="840"/>
        <v>Indianapolis Colts</v>
      </c>
      <c r="J2022" s="17">
        <f t="shared" si="841"/>
        <v>-180.1801801801802</v>
      </c>
      <c r="K2022" s="18">
        <f t="shared" si="842"/>
        <v>162</v>
      </c>
      <c r="L2022" s="4">
        <f t="shared" si="818"/>
        <v>1.5549999999999997</v>
      </c>
      <c r="M2022" s="4">
        <f t="shared" si="819"/>
        <v>2.62</v>
      </c>
      <c r="N2022" s="1">
        <f t="shared" si="820"/>
        <v>0.64308681672025736</v>
      </c>
      <c r="O2022" s="1">
        <f t="shared" si="821"/>
        <v>0.38167938931297707</v>
      </c>
      <c r="P2022" s="1">
        <f t="shared" si="822"/>
        <v>2.4167664670658784E-2</v>
      </c>
      <c r="Q2022" s="1">
        <f t="shared" si="823"/>
        <v>0.13070371370364015</v>
      </c>
      <c r="R2022" s="1">
        <f t="shared" si="824"/>
        <v>0.6417037137036401</v>
      </c>
      <c r="S2022" s="1"/>
      <c r="T2022" s="17">
        <f t="shared" si="825"/>
        <v>558.35158601222145</v>
      </c>
      <c r="U2022" s="18">
        <f t="shared" si="826"/>
        <v>1612.4084218612529</v>
      </c>
      <c r="V2022" s="2">
        <f t="shared" si="827"/>
        <v>530.43400671161032</v>
      </c>
      <c r="W2022" s="18">
        <f t="shared" si="828"/>
        <v>1531.7880007681902</v>
      </c>
      <c r="X2022" s="2">
        <f t="shared" si="829"/>
        <v>-188.52486592996408</v>
      </c>
      <c r="Y2022" s="2">
        <f t="shared" si="830"/>
        <v>153.17880007681902</v>
      </c>
      <c r="Z2022" s="2">
        <f t="shared" si="831"/>
        <v>-1000</v>
      </c>
      <c r="AA2022" s="2">
        <f t="shared" si="832"/>
        <v>1531.7880007681902</v>
      </c>
      <c r="AB2022" s="5">
        <f t="shared" si="833"/>
        <v>-1</v>
      </c>
      <c r="AC2022" s="5">
        <f t="shared" si="834"/>
        <v>1.62</v>
      </c>
      <c r="AD2022" s="3">
        <f t="shared" si="835"/>
        <v>201511</v>
      </c>
      <c r="AE2022" s="21">
        <v>1.425</v>
      </c>
      <c r="AF2022" s="21">
        <v>3.1</v>
      </c>
      <c r="AG2022" s="21">
        <v>1.5549999999999999</v>
      </c>
      <c r="AH2022" s="21">
        <v>2.62</v>
      </c>
      <c r="AI2022">
        <v>21</v>
      </c>
      <c r="AJ2022">
        <v>24</v>
      </c>
      <c r="AK2022">
        <f t="shared" si="836"/>
        <v>-190</v>
      </c>
      <c r="AL2022">
        <f t="shared" si="837"/>
        <v>21</v>
      </c>
      <c r="AM2022">
        <f t="shared" si="838"/>
        <v>24</v>
      </c>
    </row>
    <row r="2023" spans="2:39" x14ac:dyDescent="0.25">
      <c r="B2023" s="23">
        <v>42330</v>
      </c>
      <c r="C2023" s="20" t="s">
        <v>31</v>
      </c>
      <c r="D2023" s="20" t="s">
        <v>58</v>
      </c>
      <c r="E2023" s="2">
        <v>-149.03129657228018</v>
      </c>
      <c r="F2023" s="2">
        <v>135</v>
      </c>
      <c r="H2023" s="2" t="str">
        <f t="shared" si="839"/>
        <v>Baltimore Ravens</v>
      </c>
      <c r="I2023" s="2" t="str">
        <f t="shared" si="840"/>
        <v>St. Louis Rams</v>
      </c>
      <c r="J2023" s="17">
        <f t="shared" si="841"/>
        <v>-149.03129657228018</v>
      </c>
      <c r="K2023" s="18">
        <f t="shared" si="842"/>
        <v>135</v>
      </c>
      <c r="L2023" s="4">
        <f t="shared" si="818"/>
        <v>1.671</v>
      </c>
      <c r="M2023" s="4">
        <f t="shared" si="819"/>
        <v>2.35</v>
      </c>
      <c r="N2023" s="1">
        <f t="shared" si="820"/>
        <v>0.59844404548174746</v>
      </c>
      <c r="O2023" s="1">
        <f t="shared" si="821"/>
        <v>0.42553191489361702</v>
      </c>
      <c r="P2023" s="1">
        <f t="shared" si="822"/>
        <v>2.3414573489181634E-2</v>
      </c>
      <c r="Q2023" s="1">
        <f t="shared" si="823"/>
        <v>8.6456065294065215E-2</v>
      </c>
      <c r="R2023" s="1">
        <f t="shared" si="824"/>
        <v>0.59745606529406525</v>
      </c>
      <c r="S2023" s="1"/>
      <c r="T2023" s="17">
        <f t="shared" si="825"/>
        <v>673.76324066239818</v>
      </c>
      <c r="U2023" s="18">
        <f t="shared" si="826"/>
        <v>1346.2787179800953</v>
      </c>
      <c r="V2023" s="2">
        <f t="shared" si="827"/>
        <v>640.07507862927821</v>
      </c>
      <c r="W2023" s="18">
        <f t="shared" si="828"/>
        <v>1278.9647820810906</v>
      </c>
      <c r="X2023" s="2">
        <f t="shared" si="829"/>
        <v>-156.23167240654044</v>
      </c>
      <c r="Y2023" s="2">
        <f t="shared" si="830"/>
        <v>127.89647820810906</v>
      </c>
      <c r="Z2023" s="2">
        <f t="shared" si="831"/>
        <v>640.07507862927821</v>
      </c>
      <c r="AA2023" s="2">
        <f t="shared" si="832"/>
        <v>-1000</v>
      </c>
      <c r="AB2023" s="5">
        <f t="shared" si="833"/>
        <v>0.67100000000000004</v>
      </c>
      <c r="AC2023" s="5">
        <f t="shared" si="834"/>
        <v>-1</v>
      </c>
      <c r="AD2023" s="3">
        <f t="shared" si="835"/>
        <v>201511</v>
      </c>
      <c r="AE2023" s="21">
        <v>1.8620000000000001</v>
      </c>
      <c r="AF2023" s="21">
        <v>2.0499999999999998</v>
      </c>
      <c r="AG2023" s="21">
        <v>1.671</v>
      </c>
      <c r="AH2023" s="21">
        <v>2.35</v>
      </c>
      <c r="AI2023">
        <v>16</v>
      </c>
      <c r="AJ2023">
        <v>13</v>
      </c>
      <c r="AK2023">
        <f t="shared" si="836"/>
        <v>-150</v>
      </c>
      <c r="AL2023">
        <f t="shared" si="837"/>
        <v>16</v>
      </c>
      <c r="AM2023">
        <f t="shared" si="838"/>
        <v>13</v>
      </c>
    </row>
    <row r="2024" spans="2:39" x14ac:dyDescent="0.25">
      <c r="B2024" s="23">
        <v>42330</v>
      </c>
      <c r="C2024" s="20" t="s">
        <v>47</v>
      </c>
      <c r="D2024" s="20" t="s">
        <v>56</v>
      </c>
      <c r="E2024" s="2">
        <v>-315.45741324921141</v>
      </c>
      <c r="F2024" s="2">
        <v>277</v>
      </c>
      <c r="H2024" s="2" t="str">
        <f t="shared" si="839"/>
        <v>Carolina Panthers</v>
      </c>
      <c r="I2024" s="2" t="str">
        <f t="shared" si="840"/>
        <v>Washington Redskins</v>
      </c>
      <c r="J2024" s="17">
        <f t="shared" si="841"/>
        <v>-315.45741324921141</v>
      </c>
      <c r="K2024" s="18">
        <f t="shared" si="842"/>
        <v>277</v>
      </c>
      <c r="L2024" s="4">
        <f t="shared" si="818"/>
        <v>1.3169999999999999</v>
      </c>
      <c r="M2024" s="4">
        <f t="shared" si="819"/>
        <v>3.77</v>
      </c>
      <c r="N2024" s="1">
        <f t="shared" si="820"/>
        <v>0.75930144267274113</v>
      </c>
      <c r="O2024" s="1">
        <f t="shared" si="821"/>
        <v>0.26525198938992045</v>
      </c>
      <c r="P2024" s="1">
        <f t="shared" si="822"/>
        <v>2.3965008846078217E-2</v>
      </c>
      <c r="Q2024" s="1">
        <f t="shared" si="823"/>
        <v>0.24702472664141034</v>
      </c>
      <c r="R2024" s="1">
        <f t="shared" si="824"/>
        <v>0.75802472664141041</v>
      </c>
      <c r="S2024" s="1"/>
      <c r="T2024" s="17">
        <f t="shared" si="825"/>
        <v>319.21817963737476</v>
      </c>
      <c r="U2024" s="18">
        <f t="shared" si="826"/>
        <v>2700.607045193698</v>
      </c>
      <c r="V2024" s="2">
        <f t="shared" si="827"/>
        <v>303.25727065550603</v>
      </c>
      <c r="W2024" s="18">
        <f t="shared" si="828"/>
        <v>2565.576692934013</v>
      </c>
      <c r="X2024" s="2">
        <f t="shared" si="829"/>
        <v>-329.7530172445492</v>
      </c>
      <c r="Y2024" s="2">
        <f t="shared" si="830"/>
        <v>256.55766929340132</v>
      </c>
      <c r="Z2024" s="2">
        <f t="shared" si="831"/>
        <v>303.25727065550603</v>
      </c>
      <c r="AA2024" s="2">
        <f t="shared" si="832"/>
        <v>-1000</v>
      </c>
      <c r="AB2024" s="5">
        <f t="shared" si="833"/>
        <v>0.31699999999999995</v>
      </c>
      <c r="AC2024" s="5">
        <f t="shared" si="834"/>
        <v>-1</v>
      </c>
      <c r="AD2024" s="3">
        <f t="shared" si="835"/>
        <v>201511</v>
      </c>
      <c r="AE2024" s="21">
        <v>1.3169999999999999</v>
      </c>
      <c r="AF2024" s="21">
        <v>3.77</v>
      </c>
      <c r="AG2024" s="21">
        <v>1.3169999999999999</v>
      </c>
      <c r="AH2024" s="21">
        <v>3.77</v>
      </c>
      <c r="AI2024">
        <v>44</v>
      </c>
      <c r="AJ2024">
        <v>16</v>
      </c>
      <c r="AK2024">
        <f t="shared" si="836"/>
        <v>-400</v>
      </c>
      <c r="AL2024">
        <f t="shared" si="837"/>
        <v>44</v>
      </c>
      <c r="AM2024">
        <f t="shared" si="838"/>
        <v>16</v>
      </c>
    </row>
    <row r="2025" spans="2:39" x14ac:dyDescent="0.25">
      <c r="B2025" s="23">
        <v>42330</v>
      </c>
      <c r="C2025" s="20" t="s">
        <v>40</v>
      </c>
      <c r="D2025" s="20" t="s">
        <v>41</v>
      </c>
      <c r="E2025" s="2">
        <v>110.99999999999999</v>
      </c>
      <c r="F2025" s="2">
        <v>-123.00123001230013</v>
      </c>
      <c r="H2025" s="2" t="str">
        <f t="shared" si="839"/>
        <v>Denver Broncos</v>
      </c>
      <c r="I2025" s="2" t="str">
        <f t="shared" si="840"/>
        <v>Chicago Bears</v>
      </c>
      <c r="J2025" s="17">
        <f t="shared" si="841"/>
        <v>-123.00123001230013</v>
      </c>
      <c r="K2025" s="18">
        <f t="shared" si="842"/>
        <v>110.99999999999999</v>
      </c>
      <c r="L2025" s="4">
        <f t="shared" si="818"/>
        <v>1.8130000000000002</v>
      </c>
      <c r="M2025" s="4">
        <f t="shared" si="819"/>
        <v>2.11</v>
      </c>
      <c r="N2025" s="1">
        <f t="shared" si="820"/>
        <v>0.55157198014340869</v>
      </c>
      <c r="O2025" s="1">
        <f t="shared" si="821"/>
        <v>0.47393364928909953</v>
      </c>
      <c r="P2025" s="1">
        <f t="shared" si="822"/>
        <v>2.4871271985725141E-2</v>
      </c>
      <c r="Q2025" s="1">
        <f t="shared" si="823"/>
        <v>3.8819165427154578E-2</v>
      </c>
      <c r="R2025" s="1">
        <f t="shared" si="824"/>
        <v>0.54981916542715459</v>
      </c>
      <c r="S2025" s="1"/>
      <c r="T2025" s="17">
        <f t="shared" si="825"/>
        <v>818.77981503809497</v>
      </c>
      <c r="U2025" s="18">
        <f t="shared" si="826"/>
        <v>1112.7024405877062</v>
      </c>
      <c r="V2025" s="2">
        <f t="shared" si="827"/>
        <v>777.84082428619013</v>
      </c>
      <c r="W2025" s="18">
        <f t="shared" si="828"/>
        <v>1057.0673185583207</v>
      </c>
      <c r="X2025" s="2">
        <f t="shared" si="829"/>
        <v>-128.56100744232359</v>
      </c>
      <c r="Y2025" s="2">
        <f t="shared" si="830"/>
        <v>105.70673185583207</v>
      </c>
      <c r="Z2025" s="2">
        <f t="shared" si="831"/>
        <v>777.84082428619013</v>
      </c>
      <c r="AA2025" s="2">
        <f t="shared" si="832"/>
        <v>-1000</v>
      </c>
      <c r="AB2025" s="5">
        <f t="shared" si="833"/>
        <v>0.81300000000000017</v>
      </c>
      <c r="AC2025" s="5">
        <f t="shared" si="834"/>
        <v>-1</v>
      </c>
      <c r="AD2025" s="3">
        <f t="shared" si="835"/>
        <v>201511</v>
      </c>
      <c r="AE2025" s="21">
        <v>1.8620000000000001</v>
      </c>
      <c r="AF2025" s="21">
        <v>2.0499999999999998</v>
      </c>
      <c r="AG2025" s="21">
        <v>2.11</v>
      </c>
      <c r="AH2025" s="21">
        <v>1.8129999999999999</v>
      </c>
      <c r="AI2025">
        <v>15</v>
      </c>
      <c r="AJ2025">
        <v>17</v>
      </c>
      <c r="AK2025">
        <f t="shared" si="836"/>
        <v>-130</v>
      </c>
      <c r="AL2025">
        <f t="shared" si="837"/>
        <v>17</v>
      </c>
      <c r="AM2025">
        <f t="shared" si="838"/>
        <v>15</v>
      </c>
    </row>
    <row r="2026" spans="2:39" x14ac:dyDescent="0.25">
      <c r="B2026" s="23">
        <v>42330</v>
      </c>
      <c r="C2026" s="20" t="s">
        <v>37</v>
      </c>
      <c r="D2026" s="20" t="s">
        <v>55</v>
      </c>
      <c r="E2026" s="2">
        <v>114.99999999999999</v>
      </c>
      <c r="F2026" s="2">
        <v>-127.06480304955528</v>
      </c>
      <c r="H2026" s="2" t="str">
        <f t="shared" si="839"/>
        <v>Oakland Raiders</v>
      </c>
      <c r="I2026" s="2" t="str">
        <f t="shared" si="840"/>
        <v>Detroit Lions</v>
      </c>
      <c r="J2026" s="17">
        <f t="shared" si="841"/>
        <v>-127.06480304955528</v>
      </c>
      <c r="K2026" s="18">
        <f t="shared" si="842"/>
        <v>114.99999999999999</v>
      </c>
      <c r="L2026" s="4">
        <f t="shared" si="818"/>
        <v>1.7869999999999999</v>
      </c>
      <c r="M2026" s="4">
        <f t="shared" si="819"/>
        <v>2.15</v>
      </c>
      <c r="N2026" s="1">
        <f t="shared" si="820"/>
        <v>0.55959709009513148</v>
      </c>
      <c r="O2026" s="1">
        <f t="shared" si="821"/>
        <v>0.46511627906976744</v>
      </c>
      <c r="P2026" s="1">
        <f t="shared" si="822"/>
        <v>2.4117348234696578E-2</v>
      </c>
      <c r="Q2026" s="1">
        <f t="shared" si="823"/>
        <v>4.7240405512682021E-2</v>
      </c>
      <c r="R2026" s="1">
        <f t="shared" si="824"/>
        <v>0.55824040551268206</v>
      </c>
      <c r="S2026" s="1"/>
      <c r="T2026" s="17">
        <f t="shared" si="825"/>
        <v>791.34292345178881</v>
      </c>
      <c r="U2026" s="18">
        <f t="shared" si="826"/>
        <v>1150.681785496264</v>
      </c>
      <c r="V2026" s="2">
        <f t="shared" si="827"/>
        <v>751.77577727919936</v>
      </c>
      <c r="W2026" s="18">
        <f t="shared" si="828"/>
        <v>1093.1476962214508</v>
      </c>
      <c r="X2026" s="2">
        <f t="shared" si="829"/>
        <v>-133.01838529822882</v>
      </c>
      <c r="Y2026" s="2">
        <f t="shared" si="830"/>
        <v>109.31476962214508</v>
      </c>
      <c r="Z2026" s="2">
        <f t="shared" si="831"/>
        <v>-1000</v>
      </c>
      <c r="AA2026" s="2">
        <f t="shared" si="832"/>
        <v>1093.1476962214508</v>
      </c>
      <c r="AB2026" s="5">
        <f t="shared" si="833"/>
        <v>-1</v>
      </c>
      <c r="AC2026" s="5">
        <f t="shared" si="834"/>
        <v>1.1499999999999999</v>
      </c>
      <c r="AD2026" s="3">
        <f t="shared" si="835"/>
        <v>201511</v>
      </c>
      <c r="AE2026" s="21">
        <v>2.11</v>
      </c>
      <c r="AF2026" s="21">
        <v>1.8129999999999999</v>
      </c>
      <c r="AG2026" s="21">
        <v>2.15</v>
      </c>
      <c r="AH2026" s="21">
        <v>1.7869999999999999</v>
      </c>
      <c r="AI2026">
        <v>18</v>
      </c>
      <c r="AJ2026">
        <v>13</v>
      </c>
      <c r="AK2026">
        <f t="shared" si="836"/>
        <v>-130</v>
      </c>
      <c r="AL2026">
        <f t="shared" si="837"/>
        <v>13</v>
      </c>
      <c r="AM2026">
        <f t="shared" si="838"/>
        <v>18</v>
      </c>
    </row>
    <row r="2027" spans="2:39" x14ac:dyDescent="0.25">
      <c r="B2027" s="23">
        <v>42330</v>
      </c>
      <c r="C2027" s="20" t="s">
        <v>43</v>
      </c>
      <c r="D2027" s="20" t="s">
        <v>45</v>
      </c>
      <c r="E2027" s="2">
        <v>179</v>
      </c>
      <c r="F2027" s="2">
        <v>-199.20318725099602</v>
      </c>
      <c r="H2027" s="2" t="str">
        <f t="shared" si="839"/>
        <v>New York Jets</v>
      </c>
      <c r="I2027" s="2" t="str">
        <f t="shared" si="840"/>
        <v>Houston Texans</v>
      </c>
      <c r="J2027" s="17">
        <f t="shared" si="841"/>
        <v>-199.20318725099602</v>
      </c>
      <c r="K2027" s="18">
        <f t="shared" si="842"/>
        <v>179</v>
      </c>
      <c r="L2027" s="4">
        <f t="shared" si="818"/>
        <v>1.5020000000000002</v>
      </c>
      <c r="M2027" s="4">
        <f t="shared" si="819"/>
        <v>2.79</v>
      </c>
      <c r="N2027" s="1">
        <f t="shared" si="820"/>
        <v>0.66577896138482018</v>
      </c>
      <c r="O2027" s="1">
        <f t="shared" si="821"/>
        <v>0.35842293906810035</v>
      </c>
      <c r="P2027" s="1">
        <f t="shared" si="822"/>
        <v>2.3630009319664302E-2</v>
      </c>
      <c r="Q2027" s="1">
        <f t="shared" si="823"/>
        <v>0.15367801115835991</v>
      </c>
      <c r="R2027" s="1">
        <f t="shared" si="824"/>
        <v>0.66467801115835989</v>
      </c>
      <c r="S2027" s="1"/>
      <c r="T2027" s="17">
        <f t="shared" si="825"/>
        <v>504.4878621112523</v>
      </c>
      <c r="U2027" s="18">
        <f t="shared" si="826"/>
        <v>1774.8764139352993</v>
      </c>
      <c r="V2027" s="2">
        <f t="shared" si="827"/>
        <v>479.26346900568967</v>
      </c>
      <c r="W2027" s="18">
        <f t="shared" si="828"/>
        <v>1686.1325932385344</v>
      </c>
      <c r="X2027" s="2">
        <f t="shared" si="829"/>
        <v>-208.65349951972416</v>
      </c>
      <c r="Y2027" s="2">
        <f t="shared" si="830"/>
        <v>168.61325932385344</v>
      </c>
      <c r="Z2027" s="2">
        <f t="shared" si="831"/>
        <v>-1000</v>
      </c>
      <c r="AA2027" s="2">
        <f t="shared" si="832"/>
        <v>1686.1325932385344</v>
      </c>
      <c r="AB2027" s="5">
        <f t="shared" si="833"/>
        <v>-1</v>
      </c>
      <c r="AC2027" s="5">
        <f t="shared" si="834"/>
        <v>1.79</v>
      </c>
      <c r="AD2027" s="3">
        <f t="shared" si="835"/>
        <v>201511</v>
      </c>
      <c r="AE2027" s="21">
        <v>2.5299999999999998</v>
      </c>
      <c r="AF2027" s="21">
        <v>1.5880000000000001</v>
      </c>
      <c r="AG2027" s="21">
        <v>2.79</v>
      </c>
      <c r="AH2027" s="21">
        <v>1.502</v>
      </c>
      <c r="AI2027">
        <v>24</v>
      </c>
      <c r="AJ2027">
        <v>17</v>
      </c>
      <c r="AK2027">
        <f t="shared" si="836"/>
        <v>-200</v>
      </c>
      <c r="AL2027">
        <f t="shared" si="837"/>
        <v>17</v>
      </c>
      <c r="AM2027">
        <f t="shared" si="838"/>
        <v>24</v>
      </c>
    </row>
    <row r="2028" spans="2:39" x14ac:dyDescent="0.25">
      <c r="B2028" s="23">
        <v>42330</v>
      </c>
      <c r="C2028" s="20" t="s">
        <v>33</v>
      </c>
      <c r="D2028" s="20" t="s">
        <v>26</v>
      </c>
      <c r="E2028" s="2">
        <v>121</v>
      </c>
      <c r="F2028" s="2">
        <v>-134.04825737265415</v>
      </c>
      <c r="H2028" s="2" t="str">
        <f t="shared" si="839"/>
        <v>Dallas Cowboys</v>
      </c>
      <c r="I2028" s="2" t="str">
        <f t="shared" si="840"/>
        <v>Miami Dolphins</v>
      </c>
      <c r="J2028" s="17">
        <f t="shared" si="841"/>
        <v>-134.04825737265415</v>
      </c>
      <c r="K2028" s="18">
        <f t="shared" si="842"/>
        <v>121</v>
      </c>
      <c r="L2028" s="4">
        <f t="shared" si="818"/>
        <v>1.746</v>
      </c>
      <c r="M2028" s="4">
        <f t="shared" si="819"/>
        <v>2.21</v>
      </c>
      <c r="N2028" s="1">
        <f t="shared" si="820"/>
        <v>0.57273768613974796</v>
      </c>
      <c r="O2028" s="1">
        <f t="shared" si="821"/>
        <v>0.45248868778280543</v>
      </c>
      <c r="P2028" s="1">
        <f t="shared" si="822"/>
        <v>2.4605662285136498E-2</v>
      </c>
      <c r="Q2028" s="1">
        <f t="shared" si="823"/>
        <v>6.0124499178471263E-2</v>
      </c>
      <c r="R2028" s="1">
        <f t="shared" si="824"/>
        <v>0.5711244991784713</v>
      </c>
      <c r="S2028" s="1"/>
      <c r="T2028" s="17">
        <f t="shared" si="825"/>
        <v>750.93171705721034</v>
      </c>
      <c r="U2028" s="18">
        <f t="shared" si="826"/>
        <v>1211.3891833551868</v>
      </c>
      <c r="V2028" s="2">
        <f t="shared" si="827"/>
        <v>713.38513120434982</v>
      </c>
      <c r="W2028" s="18">
        <f t="shared" si="828"/>
        <v>1150.8197241874275</v>
      </c>
      <c r="X2028" s="2">
        <f t="shared" si="829"/>
        <v>-140.17673711698779</v>
      </c>
      <c r="Y2028" s="2">
        <f t="shared" si="830"/>
        <v>115.08197241874275</v>
      </c>
      <c r="Z2028" s="2">
        <f t="shared" si="831"/>
        <v>713.38513120434982</v>
      </c>
      <c r="AA2028" s="2">
        <f t="shared" si="832"/>
        <v>-1000</v>
      </c>
      <c r="AB2028" s="5">
        <f t="shared" si="833"/>
        <v>0.746</v>
      </c>
      <c r="AC2028" s="5">
        <f t="shared" si="834"/>
        <v>-1</v>
      </c>
      <c r="AD2028" s="3">
        <f t="shared" si="835"/>
        <v>201511</v>
      </c>
      <c r="AE2028" s="21">
        <v>1.9430000000000001</v>
      </c>
      <c r="AF2028" s="21">
        <v>1.9610000000000001</v>
      </c>
      <c r="AG2028" s="21">
        <v>2.21</v>
      </c>
      <c r="AH2028" s="21">
        <v>1.746</v>
      </c>
      <c r="AI2028">
        <v>14</v>
      </c>
      <c r="AJ2028">
        <v>24</v>
      </c>
      <c r="AK2028">
        <f t="shared" si="836"/>
        <v>-140</v>
      </c>
      <c r="AL2028">
        <f t="shared" si="837"/>
        <v>24</v>
      </c>
      <c r="AM2028">
        <f t="shared" si="838"/>
        <v>14</v>
      </c>
    </row>
    <row r="2029" spans="2:39" x14ac:dyDescent="0.25">
      <c r="B2029" s="23">
        <v>42330</v>
      </c>
      <c r="C2029" s="20" t="s">
        <v>22</v>
      </c>
      <c r="D2029" s="20" t="s">
        <v>30</v>
      </c>
      <c r="E2029" s="2">
        <v>-307.69230769230774</v>
      </c>
      <c r="F2029" s="2">
        <v>270</v>
      </c>
      <c r="H2029" s="2" t="str">
        <f t="shared" si="839"/>
        <v>Philadelphia Eagles</v>
      </c>
      <c r="I2029" s="2" t="str">
        <f t="shared" si="840"/>
        <v>Tampa Bay Buccaneers</v>
      </c>
      <c r="J2029" s="17">
        <f t="shared" si="841"/>
        <v>-307.69230769230774</v>
      </c>
      <c r="K2029" s="18">
        <f t="shared" si="842"/>
        <v>270</v>
      </c>
      <c r="L2029" s="4">
        <f t="shared" si="818"/>
        <v>1.325</v>
      </c>
      <c r="M2029" s="4">
        <f t="shared" si="819"/>
        <v>3.7</v>
      </c>
      <c r="N2029" s="1">
        <f t="shared" si="820"/>
        <v>0.75471698113207553</v>
      </c>
      <c r="O2029" s="1">
        <f t="shared" si="821"/>
        <v>0.27027027027027023</v>
      </c>
      <c r="P2029" s="1">
        <f t="shared" si="822"/>
        <v>2.4378109452736441E-2</v>
      </c>
      <c r="Q2029" s="1">
        <f t="shared" si="823"/>
        <v>0.24222335543090265</v>
      </c>
      <c r="R2029" s="1">
        <f t="shared" si="824"/>
        <v>0.75322335543090269</v>
      </c>
      <c r="S2029" s="1"/>
      <c r="T2029" s="17">
        <f t="shared" si="825"/>
        <v>327.62744648022999</v>
      </c>
      <c r="U2029" s="18">
        <f t="shared" si="826"/>
        <v>2638.6455807155785</v>
      </c>
      <c r="V2029" s="2">
        <f t="shared" si="827"/>
        <v>311.24607415621847</v>
      </c>
      <c r="W2029" s="18">
        <f t="shared" si="828"/>
        <v>2506.7133016797993</v>
      </c>
      <c r="X2029" s="2">
        <f t="shared" si="829"/>
        <v>-321.28919303190531</v>
      </c>
      <c r="Y2029" s="2">
        <f t="shared" si="830"/>
        <v>250.67133016797993</v>
      </c>
      <c r="Z2029" s="2">
        <f t="shared" si="831"/>
        <v>-1000</v>
      </c>
      <c r="AA2029" s="2">
        <f t="shared" si="832"/>
        <v>2506.7133016797993</v>
      </c>
      <c r="AB2029" s="5">
        <f t="shared" si="833"/>
        <v>-1</v>
      </c>
      <c r="AC2029" s="5">
        <f t="shared" si="834"/>
        <v>2.7</v>
      </c>
      <c r="AD2029" s="3">
        <f t="shared" si="835"/>
        <v>201511</v>
      </c>
      <c r="AE2029" s="21">
        <v>1.429</v>
      </c>
      <c r="AF2029" s="21">
        <v>3.08</v>
      </c>
      <c r="AG2029" s="21">
        <v>1.325</v>
      </c>
      <c r="AH2029" s="21">
        <v>3.7</v>
      </c>
      <c r="AI2029">
        <v>17</v>
      </c>
      <c r="AJ2029">
        <v>45</v>
      </c>
      <c r="AK2029">
        <f t="shared" si="836"/>
        <v>-400</v>
      </c>
      <c r="AL2029">
        <f t="shared" si="837"/>
        <v>17</v>
      </c>
      <c r="AM2029">
        <f t="shared" si="838"/>
        <v>45</v>
      </c>
    </row>
    <row r="2030" spans="2:39" x14ac:dyDescent="0.25">
      <c r="B2030" s="23">
        <v>42327</v>
      </c>
      <c r="C2030" s="20" t="s">
        <v>29</v>
      </c>
      <c r="D2030" s="20" t="s">
        <v>44</v>
      </c>
      <c r="E2030" s="2">
        <v>-140.0560224089636</v>
      </c>
      <c r="F2030" s="2">
        <v>127</v>
      </c>
      <c r="H2030" s="2" t="str">
        <f t="shared" si="839"/>
        <v>Jacksonville Jaguars</v>
      </c>
      <c r="I2030" s="2" t="str">
        <f t="shared" si="840"/>
        <v>Tennessee Titans</v>
      </c>
      <c r="J2030" s="17">
        <f t="shared" si="841"/>
        <v>-140.0560224089636</v>
      </c>
      <c r="K2030" s="18">
        <f t="shared" si="842"/>
        <v>127</v>
      </c>
      <c r="L2030" s="4">
        <f t="shared" si="818"/>
        <v>1.714</v>
      </c>
      <c r="M2030" s="4">
        <f t="shared" si="819"/>
        <v>2.27</v>
      </c>
      <c r="N2030" s="1">
        <f t="shared" si="820"/>
        <v>0.58343057176196034</v>
      </c>
      <c r="O2030" s="1">
        <f t="shared" si="821"/>
        <v>0.44052863436123346</v>
      </c>
      <c r="P2030" s="1">
        <f t="shared" si="822"/>
        <v>2.3398594377510018E-2</v>
      </c>
      <c r="Q2030" s="1">
        <f t="shared" si="823"/>
        <v>7.1450968700363438E-2</v>
      </c>
      <c r="R2030" s="1">
        <f t="shared" si="824"/>
        <v>0.58245096870036339</v>
      </c>
      <c r="S2030" s="1"/>
      <c r="T2030" s="17">
        <f t="shared" si="825"/>
        <v>716.88271414729309</v>
      </c>
      <c r="U2030" s="18">
        <f t="shared" si="826"/>
        <v>1267.5379818063075</v>
      </c>
      <c r="V2030" s="2">
        <f t="shared" si="827"/>
        <v>681.03857843992841</v>
      </c>
      <c r="W2030" s="18">
        <f t="shared" si="828"/>
        <v>1204.1610827159921</v>
      </c>
      <c r="X2030" s="2">
        <f t="shared" si="829"/>
        <v>-146.83455998788267</v>
      </c>
      <c r="Y2030" s="2">
        <f t="shared" si="830"/>
        <v>120.4161082715992</v>
      </c>
      <c r="Z2030" s="2">
        <f t="shared" si="831"/>
        <v>681.03857843992841</v>
      </c>
      <c r="AA2030" s="2">
        <f t="shared" si="832"/>
        <v>-1000</v>
      </c>
      <c r="AB2030" s="5">
        <f t="shared" si="833"/>
        <v>0.71399999999999997</v>
      </c>
      <c r="AC2030" s="5">
        <f t="shared" si="834"/>
        <v>-1</v>
      </c>
      <c r="AD2030" s="3">
        <f t="shared" si="835"/>
        <v>201511</v>
      </c>
      <c r="AE2030" s="21">
        <v>1.6890000000000001</v>
      </c>
      <c r="AF2030" s="21">
        <v>2.31</v>
      </c>
      <c r="AG2030" s="21">
        <v>1.714</v>
      </c>
      <c r="AH2030" s="21">
        <v>2.27</v>
      </c>
      <c r="AI2030">
        <v>19</v>
      </c>
      <c r="AJ2030">
        <v>13</v>
      </c>
      <c r="AK2030">
        <f t="shared" si="836"/>
        <v>-150</v>
      </c>
      <c r="AL2030">
        <f t="shared" si="837"/>
        <v>19</v>
      </c>
      <c r="AM2030">
        <f t="shared" si="838"/>
        <v>13</v>
      </c>
    </row>
    <row r="2031" spans="2:39" x14ac:dyDescent="0.25">
      <c r="B2031" s="23">
        <v>42324</v>
      </c>
      <c r="C2031" s="20" t="s">
        <v>24</v>
      </c>
      <c r="D2031" s="20" t="s">
        <v>43</v>
      </c>
      <c r="E2031" s="2">
        <v>-471.69811320754724</v>
      </c>
      <c r="F2031" s="2">
        <v>400</v>
      </c>
      <c r="H2031" s="2" t="str">
        <f t="shared" si="839"/>
        <v>Cincinnati Bengals</v>
      </c>
      <c r="I2031" s="2" t="str">
        <f t="shared" si="840"/>
        <v>Houston Texans</v>
      </c>
      <c r="J2031" s="17">
        <f t="shared" si="841"/>
        <v>-471.69811320754724</v>
      </c>
      <c r="K2031" s="18">
        <f t="shared" si="842"/>
        <v>400</v>
      </c>
      <c r="L2031" s="4">
        <f t="shared" si="818"/>
        <v>1.2120000000000002</v>
      </c>
      <c r="M2031" s="4">
        <f t="shared" si="819"/>
        <v>5</v>
      </c>
      <c r="N2031" s="1">
        <f t="shared" si="820"/>
        <v>0.82508250825082496</v>
      </c>
      <c r="O2031" s="1">
        <f t="shared" si="821"/>
        <v>0.2</v>
      </c>
      <c r="P2031" s="1">
        <f t="shared" si="822"/>
        <v>2.4468770122343719E-2</v>
      </c>
      <c r="Q2031" s="1">
        <f t="shared" si="823"/>
        <v>0.31254125412541245</v>
      </c>
      <c r="R2031" s="1">
        <f t="shared" si="824"/>
        <v>0.82354125412541246</v>
      </c>
      <c r="S2031" s="1"/>
      <c r="T2031" s="17">
        <f t="shared" si="825"/>
        <v>214.26825309678497</v>
      </c>
      <c r="U2031" s="18">
        <f t="shared" si="826"/>
        <v>3812.0090555078468</v>
      </c>
      <c r="V2031" s="2">
        <f t="shared" si="827"/>
        <v>203.55484044194571</v>
      </c>
      <c r="W2031" s="18">
        <f t="shared" si="828"/>
        <v>3621.4086027324543</v>
      </c>
      <c r="X2031" s="2">
        <f t="shared" si="829"/>
        <v>-491.26810142606371</v>
      </c>
      <c r="Y2031" s="2">
        <f t="shared" si="830"/>
        <v>362.14086027324544</v>
      </c>
      <c r="Z2031" s="2">
        <f t="shared" si="831"/>
        <v>-1000</v>
      </c>
      <c r="AA2031" s="2">
        <f t="shared" si="832"/>
        <v>3621.4086027324543</v>
      </c>
      <c r="AB2031" s="5">
        <f t="shared" si="833"/>
        <v>-1</v>
      </c>
      <c r="AC2031" s="5">
        <f t="shared" si="834"/>
        <v>4</v>
      </c>
      <c r="AD2031" s="3">
        <f t="shared" si="835"/>
        <v>201511</v>
      </c>
      <c r="AE2031" s="21">
        <v>1.181</v>
      </c>
      <c r="AF2031" s="21">
        <v>5.61</v>
      </c>
      <c r="AG2031" s="21">
        <v>1.212</v>
      </c>
      <c r="AH2031" s="21">
        <v>5</v>
      </c>
      <c r="AI2031">
        <v>6</v>
      </c>
      <c r="AJ2031">
        <v>10</v>
      </c>
      <c r="AK2031">
        <f t="shared" si="836"/>
        <v>-500</v>
      </c>
      <c r="AL2031">
        <f t="shared" si="837"/>
        <v>6</v>
      </c>
      <c r="AM2031">
        <f t="shared" si="838"/>
        <v>10</v>
      </c>
    </row>
    <row r="2032" spans="2:39" x14ac:dyDescent="0.25">
      <c r="B2032" s="23">
        <v>42323</v>
      </c>
      <c r="C2032" s="20" t="s">
        <v>35</v>
      </c>
      <c r="D2032" s="20" t="s">
        <v>51</v>
      </c>
      <c r="E2032" s="2">
        <v>-150.15015015015015</v>
      </c>
      <c r="F2032" s="2">
        <v>136</v>
      </c>
      <c r="H2032" s="2" t="str">
        <f t="shared" si="839"/>
        <v>Seattle Seahawks</v>
      </c>
      <c r="I2032" s="2" t="str">
        <f t="shared" si="840"/>
        <v>Arizona Cardinals</v>
      </c>
      <c r="J2032" s="17">
        <f t="shared" si="841"/>
        <v>-150.15015015015015</v>
      </c>
      <c r="K2032" s="18">
        <f t="shared" si="842"/>
        <v>136</v>
      </c>
      <c r="L2032" s="4">
        <f t="shared" si="818"/>
        <v>1.6659999999999999</v>
      </c>
      <c r="M2032" s="4">
        <f t="shared" si="819"/>
        <v>2.3600000000000003</v>
      </c>
      <c r="N2032" s="1">
        <f t="shared" si="820"/>
        <v>0.60024009603841544</v>
      </c>
      <c r="O2032" s="1">
        <f t="shared" si="821"/>
        <v>0.42372881355932196</v>
      </c>
      <c r="P2032" s="1">
        <f t="shared" si="822"/>
        <v>2.3407848981619406E-2</v>
      </c>
      <c r="Q2032" s="1">
        <f t="shared" si="823"/>
        <v>8.8255641239546739E-2</v>
      </c>
      <c r="R2032" s="1">
        <f t="shared" si="824"/>
        <v>0.59925564123954678</v>
      </c>
      <c r="S2032" s="1"/>
      <c r="T2032" s="17">
        <f t="shared" si="825"/>
        <v>668.73689821513005</v>
      </c>
      <c r="U2032" s="18">
        <f t="shared" si="826"/>
        <v>1356.0765066241347</v>
      </c>
      <c r="V2032" s="2">
        <f t="shared" si="827"/>
        <v>635.30005330437348</v>
      </c>
      <c r="W2032" s="18">
        <f t="shared" si="828"/>
        <v>1288.2726812929279</v>
      </c>
      <c r="X2032" s="2">
        <f t="shared" si="829"/>
        <v>-157.40593673787998</v>
      </c>
      <c r="Y2032" s="2">
        <f t="shared" si="830"/>
        <v>128.8272681292928</v>
      </c>
      <c r="Z2032" s="2">
        <f t="shared" si="831"/>
        <v>-1000</v>
      </c>
      <c r="AA2032" s="2">
        <f t="shared" si="832"/>
        <v>1288.2726812929279</v>
      </c>
      <c r="AB2032" s="5">
        <f t="shared" si="833"/>
        <v>-1</v>
      </c>
      <c r="AC2032" s="5">
        <f t="shared" si="834"/>
        <v>1.3600000000000003</v>
      </c>
      <c r="AD2032" s="3">
        <f t="shared" si="835"/>
        <v>201511</v>
      </c>
      <c r="AE2032" s="21">
        <v>1.6319999999999999</v>
      </c>
      <c r="AF2032" s="21">
        <v>2.4300000000000002</v>
      </c>
      <c r="AG2032" s="21">
        <v>1.6659999999999999</v>
      </c>
      <c r="AH2032" s="21">
        <v>2.36</v>
      </c>
      <c r="AI2032">
        <v>32</v>
      </c>
      <c r="AJ2032">
        <v>39</v>
      </c>
      <c r="AK2032">
        <f t="shared" si="836"/>
        <v>-160</v>
      </c>
      <c r="AL2032">
        <f t="shared" si="837"/>
        <v>32</v>
      </c>
      <c r="AM2032">
        <f t="shared" si="838"/>
        <v>39</v>
      </c>
    </row>
    <row r="2033" spans="2:39" x14ac:dyDescent="0.25">
      <c r="B2033" s="23">
        <v>42323</v>
      </c>
      <c r="C2033" s="20" t="s">
        <v>41</v>
      </c>
      <c r="D2033" s="20" t="s">
        <v>23</v>
      </c>
      <c r="E2033" s="2">
        <v>-202.02020202020196</v>
      </c>
      <c r="F2033" s="2">
        <v>181</v>
      </c>
      <c r="H2033" s="2" t="str">
        <f t="shared" si="839"/>
        <v>Denver Broncos</v>
      </c>
      <c r="I2033" s="2" t="str">
        <f t="shared" si="840"/>
        <v>Kansas City Chiefs</v>
      </c>
      <c r="J2033" s="17">
        <f t="shared" si="841"/>
        <v>-202.02020202020196</v>
      </c>
      <c r="K2033" s="18">
        <f t="shared" si="842"/>
        <v>181</v>
      </c>
      <c r="L2033" s="4">
        <f t="shared" si="818"/>
        <v>1.4950000000000001</v>
      </c>
      <c r="M2033" s="4">
        <f t="shared" si="819"/>
        <v>2.81</v>
      </c>
      <c r="N2033" s="1">
        <f t="shared" si="820"/>
        <v>0.66889632107023411</v>
      </c>
      <c r="O2033" s="1">
        <f t="shared" si="821"/>
        <v>0.35587188612099646</v>
      </c>
      <c r="P2033" s="1">
        <f t="shared" si="822"/>
        <v>2.4169570267131069E-2</v>
      </c>
      <c r="Q2033" s="1">
        <f t="shared" si="823"/>
        <v>0.15651221747461883</v>
      </c>
      <c r="R2033" s="1">
        <f t="shared" si="824"/>
        <v>0.66751221747461886</v>
      </c>
      <c r="S2033" s="1"/>
      <c r="T2033" s="17">
        <f t="shared" si="825"/>
        <v>498.09992060261197</v>
      </c>
      <c r="U2033" s="18">
        <f t="shared" si="826"/>
        <v>1796.2818011286422</v>
      </c>
      <c r="V2033" s="2">
        <f t="shared" si="827"/>
        <v>473.19492457248134</v>
      </c>
      <c r="W2033" s="18">
        <f t="shared" si="828"/>
        <v>1706.46771107221</v>
      </c>
      <c r="X2033" s="2">
        <f t="shared" si="829"/>
        <v>-211.32940107155051</v>
      </c>
      <c r="Y2033" s="2">
        <f t="shared" si="830"/>
        <v>170.64677110722101</v>
      </c>
      <c r="Z2033" s="2">
        <f t="shared" si="831"/>
        <v>-1000</v>
      </c>
      <c r="AA2033" s="2">
        <f t="shared" si="832"/>
        <v>1706.46771107221</v>
      </c>
      <c r="AB2033" s="5">
        <f t="shared" si="833"/>
        <v>-1</v>
      </c>
      <c r="AC2033" s="5">
        <f t="shared" si="834"/>
        <v>1.81</v>
      </c>
      <c r="AD2033" s="3">
        <f t="shared" si="835"/>
        <v>201511</v>
      </c>
      <c r="AE2033" s="21">
        <v>1.37</v>
      </c>
      <c r="AF2033" s="21">
        <v>3.39</v>
      </c>
      <c r="AG2033" s="21">
        <v>1.4950000000000001</v>
      </c>
      <c r="AH2033" s="21">
        <v>2.81</v>
      </c>
      <c r="AI2033">
        <v>13</v>
      </c>
      <c r="AJ2033">
        <v>29</v>
      </c>
      <c r="AK2033">
        <f t="shared" si="836"/>
        <v>-300</v>
      </c>
      <c r="AL2033">
        <f t="shared" si="837"/>
        <v>13</v>
      </c>
      <c r="AM2033">
        <f t="shared" si="838"/>
        <v>29</v>
      </c>
    </row>
    <row r="2034" spans="2:39" x14ac:dyDescent="0.25">
      <c r="B2034" s="23">
        <v>42323</v>
      </c>
      <c r="C2034" s="20" t="s">
        <v>28</v>
      </c>
      <c r="D2034" s="20" t="s">
        <v>39</v>
      </c>
      <c r="E2034" s="2">
        <v>281</v>
      </c>
      <c r="F2034" s="2">
        <v>-320.51282051282044</v>
      </c>
      <c r="H2034" s="2" t="str">
        <f t="shared" si="839"/>
        <v>New England Patriots</v>
      </c>
      <c r="I2034" s="2" t="str">
        <f t="shared" si="840"/>
        <v>New York Giants</v>
      </c>
      <c r="J2034" s="17">
        <f t="shared" si="841"/>
        <v>-320.51282051282044</v>
      </c>
      <c r="K2034" s="18">
        <f t="shared" si="842"/>
        <v>281</v>
      </c>
      <c r="L2034" s="4">
        <f t="shared" si="818"/>
        <v>1.3120000000000001</v>
      </c>
      <c r="M2034" s="4">
        <f t="shared" si="819"/>
        <v>3.81</v>
      </c>
      <c r="N2034" s="1">
        <f t="shared" si="820"/>
        <v>0.76219512195121952</v>
      </c>
      <c r="O2034" s="1">
        <f t="shared" si="821"/>
        <v>0.26246719160104987</v>
      </c>
      <c r="P2034" s="1">
        <f t="shared" si="822"/>
        <v>2.4068723155017402E-2</v>
      </c>
      <c r="Q2034" s="1">
        <f t="shared" si="823"/>
        <v>0.24986396517508483</v>
      </c>
      <c r="R2034" s="1">
        <f t="shared" si="824"/>
        <v>0.76086396517508481</v>
      </c>
      <c r="S2034" s="1"/>
      <c r="T2034" s="17">
        <f t="shared" si="825"/>
        <v>314.29538757284536</v>
      </c>
      <c r="U2034" s="18">
        <f t="shared" si="826"/>
        <v>2738.2252641908881</v>
      </c>
      <c r="V2034" s="2">
        <f t="shared" si="827"/>
        <v>298.58061819420305</v>
      </c>
      <c r="W2034" s="18">
        <f t="shared" si="828"/>
        <v>2601.3140009813437</v>
      </c>
      <c r="X2034" s="2">
        <f t="shared" si="829"/>
        <v>-334.91792134664922</v>
      </c>
      <c r="Y2034" s="2">
        <f t="shared" si="830"/>
        <v>260.13140009813435</v>
      </c>
      <c r="Z2034" s="2">
        <f t="shared" si="831"/>
        <v>298.58061819420305</v>
      </c>
      <c r="AA2034" s="2">
        <f t="shared" si="832"/>
        <v>-1000</v>
      </c>
      <c r="AB2034" s="5">
        <f t="shared" si="833"/>
        <v>0.31200000000000006</v>
      </c>
      <c r="AC2034" s="5">
        <f t="shared" si="834"/>
        <v>-1</v>
      </c>
      <c r="AD2034" s="3">
        <f t="shared" si="835"/>
        <v>201511</v>
      </c>
      <c r="AE2034" s="21">
        <v>3.77</v>
      </c>
      <c r="AF2034" s="21">
        <v>1.3169999999999999</v>
      </c>
      <c r="AG2034" s="21">
        <v>3.81</v>
      </c>
      <c r="AH2034" s="21">
        <v>1.3120000000000001</v>
      </c>
      <c r="AI2034">
        <v>26</v>
      </c>
      <c r="AJ2034">
        <v>27</v>
      </c>
      <c r="AK2034">
        <f t="shared" si="836"/>
        <v>-400</v>
      </c>
      <c r="AL2034">
        <f t="shared" si="837"/>
        <v>27</v>
      </c>
      <c r="AM2034">
        <f t="shared" si="838"/>
        <v>26</v>
      </c>
    </row>
    <row r="2035" spans="2:39" x14ac:dyDescent="0.25">
      <c r="B2035" s="23">
        <v>42323</v>
      </c>
      <c r="C2035" s="20" t="s">
        <v>55</v>
      </c>
      <c r="D2035" s="20" t="s">
        <v>32</v>
      </c>
      <c r="E2035" s="2">
        <v>-164.20361247947454</v>
      </c>
      <c r="F2035" s="2">
        <v>148</v>
      </c>
      <c r="H2035" s="2" t="str">
        <f t="shared" si="839"/>
        <v>Oakland Raiders</v>
      </c>
      <c r="I2035" s="2" t="str">
        <f t="shared" si="840"/>
        <v>Minnesota Vikings</v>
      </c>
      <c r="J2035" s="17">
        <f t="shared" si="841"/>
        <v>-164.20361247947454</v>
      </c>
      <c r="K2035" s="18">
        <f t="shared" si="842"/>
        <v>148</v>
      </c>
      <c r="L2035" s="4">
        <f t="shared" si="818"/>
        <v>1.609</v>
      </c>
      <c r="M2035" s="4">
        <f t="shared" si="819"/>
        <v>2.48</v>
      </c>
      <c r="N2035" s="1">
        <f t="shared" si="820"/>
        <v>0.62150403977625857</v>
      </c>
      <c r="O2035" s="1">
        <f t="shared" si="821"/>
        <v>0.40322580645161293</v>
      </c>
      <c r="P2035" s="1">
        <f t="shared" si="822"/>
        <v>2.4133039863047268E-2</v>
      </c>
      <c r="Q2035" s="1">
        <f t="shared" si="823"/>
        <v>0.10913911666232282</v>
      </c>
      <c r="R2035" s="1">
        <f t="shared" si="824"/>
        <v>0.6201391166623228</v>
      </c>
      <c r="S2035" s="1"/>
      <c r="T2035" s="17">
        <f t="shared" si="825"/>
        <v>612.54140100392738</v>
      </c>
      <c r="U2035" s="18">
        <f t="shared" si="826"/>
        <v>1475.8167857920587</v>
      </c>
      <c r="V2035" s="2">
        <f t="shared" si="827"/>
        <v>581.914330953731</v>
      </c>
      <c r="W2035" s="18">
        <f t="shared" si="828"/>
        <v>1402.0259465024558</v>
      </c>
      <c r="X2035" s="2">
        <f t="shared" si="829"/>
        <v>-171.84660126191525</v>
      </c>
      <c r="Y2035" s="2">
        <f t="shared" si="830"/>
        <v>140.20259465024557</v>
      </c>
      <c r="Z2035" s="2">
        <f t="shared" si="831"/>
        <v>-1000</v>
      </c>
      <c r="AA2035" s="2">
        <f t="shared" si="832"/>
        <v>1402.0259465024558</v>
      </c>
      <c r="AB2035" s="5">
        <f t="shared" si="833"/>
        <v>-1</v>
      </c>
      <c r="AC2035" s="5">
        <f t="shared" si="834"/>
        <v>1.48</v>
      </c>
      <c r="AD2035" s="3">
        <f t="shared" si="835"/>
        <v>201511</v>
      </c>
      <c r="AE2035" s="21">
        <v>1.6659999999999999</v>
      </c>
      <c r="AF2035" s="21">
        <v>2.36</v>
      </c>
      <c r="AG2035" s="21">
        <v>1.609</v>
      </c>
      <c r="AH2035" s="21">
        <v>2.48</v>
      </c>
      <c r="AI2035">
        <v>14</v>
      </c>
      <c r="AJ2035">
        <v>30</v>
      </c>
      <c r="AK2035">
        <f t="shared" si="836"/>
        <v>-170</v>
      </c>
      <c r="AL2035">
        <f t="shared" si="837"/>
        <v>14</v>
      </c>
      <c r="AM2035">
        <f t="shared" si="838"/>
        <v>30</v>
      </c>
    </row>
    <row r="2036" spans="2:39" x14ac:dyDescent="0.25">
      <c r="B2036" s="23">
        <v>42323</v>
      </c>
      <c r="C2036" s="20" t="s">
        <v>31</v>
      </c>
      <c r="D2036" s="20" t="s">
        <v>29</v>
      </c>
      <c r="E2036" s="2">
        <v>-208.33333333333334</v>
      </c>
      <c r="F2036" s="2">
        <v>186</v>
      </c>
      <c r="H2036" s="2" t="str">
        <f t="shared" si="839"/>
        <v>Baltimore Ravens</v>
      </c>
      <c r="I2036" s="2" t="str">
        <f t="shared" si="840"/>
        <v>Jacksonville Jaguars</v>
      </c>
      <c r="J2036" s="17">
        <f t="shared" si="841"/>
        <v>-208.33333333333334</v>
      </c>
      <c r="K2036" s="18">
        <f t="shared" si="842"/>
        <v>186</v>
      </c>
      <c r="L2036" s="4">
        <f t="shared" si="818"/>
        <v>1.4800000000000002</v>
      </c>
      <c r="M2036" s="4">
        <f t="shared" si="819"/>
        <v>2.8600000000000003</v>
      </c>
      <c r="N2036" s="1">
        <f t="shared" si="820"/>
        <v>0.67567567567567555</v>
      </c>
      <c r="O2036" s="1">
        <f t="shared" si="821"/>
        <v>0.34965034965034963</v>
      </c>
      <c r="P2036" s="1">
        <f t="shared" si="822"/>
        <v>2.4700460829493065E-2</v>
      </c>
      <c r="Q2036" s="1">
        <f t="shared" si="823"/>
        <v>0.16301266301266296</v>
      </c>
      <c r="R2036" s="1">
        <f t="shared" si="824"/>
        <v>0.67401266301266294</v>
      </c>
      <c r="S2036" s="1"/>
      <c r="T2036" s="17">
        <f t="shared" si="825"/>
        <v>483.65165059400761</v>
      </c>
      <c r="U2036" s="18">
        <f t="shared" si="826"/>
        <v>1846.6048003943094</v>
      </c>
      <c r="V2036" s="2">
        <f t="shared" si="827"/>
        <v>459.46906806430718</v>
      </c>
      <c r="W2036" s="18">
        <f t="shared" si="828"/>
        <v>1754.2745603745939</v>
      </c>
      <c r="X2036" s="2">
        <f t="shared" si="829"/>
        <v>-217.64250729932493</v>
      </c>
      <c r="Y2036" s="2">
        <f t="shared" si="830"/>
        <v>175.42745603745939</v>
      </c>
      <c r="Z2036" s="2">
        <f t="shared" si="831"/>
        <v>-1000</v>
      </c>
      <c r="AA2036" s="2">
        <f t="shared" si="832"/>
        <v>1754.2745603745939</v>
      </c>
      <c r="AB2036" s="5">
        <f t="shared" si="833"/>
        <v>-1</v>
      </c>
      <c r="AC2036" s="5">
        <f t="shared" si="834"/>
        <v>1.8600000000000003</v>
      </c>
      <c r="AD2036" s="3">
        <f t="shared" si="835"/>
        <v>201511</v>
      </c>
      <c r="AE2036" s="21">
        <v>1.4379999999999999</v>
      </c>
      <c r="AF2036" s="21">
        <v>3.04</v>
      </c>
      <c r="AG2036" s="21">
        <v>1.48</v>
      </c>
      <c r="AH2036" s="21">
        <v>2.86</v>
      </c>
      <c r="AI2036">
        <v>20</v>
      </c>
      <c r="AJ2036">
        <v>22</v>
      </c>
      <c r="AK2036">
        <f t="shared" si="836"/>
        <v>-300</v>
      </c>
      <c r="AL2036">
        <f t="shared" si="837"/>
        <v>20</v>
      </c>
      <c r="AM2036">
        <f t="shared" si="838"/>
        <v>22</v>
      </c>
    </row>
    <row r="2037" spans="2:39" x14ac:dyDescent="0.25">
      <c r="B2037" s="23">
        <v>42323</v>
      </c>
      <c r="C2037" s="20" t="s">
        <v>36</v>
      </c>
      <c r="D2037" s="20" t="s">
        <v>37</v>
      </c>
      <c r="E2037" s="2">
        <v>-591.71597633136082</v>
      </c>
      <c r="F2037" s="2">
        <v>491</v>
      </c>
      <c r="H2037" s="2" t="str">
        <f t="shared" si="839"/>
        <v>Green Bay Packers</v>
      </c>
      <c r="I2037" s="2" t="str">
        <f t="shared" si="840"/>
        <v>Detroit Lions</v>
      </c>
      <c r="J2037" s="17">
        <f t="shared" si="841"/>
        <v>-591.71597633136082</v>
      </c>
      <c r="K2037" s="18">
        <f t="shared" si="842"/>
        <v>491</v>
      </c>
      <c r="L2037" s="4">
        <f t="shared" si="818"/>
        <v>1.169</v>
      </c>
      <c r="M2037" s="4">
        <f t="shared" si="819"/>
        <v>5.91</v>
      </c>
      <c r="N2037" s="1">
        <f t="shared" si="820"/>
        <v>0.85543199315654406</v>
      </c>
      <c r="O2037" s="1">
        <f t="shared" si="821"/>
        <v>0.16920473773265651</v>
      </c>
      <c r="P2037" s="1">
        <f t="shared" si="822"/>
        <v>2.4044356547535006E-2</v>
      </c>
      <c r="Q2037" s="1">
        <f t="shared" si="823"/>
        <v>0.34311362771194376</v>
      </c>
      <c r="R2037" s="1">
        <f t="shared" si="824"/>
        <v>0.85411362771194377</v>
      </c>
      <c r="S2037" s="1"/>
      <c r="T2037" s="17">
        <f t="shared" si="825"/>
        <v>170.80440769791517</v>
      </c>
      <c r="U2037" s="18">
        <f t="shared" si="826"/>
        <v>4588.8256510488354</v>
      </c>
      <c r="V2037" s="2">
        <f t="shared" si="827"/>
        <v>162.26418731301939</v>
      </c>
      <c r="W2037" s="18">
        <f t="shared" si="828"/>
        <v>4359.3843684963931</v>
      </c>
      <c r="X2037" s="2">
        <f t="shared" si="829"/>
        <v>-616.27893163568342</v>
      </c>
      <c r="Y2037" s="2">
        <f t="shared" si="830"/>
        <v>435.93843684963929</v>
      </c>
      <c r="Z2037" s="2">
        <f t="shared" si="831"/>
        <v>-1000</v>
      </c>
      <c r="AA2037" s="2">
        <f t="shared" si="832"/>
        <v>4359.3843684963931</v>
      </c>
      <c r="AB2037" s="5">
        <f t="shared" si="833"/>
        <v>-1</v>
      </c>
      <c r="AC2037" s="5">
        <f t="shared" si="834"/>
        <v>4.91</v>
      </c>
      <c r="AD2037" s="3">
        <f t="shared" si="835"/>
        <v>201511</v>
      </c>
      <c r="AE2037" s="21">
        <v>1.1659999999999999</v>
      </c>
      <c r="AF2037" s="21">
        <v>5.98</v>
      </c>
      <c r="AG2037" s="21">
        <v>1.169</v>
      </c>
      <c r="AH2037" s="21">
        <v>5.91</v>
      </c>
      <c r="AI2037">
        <v>16</v>
      </c>
      <c r="AJ2037">
        <v>18</v>
      </c>
      <c r="AK2037">
        <f t="shared" si="836"/>
        <v>-600</v>
      </c>
      <c r="AL2037">
        <f t="shared" si="837"/>
        <v>16</v>
      </c>
      <c r="AM2037">
        <f t="shared" si="838"/>
        <v>18</v>
      </c>
    </row>
    <row r="2038" spans="2:39" x14ac:dyDescent="0.25">
      <c r="B2038" s="23">
        <v>42323</v>
      </c>
      <c r="C2038" s="20" t="s">
        <v>22</v>
      </c>
      <c r="D2038" s="20" t="s">
        <v>33</v>
      </c>
      <c r="E2038" s="2">
        <v>-230.41474654377885</v>
      </c>
      <c r="F2038" s="2">
        <v>204.99999999999997</v>
      </c>
      <c r="H2038" s="2" t="str">
        <f t="shared" si="839"/>
        <v>Philadelphia Eagles</v>
      </c>
      <c r="I2038" s="2" t="str">
        <f t="shared" si="840"/>
        <v>Miami Dolphins</v>
      </c>
      <c r="J2038" s="17">
        <f t="shared" si="841"/>
        <v>-230.41474654377885</v>
      </c>
      <c r="K2038" s="18">
        <f t="shared" si="842"/>
        <v>204.99999999999997</v>
      </c>
      <c r="L2038" s="4">
        <f t="shared" si="818"/>
        <v>1.4339999999999999</v>
      </c>
      <c r="M2038" s="4">
        <f t="shared" si="819"/>
        <v>3.05</v>
      </c>
      <c r="N2038" s="1">
        <f t="shared" si="820"/>
        <v>0.69735006973500702</v>
      </c>
      <c r="O2038" s="1">
        <f t="shared" si="821"/>
        <v>0.32786885245901642</v>
      </c>
      <c r="P2038" s="1">
        <f t="shared" si="822"/>
        <v>2.4598572702943966E-2</v>
      </c>
      <c r="Q2038" s="1">
        <f t="shared" si="823"/>
        <v>0.1847406086379953</v>
      </c>
      <c r="R2038" s="1">
        <f t="shared" si="824"/>
        <v>0.69574060863799536</v>
      </c>
      <c r="S2038" s="1"/>
      <c r="T2038" s="17">
        <f t="shared" si="825"/>
        <v>437.31728115975989</v>
      </c>
      <c r="U2038" s="18">
        <f t="shared" si="826"/>
        <v>2028.3240111062205</v>
      </c>
      <c r="V2038" s="2">
        <f t="shared" si="827"/>
        <v>415.45141710177188</v>
      </c>
      <c r="W2038" s="18">
        <f t="shared" si="828"/>
        <v>1926.9078105509093</v>
      </c>
      <c r="X2038" s="2">
        <f t="shared" si="829"/>
        <v>-240.70203129311579</v>
      </c>
      <c r="Y2038" s="2">
        <f t="shared" si="830"/>
        <v>192.69078105509092</v>
      </c>
      <c r="Z2038" s="2">
        <f t="shared" si="831"/>
        <v>-1000</v>
      </c>
      <c r="AA2038" s="2">
        <f t="shared" si="832"/>
        <v>1926.9078105509093</v>
      </c>
      <c r="AB2038" s="5">
        <f t="shared" si="833"/>
        <v>-1</v>
      </c>
      <c r="AC2038" s="5">
        <f t="shared" si="834"/>
        <v>2.0499999999999998</v>
      </c>
      <c r="AD2038" s="3">
        <f t="shared" si="835"/>
        <v>201511</v>
      </c>
      <c r="AE2038" s="21">
        <v>1.3919999999999999</v>
      </c>
      <c r="AF2038" s="21">
        <v>3.27</v>
      </c>
      <c r="AG2038" s="21">
        <v>1.4339999999999999</v>
      </c>
      <c r="AH2038" s="21">
        <v>3.05</v>
      </c>
      <c r="AI2038">
        <v>19</v>
      </c>
      <c r="AJ2038">
        <v>20</v>
      </c>
      <c r="AK2038">
        <f t="shared" si="836"/>
        <v>-300</v>
      </c>
      <c r="AL2038">
        <f t="shared" si="837"/>
        <v>19</v>
      </c>
      <c r="AM2038">
        <f t="shared" si="838"/>
        <v>20</v>
      </c>
    </row>
    <row r="2039" spans="2:39" x14ac:dyDescent="0.25">
      <c r="B2039" s="23">
        <v>42323</v>
      </c>
      <c r="C2039" s="20" t="s">
        <v>48</v>
      </c>
      <c r="D2039" s="20" t="s">
        <v>49</v>
      </c>
      <c r="E2039" s="2">
        <v>-308.64197530864192</v>
      </c>
      <c r="F2039" s="2">
        <v>271</v>
      </c>
      <c r="H2039" s="2" t="str">
        <f t="shared" si="839"/>
        <v>Pittsburgh Steelers</v>
      </c>
      <c r="I2039" s="2" t="str">
        <f t="shared" si="840"/>
        <v>Cleveland Browns</v>
      </c>
      <c r="J2039" s="17">
        <f t="shared" si="841"/>
        <v>-308.64197530864192</v>
      </c>
      <c r="K2039" s="18">
        <f t="shared" si="842"/>
        <v>271</v>
      </c>
      <c r="L2039" s="4">
        <f t="shared" si="818"/>
        <v>1.3240000000000001</v>
      </c>
      <c r="M2039" s="4">
        <f t="shared" si="819"/>
        <v>3.71</v>
      </c>
      <c r="N2039" s="1">
        <f t="shared" si="820"/>
        <v>0.75528700906344404</v>
      </c>
      <c r="O2039" s="1">
        <f t="shared" si="821"/>
        <v>0.26954177897574122</v>
      </c>
      <c r="P2039" s="1">
        <f t="shared" si="822"/>
        <v>2.4227254668255815E-2</v>
      </c>
      <c r="Q2039" s="1">
        <f t="shared" si="823"/>
        <v>0.24287261504385141</v>
      </c>
      <c r="R2039" s="1">
        <f t="shared" si="824"/>
        <v>0.75387261504385139</v>
      </c>
      <c r="S2039" s="1"/>
      <c r="T2039" s="17">
        <f t="shared" si="825"/>
        <v>326.48405054722906</v>
      </c>
      <c r="U2039" s="18">
        <f t="shared" si="826"/>
        <v>2646.9056108247742</v>
      </c>
      <c r="V2039" s="2">
        <f t="shared" si="827"/>
        <v>310.15984801986758</v>
      </c>
      <c r="W2039" s="18">
        <f t="shared" si="828"/>
        <v>2514.5603302835352</v>
      </c>
      <c r="X2039" s="2">
        <f t="shared" si="829"/>
        <v>-322.41439579759663</v>
      </c>
      <c r="Y2039" s="2">
        <f t="shared" si="830"/>
        <v>251.45603302835352</v>
      </c>
      <c r="Z2039" s="2">
        <f t="shared" si="831"/>
        <v>310.15984801986758</v>
      </c>
      <c r="AA2039" s="2">
        <f t="shared" si="832"/>
        <v>-1000</v>
      </c>
      <c r="AB2039" s="5">
        <f t="shared" si="833"/>
        <v>0.32400000000000007</v>
      </c>
      <c r="AC2039" s="5">
        <f t="shared" si="834"/>
        <v>-1</v>
      </c>
      <c r="AD2039" s="3">
        <f t="shared" si="835"/>
        <v>201511</v>
      </c>
      <c r="AE2039" s="21">
        <v>1.4650000000000001</v>
      </c>
      <c r="AF2039" s="21">
        <v>2.93</v>
      </c>
      <c r="AG2039" s="21">
        <v>1.3240000000000001</v>
      </c>
      <c r="AH2039" s="21">
        <v>3.71</v>
      </c>
      <c r="AI2039">
        <v>30</v>
      </c>
      <c r="AJ2039">
        <v>9</v>
      </c>
      <c r="AK2039">
        <f t="shared" si="836"/>
        <v>-400</v>
      </c>
      <c r="AL2039">
        <f t="shared" si="837"/>
        <v>30</v>
      </c>
      <c r="AM2039">
        <f t="shared" si="838"/>
        <v>9</v>
      </c>
    </row>
    <row r="2040" spans="2:39" x14ac:dyDescent="0.25">
      <c r="B2040" s="23">
        <v>42323</v>
      </c>
      <c r="C2040" s="20" t="s">
        <v>58</v>
      </c>
      <c r="D2040" s="20" t="s">
        <v>40</v>
      </c>
      <c r="E2040" s="2">
        <v>-373.13432835820896</v>
      </c>
      <c r="F2040" s="2">
        <v>324</v>
      </c>
      <c r="H2040" s="2" t="str">
        <f t="shared" si="839"/>
        <v>St. Louis Rams</v>
      </c>
      <c r="I2040" s="2" t="str">
        <f t="shared" si="840"/>
        <v>Chicago Bears</v>
      </c>
      <c r="J2040" s="17">
        <f t="shared" si="841"/>
        <v>-373.13432835820896</v>
      </c>
      <c r="K2040" s="18">
        <f t="shared" si="842"/>
        <v>324</v>
      </c>
      <c r="L2040" s="4">
        <f t="shared" si="818"/>
        <v>1.268</v>
      </c>
      <c r="M2040" s="4">
        <f t="shared" si="819"/>
        <v>4.24</v>
      </c>
      <c r="N2040" s="1">
        <f t="shared" si="820"/>
        <v>0.78864353312302837</v>
      </c>
      <c r="O2040" s="1">
        <f t="shared" si="821"/>
        <v>0.23584905660377356</v>
      </c>
      <c r="P2040" s="1">
        <f t="shared" si="822"/>
        <v>2.3907044299201097E-2</v>
      </c>
      <c r="Q2040" s="1">
        <f t="shared" si="823"/>
        <v>0.27639723825962742</v>
      </c>
      <c r="R2040" s="1">
        <f t="shared" si="824"/>
        <v>0.78739723825962749</v>
      </c>
      <c r="S2040" s="1"/>
      <c r="T2040" s="17">
        <f t="shared" si="825"/>
        <v>270.0069944495682</v>
      </c>
      <c r="U2040" s="18">
        <f t="shared" si="826"/>
        <v>3129.532685368983</v>
      </c>
      <c r="V2040" s="2">
        <f t="shared" si="827"/>
        <v>256.50664472708979</v>
      </c>
      <c r="W2040" s="18">
        <f t="shared" si="828"/>
        <v>2973.0560511005338</v>
      </c>
      <c r="X2040" s="2">
        <f t="shared" si="829"/>
        <v>-389.85344846093551</v>
      </c>
      <c r="Y2040" s="2">
        <f t="shared" si="830"/>
        <v>297.30560511005336</v>
      </c>
      <c r="Z2040" s="2">
        <f t="shared" si="831"/>
        <v>-1000</v>
      </c>
      <c r="AA2040" s="2">
        <f t="shared" si="832"/>
        <v>2973.0560511005338</v>
      </c>
      <c r="AB2040" s="5">
        <f t="shared" si="833"/>
        <v>-1</v>
      </c>
      <c r="AC2040" s="5">
        <f t="shared" si="834"/>
        <v>3.24</v>
      </c>
      <c r="AD2040" s="3">
        <f t="shared" si="835"/>
        <v>201511</v>
      </c>
      <c r="AE2040" s="21">
        <v>1.3169999999999999</v>
      </c>
      <c r="AF2040" s="21">
        <v>3.77</v>
      </c>
      <c r="AG2040" s="21">
        <v>1.268</v>
      </c>
      <c r="AH2040" s="21">
        <v>4.24</v>
      </c>
      <c r="AI2040">
        <v>13</v>
      </c>
      <c r="AJ2040">
        <v>37</v>
      </c>
      <c r="AK2040">
        <f t="shared" si="836"/>
        <v>-400</v>
      </c>
      <c r="AL2040">
        <f t="shared" si="837"/>
        <v>13</v>
      </c>
      <c r="AM2040">
        <f t="shared" si="838"/>
        <v>37</v>
      </c>
    </row>
    <row r="2041" spans="2:39" x14ac:dyDescent="0.25">
      <c r="B2041" s="23">
        <v>42323</v>
      </c>
      <c r="C2041" s="20" t="s">
        <v>30</v>
      </c>
      <c r="D2041" s="20" t="s">
        <v>26</v>
      </c>
      <c r="E2041" s="2">
        <v>-101.01010101010101</v>
      </c>
      <c r="F2041" s="2">
        <v>-109.05125408942203</v>
      </c>
      <c r="H2041" s="2" t="str">
        <f t="shared" si="839"/>
        <v>Dallas Cowboys</v>
      </c>
      <c r="I2041" s="2" t="str">
        <f t="shared" si="840"/>
        <v>Tampa Bay Buccaneers</v>
      </c>
      <c r="J2041" s="17">
        <f t="shared" si="841"/>
        <v>-109.05125408942203</v>
      </c>
      <c r="K2041" s="18">
        <f t="shared" si="842"/>
        <v>-101.01010101010101</v>
      </c>
      <c r="L2041" s="4">
        <f t="shared" si="818"/>
        <v>1.917</v>
      </c>
      <c r="M2041" s="4">
        <f t="shared" si="819"/>
        <v>1.99</v>
      </c>
      <c r="N2041" s="1">
        <f t="shared" si="820"/>
        <v>0.52164840897235265</v>
      </c>
      <c r="O2041" s="1">
        <f t="shared" si="821"/>
        <v>0.50251256281407031</v>
      </c>
      <c r="P2041" s="1">
        <f t="shared" si="822"/>
        <v>2.3590990529818279E-2</v>
      </c>
      <c r="Q2041" s="1">
        <f t="shared" si="823"/>
        <v>9.5679230791411718E-3</v>
      </c>
      <c r="R2041" s="1">
        <f t="shared" si="824"/>
        <v>0.52056792307914113</v>
      </c>
      <c r="S2041" s="1"/>
      <c r="T2041" s="17">
        <f t="shared" si="825"/>
        <v>920.97890720011105</v>
      </c>
      <c r="U2041" s="18">
        <f t="shared" si="826"/>
        <v>990.21929158732769</v>
      </c>
      <c r="V2041" s="2">
        <f t="shared" si="827"/>
        <v>874.92996184010542</v>
      </c>
      <c r="W2041" s="18">
        <f t="shared" si="828"/>
        <v>940.70832700796132</v>
      </c>
      <c r="X2041" s="2">
        <f t="shared" si="829"/>
        <v>-114.29486285929151</v>
      </c>
      <c r="Y2041" s="2">
        <f t="shared" si="830"/>
        <v>-106.30287532168693</v>
      </c>
      <c r="Z2041" s="2">
        <f t="shared" si="831"/>
        <v>-1000</v>
      </c>
      <c r="AA2041" s="2">
        <f t="shared" si="832"/>
        <v>940.70832700796132</v>
      </c>
      <c r="AB2041" s="5">
        <f t="shared" si="833"/>
        <v>-1</v>
      </c>
      <c r="AC2041" s="5">
        <f t="shared" si="834"/>
        <v>0.99</v>
      </c>
      <c r="AD2041" s="3">
        <f t="shared" si="835"/>
        <v>201511</v>
      </c>
      <c r="AE2041" s="21">
        <v>1.806</v>
      </c>
      <c r="AF2041" s="21">
        <v>2.12</v>
      </c>
      <c r="AG2041" s="21">
        <v>1.99</v>
      </c>
      <c r="AH2041" s="21">
        <v>1.917</v>
      </c>
      <c r="AI2041">
        <v>10</v>
      </c>
      <c r="AJ2041">
        <v>6</v>
      </c>
      <c r="AK2041">
        <f t="shared" si="836"/>
        <v>-110</v>
      </c>
      <c r="AL2041">
        <f t="shared" si="837"/>
        <v>6</v>
      </c>
      <c r="AM2041">
        <f t="shared" si="838"/>
        <v>10</v>
      </c>
    </row>
    <row r="2042" spans="2:39" x14ac:dyDescent="0.25">
      <c r="B2042" s="23">
        <v>42323</v>
      </c>
      <c r="C2042" s="20" t="s">
        <v>44</v>
      </c>
      <c r="D2042" s="20" t="s">
        <v>47</v>
      </c>
      <c r="E2042" s="2">
        <v>175</v>
      </c>
      <c r="F2042" s="2">
        <v>-195.3125</v>
      </c>
      <c r="H2042" s="2" t="str">
        <f t="shared" si="839"/>
        <v>Carolina Panthers</v>
      </c>
      <c r="I2042" s="2" t="str">
        <f t="shared" si="840"/>
        <v>Tennessee Titans</v>
      </c>
      <c r="J2042" s="17">
        <f t="shared" si="841"/>
        <v>-195.3125</v>
      </c>
      <c r="K2042" s="18">
        <f t="shared" si="842"/>
        <v>175</v>
      </c>
      <c r="L2042" s="4">
        <f t="shared" si="818"/>
        <v>1.512</v>
      </c>
      <c r="M2042" s="4">
        <f t="shared" si="819"/>
        <v>2.75</v>
      </c>
      <c r="N2042" s="1">
        <f t="shared" si="820"/>
        <v>0.66137566137566139</v>
      </c>
      <c r="O2042" s="1">
        <f t="shared" si="821"/>
        <v>0.36363636363636365</v>
      </c>
      <c r="P2042" s="1">
        <f t="shared" si="822"/>
        <v>2.4401689347724131E-2</v>
      </c>
      <c r="Q2042" s="1">
        <f t="shared" si="823"/>
        <v>0.14886964886964887</v>
      </c>
      <c r="R2042" s="1">
        <f t="shared" si="824"/>
        <v>0.65986964886964894</v>
      </c>
      <c r="S2042" s="1"/>
      <c r="T2042" s="17">
        <f t="shared" si="825"/>
        <v>515.45081928376521</v>
      </c>
      <c r="U2042" s="18">
        <f t="shared" si="826"/>
        <v>1739.277880578285</v>
      </c>
      <c r="V2042" s="2">
        <f t="shared" si="827"/>
        <v>489.67827831957692</v>
      </c>
      <c r="W2042" s="18">
        <f t="shared" si="828"/>
        <v>1652.3139865493706</v>
      </c>
      <c r="X2042" s="2">
        <f t="shared" si="829"/>
        <v>-204.21571555750606</v>
      </c>
      <c r="Y2042" s="2">
        <f t="shared" si="830"/>
        <v>165.23139865493707</v>
      </c>
      <c r="Z2042" s="2">
        <f t="shared" si="831"/>
        <v>489.67827831957692</v>
      </c>
      <c r="AA2042" s="2">
        <f t="shared" si="832"/>
        <v>-1000</v>
      </c>
      <c r="AB2042" s="5">
        <f t="shared" si="833"/>
        <v>0.51200000000000001</v>
      </c>
      <c r="AC2042" s="5">
        <f t="shared" si="834"/>
        <v>-1</v>
      </c>
      <c r="AD2042" s="3">
        <f t="shared" si="835"/>
        <v>201511</v>
      </c>
      <c r="AE2042" s="21">
        <v>2.88</v>
      </c>
      <c r="AF2042" s="21">
        <v>1.476</v>
      </c>
      <c r="AG2042" s="21">
        <v>2.75</v>
      </c>
      <c r="AH2042" s="21">
        <v>1.512</v>
      </c>
      <c r="AI2042">
        <v>10</v>
      </c>
      <c r="AJ2042">
        <v>27</v>
      </c>
      <c r="AK2042">
        <f t="shared" si="836"/>
        <v>-200</v>
      </c>
      <c r="AL2042">
        <f t="shared" si="837"/>
        <v>27</v>
      </c>
      <c r="AM2042">
        <f t="shared" si="838"/>
        <v>10</v>
      </c>
    </row>
    <row r="2043" spans="2:39" x14ac:dyDescent="0.25">
      <c r="B2043" s="23">
        <v>42323</v>
      </c>
      <c r="C2043" s="20" t="s">
        <v>56</v>
      </c>
      <c r="D2043" s="20" t="s">
        <v>46</v>
      </c>
      <c r="E2043" s="2">
        <v>102</v>
      </c>
      <c r="F2043" s="2">
        <v>-113.12217194570137</v>
      </c>
      <c r="H2043" s="2" t="str">
        <f t="shared" si="839"/>
        <v>New Orleans Saints</v>
      </c>
      <c r="I2043" s="2" t="str">
        <f t="shared" si="840"/>
        <v>Washington Redskins</v>
      </c>
      <c r="J2043" s="17">
        <f t="shared" si="841"/>
        <v>-113.12217194570137</v>
      </c>
      <c r="K2043" s="18">
        <f t="shared" si="842"/>
        <v>102</v>
      </c>
      <c r="L2043" s="4">
        <f t="shared" si="818"/>
        <v>1.8840000000000001</v>
      </c>
      <c r="M2043" s="4">
        <f t="shared" si="819"/>
        <v>2.02</v>
      </c>
      <c r="N2043" s="1">
        <f t="shared" si="820"/>
        <v>0.53078556263269638</v>
      </c>
      <c r="O2043" s="1">
        <f t="shared" si="821"/>
        <v>0.49504950495049505</v>
      </c>
      <c r="P2043" s="1">
        <f t="shared" si="822"/>
        <v>2.5184426229508117E-2</v>
      </c>
      <c r="Q2043" s="1">
        <f t="shared" si="823"/>
        <v>1.7868028841100669E-2</v>
      </c>
      <c r="R2043" s="1">
        <f t="shared" si="824"/>
        <v>0.52886802884110073</v>
      </c>
      <c r="S2043" s="1"/>
      <c r="T2043" s="17">
        <f t="shared" si="825"/>
        <v>890.83087928624184</v>
      </c>
      <c r="U2043" s="18">
        <f t="shared" si="826"/>
        <v>1023.5691422820969</v>
      </c>
      <c r="V2043" s="2">
        <f t="shared" si="827"/>
        <v>846.28933532192968</v>
      </c>
      <c r="W2043" s="18">
        <f t="shared" si="828"/>
        <v>972.39068516799205</v>
      </c>
      <c r="X2043" s="2">
        <f t="shared" si="829"/>
        <v>-118.16289751773826</v>
      </c>
      <c r="Y2043" s="2">
        <f t="shared" si="830"/>
        <v>-102.83932325279712</v>
      </c>
      <c r="Z2043" s="2">
        <f t="shared" si="831"/>
        <v>-1000</v>
      </c>
      <c r="AA2043" s="2">
        <f t="shared" si="832"/>
        <v>972.39068516799205</v>
      </c>
      <c r="AB2043" s="5">
        <f t="shared" si="833"/>
        <v>-1</v>
      </c>
      <c r="AC2043" s="5">
        <f t="shared" si="834"/>
        <v>1.02</v>
      </c>
      <c r="AD2043" s="3">
        <f t="shared" si="835"/>
        <v>201511</v>
      </c>
      <c r="AE2043" s="21">
        <v>1.98</v>
      </c>
      <c r="AF2043" s="21">
        <v>1.925</v>
      </c>
      <c r="AG2043" s="21">
        <v>2.02</v>
      </c>
      <c r="AH2043" s="21">
        <v>1.8839999999999999</v>
      </c>
      <c r="AI2043">
        <v>47</v>
      </c>
      <c r="AJ2043">
        <v>14</v>
      </c>
      <c r="AK2043">
        <f t="shared" si="836"/>
        <v>-120</v>
      </c>
      <c r="AL2043">
        <f t="shared" si="837"/>
        <v>14</v>
      </c>
      <c r="AM2043">
        <f t="shared" si="838"/>
        <v>47</v>
      </c>
    </row>
    <row r="2044" spans="2:39" x14ac:dyDescent="0.25">
      <c r="B2044" s="23">
        <v>42320</v>
      </c>
      <c r="C2044" s="20" t="s">
        <v>45</v>
      </c>
      <c r="D2044" s="20" t="s">
        <v>27</v>
      </c>
      <c r="E2044" s="2">
        <v>-126.10340479192939</v>
      </c>
      <c r="F2044" s="2">
        <v>114.00000000000001</v>
      </c>
      <c r="H2044" s="2" t="str">
        <f t="shared" si="839"/>
        <v>New York Jets</v>
      </c>
      <c r="I2044" s="2" t="str">
        <f t="shared" si="840"/>
        <v>Buffalo Bills</v>
      </c>
      <c r="J2044" s="17">
        <f t="shared" si="841"/>
        <v>-126.10340479192939</v>
      </c>
      <c r="K2044" s="18">
        <f t="shared" si="842"/>
        <v>114.00000000000001</v>
      </c>
      <c r="L2044" s="4">
        <f t="shared" si="818"/>
        <v>1.7929999999999999</v>
      </c>
      <c r="M2044" s="4">
        <f t="shared" si="819"/>
        <v>2.14</v>
      </c>
      <c r="N2044" s="1">
        <f t="shared" si="820"/>
        <v>0.5577244841048522</v>
      </c>
      <c r="O2044" s="1">
        <f t="shared" si="821"/>
        <v>0.46728971962616822</v>
      </c>
      <c r="P2044" s="1">
        <f t="shared" si="822"/>
        <v>2.4403763030765302E-2</v>
      </c>
      <c r="Q2044" s="1">
        <f t="shared" si="823"/>
        <v>4.5217382239341991E-2</v>
      </c>
      <c r="R2044" s="1">
        <f t="shared" si="824"/>
        <v>0.55621738223934203</v>
      </c>
      <c r="S2044" s="1"/>
      <c r="T2044" s="17">
        <f t="shared" si="825"/>
        <v>797.85823300591676</v>
      </c>
      <c r="U2044" s="18">
        <f t="shared" si="826"/>
        <v>1141.4391434294505</v>
      </c>
      <c r="V2044" s="2">
        <f t="shared" si="827"/>
        <v>757.96532135562086</v>
      </c>
      <c r="W2044" s="18">
        <f t="shared" si="828"/>
        <v>1084.3671862579779</v>
      </c>
      <c r="X2044" s="2">
        <f t="shared" si="829"/>
        <v>-131.93215729335745</v>
      </c>
      <c r="Y2044" s="2">
        <f t="shared" si="830"/>
        <v>108.43671862579779</v>
      </c>
      <c r="Z2044" s="2">
        <f t="shared" si="831"/>
        <v>-1000</v>
      </c>
      <c r="AA2044" s="2">
        <f t="shared" si="832"/>
        <v>1084.3671862579779</v>
      </c>
      <c r="AB2044" s="5">
        <f t="shared" si="833"/>
        <v>-1</v>
      </c>
      <c r="AC2044" s="5">
        <f t="shared" si="834"/>
        <v>1.1400000000000001</v>
      </c>
      <c r="AD2044" s="3">
        <f t="shared" si="835"/>
        <v>201511</v>
      </c>
      <c r="AE2044" s="21">
        <v>1.714</v>
      </c>
      <c r="AF2044" s="21">
        <v>2.27</v>
      </c>
      <c r="AG2044" s="21">
        <v>1.7929999999999999</v>
      </c>
      <c r="AH2044" s="21">
        <v>2.14</v>
      </c>
      <c r="AI2044">
        <v>17</v>
      </c>
      <c r="AJ2044">
        <v>22</v>
      </c>
      <c r="AK2044">
        <f t="shared" si="836"/>
        <v>-130</v>
      </c>
      <c r="AL2044">
        <f t="shared" si="837"/>
        <v>17</v>
      </c>
      <c r="AM2044">
        <f t="shared" si="838"/>
        <v>22</v>
      </c>
    </row>
    <row r="2045" spans="2:39" x14ac:dyDescent="0.25">
      <c r="B2045" s="23">
        <v>42317</v>
      </c>
      <c r="C2045" s="20" t="s">
        <v>57</v>
      </c>
      <c r="D2045" s="20" t="s">
        <v>40</v>
      </c>
      <c r="E2045" s="2">
        <v>-179.21146953405017</v>
      </c>
      <c r="F2045" s="2">
        <v>161</v>
      </c>
      <c r="H2045" s="2" t="str">
        <f t="shared" si="839"/>
        <v>San Diego Chargers</v>
      </c>
      <c r="I2045" s="2" t="str">
        <f t="shared" si="840"/>
        <v>Chicago Bears</v>
      </c>
      <c r="J2045" s="17">
        <f t="shared" si="841"/>
        <v>-179.21146953405017</v>
      </c>
      <c r="K2045" s="18">
        <f t="shared" si="842"/>
        <v>161</v>
      </c>
      <c r="L2045" s="4">
        <f t="shared" si="818"/>
        <v>1.5579999999999998</v>
      </c>
      <c r="M2045" s="4">
        <f t="shared" si="819"/>
        <v>2.6100000000000003</v>
      </c>
      <c r="N2045" s="1">
        <f t="shared" si="820"/>
        <v>0.64184852374839541</v>
      </c>
      <c r="O2045" s="1">
        <f t="shared" si="821"/>
        <v>0.38314176245210724</v>
      </c>
      <c r="P2045" s="1">
        <f t="shared" si="822"/>
        <v>2.4380998080614336E-2</v>
      </c>
      <c r="Q2045" s="1">
        <f t="shared" si="823"/>
        <v>0.12935338064814408</v>
      </c>
      <c r="R2045" s="1">
        <f t="shared" si="824"/>
        <v>0.64035338064814407</v>
      </c>
      <c r="S2045" s="1"/>
      <c r="T2045" s="17">
        <f t="shared" si="825"/>
        <v>561.63773038542206</v>
      </c>
      <c r="U2045" s="18">
        <f t="shared" si="826"/>
        <v>1603.4302738055192</v>
      </c>
      <c r="V2045" s="2">
        <f t="shared" si="827"/>
        <v>533.55584386615089</v>
      </c>
      <c r="W2045" s="18">
        <f t="shared" si="828"/>
        <v>1523.2587601152431</v>
      </c>
      <c r="X2045" s="2">
        <f t="shared" si="829"/>
        <v>-187.42180626379991</v>
      </c>
      <c r="Y2045" s="2">
        <f t="shared" si="830"/>
        <v>152.32587601152431</v>
      </c>
      <c r="Z2045" s="2">
        <f t="shared" si="831"/>
        <v>-1000</v>
      </c>
      <c r="AA2045" s="2">
        <f t="shared" si="832"/>
        <v>1523.2587601152431</v>
      </c>
      <c r="AB2045" s="5">
        <f t="shared" si="833"/>
        <v>-1</v>
      </c>
      <c r="AC2045" s="5">
        <f t="shared" si="834"/>
        <v>1.6100000000000003</v>
      </c>
      <c r="AD2045" s="3">
        <f t="shared" si="835"/>
        <v>201511</v>
      </c>
      <c r="AE2045" s="21">
        <v>1.512</v>
      </c>
      <c r="AF2045" s="21">
        <v>2.75</v>
      </c>
      <c r="AG2045" s="21">
        <v>1.5580000000000001</v>
      </c>
      <c r="AH2045" s="21">
        <v>2.61</v>
      </c>
      <c r="AI2045">
        <v>19</v>
      </c>
      <c r="AJ2045">
        <v>22</v>
      </c>
      <c r="AK2045">
        <f t="shared" si="836"/>
        <v>-180</v>
      </c>
      <c r="AL2045">
        <f t="shared" si="837"/>
        <v>19</v>
      </c>
      <c r="AM2045">
        <f t="shared" si="838"/>
        <v>22</v>
      </c>
    </row>
    <row r="2046" spans="2:39" x14ac:dyDescent="0.25">
      <c r="B2046" s="23">
        <v>42316</v>
      </c>
      <c r="C2046" s="20" t="s">
        <v>26</v>
      </c>
      <c r="D2046" s="20" t="s">
        <v>22</v>
      </c>
      <c r="E2046" s="2">
        <v>149.00000000000003</v>
      </c>
      <c r="F2046" s="2">
        <v>-165.016501650165</v>
      </c>
      <c r="H2046" s="2" t="str">
        <f t="shared" si="839"/>
        <v>Philadelphia Eagles</v>
      </c>
      <c r="I2046" s="2" t="str">
        <f t="shared" si="840"/>
        <v>Dallas Cowboys</v>
      </c>
      <c r="J2046" s="17">
        <f t="shared" si="841"/>
        <v>-165.016501650165</v>
      </c>
      <c r="K2046" s="18">
        <f t="shared" si="842"/>
        <v>149.00000000000003</v>
      </c>
      <c r="L2046" s="4">
        <f t="shared" si="818"/>
        <v>1.6059999999999999</v>
      </c>
      <c r="M2046" s="4">
        <f t="shared" si="819"/>
        <v>2.4900000000000002</v>
      </c>
      <c r="N2046" s="1">
        <f t="shared" si="820"/>
        <v>0.62266500622665011</v>
      </c>
      <c r="O2046" s="1">
        <f t="shared" si="821"/>
        <v>0.40160642570281119</v>
      </c>
      <c r="P2046" s="1">
        <f t="shared" si="822"/>
        <v>2.3696289062499987E-2</v>
      </c>
      <c r="Q2046" s="1">
        <f t="shared" si="823"/>
        <v>0.11052929026191946</v>
      </c>
      <c r="R2046" s="1">
        <f t="shared" si="824"/>
        <v>0.6215292902619195</v>
      </c>
      <c r="S2046" s="1"/>
      <c r="T2046" s="17">
        <f t="shared" si="825"/>
        <v>608.93463215319855</v>
      </c>
      <c r="U2046" s="18">
        <f t="shared" si="826"/>
        <v>1484.2048330691989</v>
      </c>
      <c r="V2046" s="2">
        <f t="shared" si="827"/>
        <v>578.48790054553865</v>
      </c>
      <c r="W2046" s="18">
        <f t="shared" si="828"/>
        <v>1409.9945914157388</v>
      </c>
      <c r="X2046" s="2">
        <f t="shared" si="829"/>
        <v>-172.86446251632188</v>
      </c>
      <c r="Y2046" s="2">
        <f t="shared" si="830"/>
        <v>140.99945914157388</v>
      </c>
      <c r="Z2046" s="2">
        <f t="shared" si="831"/>
        <v>578.48790054553865</v>
      </c>
      <c r="AA2046" s="2">
        <f t="shared" si="832"/>
        <v>-1000</v>
      </c>
      <c r="AB2046" s="5">
        <f t="shared" si="833"/>
        <v>0.60599999999999987</v>
      </c>
      <c r="AC2046" s="5">
        <f t="shared" si="834"/>
        <v>-1</v>
      </c>
      <c r="AD2046" s="3">
        <f t="shared" si="835"/>
        <v>201511</v>
      </c>
      <c r="AE2046" s="21">
        <v>2.2599999999999998</v>
      </c>
      <c r="AF2046" s="21">
        <v>1.7190000000000001</v>
      </c>
      <c r="AG2046" s="21">
        <v>2.4900000000000002</v>
      </c>
      <c r="AH2046" s="21">
        <v>1.6060000000000001</v>
      </c>
      <c r="AI2046">
        <v>27</v>
      </c>
      <c r="AJ2046">
        <v>33</v>
      </c>
      <c r="AK2046">
        <f t="shared" si="836"/>
        <v>-170</v>
      </c>
      <c r="AL2046">
        <f t="shared" si="837"/>
        <v>33</v>
      </c>
      <c r="AM2046">
        <f t="shared" si="838"/>
        <v>27</v>
      </c>
    </row>
    <row r="2047" spans="2:39" x14ac:dyDescent="0.25">
      <c r="B2047" s="23">
        <v>42316</v>
      </c>
      <c r="C2047" s="20" t="s">
        <v>42</v>
      </c>
      <c r="D2047" s="20" t="s">
        <v>41</v>
      </c>
      <c r="E2047" s="2">
        <v>152.99999999999997</v>
      </c>
      <c r="F2047" s="2">
        <v>-170.06802721088434</v>
      </c>
      <c r="H2047" s="2" t="str">
        <f t="shared" si="839"/>
        <v>Denver Broncos</v>
      </c>
      <c r="I2047" s="2" t="str">
        <f t="shared" si="840"/>
        <v>Indianapolis Colts</v>
      </c>
      <c r="J2047" s="17">
        <f t="shared" si="841"/>
        <v>-170.06802721088434</v>
      </c>
      <c r="K2047" s="18">
        <f t="shared" si="842"/>
        <v>152.99999999999997</v>
      </c>
      <c r="L2047" s="4">
        <f t="shared" si="818"/>
        <v>1.5880000000000001</v>
      </c>
      <c r="M2047" s="4">
        <f t="shared" si="819"/>
        <v>2.5299999999999998</v>
      </c>
      <c r="N2047" s="1">
        <f t="shared" si="820"/>
        <v>0.62972292191435764</v>
      </c>
      <c r="O2047" s="1">
        <f t="shared" si="821"/>
        <v>0.39525691699604748</v>
      </c>
      <c r="P2047" s="1">
        <f t="shared" si="822"/>
        <v>2.4371053909664986E-2</v>
      </c>
      <c r="Q2047" s="1">
        <f t="shared" si="823"/>
        <v>0.11723300245915508</v>
      </c>
      <c r="R2047" s="1">
        <f t="shared" si="824"/>
        <v>0.62823300245915514</v>
      </c>
      <c r="S2047" s="1"/>
      <c r="T2047" s="17">
        <f t="shared" si="825"/>
        <v>591.76610602372068</v>
      </c>
      <c r="U2047" s="18">
        <f t="shared" si="826"/>
        <v>1525.4353459459228</v>
      </c>
      <c r="V2047" s="2">
        <f t="shared" si="827"/>
        <v>562.17780072253458</v>
      </c>
      <c r="W2047" s="18">
        <f t="shared" si="828"/>
        <v>1449.1635786486265</v>
      </c>
      <c r="X2047" s="2">
        <f t="shared" si="829"/>
        <v>-177.87966702256082</v>
      </c>
      <c r="Y2047" s="2">
        <f t="shared" si="830"/>
        <v>144.91635786486265</v>
      </c>
      <c r="Z2047" s="2">
        <f t="shared" si="831"/>
        <v>-1000</v>
      </c>
      <c r="AA2047" s="2">
        <f t="shared" si="832"/>
        <v>1449.1635786486265</v>
      </c>
      <c r="AB2047" s="5">
        <f t="shared" si="833"/>
        <v>-1</v>
      </c>
      <c r="AC2047" s="5">
        <f t="shared" si="834"/>
        <v>1.5299999999999998</v>
      </c>
      <c r="AD2047" s="3">
        <f t="shared" si="835"/>
        <v>201511</v>
      </c>
      <c r="AE2047" s="21">
        <v>2.97</v>
      </c>
      <c r="AF2047" s="21">
        <v>1.454</v>
      </c>
      <c r="AG2047" s="21">
        <v>2.5299999999999998</v>
      </c>
      <c r="AH2047" s="21">
        <v>1.5880000000000001</v>
      </c>
      <c r="AI2047">
        <v>27</v>
      </c>
      <c r="AJ2047">
        <v>24</v>
      </c>
      <c r="AK2047">
        <f t="shared" si="836"/>
        <v>-180</v>
      </c>
      <c r="AL2047">
        <f t="shared" si="837"/>
        <v>24</v>
      </c>
      <c r="AM2047">
        <f t="shared" si="838"/>
        <v>27</v>
      </c>
    </row>
    <row r="2048" spans="2:39" x14ac:dyDescent="0.25">
      <c r="B2048" s="23">
        <v>42316</v>
      </c>
      <c r="C2048" s="20" t="s">
        <v>25</v>
      </c>
      <c r="D2048" s="20" t="s">
        <v>38</v>
      </c>
      <c r="E2048" s="2">
        <v>361.00000000000006</v>
      </c>
      <c r="F2048" s="2">
        <v>-420.1680672268908</v>
      </c>
      <c r="H2048" s="2" t="str">
        <f t="shared" si="839"/>
        <v>Atlanta Falcons</v>
      </c>
      <c r="I2048" s="2" t="str">
        <f t="shared" si="840"/>
        <v>San Francisco 49ers</v>
      </c>
      <c r="J2048" s="17">
        <f t="shared" si="841"/>
        <v>-420.1680672268908</v>
      </c>
      <c r="K2048" s="18">
        <f t="shared" si="842"/>
        <v>361.00000000000006</v>
      </c>
      <c r="L2048" s="4">
        <f t="shared" si="818"/>
        <v>1.238</v>
      </c>
      <c r="M2048" s="4">
        <f t="shared" si="819"/>
        <v>4.6100000000000012</v>
      </c>
      <c r="N2048" s="1">
        <f t="shared" si="820"/>
        <v>0.80775444264943463</v>
      </c>
      <c r="O2048" s="1">
        <f t="shared" si="821"/>
        <v>0.21691973969631231</v>
      </c>
      <c r="P2048" s="1">
        <f t="shared" si="822"/>
        <v>2.4080027359781098E-2</v>
      </c>
      <c r="Q2048" s="1">
        <f t="shared" si="823"/>
        <v>0.29541735147656117</v>
      </c>
      <c r="R2048" s="1">
        <f t="shared" si="824"/>
        <v>0.80641735147656113</v>
      </c>
      <c r="S2048" s="1"/>
      <c r="T2048" s="17">
        <f t="shared" si="825"/>
        <v>240.05268260781642</v>
      </c>
      <c r="U2048" s="18">
        <f t="shared" si="826"/>
        <v>3463.1234488006144</v>
      </c>
      <c r="V2048" s="2">
        <f t="shared" si="827"/>
        <v>228.05004847742558</v>
      </c>
      <c r="W2048" s="18">
        <f t="shared" si="828"/>
        <v>3289.9672763605836</v>
      </c>
      <c r="X2048" s="2">
        <f t="shared" si="829"/>
        <v>-438.50023566164202</v>
      </c>
      <c r="Y2048" s="2">
        <f t="shared" si="830"/>
        <v>328.99672763605838</v>
      </c>
      <c r="Z2048" s="2">
        <f t="shared" si="831"/>
        <v>-1000</v>
      </c>
      <c r="AA2048" s="2">
        <f t="shared" si="832"/>
        <v>3289.9672763605836</v>
      </c>
      <c r="AB2048" s="5">
        <f t="shared" si="833"/>
        <v>-1</v>
      </c>
      <c r="AC2048" s="5">
        <f t="shared" si="834"/>
        <v>3.6100000000000012</v>
      </c>
      <c r="AD2048" s="3">
        <f t="shared" si="835"/>
        <v>201511</v>
      </c>
      <c r="AE2048" s="21">
        <v>3.54</v>
      </c>
      <c r="AF2048" s="21">
        <v>1.347</v>
      </c>
      <c r="AG2048" s="21">
        <v>4.6100000000000003</v>
      </c>
      <c r="AH2048" s="21">
        <v>1.238</v>
      </c>
      <c r="AI2048">
        <v>17</v>
      </c>
      <c r="AJ2048">
        <v>16</v>
      </c>
      <c r="AK2048">
        <f t="shared" si="836"/>
        <v>-500</v>
      </c>
      <c r="AL2048">
        <f t="shared" si="837"/>
        <v>16</v>
      </c>
      <c r="AM2048">
        <f t="shared" si="838"/>
        <v>17</v>
      </c>
    </row>
    <row r="2049" spans="2:39" x14ac:dyDescent="0.25">
      <c r="B2049" s="23">
        <v>42316</v>
      </c>
      <c r="C2049" s="20" t="s">
        <v>30</v>
      </c>
      <c r="D2049" s="20" t="s">
        <v>28</v>
      </c>
      <c r="E2049" s="2">
        <v>104</v>
      </c>
      <c r="F2049" s="2">
        <v>-115.07479861910242</v>
      </c>
      <c r="H2049" s="2" t="str">
        <f t="shared" si="839"/>
        <v>New York Giants</v>
      </c>
      <c r="I2049" s="2" t="str">
        <f t="shared" si="840"/>
        <v>Tampa Bay Buccaneers</v>
      </c>
      <c r="J2049" s="17">
        <f t="shared" si="841"/>
        <v>-115.07479861910242</v>
      </c>
      <c r="K2049" s="18">
        <f t="shared" si="842"/>
        <v>104</v>
      </c>
      <c r="L2049" s="4">
        <f t="shared" si="818"/>
        <v>1.8689999999999998</v>
      </c>
      <c r="M2049" s="4">
        <f t="shared" si="819"/>
        <v>2.04</v>
      </c>
      <c r="N2049" s="1">
        <f t="shared" si="820"/>
        <v>0.53504547886570364</v>
      </c>
      <c r="O2049" s="1">
        <f t="shared" si="821"/>
        <v>0.49019607843137253</v>
      </c>
      <c r="P2049" s="1">
        <f t="shared" si="822"/>
        <v>2.4620107444359274E-2</v>
      </c>
      <c r="Q2049" s="1">
        <f t="shared" si="823"/>
        <v>2.2424700217165555E-2</v>
      </c>
      <c r="R2049" s="1">
        <f t="shared" si="824"/>
        <v>0.53342470021716559</v>
      </c>
      <c r="S2049" s="1"/>
      <c r="T2049" s="17">
        <f t="shared" si="825"/>
        <v>874.67884331731227</v>
      </c>
      <c r="U2049" s="18">
        <f t="shared" si="826"/>
        <v>1042.3360926657469</v>
      </c>
      <c r="V2049" s="2">
        <f t="shared" si="827"/>
        <v>830.94490115144663</v>
      </c>
      <c r="W2049" s="18">
        <f t="shared" si="828"/>
        <v>990.21928803245953</v>
      </c>
      <c r="X2049" s="2">
        <f t="shared" si="829"/>
        <v>-120.34492282391919</v>
      </c>
      <c r="Y2049" s="2">
        <f t="shared" si="830"/>
        <v>-100.98773191814658</v>
      </c>
      <c r="Z2049" s="2">
        <f t="shared" si="831"/>
        <v>830.94490115144663</v>
      </c>
      <c r="AA2049" s="2">
        <f t="shared" si="832"/>
        <v>-1000</v>
      </c>
      <c r="AB2049" s="5">
        <f t="shared" si="833"/>
        <v>0.86899999999999977</v>
      </c>
      <c r="AC2049" s="5">
        <f t="shared" si="834"/>
        <v>-1</v>
      </c>
      <c r="AD2049" s="3">
        <f t="shared" si="835"/>
        <v>201511</v>
      </c>
      <c r="AE2049" s="21">
        <v>2.2000000000000002</v>
      </c>
      <c r="AF2049" s="21">
        <v>1.7569999999999999</v>
      </c>
      <c r="AG2049" s="21">
        <v>2.04</v>
      </c>
      <c r="AH2049" s="21">
        <v>1.869</v>
      </c>
      <c r="AI2049">
        <v>18</v>
      </c>
      <c r="AJ2049">
        <v>32</v>
      </c>
      <c r="AK2049">
        <f t="shared" si="836"/>
        <v>-120</v>
      </c>
      <c r="AL2049">
        <f t="shared" si="837"/>
        <v>32</v>
      </c>
      <c r="AM2049">
        <f t="shared" si="838"/>
        <v>18</v>
      </c>
    </row>
    <row r="2050" spans="2:39" x14ac:dyDescent="0.25">
      <c r="B2050" s="23">
        <v>42316</v>
      </c>
      <c r="C2050" s="20" t="s">
        <v>27</v>
      </c>
      <c r="D2050" s="20" t="s">
        <v>33</v>
      </c>
      <c r="E2050" s="2">
        <v>-202.02020202020196</v>
      </c>
      <c r="F2050" s="2">
        <v>181</v>
      </c>
      <c r="H2050" s="2" t="str">
        <f t="shared" si="839"/>
        <v>Buffalo Bills</v>
      </c>
      <c r="I2050" s="2" t="str">
        <f t="shared" si="840"/>
        <v>Miami Dolphins</v>
      </c>
      <c r="J2050" s="17">
        <f t="shared" si="841"/>
        <v>-202.02020202020196</v>
      </c>
      <c r="K2050" s="18">
        <f t="shared" si="842"/>
        <v>181</v>
      </c>
      <c r="L2050" s="4">
        <f t="shared" si="818"/>
        <v>1.4950000000000001</v>
      </c>
      <c r="M2050" s="4">
        <f t="shared" si="819"/>
        <v>2.81</v>
      </c>
      <c r="N2050" s="1">
        <f t="shared" si="820"/>
        <v>0.66889632107023411</v>
      </c>
      <c r="O2050" s="1">
        <f t="shared" si="821"/>
        <v>0.35587188612099646</v>
      </c>
      <c r="P2050" s="1">
        <f t="shared" si="822"/>
        <v>2.4169570267131069E-2</v>
      </c>
      <c r="Q2050" s="1">
        <f t="shared" si="823"/>
        <v>0.15651221747461883</v>
      </c>
      <c r="R2050" s="1">
        <f t="shared" si="824"/>
        <v>0.66751221747461886</v>
      </c>
      <c r="S2050" s="1"/>
      <c r="T2050" s="17">
        <f t="shared" si="825"/>
        <v>498.09992060261197</v>
      </c>
      <c r="U2050" s="18">
        <f t="shared" si="826"/>
        <v>1796.2818011286422</v>
      </c>
      <c r="V2050" s="2">
        <f t="shared" si="827"/>
        <v>473.19492457248134</v>
      </c>
      <c r="W2050" s="18">
        <f t="shared" si="828"/>
        <v>1706.46771107221</v>
      </c>
      <c r="X2050" s="2">
        <f t="shared" si="829"/>
        <v>-211.32940107155051</v>
      </c>
      <c r="Y2050" s="2">
        <f t="shared" si="830"/>
        <v>170.64677110722101</v>
      </c>
      <c r="Z2050" s="2">
        <f t="shared" si="831"/>
        <v>473.19492457248134</v>
      </c>
      <c r="AA2050" s="2">
        <f t="shared" si="832"/>
        <v>-1000</v>
      </c>
      <c r="AB2050" s="5">
        <f t="shared" si="833"/>
        <v>0.49500000000000011</v>
      </c>
      <c r="AC2050" s="5">
        <f t="shared" si="834"/>
        <v>-1</v>
      </c>
      <c r="AD2050" s="3">
        <f t="shared" si="835"/>
        <v>201511</v>
      </c>
      <c r="AE2050" s="21">
        <v>1.6659999999999999</v>
      </c>
      <c r="AF2050" s="21">
        <v>2.36</v>
      </c>
      <c r="AG2050" s="21">
        <v>1.4950000000000001</v>
      </c>
      <c r="AH2050" s="21">
        <v>2.81</v>
      </c>
      <c r="AI2050">
        <v>33</v>
      </c>
      <c r="AJ2050">
        <v>17</v>
      </c>
      <c r="AK2050">
        <f t="shared" si="836"/>
        <v>-300</v>
      </c>
      <c r="AL2050">
        <f t="shared" si="837"/>
        <v>33</v>
      </c>
      <c r="AM2050">
        <f t="shared" si="838"/>
        <v>17</v>
      </c>
    </row>
    <row r="2051" spans="2:39" x14ac:dyDescent="0.25">
      <c r="B2051" s="23">
        <v>42316</v>
      </c>
      <c r="C2051" s="20" t="s">
        <v>47</v>
      </c>
      <c r="D2051" s="20" t="s">
        <v>36</v>
      </c>
      <c r="E2051" s="2">
        <v>108.99999999999999</v>
      </c>
      <c r="F2051" s="2">
        <v>-120.04801920768308</v>
      </c>
      <c r="H2051" s="2" t="str">
        <f t="shared" si="839"/>
        <v>Green Bay Packers</v>
      </c>
      <c r="I2051" s="2" t="str">
        <f t="shared" si="840"/>
        <v>Carolina Panthers</v>
      </c>
      <c r="J2051" s="17">
        <f t="shared" si="841"/>
        <v>-120.04801920768308</v>
      </c>
      <c r="K2051" s="18">
        <f t="shared" si="842"/>
        <v>108.99999999999999</v>
      </c>
      <c r="L2051" s="4">
        <f t="shared" si="818"/>
        <v>1.8329999999999997</v>
      </c>
      <c r="M2051" s="4">
        <f t="shared" si="819"/>
        <v>2.09</v>
      </c>
      <c r="N2051" s="1">
        <f t="shared" si="820"/>
        <v>0.54555373704309884</v>
      </c>
      <c r="O2051" s="1">
        <f t="shared" si="821"/>
        <v>0.47846889952153115</v>
      </c>
      <c r="P2051" s="1">
        <f t="shared" si="822"/>
        <v>2.3459087433087E-2</v>
      </c>
      <c r="Q2051" s="1">
        <f t="shared" si="823"/>
        <v>3.3542418760783843E-2</v>
      </c>
      <c r="R2051" s="1">
        <f t="shared" si="824"/>
        <v>0.54454241876078391</v>
      </c>
      <c r="S2051" s="1"/>
      <c r="T2051" s="17">
        <f t="shared" si="825"/>
        <v>836.40422774721878</v>
      </c>
      <c r="U2051" s="18">
        <f t="shared" si="826"/>
        <v>1089.5532146537353</v>
      </c>
      <c r="V2051" s="2">
        <f t="shared" si="827"/>
        <v>794.58401635985786</v>
      </c>
      <c r="W2051" s="18">
        <f t="shared" si="828"/>
        <v>1035.0755539210484</v>
      </c>
      <c r="X2051" s="2">
        <f t="shared" si="829"/>
        <v>-125.85201557176953</v>
      </c>
      <c r="Y2051" s="2">
        <f t="shared" si="830"/>
        <v>103.50755539210483</v>
      </c>
      <c r="Z2051" s="2">
        <f t="shared" si="831"/>
        <v>-1000</v>
      </c>
      <c r="AA2051" s="2">
        <f t="shared" si="832"/>
        <v>1035.0755539210484</v>
      </c>
      <c r="AB2051" s="5">
        <f t="shared" si="833"/>
        <v>-1</v>
      </c>
      <c r="AC2051" s="5">
        <f t="shared" si="834"/>
        <v>1.0899999999999999</v>
      </c>
      <c r="AD2051" s="3">
        <f t="shared" si="835"/>
        <v>201511</v>
      </c>
      <c r="AE2051" s="21">
        <v>2.29</v>
      </c>
      <c r="AF2051" s="21">
        <v>1.704</v>
      </c>
      <c r="AG2051" s="21">
        <v>2.09</v>
      </c>
      <c r="AH2051" s="21">
        <v>1.833</v>
      </c>
      <c r="AI2051">
        <v>37</v>
      </c>
      <c r="AJ2051">
        <v>29</v>
      </c>
      <c r="AK2051">
        <f t="shared" si="836"/>
        <v>-130</v>
      </c>
      <c r="AL2051">
        <f t="shared" si="837"/>
        <v>29</v>
      </c>
      <c r="AM2051">
        <f t="shared" si="838"/>
        <v>37</v>
      </c>
    </row>
    <row r="2052" spans="2:39" x14ac:dyDescent="0.25">
      <c r="B2052" s="23">
        <v>42316</v>
      </c>
      <c r="C2052" s="20" t="s">
        <v>32</v>
      </c>
      <c r="D2052" s="20" t="s">
        <v>58</v>
      </c>
      <c r="E2052" s="2">
        <v>-123.00123001230013</v>
      </c>
      <c r="F2052" s="2">
        <v>110.99999999999999</v>
      </c>
      <c r="H2052" s="2" t="str">
        <f t="shared" si="839"/>
        <v>Minnesota Vikings</v>
      </c>
      <c r="I2052" s="2" t="str">
        <f t="shared" si="840"/>
        <v>St. Louis Rams</v>
      </c>
      <c r="J2052" s="17">
        <f t="shared" si="841"/>
        <v>-123.00123001230013</v>
      </c>
      <c r="K2052" s="18">
        <f t="shared" si="842"/>
        <v>110.99999999999999</v>
      </c>
      <c r="L2052" s="4">
        <f t="shared" ref="L2052:L2115" si="843">IF(J2052&lt;0,-(100-J2052)/J2052,J2052/100+1)</f>
        <v>1.8130000000000002</v>
      </c>
      <c r="M2052" s="4">
        <f t="shared" ref="M2052:M2115" si="844">IF(K2052&lt;0,-(100-K2052)/K2052,K2052/100+1)</f>
        <v>2.11</v>
      </c>
      <c r="N2052" s="1">
        <f t="shared" si="820"/>
        <v>0.55157198014340869</v>
      </c>
      <c r="O2052" s="1">
        <f t="shared" si="821"/>
        <v>0.47393364928909953</v>
      </c>
      <c r="P2052" s="1">
        <f t="shared" si="822"/>
        <v>2.4871271985725141E-2</v>
      </c>
      <c r="Q2052" s="1">
        <f t="shared" si="823"/>
        <v>3.8819165427154578E-2</v>
      </c>
      <c r="R2052" s="1">
        <f t="shared" si="824"/>
        <v>0.54981916542715459</v>
      </c>
      <c r="S2052" s="1"/>
      <c r="T2052" s="17">
        <f t="shared" si="825"/>
        <v>818.77981503809497</v>
      </c>
      <c r="U2052" s="18">
        <f t="shared" si="826"/>
        <v>1112.7024405877062</v>
      </c>
      <c r="V2052" s="2">
        <f t="shared" si="827"/>
        <v>777.84082428619013</v>
      </c>
      <c r="W2052" s="18">
        <f t="shared" si="828"/>
        <v>1057.0673185583207</v>
      </c>
      <c r="X2052" s="2">
        <f t="shared" si="829"/>
        <v>-128.56100744232359</v>
      </c>
      <c r="Y2052" s="2">
        <f t="shared" si="830"/>
        <v>105.70673185583207</v>
      </c>
      <c r="Z2052" s="2">
        <f t="shared" si="831"/>
        <v>777.84082428619013</v>
      </c>
      <c r="AA2052" s="2">
        <f t="shared" si="832"/>
        <v>-1000</v>
      </c>
      <c r="AB2052" s="5">
        <f t="shared" si="833"/>
        <v>0.81300000000000017</v>
      </c>
      <c r="AC2052" s="5">
        <f t="shared" si="834"/>
        <v>-1</v>
      </c>
      <c r="AD2052" s="3">
        <f t="shared" si="835"/>
        <v>201511</v>
      </c>
      <c r="AE2052" s="21">
        <v>1.7190000000000001</v>
      </c>
      <c r="AF2052" s="21">
        <v>2.2599999999999998</v>
      </c>
      <c r="AG2052" s="21">
        <v>1.8129999999999999</v>
      </c>
      <c r="AH2052" s="21">
        <v>2.11</v>
      </c>
      <c r="AI2052">
        <v>21</v>
      </c>
      <c r="AJ2052">
        <v>18</v>
      </c>
      <c r="AK2052">
        <f t="shared" si="836"/>
        <v>-130</v>
      </c>
      <c r="AL2052">
        <f t="shared" si="837"/>
        <v>21</v>
      </c>
      <c r="AM2052">
        <f t="shared" si="838"/>
        <v>18</v>
      </c>
    </row>
    <row r="2053" spans="2:39" x14ac:dyDescent="0.25">
      <c r="B2053" s="23">
        <v>42316</v>
      </c>
      <c r="C2053" s="20" t="s">
        <v>39</v>
      </c>
      <c r="D2053" s="20" t="s">
        <v>56</v>
      </c>
      <c r="E2053" s="2">
        <v>-1111.1111111111102</v>
      </c>
      <c r="F2053" s="2">
        <v>827.99999999999989</v>
      </c>
      <c r="H2053" s="2" t="str">
        <f t="shared" si="839"/>
        <v>New England Patriots</v>
      </c>
      <c r="I2053" s="2" t="str">
        <f t="shared" si="840"/>
        <v>Washington Redskins</v>
      </c>
      <c r="J2053" s="17">
        <f t="shared" si="841"/>
        <v>-1111.1111111111102</v>
      </c>
      <c r="K2053" s="18">
        <f t="shared" si="842"/>
        <v>827.99999999999989</v>
      </c>
      <c r="L2053" s="4">
        <f t="shared" si="843"/>
        <v>1.0900000000000001</v>
      </c>
      <c r="M2053" s="4">
        <f t="shared" si="844"/>
        <v>9.2799999999999994</v>
      </c>
      <c r="N2053" s="1">
        <f t="shared" ref="N2053:N2116" si="845">1/L2053</f>
        <v>0.9174311926605504</v>
      </c>
      <c r="O2053" s="1">
        <f t="shared" ref="O2053:O2116" si="846">1/M2053</f>
        <v>0.10775862068965518</v>
      </c>
      <c r="P2053" s="1">
        <f t="shared" ref="P2053:P2116" si="847">1-L2053*M2053/(L2053+M2053)</f>
        <v>2.4570877531340352E-2</v>
      </c>
      <c r="Q2053" s="1">
        <f t="shared" ref="Q2053:Q2116" si="848">ABS(N2053-O2053)/2</f>
        <v>0.40483628598544763</v>
      </c>
      <c r="R2053" s="1">
        <f t="shared" ref="R2053:R2116" si="849">R$1+IF(L2053&lt;=M2053,Q2053,-Q2053)</f>
        <v>0.91583628598544764</v>
      </c>
      <c r="S2053" s="1"/>
      <c r="T2053" s="17">
        <f t="shared" ref="T2053:T2116" si="850">(1/R2053-1)*1000</f>
        <v>91.898208558084619</v>
      </c>
      <c r="U2053" s="18">
        <f t="shared" ref="U2053:U2116" si="851">1000000/(T2053+S$1)-T$1</f>
        <v>7259.6974867878534</v>
      </c>
      <c r="V2053" s="2">
        <f t="shared" ref="V2053:V2116" si="852">T2053*0.95</f>
        <v>87.30329813018038</v>
      </c>
      <c r="W2053" s="18">
        <f t="shared" ref="W2053:W2116" si="853">U2053*0.95</f>
        <v>6896.7126124484603</v>
      </c>
      <c r="X2053" s="2">
        <f t="shared" ref="X2053:X2116" si="854">IF(V2053&lt;1000,-100000/V2053,V2053/10)</f>
        <v>-1145.4320986921618</v>
      </c>
      <c r="Y2053" s="2">
        <f t="shared" ref="Y2053:Y2116" si="855">IF(W2053&lt;1000,-100000/W2053,W2053/10)</f>
        <v>689.67126124484605</v>
      </c>
      <c r="Z2053" s="2">
        <f t="shared" ref="Z2053:Z2116" si="856">IF(AL2053&gt;AM2053,V2053,-1000)</f>
        <v>87.30329813018038</v>
      </c>
      <c r="AA2053" s="2">
        <f t="shared" ref="AA2053:AA2116" si="857">IF(AM2053&gt;AL2053,W2053,-1000)</f>
        <v>-1000</v>
      </c>
      <c r="AB2053" s="5">
        <f t="shared" ref="AB2053:AB2116" si="858">IF(AL2053&gt;AM2053,L2053-1,-1)</f>
        <v>9.000000000000008E-2</v>
      </c>
      <c r="AC2053" s="5">
        <f t="shared" ref="AC2053:AC2116" si="859">IF(AM2053&gt;AL2053,M2053-1,-1)</f>
        <v>-1</v>
      </c>
      <c r="AD2053" s="3">
        <f t="shared" ref="AD2053:AD2116" si="860">YEAR(B2053)*100+MONTH(B2053)</f>
        <v>201511</v>
      </c>
      <c r="AE2053" s="21">
        <v>1.0860000000000001</v>
      </c>
      <c r="AF2053" s="21">
        <v>9.58</v>
      </c>
      <c r="AG2053" s="21">
        <v>1.0900000000000001</v>
      </c>
      <c r="AH2053" s="21">
        <v>9.2799999999999994</v>
      </c>
      <c r="AI2053">
        <v>27</v>
      </c>
      <c r="AJ2053">
        <v>10</v>
      </c>
      <c r="AK2053">
        <f t="shared" ref="AK2053:AK2116" si="861">IF(J2053&lt;-200,INT(J2053/100)*100,INT(J2053/10)*10)</f>
        <v>-1200</v>
      </c>
      <c r="AL2053">
        <f t="shared" ref="AL2053:AL2116" si="862">IF(E2053&lt;F2053,AI2053,AJ2053)</f>
        <v>27</v>
      </c>
      <c r="AM2053">
        <f t="shared" ref="AM2053:AM2116" si="863">IF(E2053&lt;F2053,AJ2053,AI2053)</f>
        <v>10</v>
      </c>
    </row>
    <row r="2054" spans="2:39" x14ac:dyDescent="0.25">
      <c r="B2054" s="23">
        <v>42316</v>
      </c>
      <c r="C2054" s="20" t="s">
        <v>46</v>
      </c>
      <c r="D2054" s="20" t="s">
        <v>44</v>
      </c>
      <c r="E2054" s="2">
        <v>-300.30030030030031</v>
      </c>
      <c r="F2054" s="2">
        <v>264</v>
      </c>
      <c r="H2054" s="2" t="str">
        <f t="shared" si="839"/>
        <v>New Orleans Saints</v>
      </c>
      <c r="I2054" s="2" t="str">
        <f t="shared" si="840"/>
        <v>Tennessee Titans</v>
      </c>
      <c r="J2054" s="17">
        <f t="shared" si="841"/>
        <v>-300.30030030030031</v>
      </c>
      <c r="K2054" s="18">
        <f t="shared" si="842"/>
        <v>264</v>
      </c>
      <c r="L2054" s="4">
        <f t="shared" si="843"/>
        <v>1.333</v>
      </c>
      <c r="M2054" s="4">
        <f t="shared" si="844"/>
        <v>3.64</v>
      </c>
      <c r="N2054" s="1">
        <f t="shared" si="845"/>
        <v>0.75018754688672173</v>
      </c>
      <c r="O2054" s="1">
        <f t="shared" si="846"/>
        <v>0.27472527472527469</v>
      </c>
      <c r="P2054" s="1">
        <f t="shared" si="847"/>
        <v>2.4307259199678244E-2</v>
      </c>
      <c r="Q2054" s="1">
        <f t="shared" si="848"/>
        <v>0.23773113608072352</v>
      </c>
      <c r="R2054" s="1">
        <f t="shared" si="849"/>
        <v>0.7487311360807235</v>
      </c>
      <c r="S2054" s="1"/>
      <c r="T2054" s="17">
        <f t="shared" si="850"/>
        <v>335.59291421291482</v>
      </c>
      <c r="U2054" s="18">
        <f t="shared" si="851"/>
        <v>2582.4792899601139</v>
      </c>
      <c r="V2054" s="2">
        <f t="shared" si="852"/>
        <v>318.81326850226907</v>
      </c>
      <c r="W2054" s="18">
        <f t="shared" si="853"/>
        <v>2453.3553254621079</v>
      </c>
      <c r="X2054" s="2">
        <f t="shared" si="854"/>
        <v>-313.66323136355999</v>
      </c>
      <c r="Y2054" s="2">
        <f t="shared" si="855"/>
        <v>245.3355325462108</v>
      </c>
      <c r="Z2054" s="2">
        <f t="shared" si="856"/>
        <v>-1000</v>
      </c>
      <c r="AA2054" s="2">
        <f t="shared" si="857"/>
        <v>2453.3553254621079</v>
      </c>
      <c r="AB2054" s="5">
        <f t="shared" si="858"/>
        <v>-1</v>
      </c>
      <c r="AC2054" s="5">
        <f t="shared" si="859"/>
        <v>2.64</v>
      </c>
      <c r="AD2054" s="3">
        <f t="shared" si="860"/>
        <v>201511</v>
      </c>
      <c r="AE2054" s="21">
        <v>1.24</v>
      </c>
      <c r="AF2054" s="21">
        <v>4.58</v>
      </c>
      <c r="AG2054" s="21">
        <v>1.333</v>
      </c>
      <c r="AH2054" s="21">
        <v>3.64</v>
      </c>
      <c r="AI2054">
        <v>28</v>
      </c>
      <c r="AJ2054">
        <v>34</v>
      </c>
      <c r="AK2054">
        <f t="shared" si="861"/>
        <v>-400</v>
      </c>
      <c r="AL2054">
        <f t="shared" si="862"/>
        <v>28</v>
      </c>
      <c r="AM2054">
        <f t="shared" si="863"/>
        <v>34</v>
      </c>
    </row>
    <row r="2055" spans="2:39" x14ac:dyDescent="0.25">
      <c r="B2055" s="23">
        <v>42316</v>
      </c>
      <c r="C2055" s="20" t="s">
        <v>45</v>
      </c>
      <c r="D2055" s="20" t="s">
        <v>29</v>
      </c>
      <c r="E2055" s="2">
        <v>-335.57046979865765</v>
      </c>
      <c r="F2055" s="2">
        <v>293</v>
      </c>
      <c r="H2055" s="2" t="str">
        <f t="shared" ref="H2055:H2118" si="864">IF(E2055&lt;=F2055,C2055,D2055)</f>
        <v>New York Jets</v>
      </c>
      <c r="I2055" s="2" t="str">
        <f t="shared" ref="I2055:I2118" si="865">IF(E2055&gt;F2055,C2055,D2055)</f>
        <v>Jacksonville Jaguars</v>
      </c>
      <c r="J2055" s="17">
        <f t="shared" ref="J2055:J2118" si="866">IF(E2055&lt;=F2055,E2055,F2055)</f>
        <v>-335.57046979865765</v>
      </c>
      <c r="K2055" s="18">
        <f t="shared" ref="K2055:K2118" si="867">IF(E2055&gt;F2055,E2055,F2055)</f>
        <v>293</v>
      </c>
      <c r="L2055" s="4">
        <f t="shared" si="843"/>
        <v>1.298</v>
      </c>
      <c r="M2055" s="4">
        <f t="shared" si="844"/>
        <v>3.93</v>
      </c>
      <c r="N2055" s="1">
        <f t="shared" si="845"/>
        <v>0.77041602465331271</v>
      </c>
      <c r="O2055" s="1">
        <f t="shared" si="846"/>
        <v>0.2544529262086514</v>
      </c>
      <c r="P2055" s="1">
        <f t="shared" si="847"/>
        <v>2.4265493496556934E-2</v>
      </c>
      <c r="Q2055" s="1">
        <f t="shared" si="848"/>
        <v>0.25798154922233063</v>
      </c>
      <c r="R2055" s="1">
        <f t="shared" si="849"/>
        <v>0.76898154922233064</v>
      </c>
      <c r="S2055" s="1"/>
      <c r="T2055" s="17">
        <f t="shared" si="850"/>
        <v>300.42131831550154</v>
      </c>
      <c r="U2055" s="18">
        <f t="shared" si="851"/>
        <v>2850.0152957456385</v>
      </c>
      <c r="V2055" s="2">
        <f t="shared" si="852"/>
        <v>285.40025239972647</v>
      </c>
      <c r="W2055" s="18">
        <f t="shared" si="853"/>
        <v>2707.5145309583563</v>
      </c>
      <c r="X2055" s="2">
        <f t="shared" si="854"/>
        <v>-350.38511409563085</v>
      </c>
      <c r="Y2055" s="2">
        <f t="shared" si="855"/>
        <v>270.75145309583564</v>
      </c>
      <c r="Z2055" s="2">
        <f t="shared" si="856"/>
        <v>285.40025239972647</v>
      </c>
      <c r="AA2055" s="2">
        <f t="shared" si="857"/>
        <v>-1000</v>
      </c>
      <c r="AB2055" s="5">
        <f t="shared" si="858"/>
        <v>0.29800000000000004</v>
      </c>
      <c r="AC2055" s="5">
        <f t="shared" si="859"/>
        <v>-1</v>
      </c>
      <c r="AD2055" s="3">
        <f t="shared" si="860"/>
        <v>201511</v>
      </c>
      <c r="AE2055" s="21">
        <v>1.298</v>
      </c>
      <c r="AF2055" s="21">
        <v>3.93</v>
      </c>
      <c r="AG2055" s="21">
        <v>1.298</v>
      </c>
      <c r="AH2055" s="21">
        <v>3.93</v>
      </c>
      <c r="AI2055">
        <v>28</v>
      </c>
      <c r="AJ2055">
        <v>23</v>
      </c>
      <c r="AK2055">
        <f t="shared" si="861"/>
        <v>-400</v>
      </c>
      <c r="AL2055">
        <f t="shared" si="862"/>
        <v>28</v>
      </c>
      <c r="AM2055">
        <f t="shared" si="863"/>
        <v>23</v>
      </c>
    </row>
    <row r="2056" spans="2:39" x14ac:dyDescent="0.25">
      <c r="B2056" s="23">
        <v>42316</v>
      </c>
      <c r="C2056" s="20" t="s">
        <v>48</v>
      </c>
      <c r="D2056" s="20" t="s">
        <v>55</v>
      </c>
      <c r="E2056" s="2">
        <v>-260.41666666666674</v>
      </c>
      <c r="F2056" s="2">
        <v>231</v>
      </c>
      <c r="H2056" s="2" t="str">
        <f t="shared" si="864"/>
        <v>Pittsburgh Steelers</v>
      </c>
      <c r="I2056" s="2" t="str">
        <f t="shared" si="865"/>
        <v>Oakland Raiders</v>
      </c>
      <c r="J2056" s="17">
        <f t="shared" si="866"/>
        <v>-260.41666666666674</v>
      </c>
      <c r="K2056" s="18">
        <f t="shared" si="867"/>
        <v>231</v>
      </c>
      <c r="L2056" s="4">
        <f t="shared" si="843"/>
        <v>1.3839999999999999</v>
      </c>
      <c r="M2056" s="4">
        <f t="shared" si="844"/>
        <v>3.31</v>
      </c>
      <c r="N2056" s="1">
        <f t="shared" si="845"/>
        <v>0.7225433526011561</v>
      </c>
      <c r="O2056" s="1">
        <f t="shared" si="846"/>
        <v>0.30211480362537763</v>
      </c>
      <c r="P2056" s="1">
        <f t="shared" si="847"/>
        <v>2.4064763527907984E-2</v>
      </c>
      <c r="Q2056" s="1">
        <f t="shared" si="848"/>
        <v>0.21021427448788924</v>
      </c>
      <c r="R2056" s="1">
        <f t="shared" si="849"/>
        <v>0.72121427448788922</v>
      </c>
      <c r="S2056" s="1"/>
      <c r="T2056" s="17">
        <f t="shared" si="850"/>
        <v>386.55048211582812</v>
      </c>
      <c r="U2056" s="18">
        <f t="shared" si="851"/>
        <v>2272.2260058594952</v>
      </c>
      <c r="V2056" s="2">
        <f t="shared" si="852"/>
        <v>367.22295801003668</v>
      </c>
      <c r="W2056" s="18">
        <f t="shared" si="853"/>
        <v>2158.6147055665206</v>
      </c>
      <c r="X2056" s="2">
        <f t="shared" si="854"/>
        <v>-272.31412911081355</v>
      </c>
      <c r="Y2056" s="2">
        <f t="shared" si="855"/>
        <v>215.86147055665205</v>
      </c>
      <c r="Z2056" s="2">
        <f t="shared" si="856"/>
        <v>367.22295801003668</v>
      </c>
      <c r="AA2056" s="2">
        <f t="shared" si="857"/>
        <v>-1000</v>
      </c>
      <c r="AB2056" s="5">
        <f t="shared" si="858"/>
        <v>0.3839999999999999</v>
      </c>
      <c r="AC2056" s="5">
        <f t="shared" si="859"/>
        <v>-1</v>
      </c>
      <c r="AD2056" s="3">
        <f t="shared" si="860"/>
        <v>201511</v>
      </c>
      <c r="AE2056" s="21">
        <v>1.48</v>
      </c>
      <c r="AF2056" s="21">
        <v>2.86</v>
      </c>
      <c r="AG2056" s="21">
        <v>1.3839999999999999</v>
      </c>
      <c r="AH2056" s="21">
        <v>3.31</v>
      </c>
      <c r="AI2056">
        <v>38</v>
      </c>
      <c r="AJ2056">
        <v>35</v>
      </c>
      <c r="AK2056">
        <f t="shared" si="861"/>
        <v>-300</v>
      </c>
      <c r="AL2056">
        <f t="shared" si="862"/>
        <v>38</v>
      </c>
      <c r="AM2056">
        <f t="shared" si="863"/>
        <v>35</v>
      </c>
    </row>
    <row r="2057" spans="2:39" x14ac:dyDescent="0.25">
      <c r="B2057" s="23">
        <v>42313</v>
      </c>
      <c r="C2057" s="20" t="s">
        <v>24</v>
      </c>
      <c r="D2057" s="20" t="s">
        <v>49</v>
      </c>
      <c r="E2057" s="2">
        <v>-854.70085470085473</v>
      </c>
      <c r="F2057" s="2">
        <v>671</v>
      </c>
      <c r="H2057" s="2" t="str">
        <f t="shared" si="864"/>
        <v>Cincinnati Bengals</v>
      </c>
      <c r="I2057" s="2" t="str">
        <f t="shared" si="865"/>
        <v>Cleveland Browns</v>
      </c>
      <c r="J2057" s="17">
        <f t="shared" si="866"/>
        <v>-854.70085470085473</v>
      </c>
      <c r="K2057" s="18">
        <f t="shared" si="867"/>
        <v>671</v>
      </c>
      <c r="L2057" s="4">
        <f t="shared" si="843"/>
        <v>1.117</v>
      </c>
      <c r="M2057" s="4">
        <f t="shared" si="844"/>
        <v>7.71</v>
      </c>
      <c r="N2057" s="1">
        <f t="shared" si="845"/>
        <v>0.89525514771709935</v>
      </c>
      <c r="O2057" s="1">
        <f t="shared" si="846"/>
        <v>0.1297016861219196</v>
      </c>
      <c r="P2057" s="1">
        <f t="shared" si="847"/>
        <v>2.4349155998640626E-2</v>
      </c>
      <c r="Q2057" s="1">
        <f t="shared" si="848"/>
        <v>0.38277673079758989</v>
      </c>
      <c r="R2057" s="1">
        <f t="shared" si="849"/>
        <v>0.8937767307975899</v>
      </c>
      <c r="S2057" s="1"/>
      <c r="T2057" s="17">
        <f t="shared" si="850"/>
        <v>118.84765573122324</v>
      </c>
      <c r="U2057" s="18">
        <f t="shared" si="851"/>
        <v>6058.2304401132624</v>
      </c>
      <c r="V2057" s="2">
        <f t="shared" si="852"/>
        <v>112.90527294466207</v>
      </c>
      <c r="W2057" s="18">
        <f t="shared" si="853"/>
        <v>5755.3189181075986</v>
      </c>
      <c r="X2057" s="2">
        <f t="shared" si="854"/>
        <v>-885.69822641510029</v>
      </c>
      <c r="Y2057" s="2">
        <f t="shared" si="855"/>
        <v>575.53189181075982</v>
      </c>
      <c r="Z2057" s="2">
        <f t="shared" si="856"/>
        <v>112.90527294466207</v>
      </c>
      <c r="AA2057" s="2">
        <f t="shared" si="857"/>
        <v>-1000</v>
      </c>
      <c r="AB2057" s="5">
        <f t="shared" si="858"/>
        <v>0.11699999999999999</v>
      </c>
      <c r="AC2057" s="5">
        <f t="shared" si="859"/>
        <v>-1</v>
      </c>
      <c r="AD2057" s="3">
        <f t="shared" si="860"/>
        <v>201511</v>
      </c>
      <c r="AE2057" s="21">
        <v>1.21</v>
      </c>
      <c r="AF2057" s="21">
        <v>5.04</v>
      </c>
      <c r="AG2057" s="21">
        <v>1.117</v>
      </c>
      <c r="AH2057" s="21">
        <v>7.71</v>
      </c>
      <c r="AI2057">
        <v>31</v>
      </c>
      <c r="AJ2057">
        <v>10</v>
      </c>
      <c r="AK2057">
        <f t="shared" si="861"/>
        <v>-900</v>
      </c>
      <c r="AL2057">
        <f t="shared" si="862"/>
        <v>31</v>
      </c>
      <c r="AM2057">
        <f t="shared" si="863"/>
        <v>10</v>
      </c>
    </row>
    <row r="2058" spans="2:39" x14ac:dyDescent="0.25">
      <c r="B2058" s="23">
        <v>42310</v>
      </c>
      <c r="C2058" s="20" t="s">
        <v>47</v>
      </c>
      <c r="D2058" s="20" t="s">
        <v>42</v>
      </c>
      <c r="E2058" s="2">
        <v>-220.26431718061676</v>
      </c>
      <c r="F2058" s="2">
        <v>197.00000000000003</v>
      </c>
      <c r="H2058" s="2" t="str">
        <f t="shared" si="864"/>
        <v>Carolina Panthers</v>
      </c>
      <c r="I2058" s="2" t="str">
        <f t="shared" si="865"/>
        <v>Indianapolis Colts</v>
      </c>
      <c r="J2058" s="17">
        <f t="shared" si="866"/>
        <v>-220.26431718061676</v>
      </c>
      <c r="K2058" s="18">
        <f t="shared" si="867"/>
        <v>197.00000000000003</v>
      </c>
      <c r="L2058" s="4">
        <f t="shared" si="843"/>
        <v>1.4540000000000002</v>
      </c>
      <c r="M2058" s="4">
        <f t="shared" si="844"/>
        <v>2.97</v>
      </c>
      <c r="N2058" s="1">
        <f t="shared" si="845"/>
        <v>0.68775790921595592</v>
      </c>
      <c r="O2058" s="1">
        <f t="shared" si="846"/>
        <v>0.33670033670033667</v>
      </c>
      <c r="P2058" s="1">
        <f t="shared" si="847"/>
        <v>2.3874321880650751E-2</v>
      </c>
      <c r="Q2058" s="1">
        <f t="shared" si="848"/>
        <v>0.17552878625780963</v>
      </c>
      <c r="R2058" s="1">
        <f t="shared" si="849"/>
        <v>0.68652878625780966</v>
      </c>
      <c r="S2058" s="1"/>
      <c r="T2058" s="17">
        <f t="shared" si="850"/>
        <v>456.6031607369099</v>
      </c>
      <c r="U2058" s="18">
        <f t="shared" si="851"/>
        <v>1948.6078523326898</v>
      </c>
      <c r="V2058" s="2">
        <f t="shared" si="852"/>
        <v>433.77300270006441</v>
      </c>
      <c r="W2058" s="18">
        <f t="shared" si="853"/>
        <v>1851.1774597160552</v>
      </c>
      <c r="X2058" s="2">
        <f t="shared" si="854"/>
        <v>-230.53532464570125</v>
      </c>
      <c r="Y2058" s="2">
        <f t="shared" si="855"/>
        <v>185.11774597160553</v>
      </c>
      <c r="Z2058" s="2">
        <f t="shared" si="856"/>
        <v>433.77300270006441</v>
      </c>
      <c r="AA2058" s="2">
        <f t="shared" si="857"/>
        <v>-1000</v>
      </c>
      <c r="AB2058" s="5">
        <f t="shared" si="858"/>
        <v>0.45400000000000018</v>
      </c>
      <c r="AC2058" s="5">
        <f t="shared" si="859"/>
        <v>-1</v>
      </c>
      <c r="AD2058" s="3">
        <f t="shared" si="860"/>
        <v>201511</v>
      </c>
      <c r="AE2058" s="21">
        <v>1.35</v>
      </c>
      <c r="AF2058" s="21">
        <v>3.52</v>
      </c>
      <c r="AG2058" s="21">
        <v>1.454</v>
      </c>
      <c r="AH2058" s="21">
        <v>2.97</v>
      </c>
      <c r="AI2058">
        <v>29</v>
      </c>
      <c r="AJ2058">
        <v>26</v>
      </c>
      <c r="AK2058">
        <f t="shared" si="861"/>
        <v>-300</v>
      </c>
      <c r="AL2058">
        <f t="shared" si="862"/>
        <v>29</v>
      </c>
      <c r="AM2058">
        <f t="shared" si="863"/>
        <v>26</v>
      </c>
    </row>
    <row r="2059" spans="2:39" x14ac:dyDescent="0.25">
      <c r="B2059" s="23">
        <v>42309</v>
      </c>
      <c r="C2059" s="20" t="s">
        <v>41</v>
      </c>
      <c r="D2059" s="20" t="s">
        <v>36</v>
      </c>
      <c r="E2059" s="2">
        <v>120.00000000000001</v>
      </c>
      <c r="F2059" s="2">
        <v>-133.15579227696406</v>
      </c>
      <c r="H2059" s="2" t="str">
        <f t="shared" si="864"/>
        <v>Green Bay Packers</v>
      </c>
      <c r="I2059" s="2" t="str">
        <f t="shared" si="865"/>
        <v>Denver Broncos</v>
      </c>
      <c r="J2059" s="17">
        <f t="shared" si="866"/>
        <v>-133.15579227696406</v>
      </c>
      <c r="K2059" s="18">
        <f t="shared" si="867"/>
        <v>120.00000000000001</v>
      </c>
      <c r="L2059" s="4">
        <f t="shared" si="843"/>
        <v>1.7509999999999999</v>
      </c>
      <c r="M2059" s="4">
        <f t="shared" si="844"/>
        <v>2.2000000000000002</v>
      </c>
      <c r="N2059" s="1">
        <f t="shared" si="845"/>
        <v>0.57110222729868654</v>
      </c>
      <c r="O2059" s="1">
        <f t="shared" si="846"/>
        <v>0.45454545454545453</v>
      </c>
      <c r="P2059" s="1">
        <f t="shared" si="847"/>
        <v>2.5006327512022253E-2</v>
      </c>
      <c r="Q2059" s="1">
        <f t="shared" si="848"/>
        <v>5.8278386376616004E-2</v>
      </c>
      <c r="R2059" s="1">
        <f t="shared" si="849"/>
        <v>0.56927838637661599</v>
      </c>
      <c r="S2059" s="1"/>
      <c r="T2059" s="17">
        <f t="shared" si="850"/>
        <v>756.60981328462503</v>
      </c>
      <c r="U2059" s="18">
        <f t="shared" si="851"/>
        <v>1202.4897180992134</v>
      </c>
      <c r="V2059" s="2">
        <f t="shared" si="852"/>
        <v>718.77932262039371</v>
      </c>
      <c r="W2059" s="18">
        <f t="shared" si="853"/>
        <v>1142.3652321942527</v>
      </c>
      <c r="X2059" s="2">
        <f t="shared" si="854"/>
        <v>-139.12475895305161</v>
      </c>
      <c r="Y2059" s="2">
        <f t="shared" si="855"/>
        <v>114.23652321942527</v>
      </c>
      <c r="Z2059" s="2">
        <f t="shared" si="856"/>
        <v>-1000</v>
      </c>
      <c r="AA2059" s="2">
        <f t="shared" si="857"/>
        <v>1142.3652321942527</v>
      </c>
      <c r="AB2059" s="5">
        <f t="shared" si="858"/>
        <v>-1</v>
      </c>
      <c r="AC2059" s="5">
        <f t="shared" si="859"/>
        <v>1.2000000000000002</v>
      </c>
      <c r="AD2059" s="3">
        <f t="shared" si="860"/>
        <v>201511</v>
      </c>
      <c r="AE2059" s="21">
        <v>2.36</v>
      </c>
      <c r="AF2059" s="21">
        <v>1.6659999999999999</v>
      </c>
      <c r="AG2059" s="21">
        <v>2.2000000000000002</v>
      </c>
      <c r="AH2059" s="21">
        <v>1.7509999999999999</v>
      </c>
      <c r="AI2059">
        <v>29</v>
      </c>
      <c r="AJ2059">
        <v>10</v>
      </c>
      <c r="AK2059">
        <f t="shared" si="861"/>
        <v>-140</v>
      </c>
      <c r="AL2059">
        <f t="shared" si="862"/>
        <v>10</v>
      </c>
      <c r="AM2059">
        <f t="shared" si="863"/>
        <v>29</v>
      </c>
    </row>
    <row r="2060" spans="2:39" x14ac:dyDescent="0.25">
      <c r="B2060" s="23">
        <v>42309</v>
      </c>
      <c r="C2060" s="20" t="s">
        <v>26</v>
      </c>
      <c r="D2060" s="20" t="s">
        <v>35</v>
      </c>
      <c r="E2060" s="2">
        <v>186</v>
      </c>
      <c r="F2060" s="2">
        <v>-208.33333333333334</v>
      </c>
      <c r="H2060" s="2" t="str">
        <f t="shared" si="864"/>
        <v>Seattle Seahawks</v>
      </c>
      <c r="I2060" s="2" t="str">
        <f t="shared" si="865"/>
        <v>Dallas Cowboys</v>
      </c>
      <c r="J2060" s="17">
        <f t="shared" si="866"/>
        <v>-208.33333333333334</v>
      </c>
      <c r="K2060" s="18">
        <f t="shared" si="867"/>
        <v>186</v>
      </c>
      <c r="L2060" s="4">
        <f t="shared" si="843"/>
        <v>1.4800000000000002</v>
      </c>
      <c r="M2060" s="4">
        <f t="shared" si="844"/>
        <v>2.8600000000000003</v>
      </c>
      <c r="N2060" s="1">
        <f t="shared" si="845"/>
        <v>0.67567567567567555</v>
      </c>
      <c r="O2060" s="1">
        <f t="shared" si="846"/>
        <v>0.34965034965034963</v>
      </c>
      <c r="P2060" s="1">
        <f t="shared" si="847"/>
        <v>2.4700460829493065E-2</v>
      </c>
      <c r="Q2060" s="1">
        <f t="shared" si="848"/>
        <v>0.16301266301266296</v>
      </c>
      <c r="R2060" s="1">
        <f t="shared" si="849"/>
        <v>0.67401266301266294</v>
      </c>
      <c r="S2060" s="1"/>
      <c r="T2060" s="17">
        <f t="shared" si="850"/>
        <v>483.65165059400761</v>
      </c>
      <c r="U2060" s="18">
        <f t="shared" si="851"/>
        <v>1846.6048003943094</v>
      </c>
      <c r="V2060" s="2">
        <f t="shared" si="852"/>
        <v>459.46906806430718</v>
      </c>
      <c r="W2060" s="18">
        <f t="shared" si="853"/>
        <v>1754.2745603745939</v>
      </c>
      <c r="X2060" s="2">
        <f t="shared" si="854"/>
        <v>-217.64250729932493</v>
      </c>
      <c r="Y2060" s="2">
        <f t="shared" si="855"/>
        <v>175.42745603745939</v>
      </c>
      <c r="Z2060" s="2">
        <f t="shared" si="856"/>
        <v>459.46906806430718</v>
      </c>
      <c r="AA2060" s="2">
        <f t="shared" si="857"/>
        <v>-1000</v>
      </c>
      <c r="AB2060" s="5">
        <f t="shared" si="858"/>
        <v>0.4800000000000002</v>
      </c>
      <c r="AC2060" s="5">
        <f t="shared" si="859"/>
        <v>-1</v>
      </c>
      <c r="AD2060" s="3">
        <f t="shared" si="860"/>
        <v>201511</v>
      </c>
      <c r="AE2060" s="21">
        <v>3.22</v>
      </c>
      <c r="AF2060" s="21">
        <v>1.4</v>
      </c>
      <c r="AG2060" s="21">
        <v>2.86</v>
      </c>
      <c r="AH2060" s="21">
        <v>1.48</v>
      </c>
      <c r="AI2060">
        <v>12</v>
      </c>
      <c r="AJ2060">
        <v>13</v>
      </c>
      <c r="AK2060">
        <f t="shared" si="861"/>
        <v>-300</v>
      </c>
      <c r="AL2060">
        <f t="shared" si="862"/>
        <v>13</v>
      </c>
      <c r="AM2060">
        <f t="shared" si="863"/>
        <v>12</v>
      </c>
    </row>
    <row r="2061" spans="2:39" x14ac:dyDescent="0.25">
      <c r="B2061" s="23">
        <v>42309</v>
      </c>
      <c r="C2061" s="20" t="s">
        <v>55</v>
      </c>
      <c r="D2061" s="20" t="s">
        <v>45</v>
      </c>
      <c r="E2061" s="2">
        <v>152.99999999999997</v>
      </c>
      <c r="F2061" s="2">
        <v>-170.06802721088434</v>
      </c>
      <c r="H2061" s="2" t="str">
        <f t="shared" si="864"/>
        <v>New York Jets</v>
      </c>
      <c r="I2061" s="2" t="str">
        <f t="shared" si="865"/>
        <v>Oakland Raiders</v>
      </c>
      <c r="J2061" s="17">
        <f t="shared" si="866"/>
        <v>-170.06802721088434</v>
      </c>
      <c r="K2061" s="18">
        <f t="shared" si="867"/>
        <v>152.99999999999997</v>
      </c>
      <c r="L2061" s="4">
        <f t="shared" si="843"/>
        <v>1.5880000000000001</v>
      </c>
      <c r="M2061" s="4">
        <f t="shared" si="844"/>
        <v>2.5299999999999998</v>
      </c>
      <c r="N2061" s="1">
        <f t="shared" si="845"/>
        <v>0.62972292191435764</v>
      </c>
      <c r="O2061" s="1">
        <f t="shared" si="846"/>
        <v>0.39525691699604748</v>
      </c>
      <c r="P2061" s="1">
        <f t="shared" si="847"/>
        <v>2.4371053909664986E-2</v>
      </c>
      <c r="Q2061" s="1">
        <f t="shared" si="848"/>
        <v>0.11723300245915508</v>
      </c>
      <c r="R2061" s="1">
        <f t="shared" si="849"/>
        <v>0.62823300245915514</v>
      </c>
      <c r="S2061" s="1"/>
      <c r="T2061" s="17">
        <f t="shared" si="850"/>
        <v>591.76610602372068</v>
      </c>
      <c r="U2061" s="18">
        <f t="shared" si="851"/>
        <v>1525.4353459459228</v>
      </c>
      <c r="V2061" s="2">
        <f t="shared" si="852"/>
        <v>562.17780072253458</v>
      </c>
      <c r="W2061" s="18">
        <f t="shared" si="853"/>
        <v>1449.1635786486265</v>
      </c>
      <c r="X2061" s="2">
        <f t="shared" si="854"/>
        <v>-177.87966702256082</v>
      </c>
      <c r="Y2061" s="2">
        <f t="shared" si="855"/>
        <v>144.91635786486265</v>
      </c>
      <c r="Z2061" s="2">
        <f t="shared" si="856"/>
        <v>-1000</v>
      </c>
      <c r="AA2061" s="2">
        <f t="shared" si="857"/>
        <v>1449.1635786486265</v>
      </c>
      <c r="AB2061" s="5">
        <f t="shared" si="858"/>
        <v>-1</v>
      </c>
      <c r="AC2061" s="5">
        <f t="shared" si="859"/>
        <v>1.5299999999999998</v>
      </c>
      <c r="AD2061" s="3">
        <f t="shared" si="860"/>
        <v>201511</v>
      </c>
      <c r="AE2061" s="21">
        <v>2.14</v>
      </c>
      <c r="AF2061" s="21">
        <v>1.7929999999999999</v>
      </c>
      <c r="AG2061" s="21">
        <v>2.5299999999999998</v>
      </c>
      <c r="AH2061" s="21">
        <v>1.5880000000000001</v>
      </c>
      <c r="AI2061">
        <v>34</v>
      </c>
      <c r="AJ2061">
        <v>20</v>
      </c>
      <c r="AK2061">
        <f t="shared" si="861"/>
        <v>-180</v>
      </c>
      <c r="AL2061">
        <f t="shared" si="862"/>
        <v>20</v>
      </c>
      <c r="AM2061">
        <f t="shared" si="863"/>
        <v>34</v>
      </c>
    </row>
    <row r="2062" spans="2:39" x14ac:dyDescent="0.25">
      <c r="B2062" s="23">
        <v>42309</v>
      </c>
      <c r="C2062" s="20" t="s">
        <v>38</v>
      </c>
      <c r="D2062" s="20" t="s">
        <v>30</v>
      </c>
      <c r="E2062" s="2">
        <v>-400</v>
      </c>
      <c r="F2062" s="2">
        <v>346</v>
      </c>
      <c r="H2062" s="2" t="str">
        <f t="shared" si="864"/>
        <v>Atlanta Falcons</v>
      </c>
      <c r="I2062" s="2" t="str">
        <f t="shared" si="865"/>
        <v>Tampa Bay Buccaneers</v>
      </c>
      <c r="J2062" s="17">
        <f t="shared" si="866"/>
        <v>-400</v>
      </c>
      <c r="K2062" s="18">
        <f t="shared" si="867"/>
        <v>346</v>
      </c>
      <c r="L2062" s="4">
        <f t="shared" si="843"/>
        <v>1.25</v>
      </c>
      <c r="M2062" s="4">
        <f t="shared" si="844"/>
        <v>4.46</v>
      </c>
      <c r="N2062" s="1">
        <f t="shared" si="845"/>
        <v>0.8</v>
      </c>
      <c r="O2062" s="1">
        <f t="shared" si="846"/>
        <v>0.22421524663677131</v>
      </c>
      <c r="P2062" s="1">
        <f t="shared" si="847"/>
        <v>2.3642732049036774E-2</v>
      </c>
      <c r="Q2062" s="1">
        <f t="shared" si="848"/>
        <v>0.28789237668161438</v>
      </c>
      <c r="R2062" s="1">
        <f t="shared" si="849"/>
        <v>0.79889237668161439</v>
      </c>
      <c r="S2062" s="1"/>
      <c r="T2062" s="17">
        <f t="shared" si="850"/>
        <v>251.73306090832037</v>
      </c>
      <c r="U2062" s="18">
        <f t="shared" si="851"/>
        <v>3325.0323008798923</v>
      </c>
      <c r="V2062" s="2">
        <f t="shared" si="852"/>
        <v>239.14640786290434</v>
      </c>
      <c r="W2062" s="18">
        <f t="shared" si="853"/>
        <v>3158.7806858358977</v>
      </c>
      <c r="X2062" s="2">
        <f t="shared" si="854"/>
        <v>-418.15388695834849</v>
      </c>
      <c r="Y2062" s="2">
        <f t="shared" si="855"/>
        <v>315.87806858358977</v>
      </c>
      <c r="Z2062" s="2">
        <f t="shared" si="856"/>
        <v>-1000</v>
      </c>
      <c r="AA2062" s="2">
        <f t="shared" si="857"/>
        <v>3158.7806858358977</v>
      </c>
      <c r="AB2062" s="5">
        <f t="shared" si="858"/>
        <v>-1</v>
      </c>
      <c r="AC2062" s="5">
        <f t="shared" si="859"/>
        <v>3.46</v>
      </c>
      <c r="AD2062" s="3">
        <f t="shared" si="860"/>
        <v>201511</v>
      </c>
      <c r="AE2062" s="21">
        <v>1.3169999999999999</v>
      </c>
      <c r="AF2062" s="21">
        <v>3.77</v>
      </c>
      <c r="AG2062" s="21">
        <v>1.25</v>
      </c>
      <c r="AH2062" s="21">
        <v>4.46</v>
      </c>
      <c r="AI2062">
        <v>20</v>
      </c>
      <c r="AJ2062">
        <v>23</v>
      </c>
      <c r="AK2062">
        <f t="shared" si="861"/>
        <v>-400</v>
      </c>
      <c r="AL2062">
        <f t="shared" si="862"/>
        <v>20</v>
      </c>
      <c r="AM2062">
        <f t="shared" si="863"/>
        <v>23</v>
      </c>
    </row>
    <row r="2063" spans="2:39" x14ac:dyDescent="0.25">
      <c r="B2063" s="23">
        <v>42309</v>
      </c>
      <c r="C2063" s="20" t="s">
        <v>31</v>
      </c>
      <c r="D2063" s="20" t="s">
        <v>57</v>
      </c>
      <c r="E2063" s="2">
        <v>-208.33333333333334</v>
      </c>
      <c r="F2063" s="2">
        <v>186</v>
      </c>
      <c r="H2063" s="2" t="str">
        <f t="shared" si="864"/>
        <v>Baltimore Ravens</v>
      </c>
      <c r="I2063" s="2" t="str">
        <f t="shared" si="865"/>
        <v>San Diego Chargers</v>
      </c>
      <c r="J2063" s="17">
        <f t="shared" si="866"/>
        <v>-208.33333333333334</v>
      </c>
      <c r="K2063" s="18">
        <f t="shared" si="867"/>
        <v>186</v>
      </c>
      <c r="L2063" s="4">
        <f t="shared" si="843"/>
        <v>1.4800000000000002</v>
      </c>
      <c r="M2063" s="4">
        <f t="shared" si="844"/>
        <v>2.8600000000000003</v>
      </c>
      <c r="N2063" s="1">
        <f t="shared" si="845"/>
        <v>0.67567567567567555</v>
      </c>
      <c r="O2063" s="1">
        <f t="shared" si="846"/>
        <v>0.34965034965034963</v>
      </c>
      <c r="P2063" s="1">
        <f t="shared" si="847"/>
        <v>2.4700460829493065E-2</v>
      </c>
      <c r="Q2063" s="1">
        <f t="shared" si="848"/>
        <v>0.16301266301266296</v>
      </c>
      <c r="R2063" s="1">
        <f t="shared" si="849"/>
        <v>0.67401266301266294</v>
      </c>
      <c r="S2063" s="1"/>
      <c r="T2063" s="17">
        <f t="shared" si="850"/>
        <v>483.65165059400761</v>
      </c>
      <c r="U2063" s="18">
        <f t="shared" si="851"/>
        <v>1846.6048003943094</v>
      </c>
      <c r="V2063" s="2">
        <f t="shared" si="852"/>
        <v>459.46906806430718</v>
      </c>
      <c r="W2063" s="18">
        <f t="shared" si="853"/>
        <v>1754.2745603745939</v>
      </c>
      <c r="X2063" s="2">
        <f t="shared" si="854"/>
        <v>-217.64250729932493</v>
      </c>
      <c r="Y2063" s="2">
        <f t="shared" si="855"/>
        <v>175.42745603745939</v>
      </c>
      <c r="Z2063" s="2">
        <f t="shared" si="856"/>
        <v>459.46906806430718</v>
      </c>
      <c r="AA2063" s="2">
        <f t="shared" si="857"/>
        <v>-1000</v>
      </c>
      <c r="AB2063" s="5">
        <f t="shared" si="858"/>
        <v>0.4800000000000002</v>
      </c>
      <c r="AC2063" s="5">
        <f t="shared" si="859"/>
        <v>-1</v>
      </c>
      <c r="AD2063" s="3">
        <f t="shared" si="860"/>
        <v>201511</v>
      </c>
      <c r="AE2063" s="21">
        <v>1.5880000000000001</v>
      </c>
      <c r="AF2063" s="21">
        <v>2.5299999999999998</v>
      </c>
      <c r="AG2063" s="21">
        <v>1.48</v>
      </c>
      <c r="AH2063" s="21">
        <v>2.86</v>
      </c>
      <c r="AI2063">
        <v>29</v>
      </c>
      <c r="AJ2063">
        <v>26</v>
      </c>
      <c r="AK2063">
        <f t="shared" si="861"/>
        <v>-300</v>
      </c>
      <c r="AL2063">
        <f t="shared" si="862"/>
        <v>29</v>
      </c>
      <c r="AM2063">
        <f t="shared" si="863"/>
        <v>26</v>
      </c>
    </row>
    <row r="2064" spans="2:39" x14ac:dyDescent="0.25">
      <c r="B2064" s="23">
        <v>42309</v>
      </c>
      <c r="C2064" s="20" t="s">
        <v>40</v>
      </c>
      <c r="D2064" s="20" t="s">
        <v>32</v>
      </c>
      <c r="E2064" s="2">
        <v>106</v>
      </c>
      <c r="F2064" s="2">
        <v>-117.09601873536299</v>
      </c>
      <c r="H2064" s="2" t="str">
        <f t="shared" si="864"/>
        <v>Minnesota Vikings</v>
      </c>
      <c r="I2064" s="2" t="str">
        <f t="shared" si="865"/>
        <v>Chicago Bears</v>
      </c>
      <c r="J2064" s="17">
        <f t="shared" si="866"/>
        <v>-117.09601873536299</v>
      </c>
      <c r="K2064" s="18">
        <f t="shared" si="867"/>
        <v>106</v>
      </c>
      <c r="L2064" s="4">
        <f t="shared" si="843"/>
        <v>1.8539999999999999</v>
      </c>
      <c r="M2064" s="4">
        <f t="shared" si="844"/>
        <v>2.06</v>
      </c>
      <c r="N2064" s="1">
        <f t="shared" si="845"/>
        <v>0.53937432578209277</v>
      </c>
      <c r="O2064" s="1">
        <f t="shared" si="846"/>
        <v>0.4854368932038835</v>
      </c>
      <c r="P2064" s="1">
        <f t="shared" si="847"/>
        <v>2.421052631578946E-2</v>
      </c>
      <c r="Q2064" s="1">
        <f t="shared" si="848"/>
        <v>2.6968716289104633E-2</v>
      </c>
      <c r="R2064" s="1">
        <f t="shared" si="849"/>
        <v>0.5379687162891047</v>
      </c>
      <c r="S2064" s="1"/>
      <c r="T2064" s="17">
        <f t="shared" si="850"/>
        <v>858.84414784929493</v>
      </c>
      <c r="U2064" s="18">
        <f t="shared" si="851"/>
        <v>1061.3854342361001</v>
      </c>
      <c r="V2064" s="2">
        <f t="shared" si="852"/>
        <v>815.90194045683018</v>
      </c>
      <c r="W2064" s="18">
        <f t="shared" si="853"/>
        <v>1008.316162524295</v>
      </c>
      <c r="X2064" s="2">
        <f t="shared" si="854"/>
        <v>-122.56374821710705</v>
      </c>
      <c r="Y2064" s="2">
        <f t="shared" si="855"/>
        <v>100.8316162524295</v>
      </c>
      <c r="Z2064" s="2">
        <f t="shared" si="856"/>
        <v>815.90194045683018</v>
      </c>
      <c r="AA2064" s="2">
        <f t="shared" si="857"/>
        <v>-1000</v>
      </c>
      <c r="AB2064" s="5">
        <f t="shared" si="858"/>
        <v>0.85399999999999987</v>
      </c>
      <c r="AC2064" s="5">
        <f t="shared" si="859"/>
        <v>-1</v>
      </c>
      <c r="AD2064" s="3">
        <f t="shared" si="860"/>
        <v>201511</v>
      </c>
      <c r="AE2064" s="21">
        <v>1.8620000000000001</v>
      </c>
      <c r="AF2064" s="21">
        <v>2.0499999999999998</v>
      </c>
      <c r="AG2064" s="21">
        <v>2.06</v>
      </c>
      <c r="AH2064" s="21">
        <v>1.8540000000000001</v>
      </c>
      <c r="AI2064">
        <v>20</v>
      </c>
      <c r="AJ2064">
        <v>23</v>
      </c>
      <c r="AK2064">
        <f t="shared" si="861"/>
        <v>-120</v>
      </c>
      <c r="AL2064">
        <f t="shared" si="862"/>
        <v>23</v>
      </c>
      <c r="AM2064">
        <f t="shared" si="863"/>
        <v>20</v>
      </c>
    </row>
    <row r="2065" spans="2:39" x14ac:dyDescent="0.25">
      <c r="B2065" s="23">
        <v>42309</v>
      </c>
      <c r="C2065" s="20" t="s">
        <v>49</v>
      </c>
      <c r="D2065" s="20" t="s">
        <v>51</v>
      </c>
      <c r="E2065" s="2">
        <v>271</v>
      </c>
      <c r="F2065" s="2">
        <v>-308.64197530864192</v>
      </c>
      <c r="H2065" s="2" t="str">
        <f t="shared" si="864"/>
        <v>Arizona Cardinals</v>
      </c>
      <c r="I2065" s="2" t="str">
        <f t="shared" si="865"/>
        <v>Cleveland Browns</v>
      </c>
      <c r="J2065" s="17">
        <f t="shared" si="866"/>
        <v>-308.64197530864192</v>
      </c>
      <c r="K2065" s="18">
        <f t="shared" si="867"/>
        <v>271</v>
      </c>
      <c r="L2065" s="4">
        <f t="shared" si="843"/>
        <v>1.3240000000000001</v>
      </c>
      <c r="M2065" s="4">
        <f t="shared" si="844"/>
        <v>3.71</v>
      </c>
      <c r="N2065" s="1">
        <f t="shared" si="845"/>
        <v>0.75528700906344404</v>
      </c>
      <c r="O2065" s="1">
        <f t="shared" si="846"/>
        <v>0.26954177897574122</v>
      </c>
      <c r="P2065" s="1">
        <f t="shared" si="847"/>
        <v>2.4227254668255815E-2</v>
      </c>
      <c r="Q2065" s="1">
        <f t="shared" si="848"/>
        <v>0.24287261504385141</v>
      </c>
      <c r="R2065" s="1">
        <f t="shared" si="849"/>
        <v>0.75387261504385139</v>
      </c>
      <c r="S2065" s="1"/>
      <c r="T2065" s="17">
        <f t="shared" si="850"/>
        <v>326.48405054722906</v>
      </c>
      <c r="U2065" s="18">
        <f t="shared" si="851"/>
        <v>2646.9056108247742</v>
      </c>
      <c r="V2065" s="2">
        <f t="shared" si="852"/>
        <v>310.15984801986758</v>
      </c>
      <c r="W2065" s="18">
        <f t="shared" si="853"/>
        <v>2514.5603302835352</v>
      </c>
      <c r="X2065" s="2">
        <f t="shared" si="854"/>
        <v>-322.41439579759663</v>
      </c>
      <c r="Y2065" s="2">
        <f t="shared" si="855"/>
        <v>251.45603302835352</v>
      </c>
      <c r="Z2065" s="2">
        <f t="shared" si="856"/>
        <v>310.15984801986758</v>
      </c>
      <c r="AA2065" s="2">
        <f t="shared" si="857"/>
        <v>-1000</v>
      </c>
      <c r="AB2065" s="5">
        <f t="shared" si="858"/>
        <v>0.32400000000000007</v>
      </c>
      <c r="AC2065" s="5">
        <f t="shared" si="859"/>
        <v>-1</v>
      </c>
      <c r="AD2065" s="3">
        <f t="shared" si="860"/>
        <v>201511</v>
      </c>
      <c r="AE2065" s="21">
        <v>2.99</v>
      </c>
      <c r="AF2065" s="21">
        <v>1.448</v>
      </c>
      <c r="AG2065" s="21">
        <v>3.71</v>
      </c>
      <c r="AH2065" s="21">
        <v>1.3240000000000001</v>
      </c>
      <c r="AI2065">
        <v>20</v>
      </c>
      <c r="AJ2065">
        <v>34</v>
      </c>
      <c r="AK2065">
        <f t="shared" si="861"/>
        <v>-400</v>
      </c>
      <c r="AL2065">
        <f t="shared" si="862"/>
        <v>34</v>
      </c>
      <c r="AM2065">
        <f t="shared" si="863"/>
        <v>20</v>
      </c>
    </row>
    <row r="2066" spans="2:39" x14ac:dyDescent="0.25">
      <c r="B2066" s="23">
        <v>42309</v>
      </c>
      <c r="C2066" s="20" t="s">
        <v>43</v>
      </c>
      <c r="D2066" s="20" t="s">
        <v>44</v>
      </c>
      <c r="E2066" s="2">
        <v>-185.18518518518516</v>
      </c>
      <c r="F2066" s="2">
        <v>166</v>
      </c>
      <c r="H2066" s="2" t="str">
        <f t="shared" si="864"/>
        <v>Houston Texans</v>
      </c>
      <c r="I2066" s="2" t="str">
        <f t="shared" si="865"/>
        <v>Tennessee Titans</v>
      </c>
      <c r="J2066" s="17">
        <f t="shared" si="866"/>
        <v>-185.18518518518516</v>
      </c>
      <c r="K2066" s="18">
        <f t="shared" si="867"/>
        <v>166</v>
      </c>
      <c r="L2066" s="4">
        <f t="shared" si="843"/>
        <v>1.54</v>
      </c>
      <c r="M2066" s="4">
        <f t="shared" si="844"/>
        <v>2.66</v>
      </c>
      <c r="N2066" s="1">
        <f t="shared" si="845"/>
        <v>0.64935064935064934</v>
      </c>
      <c r="O2066" s="1">
        <f t="shared" si="846"/>
        <v>0.37593984962406013</v>
      </c>
      <c r="P2066" s="1">
        <f t="shared" si="847"/>
        <v>2.4666666666666726E-2</v>
      </c>
      <c r="Q2066" s="1">
        <f t="shared" si="848"/>
        <v>0.13670539986329461</v>
      </c>
      <c r="R2066" s="1">
        <f t="shared" si="849"/>
        <v>0.64770539986329467</v>
      </c>
      <c r="S2066" s="1"/>
      <c r="T2066" s="17">
        <f t="shared" si="850"/>
        <v>543.91178491187668</v>
      </c>
      <c r="U2066" s="18">
        <f t="shared" si="851"/>
        <v>1653.0471874062387</v>
      </c>
      <c r="V2066" s="2">
        <f t="shared" si="852"/>
        <v>516.71619566628283</v>
      </c>
      <c r="W2066" s="18">
        <f t="shared" si="853"/>
        <v>1570.3948280359266</v>
      </c>
      <c r="X2066" s="2">
        <f t="shared" si="854"/>
        <v>-193.52983482751958</v>
      </c>
      <c r="Y2066" s="2">
        <f t="shared" si="855"/>
        <v>157.03948280359265</v>
      </c>
      <c r="Z2066" s="2">
        <f t="shared" si="856"/>
        <v>516.71619566628283</v>
      </c>
      <c r="AA2066" s="2">
        <f t="shared" si="857"/>
        <v>-1000</v>
      </c>
      <c r="AB2066" s="5">
        <f t="shared" si="858"/>
        <v>0.54</v>
      </c>
      <c r="AC2066" s="5">
        <f t="shared" si="859"/>
        <v>-1</v>
      </c>
      <c r="AD2066" s="3">
        <f t="shared" si="860"/>
        <v>201511</v>
      </c>
      <c r="AE2066" s="21">
        <v>1.4950000000000001</v>
      </c>
      <c r="AF2066" s="21">
        <v>2.81</v>
      </c>
      <c r="AG2066" s="21">
        <v>1.54</v>
      </c>
      <c r="AH2066" s="21">
        <v>2.66</v>
      </c>
      <c r="AI2066">
        <v>20</v>
      </c>
      <c r="AJ2066">
        <v>6</v>
      </c>
      <c r="AK2066">
        <f t="shared" si="861"/>
        <v>-190</v>
      </c>
      <c r="AL2066">
        <f t="shared" si="862"/>
        <v>20</v>
      </c>
      <c r="AM2066">
        <f t="shared" si="863"/>
        <v>6</v>
      </c>
    </row>
    <row r="2067" spans="2:39" x14ac:dyDescent="0.25">
      <c r="B2067" s="23">
        <v>42309</v>
      </c>
      <c r="C2067" s="20" t="s">
        <v>46</v>
      </c>
      <c r="D2067" s="20" t="s">
        <v>28</v>
      </c>
      <c r="E2067" s="2">
        <v>-167.22408026755849</v>
      </c>
      <c r="F2067" s="2">
        <v>150.99999999999997</v>
      </c>
      <c r="H2067" s="2" t="str">
        <f t="shared" si="864"/>
        <v>New Orleans Saints</v>
      </c>
      <c r="I2067" s="2" t="str">
        <f t="shared" si="865"/>
        <v>New York Giants</v>
      </c>
      <c r="J2067" s="17">
        <f t="shared" si="866"/>
        <v>-167.22408026755849</v>
      </c>
      <c r="K2067" s="18">
        <f t="shared" si="867"/>
        <v>150.99999999999997</v>
      </c>
      <c r="L2067" s="4">
        <f t="shared" si="843"/>
        <v>1.5980000000000003</v>
      </c>
      <c r="M2067" s="4">
        <f t="shared" si="844"/>
        <v>2.5099999999999998</v>
      </c>
      <c r="N2067" s="1">
        <f t="shared" si="845"/>
        <v>0.6257822277847308</v>
      </c>
      <c r="O2067" s="1">
        <f t="shared" si="846"/>
        <v>0.39840637450199207</v>
      </c>
      <c r="P2067" s="1">
        <f t="shared" si="847"/>
        <v>2.3617332035053451E-2</v>
      </c>
      <c r="Q2067" s="1">
        <f t="shared" si="848"/>
        <v>0.11368792664136937</v>
      </c>
      <c r="R2067" s="1">
        <f t="shared" si="849"/>
        <v>0.62468792664136941</v>
      </c>
      <c r="S2067" s="1"/>
      <c r="T2067" s="17">
        <f t="shared" si="850"/>
        <v>600.79930690591948</v>
      </c>
      <c r="U2067" s="18">
        <f t="shared" si="851"/>
        <v>1503.4686795207117</v>
      </c>
      <c r="V2067" s="2">
        <f t="shared" si="852"/>
        <v>570.75934156062351</v>
      </c>
      <c r="W2067" s="18">
        <f t="shared" si="853"/>
        <v>1428.2952455446762</v>
      </c>
      <c r="X2067" s="2">
        <f t="shared" si="854"/>
        <v>-175.20519195808632</v>
      </c>
      <c r="Y2067" s="2">
        <f t="shared" si="855"/>
        <v>142.82952455446761</v>
      </c>
      <c r="Z2067" s="2">
        <f t="shared" si="856"/>
        <v>570.75934156062351</v>
      </c>
      <c r="AA2067" s="2">
        <f t="shared" si="857"/>
        <v>-1000</v>
      </c>
      <c r="AB2067" s="5">
        <f t="shared" si="858"/>
        <v>0.59800000000000031</v>
      </c>
      <c r="AC2067" s="5">
        <f t="shared" si="859"/>
        <v>-1</v>
      </c>
      <c r="AD2067" s="3">
        <f t="shared" si="860"/>
        <v>201511</v>
      </c>
      <c r="AE2067" s="21">
        <v>1.595</v>
      </c>
      <c r="AF2067" s="21">
        <v>2.52</v>
      </c>
      <c r="AG2067" s="21">
        <v>1.5980000000000001</v>
      </c>
      <c r="AH2067" s="21">
        <v>2.5099999999999998</v>
      </c>
      <c r="AI2067">
        <v>52</v>
      </c>
      <c r="AJ2067">
        <v>49</v>
      </c>
      <c r="AK2067">
        <f t="shared" si="861"/>
        <v>-170</v>
      </c>
      <c r="AL2067">
        <f t="shared" si="862"/>
        <v>52</v>
      </c>
      <c r="AM2067">
        <f t="shared" si="863"/>
        <v>49</v>
      </c>
    </row>
    <row r="2068" spans="2:39" x14ac:dyDescent="0.25">
      <c r="B2068" s="23">
        <v>42309</v>
      </c>
      <c r="C2068" s="20" t="s">
        <v>48</v>
      </c>
      <c r="D2068" s="20" t="s">
        <v>24</v>
      </c>
      <c r="E2068" s="2">
        <v>-117.09601873536299</v>
      </c>
      <c r="F2068" s="2">
        <v>106</v>
      </c>
      <c r="H2068" s="2" t="str">
        <f t="shared" si="864"/>
        <v>Pittsburgh Steelers</v>
      </c>
      <c r="I2068" s="2" t="str">
        <f t="shared" si="865"/>
        <v>Cincinnati Bengals</v>
      </c>
      <c r="J2068" s="17">
        <f t="shared" si="866"/>
        <v>-117.09601873536299</v>
      </c>
      <c r="K2068" s="18">
        <f t="shared" si="867"/>
        <v>106</v>
      </c>
      <c r="L2068" s="4">
        <f t="shared" si="843"/>
        <v>1.8539999999999999</v>
      </c>
      <c r="M2068" s="4">
        <f t="shared" si="844"/>
        <v>2.06</v>
      </c>
      <c r="N2068" s="1">
        <f t="shared" si="845"/>
        <v>0.53937432578209277</v>
      </c>
      <c r="O2068" s="1">
        <f t="shared" si="846"/>
        <v>0.4854368932038835</v>
      </c>
      <c r="P2068" s="1">
        <f t="shared" si="847"/>
        <v>2.421052631578946E-2</v>
      </c>
      <c r="Q2068" s="1">
        <f t="shared" si="848"/>
        <v>2.6968716289104633E-2</v>
      </c>
      <c r="R2068" s="1">
        <f t="shared" si="849"/>
        <v>0.5379687162891047</v>
      </c>
      <c r="S2068" s="1"/>
      <c r="T2068" s="17">
        <f t="shared" si="850"/>
        <v>858.84414784929493</v>
      </c>
      <c r="U2068" s="18">
        <f t="shared" si="851"/>
        <v>1061.3854342361001</v>
      </c>
      <c r="V2068" s="2">
        <f t="shared" si="852"/>
        <v>815.90194045683018</v>
      </c>
      <c r="W2068" s="18">
        <f t="shared" si="853"/>
        <v>1008.316162524295</v>
      </c>
      <c r="X2068" s="2">
        <f t="shared" si="854"/>
        <v>-122.56374821710705</v>
      </c>
      <c r="Y2068" s="2">
        <f t="shared" si="855"/>
        <v>100.8316162524295</v>
      </c>
      <c r="Z2068" s="2">
        <f t="shared" si="856"/>
        <v>-1000</v>
      </c>
      <c r="AA2068" s="2">
        <f t="shared" si="857"/>
        <v>1008.316162524295</v>
      </c>
      <c r="AB2068" s="5">
        <f t="shared" si="858"/>
        <v>-1</v>
      </c>
      <c r="AC2068" s="5">
        <f t="shared" si="859"/>
        <v>1.06</v>
      </c>
      <c r="AD2068" s="3">
        <f t="shared" si="860"/>
        <v>201511</v>
      </c>
      <c r="AE2068" s="21">
        <v>2.11</v>
      </c>
      <c r="AF2068" s="21">
        <v>1.8129999999999999</v>
      </c>
      <c r="AG2068" s="21">
        <v>1.8540000000000001</v>
      </c>
      <c r="AH2068" s="21">
        <v>2.06</v>
      </c>
      <c r="AI2068">
        <v>10</v>
      </c>
      <c r="AJ2068">
        <v>16</v>
      </c>
      <c r="AK2068">
        <f t="shared" si="861"/>
        <v>-120</v>
      </c>
      <c r="AL2068">
        <f t="shared" si="862"/>
        <v>10</v>
      </c>
      <c r="AM2068">
        <f t="shared" si="863"/>
        <v>16</v>
      </c>
    </row>
    <row r="2069" spans="2:39" x14ac:dyDescent="0.25">
      <c r="B2069" s="23">
        <v>42309</v>
      </c>
      <c r="C2069" s="20" t="s">
        <v>58</v>
      </c>
      <c r="D2069" s="20" t="s">
        <v>25</v>
      </c>
      <c r="E2069" s="2">
        <v>-400</v>
      </c>
      <c r="F2069" s="2">
        <v>346</v>
      </c>
      <c r="H2069" s="2" t="str">
        <f t="shared" si="864"/>
        <v>St. Louis Rams</v>
      </c>
      <c r="I2069" s="2" t="str">
        <f t="shared" si="865"/>
        <v>San Francisco 49ers</v>
      </c>
      <c r="J2069" s="17">
        <f t="shared" si="866"/>
        <v>-400</v>
      </c>
      <c r="K2069" s="18">
        <f t="shared" si="867"/>
        <v>346</v>
      </c>
      <c r="L2069" s="4">
        <f t="shared" si="843"/>
        <v>1.25</v>
      </c>
      <c r="M2069" s="4">
        <f t="shared" si="844"/>
        <v>4.46</v>
      </c>
      <c r="N2069" s="1">
        <f t="shared" si="845"/>
        <v>0.8</v>
      </c>
      <c r="O2069" s="1">
        <f t="shared" si="846"/>
        <v>0.22421524663677131</v>
      </c>
      <c r="P2069" s="1">
        <f t="shared" si="847"/>
        <v>2.3642732049036774E-2</v>
      </c>
      <c r="Q2069" s="1">
        <f t="shared" si="848"/>
        <v>0.28789237668161438</v>
      </c>
      <c r="R2069" s="1">
        <f t="shared" si="849"/>
        <v>0.79889237668161439</v>
      </c>
      <c r="S2069" s="1"/>
      <c r="T2069" s="17">
        <f t="shared" si="850"/>
        <v>251.73306090832037</v>
      </c>
      <c r="U2069" s="18">
        <f t="shared" si="851"/>
        <v>3325.0323008798923</v>
      </c>
      <c r="V2069" s="2">
        <f t="shared" si="852"/>
        <v>239.14640786290434</v>
      </c>
      <c r="W2069" s="18">
        <f t="shared" si="853"/>
        <v>3158.7806858358977</v>
      </c>
      <c r="X2069" s="2">
        <f t="shared" si="854"/>
        <v>-418.15388695834849</v>
      </c>
      <c r="Y2069" s="2">
        <f t="shared" si="855"/>
        <v>315.87806858358977</v>
      </c>
      <c r="Z2069" s="2">
        <f t="shared" si="856"/>
        <v>239.14640786290434</v>
      </c>
      <c r="AA2069" s="2">
        <f t="shared" si="857"/>
        <v>-1000</v>
      </c>
      <c r="AB2069" s="5">
        <f t="shared" si="858"/>
        <v>0.25</v>
      </c>
      <c r="AC2069" s="5">
        <f t="shared" si="859"/>
        <v>-1</v>
      </c>
      <c r="AD2069" s="3">
        <f t="shared" si="860"/>
        <v>201511</v>
      </c>
      <c r="AE2069" s="21">
        <v>1.256</v>
      </c>
      <c r="AF2069" s="21">
        <v>4.38</v>
      </c>
      <c r="AG2069" s="21">
        <v>1.25</v>
      </c>
      <c r="AH2069" s="21">
        <v>4.46</v>
      </c>
      <c r="AI2069">
        <v>27</v>
      </c>
      <c r="AJ2069">
        <v>6</v>
      </c>
      <c r="AK2069">
        <f t="shared" si="861"/>
        <v>-400</v>
      </c>
      <c r="AL2069">
        <f t="shared" si="862"/>
        <v>27</v>
      </c>
      <c r="AM2069">
        <f t="shared" si="863"/>
        <v>6</v>
      </c>
    </row>
    <row r="2070" spans="2:39" x14ac:dyDescent="0.25">
      <c r="B2070" s="23">
        <v>42309</v>
      </c>
      <c r="C2070" s="20" t="s">
        <v>23</v>
      </c>
      <c r="D2070" s="20" t="s">
        <v>37</v>
      </c>
      <c r="E2070" s="2">
        <v>-170.06802721088434</v>
      </c>
      <c r="F2070" s="2">
        <v>152.99999999999997</v>
      </c>
      <c r="H2070" s="2" t="str">
        <f t="shared" si="864"/>
        <v>Kansas City Chiefs</v>
      </c>
      <c r="I2070" s="2" t="str">
        <f t="shared" si="865"/>
        <v>Detroit Lions</v>
      </c>
      <c r="J2070" s="17">
        <f t="shared" si="866"/>
        <v>-170.06802721088434</v>
      </c>
      <c r="K2070" s="18">
        <f t="shared" si="867"/>
        <v>152.99999999999997</v>
      </c>
      <c r="L2070" s="4">
        <f t="shared" si="843"/>
        <v>1.5880000000000001</v>
      </c>
      <c r="M2070" s="4">
        <f t="shared" si="844"/>
        <v>2.5299999999999998</v>
      </c>
      <c r="N2070" s="1">
        <f t="shared" si="845"/>
        <v>0.62972292191435764</v>
      </c>
      <c r="O2070" s="1">
        <f t="shared" si="846"/>
        <v>0.39525691699604748</v>
      </c>
      <c r="P2070" s="1">
        <f t="shared" si="847"/>
        <v>2.4371053909664986E-2</v>
      </c>
      <c r="Q2070" s="1">
        <f t="shared" si="848"/>
        <v>0.11723300245915508</v>
      </c>
      <c r="R2070" s="1">
        <f t="shared" si="849"/>
        <v>0.62823300245915514</v>
      </c>
      <c r="S2070" s="1"/>
      <c r="T2070" s="17">
        <f t="shared" si="850"/>
        <v>591.76610602372068</v>
      </c>
      <c r="U2070" s="18">
        <f t="shared" si="851"/>
        <v>1525.4353459459228</v>
      </c>
      <c r="V2070" s="2">
        <f t="shared" si="852"/>
        <v>562.17780072253458</v>
      </c>
      <c r="W2070" s="18">
        <f t="shared" si="853"/>
        <v>1449.1635786486265</v>
      </c>
      <c r="X2070" s="2">
        <f t="shared" si="854"/>
        <v>-177.87966702256082</v>
      </c>
      <c r="Y2070" s="2">
        <f t="shared" si="855"/>
        <v>144.91635786486265</v>
      </c>
      <c r="Z2070" s="2">
        <f t="shared" si="856"/>
        <v>562.17780072253458</v>
      </c>
      <c r="AA2070" s="2">
        <f t="shared" si="857"/>
        <v>-1000</v>
      </c>
      <c r="AB2070" s="5">
        <f t="shared" si="858"/>
        <v>0.58800000000000008</v>
      </c>
      <c r="AC2070" s="5">
        <f t="shared" si="859"/>
        <v>-1</v>
      </c>
      <c r="AD2070" s="3">
        <f t="shared" si="860"/>
        <v>201511</v>
      </c>
      <c r="AE2070" s="21">
        <v>1.4690000000000001</v>
      </c>
      <c r="AF2070" s="21">
        <v>2.91</v>
      </c>
      <c r="AG2070" s="21">
        <v>1.5880000000000001</v>
      </c>
      <c r="AH2070" s="21">
        <v>2.5299999999999998</v>
      </c>
      <c r="AI2070">
        <v>45</v>
      </c>
      <c r="AJ2070">
        <v>10</v>
      </c>
      <c r="AK2070">
        <f t="shared" si="861"/>
        <v>-180</v>
      </c>
      <c r="AL2070">
        <f t="shared" si="862"/>
        <v>45</v>
      </c>
      <c r="AM2070">
        <f t="shared" si="863"/>
        <v>10</v>
      </c>
    </row>
    <row r="2071" spans="2:39" x14ac:dyDescent="0.25">
      <c r="B2071" s="23">
        <v>42306</v>
      </c>
      <c r="C2071" s="20" t="s">
        <v>39</v>
      </c>
      <c r="D2071" s="20" t="s">
        <v>33</v>
      </c>
      <c r="E2071" s="2">
        <v>-425.53191489361683</v>
      </c>
      <c r="F2071" s="2">
        <v>365.00000000000006</v>
      </c>
      <c r="H2071" s="2" t="str">
        <f t="shared" si="864"/>
        <v>New England Patriots</v>
      </c>
      <c r="I2071" s="2" t="str">
        <f t="shared" si="865"/>
        <v>Miami Dolphins</v>
      </c>
      <c r="J2071" s="17">
        <f t="shared" si="866"/>
        <v>-425.53191489361683</v>
      </c>
      <c r="K2071" s="18">
        <f t="shared" si="867"/>
        <v>365.00000000000006</v>
      </c>
      <c r="L2071" s="4">
        <f t="shared" si="843"/>
        <v>1.2350000000000003</v>
      </c>
      <c r="M2071" s="4">
        <f t="shared" si="844"/>
        <v>4.6500000000000004</v>
      </c>
      <c r="N2071" s="1">
        <f t="shared" si="845"/>
        <v>0.80971659919028316</v>
      </c>
      <c r="O2071" s="1">
        <f t="shared" si="846"/>
        <v>0.21505376344086019</v>
      </c>
      <c r="P2071" s="1">
        <f t="shared" si="847"/>
        <v>2.4171622769753376E-2</v>
      </c>
      <c r="Q2071" s="1">
        <f t="shared" si="848"/>
        <v>0.29733141787471151</v>
      </c>
      <c r="R2071" s="1">
        <f t="shared" si="849"/>
        <v>0.80833141787471152</v>
      </c>
      <c r="S2071" s="1"/>
      <c r="T2071" s="17">
        <f t="shared" si="850"/>
        <v>237.11633358162553</v>
      </c>
      <c r="U2071" s="18">
        <f t="shared" si="851"/>
        <v>3499.6370201414343</v>
      </c>
      <c r="V2071" s="2">
        <f t="shared" si="852"/>
        <v>225.26051690254423</v>
      </c>
      <c r="W2071" s="18">
        <f t="shared" si="853"/>
        <v>3324.6551691343625</v>
      </c>
      <c r="X2071" s="2">
        <f t="shared" si="854"/>
        <v>-443.93043829897442</v>
      </c>
      <c r="Y2071" s="2">
        <f t="shared" si="855"/>
        <v>332.46551691343626</v>
      </c>
      <c r="Z2071" s="2">
        <f t="shared" si="856"/>
        <v>225.26051690254423</v>
      </c>
      <c r="AA2071" s="2">
        <f t="shared" si="857"/>
        <v>-1000</v>
      </c>
      <c r="AB2071" s="5">
        <f t="shared" si="858"/>
        <v>0.23500000000000032</v>
      </c>
      <c r="AC2071" s="5">
        <f t="shared" si="859"/>
        <v>-1</v>
      </c>
      <c r="AD2071" s="3">
        <f t="shared" si="860"/>
        <v>201510</v>
      </c>
      <c r="AE2071" s="21">
        <v>1.2629999999999999</v>
      </c>
      <c r="AF2071" s="21">
        <v>4.3</v>
      </c>
      <c r="AG2071" s="21">
        <v>1.2350000000000001</v>
      </c>
      <c r="AH2071" s="21">
        <v>4.6500000000000004</v>
      </c>
      <c r="AI2071">
        <v>36</v>
      </c>
      <c r="AJ2071">
        <v>7</v>
      </c>
      <c r="AK2071">
        <f t="shared" si="861"/>
        <v>-500</v>
      </c>
      <c r="AL2071">
        <f t="shared" si="862"/>
        <v>36</v>
      </c>
      <c r="AM2071">
        <f t="shared" si="863"/>
        <v>7</v>
      </c>
    </row>
    <row r="2072" spans="2:39" x14ac:dyDescent="0.25">
      <c r="B2072" s="23">
        <v>42303</v>
      </c>
      <c r="C2072" s="20" t="s">
        <v>51</v>
      </c>
      <c r="D2072" s="20" t="s">
        <v>31</v>
      </c>
      <c r="E2072" s="2">
        <v>-456.62100456620988</v>
      </c>
      <c r="F2072" s="2">
        <v>388.99999999999994</v>
      </c>
      <c r="H2072" s="2" t="str">
        <f t="shared" si="864"/>
        <v>Arizona Cardinals</v>
      </c>
      <c r="I2072" s="2" t="str">
        <f t="shared" si="865"/>
        <v>Baltimore Ravens</v>
      </c>
      <c r="J2072" s="17">
        <f t="shared" si="866"/>
        <v>-456.62100456620988</v>
      </c>
      <c r="K2072" s="18">
        <f t="shared" si="867"/>
        <v>388.99999999999994</v>
      </c>
      <c r="L2072" s="4">
        <f t="shared" si="843"/>
        <v>1.2190000000000001</v>
      </c>
      <c r="M2072" s="4">
        <f t="shared" si="844"/>
        <v>4.8899999999999988</v>
      </c>
      <c r="N2072" s="1">
        <f t="shared" si="845"/>
        <v>0.8203445447087776</v>
      </c>
      <c r="O2072" s="1">
        <f t="shared" si="846"/>
        <v>0.20449897750511253</v>
      </c>
      <c r="P2072" s="1">
        <f t="shared" si="847"/>
        <v>2.4241283352430809E-2</v>
      </c>
      <c r="Q2072" s="1">
        <f t="shared" si="848"/>
        <v>0.30792278360183256</v>
      </c>
      <c r="R2072" s="1">
        <f t="shared" si="849"/>
        <v>0.81892278360183257</v>
      </c>
      <c r="S2072" s="1"/>
      <c r="T2072" s="17">
        <f t="shared" si="850"/>
        <v>221.11634945817892</v>
      </c>
      <c r="U2072" s="18">
        <f t="shared" si="851"/>
        <v>3712.7548393250954</v>
      </c>
      <c r="V2072" s="2">
        <f t="shared" si="852"/>
        <v>210.06053198526996</v>
      </c>
      <c r="W2072" s="18">
        <f t="shared" si="853"/>
        <v>3527.1170973588405</v>
      </c>
      <c r="X2072" s="2">
        <f t="shared" si="854"/>
        <v>-476.0532550065725</v>
      </c>
      <c r="Y2072" s="2">
        <f t="shared" si="855"/>
        <v>352.71170973588403</v>
      </c>
      <c r="Z2072" s="2">
        <f t="shared" si="856"/>
        <v>210.06053198526996</v>
      </c>
      <c r="AA2072" s="2">
        <f t="shared" si="857"/>
        <v>-1000</v>
      </c>
      <c r="AB2072" s="5">
        <f t="shared" si="858"/>
        <v>0.21900000000000008</v>
      </c>
      <c r="AC2072" s="5">
        <f t="shared" si="859"/>
        <v>-1</v>
      </c>
      <c r="AD2072" s="3">
        <f t="shared" si="860"/>
        <v>201510</v>
      </c>
      <c r="AE2072" s="21">
        <v>1.298</v>
      </c>
      <c r="AF2072" s="21">
        <v>3.93</v>
      </c>
      <c r="AG2072" s="21">
        <v>1.2190000000000001</v>
      </c>
      <c r="AH2072" s="21">
        <v>4.8899999999999997</v>
      </c>
      <c r="AI2072">
        <v>26</v>
      </c>
      <c r="AJ2072">
        <v>18</v>
      </c>
      <c r="AK2072">
        <f t="shared" si="861"/>
        <v>-500</v>
      </c>
      <c r="AL2072">
        <f t="shared" si="862"/>
        <v>26</v>
      </c>
      <c r="AM2072">
        <f t="shared" si="863"/>
        <v>18</v>
      </c>
    </row>
    <row r="2073" spans="2:39" x14ac:dyDescent="0.25">
      <c r="B2073" s="23">
        <v>42302</v>
      </c>
      <c r="C2073" s="20" t="s">
        <v>47</v>
      </c>
      <c r="D2073" s="20" t="s">
        <v>22</v>
      </c>
      <c r="E2073" s="2">
        <v>-137.1742112482853</v>
      </c>
      <c r="F2073" s="2">
        <v>124.00000000000003</v>
      </c>
      <c r="H2073" s="2" t="str">
        <f t="shared" si="864"/>
        <v>Carolina Panthers</v>
      </c>
      <c r="I2073" s="2" t="str">
        <f t="shared" si="865"/>
        <v>Philadelphia Eagles</v>
      </c>
      <c r="J2073" s="17">
        <f t="shared" si="866"/>
        <v>-137.1742112482853</v>
      </c>
      <c r="K2073" s="18">
        <f t="shared" si="867"/>
        <v>124.00000000000003</v>
      </c>
      <c r="L2073" s="4">
        <f t="shared" si="843"/>
        <v>1.7290000000000001</v>
      </c>
      <c r="M2073" s="4">
        <f t="shared" si="844"/>
        <v>2.2400000000000002</v>
      </c>
      <c r="N2073" s="1">
        <f t="shared" si="845"/>
        <v>0.578368999421631</v>
      </c>
      <c r="O2073" s="1">
        <f t="shared" si="846"/>
        <v>0.4464285714285714</v>
      </c>
      <c r="P2073" s="1">
        <f t="shared" si="847"/>
        <v>2.4197530864197514E-2</v>
      </c>
      <c r="Q2073" s="1">
        <f t="shared" si="848"/>
        <v>6.5970213996529803E-2</v>
      </c>
      <c r="R2073" s="1">
        <f t="shared" si="849"/>
        <v>0.57697021399652981</v>
      </c>
      <c r="S2073" s="1"/>
      <c r="T2073" s="17">
        <f t="shared" si="850"/>
        <v>733.19172418494122</v>
      </c>
      <c r="U2073" s="18">
        <f t="shared" si="851"/>
        <v>1240.0303709505204</v>
      </c>
      <c r="V2073" s="2">
        <f t="shared" si="852"/>
        <v>696.53213797569413</v>
      </c>
      <c r="W2073" s="18">
        <f t="shared" si="853"/>
        <v>1178.0288524029943</v>
      </c>
      <c r="X2073" s="2">
        <f t="shared" si="854"/>
        <v>-143.5683933990847</v>
      </c>
      <c r="Y2073" s="2">
        <f t="shared" si="855"/>
        <v>117.80288524029943</v>
      </c>
      <c r="Z2073" s="2">
        <f t="shared" si="856"/>
        <v>696.53213797569413</v>
      </c>
      <c r="AA2073" s="2">
        <f t="shared" si="857"/>
        <v>-1000</v>
      </c>
      <c r="AB2073" s="5">
        <f t="shared" si="858"/>
        <v>0.72900000000000009</v>
      </c>
      <c r="AC2073" s="5">
        <f t="shared" si="859"/>
        <v>-1</v>
      </c>
      <c r="AD2073" s="3">
        <f t="shared" si="860"/>
        <v>201510</v>
      </c>
      <c r="AE2073" s="21">
        <v>1.5980000000000001</v>
      </c>
      <c r="AF2073" s="21">
        <v>2.5099999999999998</v>
      </c>
      <c r="AG2073" s="21">
        <v>1.7290000000000001</v>
      </c>
      <c r="AH2073" s="21">
        <v>2.2400000000000002</v>
      </c>
      <c r="AI2073">
        <v>27</v>
      </c>
      <c r="AJ2073">
        <v>16</v>
      </c>
      <c r="AK2073">
        <f t="shared" si="861"/>
        <v>-140</v>
      </c>
      <c r="AL2073">
        <f t="shared" si="862"/>
        <v>27</v>
      </c>
      <c r="AM2073">
        <f t="shared" si="863"/>
        <v>16</v>
      </c>
    </row>
    <row r="2074" spans="2:39" x14ac:dyDescent="0.25">
      <c r="B2074" s="23">
        <v>42302</v>
      </c>
      <c r="C2074" s="20" t="s">
        <v>28</v>
      </c>
      <c r="D2074" s="20" t="s">
        <v>26</v>
      </c>
      <c r="E2074" s="2">
        <v>-155.03875968992247</v>
      </c>
      <c r="F2074" s="2">
        <v>140</v>
      </c>
      <c r="H2074" s="2" t="str">
        <f t="shared" si="864"/>
        <v>New York Giants</v>
      </c>
      <c r="I2074" s="2" t="str">
        <f t="shared" si="865"/>
        <v>Dallas Cowboys</v>
      </c>
      <c r="J2074" s="17">
        <f t="shared" si="866"/>
        <v>-155.03875968992247</v>
      </c>
      <c r="K2074" s="18">
        <f t="shared" si="867"/>
        <v>140</v>
      </c>
      <c r="L2074" s="4">
        <f t="shared" si="843"/>
        <v>1.645</v>
      </c>
      <c r="M2074" s="4">
        <f t="shared" si="844"/>
        <v>2.4</v>
      </c>
      <c r="N2074" s="1">
        <f t="shared" si="845"/>
        <v>0.60790273556231</v>
      </c>
      <c r="O2074" s="1">
        <f t="shared" si="846"/>
        <v>0.41666666666666669</v>
      </c>
      <c r="P2074" s="1">
        <f t="shared" si="847"/>
        <v>2.3980222496909787E-2</v>
      </c>
      <c r="Q2074" s="1">
        <f t="shared" si="848"/>
        <v>9.5618034447821659E-2</v>
      </c>
      <c r="R2074" s="1">
        <f t="shared" si="849"/>
        <v>0.6066180344478217</v>
      </c>
      <c r="S2074" s="1"/>
      <c r="T2074" s="17">
        <f t="shared" si="850"/>
        <v>648.48379575502895</v>
      </c>
      <c r="U2074" s="18">
        <f t="shared" si="851"/>
        <v>1396.9947605426773</v>
      </c>
      <c r="V2074" s="2">
        <f t="shared" si="852"/>
        <v>616.05960596727743</v>
      </c>
      <c r="W2074" s="18">
        <f t="shared" si="853"/>
        <v>1327.1450225155434</v>
      </c>
      <c r="X2074" s="2">
        <f t="shared" si="854"/>
        <v>-162.32195558900446</v>
      </c>
      <c r="Y2074" s="2">
        <f t="shared" si="855"/>
        <v>132.71450225155434</v>
      </c>
      <c r="Z2074" s="2">
        <f t="shared" si="856"/>
        <v>616.05960596727743</v>
      </c>
      <c r="AA2074" s="2">
        <f t="shared" si="857"/>
        <v>-1000</v>
      </c>
      <c r="AB2074" s="5">
        <f t="shared" si="858"/>
        <v>0.64500000000000002</v>
      </c>
      <c r="AC2074" s="5">
        <f t="shared" si="859"/>
        <v>-1</v>
      </c>
      <c r="AD2074" s="3">
        <f t="shared" si="860"/>
        <v>201510</v>
      </c>
      <c r="AE2074" s="21">
        <v>1.6020000000000001</v>
      </c>
      <c r="AF2074" s="21">
        <v>2.5</v>
      </c>
      <c r="AG2074" s="21">
        <v>1.645</v>
      </c>
      <c r="AH2074" s="21">
        <v>2.4</v>
      </c>
      <c r="AI2074">
        <v>27</v>
      </c>
      <c r="AJ2074">
        <v>20</v>
      </c>
      <c r="AK2074">
        <f t="shared" si="861"/>
        <v>-160</v>
      </c>
      <c r="AL2074">
        <f t="shared" si="862"/>
        <v>27</v>
      </c>
      <c r="AM2074">
        <f t="shared" si="863"/>
        <v>20</v>
      </c>
    </row>
    <row r="2075" spans="2:39" x14ac:dyDescent="0.25">
      <c r="B2075" s="23">
        <v>42302</v>
      </c>
      <c r="C2075" s="20" t="s">
        <v>57</v>
      </c>
      <c r="D2075" s="20" t="s">
        <v>55</v>
      </c>
      <c r="E2075" s="2">
        <v>-190.11406844106463</v>
      </c>
      <c r="F2075" s="2">
        <v>171</v>
      </c>
      <c r="H2075" s="2" t="str">
        <f t="shared" si="864"/>
        <v>San Diego Chargers</v>
      </c>
      <c r="I2075" s="2" t="str">
        <f t="shared" si="865"/>
        <v>Oakland Raiders</v>
      </c>
      <c r="J2075" s="17">
        <f t="shared" si="866"/>
        <v>-190.11406844106463</v>
      </c>
      <c r="K2075" s="18">
        <f t="shared" si="867"/>
        <v>171</v>
      </c>
      <c r="L2075" s="4">
        <f t="shared" si="843"/>
        <v>1.5260000000000002</v>
      </c>
      <c r="M2075" s="4">
        <f t="shared" si="844"/>
        <v>2.71</v>
      </c>
      <c r="N2075" s="1">
        <f t="shared" si="845"/>
        <v>0.65530799475753598</v>
      </c>
      <c r="O2075" s="1">
        <f t="shared" si="846"/>
        <v>0.36900369003690037</v>
      </c>
      <c r="P2075" s="1">
        <f t="shared" si="847"/>
        <v>2.3734655335221788E-2</v>
      </c>
      <c r="Q2075" s="1">
        <f t="shared" si="848"/>
        <v>0.14315215236031781</v>
      </c>
      <c r="R2075" s="1">
        <f t="shared" si="849"/>
        <v>0.65415215236031776</v>
      </c>
      <c r="S2075" s="1"/>
      <c r="T2075" s="17">
        <f t="shared" si="850"/>
        <v>528.69633829345491</v>
      </c>
      <c r="U2075" s="18">
        <f t="shared" si="851"/>
        <v>1698.0824170407793</v>
      </c>
      <c r="V2075" s="2">
        <f t="shared" si="852"/>
        <v>502.26152137878216</v>
      </c>
      <c r="W2075" s="18">
        <f t="shared" si="853"/>
        <v>1613.1782961887402</v>
      </c>
      <c r="X2075" s="2">
        <f t="shared" si="854"/>
        <v>-199.09946460856727</v>
      </c>
      <c r="Y2075" s="2">
        <f t="shared" si="855"/>
        <v>161.31782961887401</v>
      </c>
      <c r="Z2075" s="2">
        <f t="shared" si="856"/>
        <v>-1000</v>
      </c>
      <c r="AA2075" s="2">
        <f t="shared" si="857"/>
        <v>1613.1782961887402</v>
      </c>
      <c r="AB2075" s="5">
        <f t="shared" si="858"/>
        <v>-1</v>
      </c>
      <c r="AC2075" s="5">
        <f t="shared" si="859"/>
        <v>1.71</v>
      </c>
      <c r="AD2075" s="3">
        <f t="shared" si="860"/>
        <v>201510</v>
      </c>
      <c r="AE2075" s="21">
        <v>1.4830000000000001</v>
      </c>
      <c r="AF2075" s="21">
        <v>2.86</v>
      </c>
      <c r="AG2075" s="21">
        <v>1.526</v>
      </c>
      <c r="AH2075" s="21">
        <v>2.71</v>
      </c>
      <c r="AI2075">
        <v>29</v>
      </c>
      <c r="AJ2075">
        <v>37</v>
      </c>
      <c r="AK2075">
        <f t="shared" si="861"/>
        <v>-200</v>
      </c>
      <c r="AL2075">
        <f t="shared" si="862"/>
        <v>29</v>
      </c>
      <c r="AM2075">
        <f t="shared" si="863"/>
        <v>37</v>
      </c>
    </row>
    <row r="2076" spans="2:39" x14ac:dyDescent="0.25">
      <c r="B2076" s="23">
        <v>42302</v>
      </c>
      <c r="C2076" s="20" t="s">
        <v>37</v>
      </c>
      <c r="D2076" s="20" t="s">
        <v>32</v>
      </c>
      <c r="E2076" s="2">
        <v>-115.07479861910242</v>
      </c>
      <c r="F2076" s="2">
        <v>104</v>
      </c>
      <c r="H2076" s="2" t="str">
        <f t="shared" si="864"/>
        <v>Detroit Lions</v>
      </c>
      <c r="I2076" s="2" t="str">
        <f t="shared" si="865"/>
        <v>Minnesota Vikings</v>
      </c>
      <c r="J2076" s="17">
        <f t="shared" si="866"/>
        <v>-115.07479861910242</v>
      </c>
      <c r="K2076" s="18">
        <f t="shared" si="867"/>
        <v>104</v>
      </c>
      <c r="L2076" s="4">
        <f t="shared" si="843"/>
        <v>1.8689999999999998</v>
      </c>
      <c r="M2076" s="4">
        <f t="shared" si="844"/>
        <v>2.04</v>
      </c>
      <c r="N2076" s="1">
        <f t="shared" si="845"/>
        <v>0.53504547886570364</v>
      </c>
      <c r="O2076" s="1">
        <f t="shared" si="846"/>
        <v>0.49019607843137253</v>
      </c>
      <c r="P2076" s="1">
        <f t="shared" si="847"/>
        <v>2.4620107444359274E-2</v>
      </c>
      <c r="Q2076" s="1">
        <f t="shared" si="848"/>
        <v>2.2424700217165555E-2</v>
      </c>
      <c r="R2076" s="1">
        <f t="shared" si="849"/>
        <v>0.53342470021716559</v>
      </c>
      <c r="S2076" s="1"/>
      <c r="T2076" s="17">
        <f t="shared" si="850"/>
        <v>874.67884331731227</v>
      </c>
      <c r="U2076" s="18">
        <f t="shared" si="851"/>
        <v>1042.3360926657469</v>
      </c>
      <c r="V2076" s="2">
        <f t="shared" si="852"/>
        <v>830.94490115144663</v>
      </c>
      <c r="W2076" s="18">
        <f t="shared" si="853"/>
        <v>990.21928803245953</v>
      </c>
      <c r="X2076" s="2">
        <f t="shared" si="854"/>
        <v>-120.34492282391919</v>
      </c>
      <c r="Y2076" s="2">
        <f t="shared" si="855"/>
        <v>-100.98773191814658</v>
      </c>
      <c r="Z2076" s="2">
        <f t="shared" si="856"/>
        <v>-1000</v>
      </c>
      <c r="AA2076" s="2">
        <f t="shared" si="857"/>
        <v>990.21928803245953</v>
      </c>
      <c r="AB2076" s="5">
        <f t="shared" si="858"/>
        <v>-1</v>
      </c>
      <c r="AC2076" s="5">
        <f t="shared" si="859"/>
        <v>1.04</v>
      </c>
      <c r="AD2076" s="3">
        <f t="shared" si="860"/>
        <v>201510</v>
      </c>
      <c r="AE2076" s="21">
        <v>2.31</v>
      </c>
      <c r="AF2076" s="21">
        <v>1.6890000000000001</v>
      </c>
      <c r="AG2076" s="21">
        <v>1.869</v>
      </c>
      <c r="AH2076" s="21">
        <v>2.04</v>
      </c>
      <c r="AI2076">
        <v>19</v>
      </c>
      <c r="AJ2076">
        <v>28</v>
      </c>
      <c r="AK2076">
        <f t="shared" si="861"/>
        <v>-120</v>
      </c>
      <c r="AL2076">
        <f t="shared" si="862"/>
        <v>19</v>
      </c>
      <c r="AM2076">
        <f t="shared" si="863"/>
        <v>28</v>
      </c>
    </row>
    <row r="2077" spans="2:39" x14ac:dyDescent="0.25">
      <c r="B2077" s="23">
        <v>42302</v>
      </c>
      <c r="C2077" s="20" t="s">
        <v>42</v>
      </c>
      <c r="D2077" s="20" t="s">
        <v>46</v>
      </c>
      <c r="E2077" s="2">
        <v>-236.40661938534276</v>
      </c>
      <c r="F2077" s="2">
        <v>211</v>
      </c>
      <c r="H2077" s="2" t="str">
        <f t="shared" si="864"/>
        <v>Indianapolis Colts</v>
      </c>
      <c r="I2077" s="2" t="str">
        <f t="shared" si="865"/>
        <v>New Orleans Saints</v>
      </c>
      <c r="J2077" s="17">
        <f t="shared" si="866"/>
        <v>-236.40661938534276</v>
      </c>
      <c r="K2077" s="18">
        <f t="shared" si="867"/>
        <v>211</v>
      </c>
      <c r="L2077" s="4">
        <f t="shared" si="843"/>
        <v>1.423</v>
      </c>
      <c r="M2077" s="4">
        <f t="shared" si="844"/>
        <v>3.11</v>
      </c>
      <c r="N2077" s="1">
        <f t="shared" si="845"/>
        <v>0.70274068868587491</v>
      </c>
      <c r="O2077" s="1">
        <f t="shared" si="846"/>
        <v>0.32154340836012862</v>
      </c>
      <c r="P2077" s="1">
        <f t="shared" si="847"/>
        <v>2.3708360908890169E-2</v>
      </c>
      <c r="Q2077" s="1">
        <f t="shared" si="848"/>
        <v>0.19059864016287315</v>
      </c>
      <c r="R2077" s="1">
        <f t="shared" si="849"/>
        <v>0.7015986401628731</v>
      </c>
      <c r="S2077" s="1"/>
      <c r="T2077" s="17">
        <f t="shared" si="850"/>
        <v>425.31633152517844</v>
      </c>
      <c r="U2077" s="18">
        <f t="shared" si="851"/>
        <v>2081.2285252930133</v>
      </c>
      <c r="V2077" s="2">
        <f t="shared" si="852"/>
        <v>404.0505149489195</v>
      </c>
      <c r="W2077" s="18">
        <f t="shared" si="853"/>
        <v>1977.1670990283626</v>
      </c>
      <c r="X2077" s="2">
        <f t="shared" si="854"/>
        <v>-247.49380659158945</v>
      </c>
      <c r="Y2077" s="2">
        <f t="shared" si="855"/>
        <v>197.71670990283627</v>
      </c>
      <c r="Z2077" s="2">
        <f t="shared" si="856"/>
        <v>-1000</v>
      </c>
      <c r="AA2077" s="2">
        <f t="shared" si="857"/>
        <v>1977.1670990283626</v>
      </c>
      <c r="AB2077" s="5">
        <f t="shared" si="858"/>
        <v>-1</v>
      </c>
      <c r="AC2077" s="5">
        <f t="shared" si="859"/>
        <v>2.11</v>
      </c>
      <c r="AD2077" s="3">
        <f t="shared" si="860"/>
        <v>201510</v>
      </c>
      <c r="AE2077" s="21">
        <v>1.448</v>
      </c>
      <c r="AF2077" s="21">
        <v>2.99</v>
      </c>
      <c r="AG2077" s="21">
        <v>1.423</v>
      </c>
      <c r="AH2077" s="21">
        <v>3.11</v>
      </c>
      <c r="AI2077">
        <v>21</v>
      </c>
      <c r="AJ2077">
        <v>27</v>
      </c>
      <c r="AK2077">
        <f t="shared" si="861"/>
        <v>-300</v>
      </c>
      <c r="AL2077">
        <f t="shared" si="862"/>
        <v>21</v>
      </c>
      <c r="AM2077">
        <f t="shared" si="863"/>
        <v>27</v>
      </c>
    </row>
    <row r="2078" spans="2:39" x14ac:dyDescent="0.25">
      <c r="B2078" s="23">
        <v>42302</v>
      </c>
      <c r="C2078" s="20" t="s">
        <v>23</v>
      </c>
      <c r="D2078" s="20" t="s">
        <v>48</v>
      </c>
      <c r="E2078" s="2">
        <v>-208.33333333333334</v>
      </c>
      <c r="F2078" s="2">
        <v>186</v>
      </c>
      <c r="H2078" s="2" t="str">
        <f t="shared" si="864"/>
        <v>Kansas City Chiefs</v>
      </c>
      <c r="I2078" s="2" t="str">
        <f t="shared" si="865"/>
        <v>Pittsburgh Steelers</v>
      </c>
      <c r="J2078" s="17">
        <f t="shared" si="866"/>
        <v>-208.33333333333334</v>
      </c>
      <c r="K2078" s="18">
        <f t="shared" si="867"/>
        <v>186</v>
      </c>
      <c r="L2078" s="4">
        <f t="shared" si="843"/>
        <v>1.4800000000000002</v>
      </c>
      <c r="M2078" s="4">
        <f t="shared" si="844"/>
        <v>2.8600000000000003</v>
      </c>
      <c r="N2078" s="1">
        <f t="shared" si="845"/>
        <v>0.67567567567567555</v>
      </c>
      <c r="O2078" s="1">
        <f t="shared" si="846"/>
        <v>0.34965034965034963</v>
      </c>
      <c r="P2078" s="1">
        <f t="shared" si="847"/>
        <v>2.4700460829493065E-2</v>
      </c>
      <c r="Q2078" s="1">
        <f t="shared" si="848"/>
        <v>0.16301266301266296</v>
      </c>
      <c r="R2078" s="1">
        <f t="shared" si="849"/>
        <v>0.67401266301266294</v>
      </c>
      <c r="S2078" s="1"/>
      <c r="T2078" s="17">
        <f t="shared" si="850"/>
        <v>483.65165059400761</v>
      </c>
      <c r="U2078" s="18">
        <f t="shared" si="851"/>
        <v>1846.6048003943094</v>
      </c>
      <c r="V2078" s="2">
        <f t="shared" si="852"/>
        <v>459.46906806430718</v>
      </c>
      <c r="W2078" s="18">
        <f t="shared" si="853"/>
        <v>1754.2745603745939</v>
      </c>
      <c r="X2078" s="2">
        <f t="shared" si="854"/>
        <v>-217.64250729932493</v>
      </c>
      <c r="Y2078" s="2">
        <f t="shared" si="855"/>
        <v>175.42745603745939</v>
      </c>
      <c r="Z2078" s="2">
        <f t="shared" si="856"/>
        <v>459.46906806430718</v>
      </c>
      <c r="AA2078" s="2">
        <f t="shared" si="857"/>
        <v>-1000</v>
      </c>
      <c r="AB2078" s="5">
        <f t="shared" si="858"/>
        <v>0.4800000000000002</v>
      </c>
      <c r="AC2078" s="5">
        <f t="shared" si="859"/>
        <v>-1</v>
      </c>
      <c r="AD2078" s="3">
        <f t="shared" si="860"/>
        <v>201510</v>
      </c>
      <c r="AE2078" s="21">
        <v>1.6890000000000001</v>
      </c>
      <c r="AF2078" s="21">
        <v>2.31</v>
      </c>
      <c r="AG2078" s="21">
        <v>1.48</v>
      </c>
      <c r="AH2078" s="21">
        <v>2.86</v>
      </c>
      <c r="AI2078">
        <v>23</v>
      </c>
      <c r="AJ2078">
        <v>13</v>
      </c>
      <c r="AK2078">
        <f t="shared" si="861"/>
        <v>-300</v>
      </c>
      <c r="AL2078">
        <f t="shared" si="862"/>
        <v>23</v>
      </c>
      <c r="AM2078">
        <f t="shared" si="863"/>
        <v>13</v>
      </c>
    </row>
    <row r="2079" spans="2:39" x14ac:dyDescent="0.25">
      <c r="B2079" s="23">
        <v>42302</v>
      </c>
      <c r="C2079" s="20" t="s">
        <v>33</v>
      </c>
      <c r="D2079" s="20" t="s">
        <v>43</v>
      </c>
      <c r="E2079" s="2">
        <v>-218.34061135371181</v>
      </c>
      <c r="F2079" s="2">
        <v>195.00000000000003</v>
      </c>
      <c r="H2079" s="2" t="str">
        <f t="shared" si="864"/>
        <v>Miami Dolphins</v>
      </c>
      <c r="I2079" s="2" t="str">
        <f t="shared" si="865"/>
        <v>Houston Texans</v>
      </c>
      <c r="J2079" s="17">
        <f t="shared" si="866"/>
        <v>-218.34061135371181</v>
      </c>
      <c r="K2079" s="18">
        <f t="shared" si="867"/>
        <v>195.00000000000003</v>
      </c>
      <c r="L2079" s="4">
        <f t="shared" si="843"/>
        <v>1.4579999999999997</v>
      </c>
      <c r="M2079" s="4">
        <f t="shared" si="844"/>
        <v>2.95</v>
      </c>
      <c r="N2079" s="1">
        <f t="shared" si="845"/>
        <v>0.68587105624142675</v>
      </c>
      <c r="O2079" s="1">
        <f t="shared" si="846"/>
        <v>0.33898305084745761</v>
      </c>
      <c r="P2079" s="1">
        <f t="shared" si="847"/>
        <v>2.4251361161524376E-2</v>
      </c>
      <c r="Q2079" s="1">
        <f t="shared" si="848"/>
        <v>0.17344400269698457</v>
      </c>
      <c r="R2079" s="1">
        <f t="shared" si="849"/>
        <v>0.68444400269698458</v>
      </c>
      <c r="S2079" s="1"/>
      <c r="T2079" s="17">
        <f t="shared" si="850"/>
        <v>461.03990400909044</v>
      </c>
      <c r="U2079" s="18">
        <f t="shared" si="851"/>
        <v>1931.1287441514417</v>
      </c>
      <c r="V2079" s="2">
        <f t="shared" si="852"/>
        <v>437.98790880863589</v>
      </c>
      <c r="W2079" s="18">
        <f t="shared" si="853"/>
        <v>1834.5723069438695</v>
      </c>
      <c r="X2079" s="2">
        <f t="shared" si="854"/>
        <v>-228.3168050734744</v>
      </c>
      <c r="Y2079" s="2">
        <f t="shared" si="855"/>
        <v>183.45723069438696</v>
      </c>
      <c r="Z2079" s="2">
        <f t="shared" si="856"/>
        <v>437.98790880863589</v>
      </c>
      <c r="AA2079" s="2">
        <f t="shared" si="857"/>
        <v>-1000</v>
      </c>
      <c r="AB2079" s="5">
        <f t="shared" si="858"/>
        <v>0.45799999999999974</v>
      </c>
      <c r="AC2079" s="5">
        <f t="shared" si="859"/>
        <v>-1</v>
      </c>
      <c r="AD2079" s="3">
        <f t="shared" si="860"/>
        <v>201510</v>
      </c>
      <c r="AE2079" s="21">
        <v>1.4830000000000001</v>
      </c>
      <c r="AF2079" s="21">
        <v>2.86</v>
      </c>
      <c r="AG2079" s="21">
        <v>1.458</v>
      </c>
      <c r="AH2079" s="21">
        <v>2.95</v>
      </c>
      <c r="AI2079">
        <v>44</v>
      </c>
      <c r="AJ2079">
        <v>26</v>
      </c>
      <c r="AK2079">
        <f t="shared" si="861"/>
        <v>-300</v>
      </c>
      <c r="AL2079">
        <f t="shared" si="862"/>
        <v>44</v>
      </c>
      <c r="AM2079">
        <f t="shared" si="863"/>
        <v>26</v>
      </c>
    </row>
    <row r="2080" spans="2:39" x14ac:dyDescent="0.25">
      <c r="B2080" s="23">
        <v>42302</v>
      </c>
      <c r="C2080" s="20" t="s">
        <v>39</v>
      </c>
      <c r="D2080" s="20" t="s">
        <v>45</v>
      </c>
      <c r="E2080" s="2">
        <v>-300.30030030030031</v>
      </c>
      <c r="F2080" s="2">
        <v>264</v>
      </c>
      <c r="H2080" s="2" t="str">
        <f t="shared" si="864"/>
        <v>New England Patriots</v>
      </c>
      <c r="I2080" s="2" t="str">
        <f t="shared" si="865"/>
        <v>New York Jets</v>
      </c>
      <c r="J2080" s="17">
        <f t="shared" si="866"/>
        <v>-300.30030030030031</v>
      </c>
      <c r="K2080" s="18">
        <f t="shared" si="867"/>
        <v>264</v>
      </c>
      <c r="L2080" s="4">
        <f t="shared" si="843"/>
        <v>1.333</v>
      </c>
      <c r="M2080" s="4">
        <f t="shared" si="844"/>
        <v>3.64</v>
      </c>
      <c r="N2080" s="1">
        <f t="shared" si="845"/>
        <v>0.75018754688672173</v>
      </c>
      <c r="O2080" s="1">
        <f t="shared" si="846"/>
        <v>0.27472527472527469</v>
      </c>
      <c r="P2080" s="1">
        <f t="shared" si="847"/>
        <v>2.4307259199678244E-2</v>
      </c>
      <c r="Q2080" s="1">
        <f t="shared" si="848"/>
        <v>0.23773113608072352</v>
      </c>
      <c r="R2080" s="1">
        <f t="shared" si="849"/>
        <v>0.7487311360807235</v>
      </c>
      <c r="S2080" s="1"/>
      <c r="T2080" s="17">
        <f t="shared" si="850"/>
        <v>335.59291421291482</v>
      </c>
      <c r="U2080" s="18">
        <f t="shared" si="851"/>
        <v>2582.4792899601139</v>
      </c>
      <c r="V2080" s="2">
        <f t="shared" si="852"/>
        <v>318.81326850226907</v>
      </c>
      <c r="W2080" s="18">
        <f t="shared" si="853"/>
        <v>2453.3553254621079</v>
      </c>
      <c r="X2080" s="2">
        <f t="shared" si="854"/>
        <v>-313.66323136355999</v>
      </c>
      <c r="Y2080" s="2">
        <f t="shared" si="855"/>
        <v>245.3355325462108</v>
      </c>
      <c r="Z2080" s="2">
        <f t="shared" si="856"/>
        <v>318.81326850226907</v>
      </c>
      <c r="AA2080" s="2">
        <f t="shared" si="857"/>
        <v>-1000</v>
      </c>
      <c r="AB2080" s="5">
        <f t="shared" si="858"/>
        <v>0.33299999999999996</v>
      </c>
      <c r="AC2080" s="5">
        <f t="shared" si="859"/>
        <v>-1</v>
      </c>
      <c r="AD2080" s="3">
        <f t="shared" si="860"/>
        <v>201510</v>
      </c>
      <c r="AE2080" s="21">
        <v>1.2350000000000001</v>
      </c>
      <c r="AF2080" s="21">
        <v>4.6500000000000004</v>
      </c>
      <c r="AG2080" s="21">
        <v>1.333</v>
      </c>
      <c r="AH2080" s="21">
        <v>3.64</v>
      </c>
      <c r="AI2080">
        <v>30</v>
      </c>
      <c r="AJ2080">
        <v>23</v>
      </c>
      <c r="AK2080">
        <f t="shared" si="861"/>
        <v>-400</v>
      </c>
      <c r="AL2080">
        <f t="shared" si="862"/>
        <v>30</v>
      </c>
      <c r="AM2080">
        <f t="shared" si="863"/>
        <v>23</v>
      </c>
    </row>
    <row r="2081" spans="2:39" x14ac:dyDescent="0.25">
      <c r="B2081" s="23">
        <v>42302</v>
      </c>
      <c r="C2081" s="20" t="s">
        <v>58</v>
      </c>
      <c r="D2081" s="20" t="s">
        <v>49</v>
      </c>
      <c r="E2081" s="2">
        <v>-276.24309392265184</v>
      </c>
      <c r="F2081" s="2">
        <v>244</v>
      </c>
      <c r="H2081" s="2" t="str">
        <f t="shared" si="864"/>
        <v>St. Louis Rams</v>
      </c>
      <c r="I2081" s="2" t="str">
        <f t="shared" si="865"/>
        <v>Cleveland Browns</v>
      </c>
      <c r="J2081" s="17">
        <f t="shared" si="866"/>
        <v>-276.24309392265184</v>
      </c>
      <c r="K2081" s="18">
        <f t="shared" si="867"/>
        <v>244</v>
      </c>
      <c r="L2081" s="4">
        <f t="shared" si="843"/>
        <v>1.3620000000000001</v>
      </c>
      <c r="M2081" s="4">
        <f t="shared" si="844"/>
        <v>3.44</v>
      </c>
      <c r="N2081" s="1">
        <f t="shared" si="845"/>
        <v>0.73421439060205573</v>
      </c>
      <c r="O2081" s="1">
        <f t="shared" si="846"/>
        <v>0.29069767441860467</v>
      </c>
      <c r="P2081" s="1">
        <f t="shared" si="847"/>
        <v>2.4306538942107214E-2</v>
      </c>
      <c r="Q2081" s="1">
        <f t="shared" si="848"/>
        <v>0.22175835809172553</v>
      </c>
      <c r="R2081" s="1">
        <f t="shared" si="849"/>
        <v>0.73275835809172551</v>
      </c>
      <c r="S2081" s="1"/>
      <c r="T2081" s="17">
        <f t="shared" si="850"/>
        <v>364.70637142131591</v>
      </c>
      <c r="U2081" s="18">
        <f t="shared" si="851"/>
        <v>2395.7723915322367</v>
      </c>
      <c r="V2081" s="2">
        <f t="shared" si="852"/>
        <v>346.47105285025009</v>
      </c>
      <c r="W2081" s="18">
        <f t="shared" si="853"/>
        <v>2275.9837719556249</v>
      </c>
      <c r="X2081" s="2">
        <f t="shared" si="854"/>
        <v>-288.6244007323217</v>
      </c>
      <c r="Y2081" s="2">
        <f t="shared" si="855"/>
        <v>227.59837719556248</v>
      </c>
      <c r="Z2081" s="2">
        <f t="shared" si="856"/>
        <v>346.47105285025009</v>
      </c>
      <c r="AA2081" s="2">
        <f t="shared" si="857"/>
        <v>-1000</v>
      </c>
      <c r="AB2081" s="5">
        <f t="shared" si="858"/>
        <v>0.3620000000000001</v>
      </c>
      <c r="AC2081" s="5">
        <f t="shared" si="859"/>
        <v>-1</v>
      </c>
      <c r="AD2081" s="3">
        <f t="shared" si="860"/>
        <v>201510</v>
      </c>
      <c r="AE2081" s="21">
        <v>1.454</v>
      </c>
      <c r="AF2081" s="21">
        <v>2.97</v>
      </c>
      <c r="AG2081" s="21">
        <v>1.3620000000000001</v>
      </c>
      <c r="AH2081" s="21">
        <v>3.44</v>
      </c>
      <c r="AI2081">
        <v>24</v>
      </c>
      <c r="AJ2081">
        <v>6</v>
      </c>
      <c r="AK2081">
        <f t="shared" si="861"/>
        <v>-300</v>
      </c>
      <c r="AL2081">
        <f t="shared" si="862"/>
        <v>24</v>
      </c>
      <c r="AM2081">
        <f t="shared" si="863"/>
        <v>6</v>
      </c>
    </row>
    <row r="2082" spans="2:39" x14ac:dyDescent="0.25">
      <c r="B2082" s="23">
        <v>42302</v>
      </c>
      <c r="C2082" s="20" t="s">
        <v>44</v>
      </c>
      <c r="D2082" s="20" t="s">
        <v>38</v>
      </c>
      <c r="E2082" s="2">
        <v>204.99999999999997</v>
      </c>
      <c r="F2082" s="2">
        <v>-230.41474654377885</v>
      </c>
      <c r="H2082" s="2" t="str">
        <f t="shared" si="864"/>
        <v>Atlanta Falcons</v>
      </c>
      <c r="I2082" s="2" t="str">
        <f t="shared" si="865"/>
        <v>Tennessee Titans</v>
      </c>
      <c r="J2082" s="17">
        <f t="shared" si="866"/>
        <v>-230.41474654377885</v>
      </c>
      <c r="K2082" s="18">
        <f t="shared" si="867"/>
        <v>204.99999999999997</v>
      </c>
      <c r="L2082" s="4">
        <f t="shared" si="843"/>
        <v>1.4339999999999999</v>
      </c>
      <c r="M2082" s="4">
        <f t="shared" si="844"/>
        <v>3.05</v>
      </c>
      <c r="N2082" s="1">
        <f t="shared" si="845"/>
        <v>0.69735006973500702</v>
      </c>
      <c r="O2082" s="1">
        <f t="shared" si="846"/>
        <v>0.32786885245901642</v>
      </c>
      <c r="P2082" s="1">
        <f t="shared" si="847"/>
        <v>2.4598572702943966E-2</v>
      </c>
      <c r="Q2082" s="1">
        <f t="shared" si="848"/>
        <v>0.1847406086379953</v>
      </c>
      <c r="R2082" s="1">
        <f t="shared" si="849"/>
        <v>0.69574060863799536</v>
      </c>
      <c r="S2082" s="1"/>
      <c r="T2082" s="17">
        <f t="shared" si="850"/>
        <v>437.31728115975989</v>
      </c>
      <c r="U2082" s="18">
        <f t="shared" si="851"/>
        <v>2028.3240111062205</v>
      </c>
      <c r="V2082" s="2">
        <f t="shared" si="852"/>
        <v>415.45141710177188</v>
      </c>
      <c r="W2082" s="18">
        <f t="shared" si="853"/>
        <v>1926.9078105509093</v>
      </c>
      <c r="X2082" s="2">
        <f t="shared" si="854"/>
        <v>-240.70203129311579</v>
      </c>
      <c r="Y2082" s="2">
        <f t="shared" si="855"/>
        <v>192.69078105509092</v>
      </c>
      <c r="Z2082" s="2">
        <f t="shared" si="856"/>
        <v>415.45141710177188</v>
      </c>
      <c r="AA2082" s="2">
        <f t="shared" si="857"/>
        <v>-1000</v>
      </c>
      <c r="AB2082" s="5">
        <f t="shared" si="858"/>
        <v>0.43399999999999994</v>
      </c>
      <c r="AC2082" s="5">
        <f t="shared" si="859"/>
        <v>-1</v>
      </c>
      <c r="AD2082" s="3">
        <f t="shared" si="860"/>
        <v>201510</v>
      </c>
      <c r="AE2082" s="21">
        <v>3.11</v>
      </c>
      <c r="AF2082" s="21">
        <v>1.423</v>
      </c>
      <c r="AG2082" s="21">
        <v>3.05</v>
      </c>
      <c r="AH2082" s="21">
        <v>1.4339999999999999</v>
      </c>
      <c r="AI2082">
        <v>7</v>
      </c>
      <c r="AJ2082">
        <v>10</v>
      </c>
      <c r="AK2082">
        <f t="shared" si="861"/>
        <v>-300</v>
      </c>
      <c r="AL2082">
        <f t="shared" si="862"/>
        <v>10</v>
      </c>
      <c r="AM2082">
        <f t="shared" si="863"/>
        <v>7</v>
      </c>
    </row>
    <row r="2083" spans="2:39" x14ac:dyDescent="0.25">
      <c r="B2083" s="23">
        <v>42302</v>
      </c>
      <c r="C2083" s="20" t="s">
        <v>56</v>
      </c>
      <c r="D2083" s="20" t="s">
        <v>30</v>
      </c>
      <c r="E2083" s="2">
        <v>-150.15015015015015</v>
      </c>
      <c r="F2083" s="2">
        <v>136</v>
      </c>
      <c r="H2083" s="2" t="str">
        <f t="shared" si="864"/>
        <v>Washington Redskins</v>
      </c>
      <c r="I2083" s="2" t="str">
        <f t="shared" si="865"/>
        <v>Tampa Bay Buccaneers</v>
      </c>
      <c r="J2083" s="17">
        <f t="shared" si="866"/>
        <v>-150.15015015015015</v>
      </c>
      <c r="K2083" s="18">
        <f t="shared" si="867"/>
        <v>136</v>
      </c>
      <c r="L2083" s="4">
        <f t="shared" si="843"/>
        <v>1.6659999999999999</v>
      </c>
      <c r="M2083" s="4">
        <f t="shared" si="844"/>
        <v>2.3600000000000003</v>
      </c>
      <c r="N2083" s="1">
        <f t="shared" si="845"/>
        <v>0.60024009603841544</v>
      </c>
      <c r="O2083" s="1">
        <f t="shared" si="846"/>
        <v>0.42372881355932196</v>
      </c>
      <c r="P2083" s="1">
        <f t="shared" si="847"/>
        <v>2.3407848981619406E-2</v>
      </c>
      <c r="Q2083" s="1">
        <f t="shared" si="848"/>
        <v>8.8255641239546739E-2</v>
      </c>
      <c r="R2083" s="1">
        <f t="shared" si="849"/>
        <v>0.59925564123954678</v>
      </c>
      <c r="S2083" s="1"/>
      <c r="T2083" s="17">
        <f t="shared" si="850"/>
        <v>668.73689821513005</v>
      </c>
      <c r="U2083" s="18">
        <f t="shared" si="851"/>
        <v>1356.0765066241347</v>
      </c>
      <c r="V2083" s="2">
        <f t="shared" si="852"/>
        <v>635.30005330437348</v>
      </c>
      <c r="W2083" s="18">
        <f t="shared" si="853"/>
        <v>1288.2726812929279</v>
      </c>
      <c r="X2083" s="2">
        <f t="shared" si="854"/>
        <v>-157.40593673787998</v>
      </c>
      <c r="Y2083" s="2">
        <f t="shared" si="855"/>
        <v>128.8272681292928</v>
      </c>
      <c r="Z2083" s="2">
        <f t="shared" si="856"/>
        <v>635.30005330437348</v>
      </c>
      <c r="AA2083" s="2">
        <f t="shared" si="857"/>
        <v>-1000</v>
      </c>
      <c r="AB2083" s="5">
        <f t="shared" si="858"/>
        <v>0.66599999999999993</v>
      </c>
      <c r="AC2083" s="5">
        <f t="shared" si="859"/>
        <v>-1</v>
      </c>
      <c r="AD2083" s="3">
        <f t="shared" si="860"/>
        <v>201510</v>
      </c>
      <c r="AE2083" s="21">
        <v>1.54</v>
      </c>
      <c r="AF2083" s="21">
        <v>2.66</v>
      </c>
      <c r="AG2083" s="21">
        <v>1.6659999999999999</v>
      </c>
      <c r="AH2083" s="21">
        <v>2.36</v>
      </c>
      <c r="AI2083">
        <v>31</v>
      </c>
      <c r="AJ2083">
        <v>30</v>
      </c>
      <c r="AK2083">
        <f t="shared" si="861"/>
        <v>-160</v>
      </c>
      <c r="AL2083">
        <f t="shared" si="862"/>
        <v>31</v>
      </c>
      <c r="AM2083">
        <f t="shared" si="863"/>
        <v>30</v>
      </c>
    </row>
    <row r="2084" spans="2:39" x14ac:dyDescent="0.25">
      <c r="B2084" s="23">
        <v>42302</v>
      </c>
      <c r="C2084" s="20" t="s">
        <v>29</v>
      </c>
      <c r="D2084" s="20" t="s">
        <v>27</v>
      </c>
      <c r="E2084" s="2">
        <v>152.99999999999997</v>
      </c>
      <c r="F2084" s="2">
        <v>-170.06802721088434</v>
      </c>
      <c r="H2084" s="2" t="str">
        <f t="shared" si="864"/>
        <v>Buffalo Bills</v>
      </c>
      <c r="I2084" s="2" t="str">
        <f t="shared" si="865"/>
        <v>Jacksonville Jaguars</v>
      </c>
      <c r="J2084" s="17">
        <f t="shared" si="866"/>
        <v>-170.06802721088434</v>
      </c>
      <c r="K2084" s="18">
        <f t="shared" si="867"/>
        <v>152.99999999999997</v>
      </c>
      <c r="L2084" s="4">
        <f t="shared" si="843"/>
        <v>1.5880000000000001</v>
      </c>
      <c r="M2084" s="4">
        <f t="shared" si="844"/>
        <v>2.5299999999999998</v>
      </c>
      <c r="N2084" s="1">
        <f t="shared" si="845"/>
        <v>0.62972292191435764</v>
      </c>
      <c r="O2084" s="1">
        <f t="shared" si="846"/>
        <v>0.39525691699604748</v>
      </c>
      <c r="P2084" s="1">
        <f t="shared" si="847"/>
        <v>2.4371053909664986E-2</v>
      </c>
      <c r="Q2084" s="1">
        <f t="shared" si="848"/>
        <v>0.11723300245915508</v>
      </c>
      <c r="R2084" s="1">
        <f t="shared" si="849"/>
        <v>0.62823300245915514</v>
      </c>
      <c r="S2084" s="1"/>
      <c r="T2084" s="17">
        <f t="shared" si="850"/>
        <v>591.76610602372068</v>
      </c>
      <c r="U2084" s="18">
        <f t="shared" si="851"/>
        <v>1525.4353459459228</v>
      </c>
      <c r="V2084" s="2">
        <f t="shared" si="852"/>
        <v>562.17780072253458</v>
      </c>
      <c r="W2084" s="18">
        <f t="shared" si="853"/>
        <v>1449.1635786486265</v>
      </c>
      <c r="X2084" s="2">
        <f t="shared" si="854"/>
        <v>-177.87966702256082</v>
      </c>
      <c r="Y2084" s="2">
        <f t="shared" si="855"/>
        <v>144.91635786486265</v>
      </c>
      <c r="Z2084" s="2">
        <f t="shared" si="856"/>
        <v>-1000</v>
      </c>
      <c r="AA2084" s="2">
        <f t="shared" si="857"/>
        <v>1449.1635786486265</v>
      </c>
      <c r="AB2084" s="5">
        <f t="shared" si="858"/>
        <v>-1</v>
      </c>
      <c r="AC2084" s="5">
        <f t="shared" si="859"/>
        <v>1.5299999999999998</v>
      </c>
      <c r="AD2084" s="3">
        <f t="shared" si="860"/>
        <v>201510</v>
      </c>
      <c r="AE2084" s="21">
        <v>3.1</v>
      </c>
      <c r="AF2084" s="21">
        <v>1.425</v>
      </c>
      <c r="AG2084" s="21">
        <v>2.5299999999999998</v>
      </c>
      <c r="AH2084" s="21">
        <v>1.5880000000000001</v>
      </c>
      <c r="AI2084">
        <v>34</v>
      </c>
      <c r="AJ2084">
        <v>31</v>
      </c>
      <c r="AK2084">
        <f t="shared" si="861"/>
        <v>-180</v>
      </c>
      <c r="AL2084">
        <f t="shared" si="862"/>
        <v>31</v>
      </c>
      <c r="AM2084">
        <f t="shared" si="863"/>
        <v>34</v>
      </c>
    </row>
    <row r="2085" spans="2:39" x14ac:dyDescent="0.25">
      <c r="B2085" s="23">
        <v>42299</v>
      </c>
      <c r="C2085" s="20" t="s">
        <v>25</v>
      </c>
      <c r="D2085" s="20" t="s">
        <v>35</v>
      </c>
      <c r="E2085" s="2">
        <v>239</v>
      </c>
      <c r="F2085" s="2">
        <v>-270.2702702702702</v>
      </c>
      <c r="H2085" s="2" t="str">
        <f t="shared" si="864"/>
        <v>Seattle Seahawks</v>
      </c>
      <c r="I2085" s="2" t="str">
        <f t="shared" si="865"/>
        <v>San Francisco 49ers</v>
      </c>
      <c r="J2085" s="17">
        <f t="shared" si="866"/>
        <v>-270.2702702702702</v>
      </c>
      <c r="K2085" s="18">
        <f t="shared" si="867"/>
        <v>239</v>
      </c>
      <c r="L2085" s="4">
        <f t="shared" si="843"/>
        <v>1.37</v>
      </c>
      <c r="M2085" s="4">
        <f t="shared" si="844"/>
        <v>3.39</v>
      </c>
      <c r="N2085" s="1">
        <f t="shared" si="845"/>
        <v>0.72992700729927007</v>
      </c>
      <c r="O2085" s="1">
        <f t="shared" si="846"/>
        <v>0.29498525073746312</v>
      </c>
      <c r="P2085" s="1">
        <f t="shared" si="847"/>
        <v>2.4306722689075522E-2</v>
      </c>
      <c r="Q2085" s="1">
        <f t="shared" si="848"/>
        <v>0.21747087828090347</v>
      </c>
      <c r="R2085" s="1">
        <f t="shared" si="849"/>
        <v>0.72847087828090351</v>
      </c>
      <c r="S2085" s="1"/>
      <c r="T2085" s="17">
        <f t="shared" si="850"/>
        <v>372.73847152252659</v>
      </c>
      <c r="U2085" s="18">
        <f t="shared" si="851"/>
        <v>2348.8422438213829</v>
      </c>
      <c r="V2085" s="2">
        <f t="shared" si="852"/>
        <v>354.10154794640027</v>
      </c>
      <c r="W2085" s="18">
        <f t="shared" si="853"/>
        <v>2231.4001316303138</v>
      </c>
      <c r="X2085" s="2">
        <f t="shared" si="854"/>
        <v>-282.40486544028556</v>
      </c>
      <c r="Y2085" s="2">
        <f t="shared" si="855"/>
        <v>223.14001316303137</v>
      </c>
      <c r="Z2085" s="2">
        <f t="shared" si="856"/>
        <v>354.10154794640027</v>
      </c>
      <c r="AA2085" s="2">
        <f t="shared" si="857"/>
        <v>-1000</v>
      </c>
      <c r="AB2085" s="5">
        <f t="shared" si="858"/>
        <v>0.37000000000000011</v>
      </c>
      <c r="AC2085" s="5">
        <f t="shared" si="859"/>
        <v>-1</v>
      </c>
      <c r="AD2085" s="3">
        <f t="shared" si="860"/>
        <v>201510</v>
      </c>
      <c r="AE2085" s="21">
        <v>3.1</v>
      </c>
      <c r="AF2085" s="21">
        <v>1.425</v>
      </c>
      <c r="AG2085" s="21">
        <v>3.39</v>
      </c>
      <c r="AH2085" s="21">
        <v>1.37</v>
      </c>
      <c r="AI2085">
        <v>3</v>
      </c>
      <c r="AJ2085">
        <v>20</v>
      </c>
      <c r="AK2085">
        <f t="shared" si="861"/>
        <v>-300</v>
      </c>
      <c r="AL2085">
        <f t="shared" si="862"/>
        <v>20</v>
      </c>
      <c r="AM2085">
        <f t="shared" si="863"/>
        <v>3</v>
      </c>
    </row>
    <row r="2086" spans="2:39" x14ac:dyDescent="0.25">
      <c r="B2086" s="23">
        <v>42296</v>
      </c>
      <c r="C2086" s="20" t="s">
        <v>22</v>
      </c>
      <c r="D2086" s="20" t="s">
        <v>28</v>
      </c>
      <c r="E2086" s="2">
        <v>-202.02020202020196</v>
      </c>
      <c r="F2086" s="2">
        <v>181</v>
      </c>
      <c r="H2086" s="2" t="str">
        <f t="shared" si="864"/>
        <v>Philadelphia Eagles</v>
      </c>
      <c r="I2086" s="2" t="str">
        <f t="shared" si="865"/>
        <v>New York Giants</v>
      </c>
      <c r="J2086" s="17">
        <f t="shared" si="866"/>
        <v>-202.02020202020196</v>
      </c>
      <c r="K2086" s="18">
        <f t="shared" si="867"/>
        <v>181</v>
      </c>
      <c r="L2086" s="4">
        <f t="shared" si="843"/>
        <v>1.4950000000000001</v>
      </c>
      <c r="M2086" s="4">
        <f t="shared" si="844"/>
        <v>2.81</v>
      </c>
      <c r="N2086" s="1">
        <f t="shared" si="845"/>
        <v>0.66889632107023411</v>
      </c>
      <c r="O2086" s="1">
        <f t="shared" si="846"/>
        <v>0.35587188612099646</v>
      </c>
      <c r="P2086" s="1">
        <f t="shared" si="847"/>
        <v>2.4169570267131069E-2</v>
      </c>
      <c r="Q2086" s="1">
        <f t="shared" si="848"/>
        <v>0.15651221747461883</v>
      </c>
      <c r="R2086" s="1">
        <f t="shared" si="849"/>
        <v>0.66751221747461886</v>
      </c>
      <c r="S2086" s="1"/>
      <c r="T2086" s="17">
        <f t="shared" si="850"/>
        <v>498.09992060261197</v>
      </c>
      <c r="U2086" s="18">
        <f t="shared" si="851"/>
        <v>1796.2818011286422</v>
      </c>
      <c r="V2086" s="2">
        <f t="shared" si="852"/>
        <v>473.19492457248134</v>
      </c>
      <c r="W2086" s="18">
        <f t="shared" si="853"/>
        <v>1706.46771107221</v>
      </c>
      <c r="X2086" s="2">
        <f t="shared" si="854"/>
        <v>-211.32940107155051</v>
      </c>
      <c r="Y2086" s="2">
        <f t="shared" si="855"/>
        <v>170.64677110722101</v>
      </c>
      <c r="Z2086" s="2">
        <f t="shared" si="856"/>
        <v>473.19492457248134</v>
      </c>
      <c r="AA2086" s="2">
        <f t="shared" si="857"/>
        <v>-1000</v>
      </c>
      <c r="AB2086" s="5">
        <f t="shared" si="858"/>
        <v>0.49500000000000011</v>
      </c>
      <c r="AC2086" s="5">
        <f t="shared" si="859"/>
        <v>-1</v>
      </c>
      <c r="AD2086" s="3">
        <f t="shared" si="860"/>
        <v>201510</v>
      </c>
      <c r="AE2086" s="21">
        <v>1.4950000000000001</v>
      </c>
      <c r="AF2086" s="21">
        <v>2.81</v>
      </c>
      <c r="AG2086" s="21">
        <v>1.4950000000000001</v>
      </c>
      <c r="AH2086" s="21">
        <v>2.81</v>
      </c>
      <c r="AI2086">
        <v>27</v>
      </c>
      <c r="AJ2086">
        <v>7</v>
      </c>
      <c r="AK2086">
        <f t="shared" si="861"/>
        <v>-300</v>
      </c>
      <c r="AL2086">
        <f t="shared" si="862"/>
        <v>27</v>
      </c>
      <c r="AM2086">
        <f t="shared" si="863"/>
        <v>7</v>
      </c>
    </row>
    <row r="2087" spans="2:39" x14ac:dyDescent="0.25">
      <c r="B2087" s="23">
        <v>42295</v>
      </c>
      <c r="C2087" s="20" t="s">
        <v>42</v>
      </c>
      <c r="D2087" s="20" t="s">
        <v>39</v>
      </c>
      <c r="E2087" s="2">
        <v>293</v>
      </c>
      <c r="F2087" s="2">
        <v>-335.57046979865765</v>
      </c>
      <c r="H2087" s="2" t="str">
        <f t="shared" si="864"/>
        <v>New England Patriots</v>
      </c>
      <c r="I2087" s="2" t="str">
        <f t="shared" si="865"/>
        <v>Indianapolis Colts</v>
      </c>
      <c r="J2087" s="17">
        <f t="shared" si="866"/>
        <v>-335.57046979865765</v>
      </c>
      <c r="K2087" s="18">
        <f t="shared" si="867"/>
        <v>293</v>
      </c>
      <c r="L2087" s="4">
        <f t="shared" si="843"/>
        <v>1.298</v>
      </c>
      <c r="M2087" s="4">
        <f t="shared" si="844"/>
        <v>3.93</v>
      </c>
      <c r="N2087" s="1">
        <f t="shared" si="845"/>
        <v>0.77041602465331271</v>
      </c>
      <c r="O2087" s="1">
        <f t="shared" si="846"/>
        <v>0.2544529262086514</v>
      </c>
      <c r="P2087" s="1">
        <f t="shared" si="847"/>
        <v>2.4265493496556934E-2</v>
      </c>
      <c r="Q2087" s="1">
        <f t="shared" si="848"/>
        <v>0.25798154922233063</v>
      </c>
      <c r="R2087" s="1">
        <f t="shared" si="849"/>
        <v>0.76898154922233064</v>
      </c>
      <c r="S2087" s="1"/>
      <c r="T2087" s="17">
        <f t="shared" si="850"/>
        <v>300.42131831550154</v>
      </c>
      <c r="U2087" s="18">
        <f t="shared" si="851"/>
        <v>2850.0152957456385</v>
      </c>
      <c r="V2087" s="2">
        <f t="shared" si="852"/>
        <v>285.40025239972647</v>
      </c>
      <c r="W2087" s="18">
        <f t="shared" si="853"/>
        <v>2707.5145309583563</v>
      </c>
      <c r="X2087" s="2">
        <f t="shared" si="854"/>
        <v>-350.38511409563085</v>
      </c>
      <c r="Y2087" s="2">
        <f t="shared" si="855"/>
        <v>270.75145309583564</v>
      </c>
      <c r="Z2087" s="2">
        <f t="shared" si="856"/>
        <v>285.40025239972647</v>
      </c>
      <c r="AA2087" s="2">
        <f t="shared" si="857"/>
        <v>-1000</v>
      </c>
      <c r="AB2087" s="5">
        <f t="shared" si="858"/>
        <v>0.29800000000000004</v>
      </c>
      <c r="AC2087" s="5">
        <f t="shared" si="859"/>
        <v>-1</v>
      </c>
      <c r="AD2087" s="3">
        <f t="shared" si="860"/>
        <v>201510</v>
      </c>
      <c r="AE2087" s="21">
        <v>3.85</v>
      </c>
      <c r="AF2087" s="21">
        <v>1.3069999999999999</v>
      </c>
      <c r="AG2087" s="21">
        <v>3.93</v>
      </c>
      <c r="AH2087" s="21">
        <v>1.298</v>
      </c>
      <c r="AI2087">
        <v>27</v>
      </c>
      <c r="AJ2087">
        <v>34</v>
      </c>
      <c r="AK2087">
        <f t="shared" si="861"/>
        <v>-400</v>
      </c>
      <c r="AL2087">
        <f t="shared" si="862"/>
        <v>34</v>
      </c>
      <c r="AM2087">
        <f t="shared" si="863"/>
        <v>27</v>
      </c>
    </row>
    <row r="2088" spans="2:39" x14ac:dyDescent="0.25">
      <c r="B2088" s="23">
        <v>42295</v>
      </c>
      <c r="C2088" s="20" t="s">
        <v>36</v>
      </c>
      <c r="D2088" s="20" t="s">
        <v>57</v>
      </c>
      <c r="E2088" s="2">
        <v>-520.83333333333348</v>
      </c>
      <c r="F2088" s="2">
        <v>438.99999999999994</v>
      </c>
      <c r="H2088" s="2" t="str">
        <f t="shared" si="864"/>
        <v>Green Bay Packers</v>
      </c>
      <c r="I2088" s="2" t="str">
        <f t="shared" si="865"/>
        <v>San Diego Chargers</v>
      </c>
      <c r="J2088" s="17">
        <f t="shared" si="866"/>
        <v>-520.83333333333348</v>
      </c>
      <c r="K2088" s="18">
        <f t="shared" si="867"/>
        <v>438.99999999999994</v>
      </c>
      <c r="L2088" s="4">
        <f t="shared" si="843"/>
        <v>1.1919999999999999</v>
      </c>
      <c r="M2088" s="4">
        <f t="shared" si="844"/>
        <v>5.39</v>
      </c>
      <c r="N2088" s="1">
        <f t="shared" si="845"/>
        <v>0.83892617449664431</v>
      </c>
      <c r="O2088" s="1">
        <f t="shared" si="846"/>
        <v>0.1855287569573284</v>
      </c>
      <c r="P2088" s="1">
        <f t="shared" si="847"/>
        <v>2.3871163780006199E-2</v>
      </c>
      <c r="Q2088" s="1">
        <f t="shared" si="848"/>
        <v>0.32669870876965795</v>
      </c>
      <c r="R2088" s="1">
        <f t="shared" si="849"/>
        <v>0.83769870876965791</v>
      </c>
      <c r="S2088" s="1"/>
      <c r="T2088" s="17">
        <f t="shared" si="850"/>
        <v>193.74661740701106</v>
      </c>
      <c r="U2088" s="18">
        <f t="shared" si="851"/>
        <v>4143.5410183433823</v>
      </c>
      <c r="V2088" s="2">
        <f t="shared" si="852"/>
        <v>184.05928653666049</v>
      </c>
      <c r="W2088" s="18">
        <f t="shared" si="853"/>
        <v>3936.3639674262131</v>
      </c>
      <c r="X2088" s="2">
        <f t="shared" si="854"/>
        <v>-543.30320344951588</v>
      </c>
      <c r="Y2088" s="2">
        <f t="shared" si="855"/>
        <v>393.63639674262129</v>
      </c>
      <c r="Z2088" s="2">
        <f t="shared" si="856"/>
        <v>184.05928653666049</v>
      </c>
      <c r="AA2088" s="2">
        <f t="shared" si="857"/>
        <v>-1000</v>
      </c>
      <c r="AB2088" s="5">
        <f t="shared" si="858"/>
        <v>0.19199999999999995</v>
      </c>
      <c r="AC2088" s="5">
        <f t="shared" si="859"/>
        <v>-1</v>
      </c>
      <c r="AD2088" s="3">
        <f t="shared" si="860"/>
        <v>201510</v>
      </c>
      <c r="AE2088" s="21">
        <v>1.194</v>
      </c>
      <c r="AF2088" s="21">
        <v>5.35</v>
      </c>
      <c r="AG2088" s="21">
        <v>1.1919999999999999</v>
      </c>
      <c r="AH2088" s="21">
        <v>5.39</v>
      </c>
      <c r="AI2088">
        <v>27</v>
      </c>
      <c r="AJ2088">
        <v>20</v>
      </c>
      <c r="AK2088">
        <f t="shared" si="861"/>
        <v>-600</v>
      </c>
      <c r="AL2088">
        <f t="shared" si="862"/>
        <v>27</v>
      </c>
      <c r="AM2088">
        <f t="shared" si="863"/>
        <v>20</v>
      </c>
    </row>
    <row r="2089" spans="2:39" x14ac:dyDescent="0.25">
      <c r="B2089" s="23">
        <v>42295</v>
      </c>
      <c r="C2089" s="20" t="s">
        <v>25</v>
      </c>
      <c r="D2089" s="20" t="s">
        <v>31</v>
      </c>
      <c r="E2089" s="2">
        <v>125.99999999999997</v>
      </c>
      <c r="F2089" s="2">
        <v>-139.08205841446451</v>
      </c>
      <c r="H2089" s="2" t="str">
        <f t="shared" si="864"/>
        <v>Baltimore Ravens</v>
      </c>
      <c r="I2089" s="2" t="str">
        <f t="shared" si="865"/>
        <v>San Francisco 49ers</v>
      </c>
      <c r="J2089" s="17">
        <f t="shared" si="866"/>
        <v>-139.08205841446451</v>
      </c>
      <c r="K2089" s="18">
        <f t="shared" si="867"/>
        <v>125.99999999999997</v>
      </c>
      <c r="L2089" s="4">
        <f t="shared" si="843"/>
        <v>1.7190000000000001</v>
      </c>
      <c r="M2089" s="4">
        <f t="shared" si="844"/>
        <v>2.2599999999999998</v>
      </c>
      <c r="N2089" s="1">
        <f t="shared" si="845"/>
        <v>0.58173356602675974</v>
      </c>
      <c r="O2089" s="1">
        <f t="shared" si="846"/>
        <v>0.44247787610619471</v>
      </c>
      <c r="P2089" s="1">
        <f t="shared" si="847"/>
        <v>2.3639105302839969E-2</v>
      </c>
      <c r="Q2089" s="1">
        <f t="shared" si="848"/>
        <v>6.9627844960282514E-2</v>
      </c>
      <c r="R2089" s="1">
        <f t="shared" si="849"/>
        <v>0.58062784496028252</v>
      </c>
      <c r="S2089" s="1"/>
      <c r="T2089" s="17">
        <f t="shared" si="850"/>
        <v>722.27358484401384</v>
      </c>
      <c r="U2089" s="18">
        <f t="shared" si="851"/>
        <v>1258.3160788446787</v>
      </c>
      <c r="V2089" s="2">
        <f t="shared" si="852"/>
        <v>686.15990560181308</v>
      </c>
      <c r="W2089" s="18">
        <f t="shared" si="853"/>
        <v>1195.4002749024448</v>
      </c>
      <c r="X2089" s="2">
        <f t="shared" si="854"/>
        <v>-145.7386232911592</v>
      </c>
      <c r="Y2089" s="2">
        <f t="shared" si="855"/>
        <v>119.54002749024448</v>
      </c>
      <c r="Z2089" s="2">
        <f t="shared" si="856"/>
        <v>-1000</v>
      </c>
      <c r="AA2089" s="2">
        <f t="shared" si="857"/>
        <v>1195.4002749024448</v>
      </c>
      <c r="AB2089" s="5">
        <f t="shared" si="858"/>
        <v>-1</v>
      </c>
      <c r="AC2089" s="5">
        <f t="shared" si="859"/>
        <v>1.2599999999999998</v>
      </c>
      <c r="AD2089" s="3">
        <f t="shared" si="860"/>
        <v>201510</v>
      </c>
      <c r="AE2089" s="21">
        <v>2.1800000000000002</v>
      </c>
      <c r="AF2089" s="21">
        <v>1.7689999999999999</v>
      </c>
      <c r="AG2089" s="21">
        <v>2.2599999999999998</v>
      </c>
      <c r="AH2089" s="21">
        <v>1.7190000000000001</v>
      </c>
      <c r="AI2089">
        <v>25</v>
      </c>
      <c r="AJ2089">
        <v>20</v>
      </c>
      <c r="AK2089">
        <f t="shared" si="861"/>
        <v>-140</v>
      </c>
      <c r="AL2089">
        <f t="shared" si="862"/>
        <v>20</v>
      </c>
      <c r="AM2089">
        <f t="shared" si="863"/>
        <v>25</v>
      </c>
    </row>
    <row r="2090" spans="2:39" x14ac:dyDescent="0.25">
      <c r="B2090" s="23">
        <v>42295</v>
      </c>
      <c r="C2090" s="20" t="s">
        <v>35</v>
      </c>
      <c r="D2090" s="20" t="s">
        <v>47</v>
      </c>
      <c r="E2090" s="2">
        <v>-307.69230769230774</v>
      </c>
      <c r="F2090" s="2">
        <v>270</v>
      </c>
      <c r="H2090" s="2" t="str">
        <f t="shared" si="864"/>
        <v>Seattle Seahawks</v>
      </c>
      <c r="I2090" s="2" t="str">
        <f t="shared" si="865"/>
        <v>Carolina Panthers</v>
      </c>
      <c r="J2090" s="17">
        <f t="shared" si="866"/>
        <v>-307.69230769230774</v>
      </c>
      <c r="K2090" s="18">
        <f t="shared" si="867"/>
        <v>270</v>
      </c>
      <c r="L2090" s="4">
        <f t="shared" si="843"/>
        <v>1.325</v>
      </c>
      <c r="M2090" s="4">
        <f t="shared" si="844"/>
        <v>3.7</v>
      </c>
      <c r="N2090" s="1">
        <f t="shared" si="845"/>
        <v>0.75471698113207553</v>
      </c>
      <c r="O2090" s="1">
        <f t="shared" si="846"/>
        <v>0.27027027027027023</v>
      </c>
      <c r="P2090" s="1">
        <f t="shared" si="847"/>
        <v>2.4378109452736441E-2</v>
      </c>
      <c r="Q2090" s="1">
        <f t="shared" si="848"/>
        <v>0.24222335543090265</v>
      </c>
      <c r="R2090" s="1">
        <f t="shared" si="849"/>
        <v>0.75322335543090269</v>
      </c>
      <c r="S2090" s="1"/>
      <c r="T2090" s="17">
        <f t="shared" si="850"/>
        <v>327.62744648022999</v>
      </c>
      <c r="U2090" s="18">
        <f t="shared" si="851"/>
        <v>2638.6455807155785</v>
      </c>
      <c r="V2090" s="2">
        <f t="shared" si="852"/>
        <v>311.24607415621847</v>
      </c>
      <c r="W2090" s="18">
        <f t="shared" si="853"/>
        <v>2506.7133016797993</v>
      </c>
      <c r="X2090" s="2">
        <f t="shared" si="854"/>
        <v>-321.28919303190531</v>
      </c>
      <c r="Y2090" s="2">
        <f t="shared" si="855"/>
        <v>250.67133016797993</v>
      </c>
      <c r="Z2090" s="2">
        <f t="shared" si="856"/>
        <v>-1000</v>
      </c>
      <c r="AA2090" s="2">
        <f t="shared" si="857"/>
        <v>2506.7133016797993</v>
      </c>
      <c r="AB2090" s="5">
        <f t="shared" si="858"/>
        <v>-1</v>
      </c>
      <c r="AC2090" s="5">
        <f t="shared" si="859"/>
        <v>2.7</v>
      </c>
      <c r="AD2090" s="3">
        <f t="shared" si="860"/>
        <v>201510</v>
      </c>
      <c r="AE2090" s="21">
        <v>1.3440000000000001</v>
      </c>
      <c r="AF2090" s="21">
        <v>3.56</v>
      </c>
      <c r="AG2090" s="21">
        <v>1.325</v>
      </c>
      <c r="AH2090" s="21">
        <v>3.7</v>
      </c>
      <c r="AI2090">
        <v>23</v>
      </c>
      <c r="AJ2090">
        <v>27</v>
      </c>
      <c r="AK2090">
        <f t="shared" si="861"/>
        <v>-400</v>
      </c>
      <c r="AL2090">
        <f t="shared" si="862"/>
        <v>23</v>
      </c>
      <c r="AM2090">
        <f t="shared" si="863"/>
        <v>27</v>
      </c>
    </row>
    <row r="2091" spans="2:39" x14ac:dyDescent="0.25">
      <c r="B2091" s="23">
        <v>42295</v>
      </c>
      <c r="C2091" s="20" t="s">
        <v>27</v>
      </c>
      <c r="D2091" s="20" t="s">
        <v>24</v>
      </c>
      <c r="E2091" s="2">
        <v>141</v>
      </c>
      <c r="F2091" s="2">
        <v>-156.00624024960999</v>
      </c>
      <c r="H2091" s="2" t="str">
        <f t="shared" si="864"/>
        <v>Cincinnati Bengals</v>
      </c>
      <c r="I2091" s="2" t="str">
        <f t="shared" si="865"/>
        <v>Buffalo Bills</v>
      </c>
      <c r="J2091" s="17">
        <f t="shared" si="866"/>
        <v>-156.00624024960999</v>
      </c>
      <c r="K2091" s="18">
        <f t="shared" si="867"/>
        <v>141</v>
      </c>
      <c r="L2091" s="4">
        <f t="shared" si="843"/>
        <v>1.6409999999999998</v>
      </c>
      <c r="M2091" s="4">
        <f t="shared" si="844"/>
        <v>2.41</v>
      </c>
      <c r="N2091" s="1">
        <f t="shared" si="845"/>
        <v>0.6093845216331506</v>
      </c>
      <c r="O2091" s="1">
        <f t="shared" si="846"/>
        <v>0.41493775933609955</v>
      </c>
      <c r="P2091" s="1">
        <f t="shared" si="847"/>
        <v>2.3744754381634259E-2</v>
      </c>
      <c r="Q2091" s="1">
        <f t="shared" si="848"/>
        <v>9.7223381148525523E-2</v>
      </c>
      <c r="R2091" s="1">
        <f t="shared" si="849"/>
        <v>0.60822338114852559</v>
      </c>
      <c r="S2091" s="1"/>
      <c r="T2091" s="17">
        <f t="shared" si="850"/>
        <v>644.13278245185415</v>
      </c>
      <c r="U2091" s="18">
        <f t="shared" si="851"/>
        <v>1406.0991574687775</v>
      </c>
      <c r="V2091" s="2">
        <f t="shared" si="852"/>
        <v>611.92614332926144</v>
      </c>
      <c r="W2091" s="18">
        <f t="shared" si="853"/>
        <v>1335.7941995953386</v>
      </c>
      <c r="X2091" s="2">
        <f t="shared" si="854"/>
        <v>-163.41841428107219</v>
      </c>
      <c r="Y2091" s="2">
        <f t="shared" si="855"/>
        <v>133.57941995953385</v>
      </c>
      <c r="Z2091" s="2">
        <f t="shared" si="856"/>
        <v>611.92614332926144</v>
      </c>
      <c r="AA2091" s="2">
        <f t="shared" si="857"/>
        <v>-1000</v>
      </c>
      <c r="AB2091" s="5">
        <f t="shared" si="858"/>
        <v>0.64099999999999979</v>
      </c>
      <c r="AC2091" s="5">
        <f t="shared" si="859"/>
        <v>-1</v>
      </c>
      <c r="AD2091" s="3">
        <f t="shared" si="860"/>
        <v>201510</v>
      </c>
      <c r="AE2091" s="21">
        <v>2.2799999999999998</v>
      </c>
      <c r="AF2091" s="21">
        <v>1.7090000000000001</v>
      </c>
      <c r="AG2091" s="21">
        <v>2.41</v>
      </c>
      <c r="AH2091" s="21">
        <v>1.641</v>
      </c>
      <c r="AI2091">
        <v>21</v>
      </c>
      <c r="AJ2091">
        <v>34</v>
      </c>
      <c r="AK2091">
        <f t="shared" si="861"/>
        <v>-160</v>
      </c>
      <c r="AL2091">
        <f t="shared" si="862"/>
        <v>34</v>
      </c>
      <c r="AM2091">
        <f t="shared" si="863"/>
        <v>21</v>
      </c>
    </row>
    <row r="2092" spans="2:39" x14ac:dyDescent="0.25">
      <c r="B2092" s="23">
        <v>42295</v>
      </c>
      <c r="C2092" s="20" t="s">
        <v>49</v>
      </c>
      <c r="D2092" s="20" t="s">
        <v>41</v>
      </c>
      <c r="E2092" s="2">
        <v>148</v>
      </c>
      <c r="F2092" s="2">
        <v>-164.20361247947454</v>
      </c>
      <c r="H2092" s="2" t="str">
        <f t="shared" si="864"/>
        <v>Denver Broncos</v>
      </c>
      <c r="I2092" s="2" t="str">
        <f t="shared" si="865"/>
        <v>Cleveland Browns</v>
      </c>
      <c r="J2092" s="17">
        <f t="shared" si="866"/>
        <v>-164.20361247947454</v>
      </c>
      <c r="K2092" s="18">
        <f t="shared" si="867"/>
        <v>148</v>
      </c>
      <c r="L2092" s="4">
        <f t="shared" si="843"/>
        <v>1.609</v>
      </c>
      <c r="M2092" s="4">
        <f t="shared" si="844"/>
        <v>2.48</v>
      </c>
      <c r="N2092" s="1">
        <f t="shared" si="845"/>
        <v>0.62150403977625857</v>
      </c>
      <c r="O2092" s="1">
        <f t="shared" si="846"/>
        <v>0.40322580645161293</v>
      </c>
      <c r="P2092" s="1">
        <f t="shared" si="847"/>
        <v>2.4133039863047268E-2</v>
      </c>
      <c r="Q2092" s="1">
        <f t="shared" si="848"/>
        <v>0.10913911666232282</v>
      </c>
      <c r="R2092" s="1">
        <f t="shared" si="849"/>
        <v>0.6201391166623228</v>
      </c>
      <c r="S2092" s="1"/>
      <c r="T2092" s="17">
        <f t="shared" si="850"/>
        <v>612.54140100392738</v>
      </c>
      <c r="U2092" s="18">
        <f t="shared" si="851"/>
        <v>1475.8167857920587</v>
      </c>
      <c r="V2092" s="2">
        <f t="shared" si="852"/>
        <v>581.914330953731</v>
      </c>
      <c r="W2092" s="18">
        <f t="shared" si="853"/>
        <v>1402.0259465024558</v>
      </c>
      <c r="X2092" s="2">
        <f t="shared" si="854"/>
        <v>-171.84660126191525</v>
      </c>
      <c r="Y2092" s="2">
        <f t="shared" si="855"/>
        <v>140.20259465024557</v>
      </c>
      <c r="Z2092" s="2">
        <f t="shared" si="856"/>
        <v>581.914330953731</v>
      </c>
      <c r="AA2092" s="2">
        <f t="shared" si="857"/>
        <v>-1000</v>
      </c>
      <c r="AB2092" s="5">
        <f t="shared" si="858"/>
        <v>0.60899999999999999</v>
      </c>
      <c r="AC2092" s="5">
        <f t="shared" si="859"/>
        <v>-1</v>
      </c>
      <c r="AD2092" s="3">
        <f t="shared" si="860"/>
        <v>201510</v>
      </c>
      <c r="AE2092" s="21">
        <v>2.74</v>
      </c>
      <c r="AF2092" s="21">
        <v>1.5149999999999999</v>
      </c>
      <c r="AG2092" s="21">
        <v>2.48</v>
      </c>
      <c r="AH2092" s="21">
        <v>1.609</v>
      </c>
      <c r="AI2092">
        <v>23</v>
      </c>
      <c r="AJ2092">
        <v>26</v>
      </c>
      <c r="AK2092">
        <f t="shared" si="861"/>
        <v>-170</v>
      </c>
      <c r="AL2092">
        <f t="shared" si="862"/>
        <v>26</v>
      </c>
      <c r="AM2092">
        <f t="shared" si="863"/>
        <v>23</v>
      </c>
    </row>
    <row r="2093" spans="2:39" x14ac:dyDescent="0.25">
      <c r="B2093" s="23">
        <v>42295</v>
      </c>
      <c r="C2093" s="20" t="s">
        <v>37</v>
      </c>
      <c r="D2093" s="20" t="s">
        <v>40</v>
      </c>
      <c r="E2093" s="2">
        <v>-202.02020202020196</v>
      </c>
      <c r="F2093" s="2">
        <v>181</v>
      </c>
      <c r="H2093" s="2" t="str">
        <f t="shared" si="864"/>
        <v>Detroit Lions</v>
      </c>
      <c r="I2093" s="2" t="str">
        <f t="shared" si="865"/>
        <v>Chicago Bears</v>
      </c>
      <c r="J2093" s="17">
        <f t="shared" si="866"/>
        <v>-202.02020202020196</v>
      </c>
      <c r="K2093" s="18">
        <f t="shared" si="867"/>
        <v>181</v>
      </c>
      <c r="L2093" s="4">
        <f t="shared" si="843"/>
        <v>1.4950000000000001</v>
      </c>
      <c r="M2093" s="4">
        <f t="shared" si="844"/>
        <v>2.81</v>
      </c>
      <c r="N2093" s="1">
        <f t="shared" si="845"/>
        <v>0.66889632107023411</v>
      </c>
      <c r="O2093" s="1">
        <f t="shared" si="846"/>
        <v>0.35587188612099646</v>
      </c>
      <c r="P2093" s="1">
        <f t="shared" si="847"/>
        <v>2.4169570267131069E-2</v>
      </c>
      <c r="Q2093" s="1">
        <f t="shared" si="848"/>
        <v>0.15651221747461883</v>
      </c>
      <c r="R2093" s="1">
        <f t="shared" si="849"/>
        <v>0.66751221747461886</v>
      </c>
      <c r="S2093" s="1"/>
      <c r="T2093" s="17">
        <f t="shared" si="850"/>
        <v>498.09992060261197</v>
      </c>
      <c r="U2093" s="18">
        <f t="shared" si="851"/>
        <v>1796.2818011286422</v>
      </c>
      <c r="V2093" s="2">
        <f t="shared" si="852"/>
        <v>473.19492457248134</v>
      </c>
      <c r="W2093" s="18">
        <f t="shared" si="853"/>
        <v>1706.46771107221</v>
      </c>
      <c r="X2093" s="2">
        <f t="shared" si="854"/>
        <v>-211.32940107155051</v>
      </c>
      <c r="Y2093" s="2">
        <f t="shared" si="855"/>
        <v>170.64677110722101</v>
      </c>
      <c r="Z2093" s="2">
        <f t="shared" si="856"/>
        <v>473.19492457248134</v>
      </c>
      <c r="AA2093" s="2">
        <f t="shared" si="857"/>
        <v>-1000</v>
      </c>
      <c r="AB2093" s="5">
        <f t="shared" si="858"/>
        <v>0.49500000000000011</v>
      </c>
      <c r="AC2093" s="5">
        <f t="shared" si="859"/>
        <v>-1</v>
      </c>
      <c r="AD2093" s="3">
        <f t="shared" si="860"/>
        <v>201510</v>
      </c>
      <c r="AE2093" s="21">
        <v>1.6659999999999999</v>
      </c>
      <c r="AF2093" s="21">
        <v>2.36</v>
      </c>
      <c r="AG2093" s="21">
        <v>1.4950000000000001</v>
      </c>
      <c r="AH2093" s="21">
        <v>2.81</v>
      </c>
      <c r="AI2093">
        <v>37</v>
      </c>
      <c r="AJ2093">
        <v>34</v>
      </c>
      <c r="AK2093">
        <f t="shared" si="861"/>
        <v>-300</v>
      </c>
      <c r="AL2093">
        <f t="shared" si="862"/>
        <v>37</v>
      </c>
      <c r="AM2093">
        <f t="shared" si="863"/>
        <v>34</v>
      </c>
    </row>
    <row r="2094" spans="2:39" x14ac:dyDescent="0.25">
      <c r="B2094" s="23">
        <v>42295</v>
      </c>
      <c r="C2094" s="20" t="s">
        <v>29</v>
      </c>
      <c r="D2094" s="20" t="s">
        <v>43</v>
      </c>
      <c r="E2094" s="2">
        <v>-155.03875968992247</v>
      </c>
      <c r="F2094" s="2">
        <v>140</v>
      </c>
      <c r="H2094" s="2" t="str">
        <f t="shared" si="864"/>
        <v>Jacksonville Jaguars</v>
      </c>
      <c r="I2094" s="2" t="str">
        <f t="shared" si="865"/>
        <v>Houston Texans</v>
      </c>
      <c r="J2094" s="17">
        <f t="shared" si="866"/>
        <v>-155.03875968992247</v>
      </c>
      <c r="K2094" s="18">
        <f t="shared" si="867"/>
        <v>140</v>
      </c>
      <c r="L2094" s="4">
        <f t="shared" si="843"/>
        <v>1.645</v>
      </c>
      <c r="M2094" s="4">
        <f t="shared" si="844"/>
        <v>2.4</v>
      </c>
      <c r="N2094" s="1">
        <f t="shared" si="845"/>
        <v>0.60790273556231</v>
      </c>
      <c r="O2094" s="1">
        <f t="shared" si="846"/>
        <v>0.41666666666666669</v>
      </c>
      <c r="P2094" s="1">
        <f t="shared" si="847"/>
        <v>2.3980222496909787E-2</v>
      </c>
      <c r="Q2094" s="1">
        <f t="shared" si="848"/>
        <v>9.5618034447821659E-2</v>
      </c>
      <c r="R2094" s="1">
        <f t="shared" si="849"/>
        <v>0.6066180344478217</v>
      </c>
      <c r="S2094" s="1"/>
      <c r="T2094" s="17">
        <f t="shared" si="850"/>
        <v>648.48379575502895</v>
      </c>
      <c r="U2094" s="18">
        <f t="shared" si="851"/>
        <v>1396.9947605426773</v>
      </c>
      <c r="V2094" s="2">
        <f t="shared" si="852"/>
        <v>616.05960596727743</v>
      </c>
      <c r="W2094" s="18">
        <f t="shared" si="853"/>
        <v>1327.1450225155434</v>
      </c>
      <c r="X2094" s="2">
        <f t="shared" si="854"/>
        <v>-162.32195558900446</v>
      </c>
      <c r="Y2094" s="2">
        <f t="shared" si="855"/>
        <v>132.71450225155434</v>
      </c>
      <c r="Z2094" s="2">
        <f t="shared" si="856"/>
        <v>-1000</v>
      </c>
      <c r="AA2094" s="2">
        <f t="shared" si="857"/>
        <v>1327.1450225155434</v>
      </c>
      <c r="AB2094" s="5">
        <f t="shared" si="858"/>
        <v>-1</v>
      </c>
      <c r="AC2094" s="5">
        <f t="shared" si="859"/>
        <v>1.4</v>
      </c>
      <c r="AD2094" s="3">
        <f t="shared" si="860"/>
        <v>201510</v>
      </c>
      <c r="AE2094" s="21">
        <v>1.8839999999999999</v>
      </c>
      <c r="AF2094" s="21">
        <v>2.02</v>
      </c>
      <c r="AG2094" s="21">
        <v>1.645</v>
      </c>
      <c r="AH2094" s="21">
        <v>2.4</v>
      </c>
      <c r="AI2094">
        <v>20</v>
      </c>
      <c r="AJ2094">
        <v>31</v>
      </c>
      <c r="AK2094">
        <f t="shared" si="861"/>
        <v>-160</v>
      </c>
      <c r="AL2094">
        <f t="shared" si="862"/>
        <v>20</v>
      </c>
      <c r="AM2094">
        <f t="shared" si="863"/>
        <v>31</v>
      </c>
    </row>
    <row r="2095" spans="2:39" x14ac:dyDescent="0.25">
      <c r="B2095" s="23">
        <v>42295</v>
      </c>
      <c r="C2095" s="20" t="s">
        <v>32</v>
      </c>
      <c r="D2095" s="20" t="s">
        <v>23</v>
      </c>
      <c r="E2095" s="2">
        <v>-162.07455429497568</v>
      </c>
      <c r="F2095" s="2">
        <v>146</v>
      </c>
      <c r="H2095" s="2" t="str">
        <f t="shared" si="864"/>
        <v>Minnesota Vikings</v>
      </c>
      <c r="I2095" s="2" t="str">
        <f t="shared" si="865"/>
        <v>Kansas City Chiefs</v>
      </c>
      <c r="J2095" s="17">
        <f t="shared" si="866"/>
        <v>-162.07455429497568</v>
      </c>
      <c r="K2095" s="18">
        <f t="shared" si="867"/>
        <v>146</v>
      </c>
      <c r="L2095" s="4">
        <f t="shared" si="843"/>
        <v>1.6169999999999998</v>
      </c>
      <c r="M2095" s="4">
        <f t="shared" si="844"/>
        <v>2.46</v>
      </c>
      <c r="N2095" s="1">
        <f t="shared" si="845"/>
        <v>0.61842918985776141</v>
      </c>
      <c r="O2095" s="1">
        <f t="shared" si="846"/>
        <v>0.4065040650406504</v>
      </c>
      <c r="P2095" s="1">
        <f t="shared" si="847"/>
        <v>2.4326710816777175E-2</v>
      </c>
      <c r="Q2095" s="1">
        <f t="shared" si="848"/>
        <v>0.10596256240855551</v>
      </c>
      <c r="R2095" s="1">
        <f t="shared" si="849"/>
        <v>0.61696256240855551</v>
      </c>
      <c r="S2095" s="1"/>
      <c r="T2095" s="17">
        <f t="shared" si="850"/>
        <v>620.84389058569059</v>
      </c>
      <c r="U2095" s="18">
        <f t="shared" si="851"/>
        <v>1456.8535337470446</v>
      </c>
      <c r="V2095" s="2">
        <f t="shared" si="852"/>
        <v>589.80169605640606</v>
      </c>
      <c r="W2095" s="18">
        <f t="shared" si="853"/>
        <v>1384.0108570596924</v>
      </c>
      <c r="X2095" s="2">
        <f t="shared" si="854"/>
        <v>-169.54851209928776</v>
      </c>
      <c r="Y2095" s="2">
        <f t="shared" si="855"/>
        <v>138.40108570596925</v>
      </c>
      <c r="Z2095" s="2">
        <f t="shared" si="856"/>
        <v>589.80169605640606</v>
      </c>
      <c r="AA2095" s="2">
        <f t="shared" si="857"/>
        <v>-1000</v>
      </c>
      <c r="AB2095" s="5">
        <f t="shared" si="858"/>
        <v>0.61699999999999977</v>
      </c>
      <c r="AC2095" s="5">
        <f t="shared" si="859"/>
        <v>-1</v>
      </c>
      <c r="AD2095" s="3">
        <f t="shared" si="860"/>
        <v>201510</v>
      </c>
      <c r="AE2095" s="21">
        <v>1.5</v>
      </c>
      <c r="AF2095" s="21">
        <v>2.8</v>
      </c>
      <c r="AG2095" s="21">
        <v>1.617</v>
      </c>
      <c r="AH2095" s="21">
        <v>2.46</v>
      </c>
      <c r="AI2095">
        <v>16</v>
      </c>
      <c r="AJ2095">
        <v>10</v>
      </c>
      <c r="AK2095">
        <f t="shared" si="861"/>
        <v>-170</v>
      </c>
      <c r="AL2095">
        <f t="shared" si="862"/>
        <v>16</v>
      </c>
      <c r="AM2095">
        <f t="shared" si="863"/>
        <v>10</v>
      </c>
    </row>
    <row r="2096" spans="2:39" x14ac:dyDescent="0.25">
      <c r="B2096" s="23">
        <v>42295</v>
      </c>
      <c r="C2096" s="20" t="s">
        <v>45</v>
      </c>
      <c r="D2096" s="20" t="s">
        <v>56</v>
      </c>
      <c r="E2096" s="2">
        <v>-350.87719298245622</v>
      </c>
      <c r="F2096" s="2">
        <v>305</v>
      </c>
      <c r="H2096" s="2" t="str">
        <f t="shared" si="864"/>
        <v>New York Jets</v>
      </c>
      <c r="I2096" s="2" t="str">
        <f t="shared" si="865"/>
        <v>Washington Redskins</v>
      </c>
      <c r="J2096" s="17">
        <f t="shared" si="866"/>
        <v>-350.87719298245622</v>
      </c>
      <c r="K2096" s="18">
        <f t="shared" si="867"/>
        <v>305</v>
      </c>
      <c r="L2096" s="4">
        <f t="shared" si="843"/>
        <v>1.2849999999999999</v>
      </c>
      <c r="M2096" s="4">
        <f t="shared" si="844"/>
        <v>4.05</v>
      </c>
      <c r="N2096" s="1">
        <f t="shared" si="845"/>
        <v>0.77821011673151752</v>
      </c>
      <c r="O2096" s="1">
        <f t="shared" si="846"/>
        <v>0.24691358024691359</v>
      </c>
      <c r="P2096" s="1">
        <f t="shared" si="847"/>
        <v>2.4507966260543745E-2</v>
      </c>
      <c r="Q2096" s="1">
        <f t="shared" si="848"/>
        <v>0.26564826824230198</v>
      </c>
      <c r="R2096" s="1">
        <f t="shared" si="849"/>
        <v>0.77664826824230193</v>
      </c>
      <c r="S2096" s="1"/>
      <c r="T2096" s="17">
        <f t="shared" si="850"/>
        <v>287.58414959603806</v>
      </c>
      <c r="U2096" s="18">
        <f t="shared" si="851"/>
        <v>2961.7578422321562</v>
      </c>
      <c r="V2096" s="2">
        <f t="shared" si="852"/>
        <v>273.20494211623617</v>
      </c>
      <c r="W2096" s="18">
        <f t="shared" si="853"/>
        <v>2813.6699501205485</v>
      </c>
      <c r="X2096" s="2">
        <f t="shared" si="854"/>
        <v>-366.025589527786</v>
      </c>
      <c r="Y2096" s="2">
        <f t="shared" si="855"/>
        <v>281.36699501205487</v>
      </c>
      <c r="Z2096" s="2">
        <f t="shared" si="856"/>
        <v>273.20494211623617</v>
      </c>
      <c r="AA2096" s="2">
        <f t="shared" si="857"/>
        <v>-1000</v>
      </c>
      <c r="AB2096" s="5">
        <f t="shared" si="858"/>
        <v>0.28499999999999992</v>
      </c>
      <c r="AC2096" s="5">
        <f t="shared" si="859"/>
        <v>-1</v>
      </c>
      <c r="AD2096" s="3">
        <f t="shared" si="860"/>
        <v>201510</v>
      </c>
      <c r="AE2096" s="21">
        <v>1.425</v>
      </c>
      <c r="AF2096" s="21">
        <v>3.1</v>
      </c>
      <c r="AG2096" s="21">
        <v>1.2849999999999999</v>
      </c>
      <c r="AH2096" s="21">
        <v>4.05</v>
      </c>
      <c r="AI2096">
        <v>34</v>
      </c>
      <c r="AJ2096">
        <v>20</v>
      </c>
      <c r="AK2096">
        <f t="shared" si="861"/>
        <v>-400</v>
      </c>
      <c r="AL2096">
        <f t="shared" si="862"/>
        <v>34</v>
      </c>
      <c r="AM2096">
        <f t="shared" si="863"/>
        <v>20</v>
      </c>
    </row>
    <row r="2097" spans="2:39" x14ac:dyDescent="0.25">
      <c r="B2097" s="23">
        <v>42295</v>
      </c>
      <c r="C2097" s="20" t="s">
        <v>48</v>
      </c>
      <c r="D2097" s="20" t="s">
        <v>51</v>
      </c>
      <c r="E2097" s="2">
        <v>204.99999999999997</v>
      </c>
      <c r="F2097" s="2">
        <v>-230.41474654377885</v>
      </c>
      <c r="H2097" s="2" t="str">
        <f t="shared" si="864"/>
        <v>Arizona Cardinals</v>
      </c>
      <c r="I2097" s="2" t="str">
        <f t="shared" si="865"/>
        <v>Pittsburgh Steelers</v>
      </c>
      <c r="J2097" s="17">
        <f t="shared" si="866"/>
        <v>-230.41474654377885</v>
      </c>
      <c r="K2097" s="18">
        <f t="shared" si="867"/>
        <v>204.99999999999997</v>
      </c>
      <c r="L2097" s="4">
        <f t="shared" si="843"/>
        <v>1.4339999999999999</v>
      </c>
      <c r="M2097" s="4">
        <f t="shared" si="844"/>
        <v>3.05</v>
      </c>
      <c r="N2097" s="1">
        <f t="shared" si="845"/>
        <v>0.69735006973500702</v>
      </c>
      <c r="O2097" s="1">
        <f t="shared" si="846"/>
        <v>0.32786885245901642</v>
      </c>
      <c r="P2097" s="1">
        <f t="shared" si="847"/>
        <v>2.4598572702943966E-2</v>
      </c>
      <c r="Q2097" s="1">
        <f t="shared" si="848"/>
        <v>0.1847406086379953</v>
      </c>
      <c r="R2097" s="1">
        <f t="shared" si="849"/>
        <v>0.69574060863799536</v>
      </c>
      <c r="S2097" s="1"/>
      <c r="T2097" s="17">
        <f t="shared" si="850"/>
        <v>437.31728115975989</v>
      </c>
      <c r="U2097" s="18">
        <f t="shared" si="851"/>
        <v>2028.3240111062205</v>
      </c>
      <c r="V2097" s="2">
        <f t="shared" si="852"/>
        <v>415.45141710177188</v>
      </c>
      <c r="W2097" s="18">
        <f t="shared" si="853"/>
        <v>1926.9078105509093</v>
      </c>
      <c r="X2097" s="2">
        <f t="shared" si="854"/>
        <v>-240.70203129311579</v>
      </c>
      <c r="Y2097" s="2">
        <f t="shared" si="855"/>
        <v>192.69078105509092</v>
      </c>
      <c r="Z2097" s="2">
        <f t="shared" si="856"/>
        <v>-1000</v>
      </c>
      <c r="AA2097" s="2">
        <f t="shared" si="857"/>
        <v>1926.9078105509093</v>
      </c>
      <c r="AB2097" s="5">
        <f t="shared" si="858"/>
        <v>-1</v>
      </c>
      <c r="AC2097" s="5">
        <f t="shared" si="859"/>
        <v>2.0499999999999998</v>
      </c>
      <c r="AD2097" s="3">
        <f t="shared" si="860"/>
        <v>201510</v>
      </c>
      <c r="AE2097" s="21">
        <v>2.4300000000000002</v>
      </c>
      <c r="AF2097" s="21">
        <v>1.6319999999999999</v>
      </c>
      <c r="AG2097" s="21">
        <v>3.05</v>
      </c>
      <c r="AH2097" s="21">
        <v>1.4339999999999999</v>
      </c>
      <c r="AI2097">
        <v>25</v>
      </c>
      <c r="AJ2097">
        <v>13</v>
      </c>
      <c r="AK2097">
        <f t="shared" si="861"/>
        <v>-300</v>
      </c>
      <c r="AL2097">
        <f t="shared" si="862"/>
        <v>13</v>
      </c>
      <c r="AM2097">
        <f t="shared" si="863"/>
        <v>25</v>
      </c>
    </row>
    <row r="2098" spans="2:39" x14ac:dyDescent="0.25">
      <c r="B2098" s="23">
        <v>42295</v>
      </c>
      <c r="C2098" s="20" t="s">
        <v>44</v>
      </c>
      <c r="D2098" s="20" t="s">
        <v>33</v>
      </c>
      <c r="E2098" s="2">
        <v>-130.03901170351108</v>
      </c>
      <c r="F2098" s="2">
        <v>118.00000000000001</v>
      </c>
      <c r="H2098" s="2" t="str">
        <f t="shared" si="864"/>
        <v>Tennessee Titans</v>
      </c>
      <c r="I2098" s="2" t="str">
        <f t="shared" si="865"/>
        <v>Miami Dolphins</v>
      </c>
      <c r="J2098" s="17">
        <f t="shared" si="866"/>
        <v>-130.03901170351108</v>
      </c>
      <c r="K2098" s="18">
        <f t="shared" si="867"/>
        <v>118.00000000000001</v>
      </c>
      <c r="L2098" s="4">
        <f t="shared" si="843"/>
        <v>1.7689999999999999</v>
      </c>
      <c r="M2098" s="4">
        <f t="shared" si="844"/>
        <v>2.1800000000000002</v>
      </c>
      <c r="N2098" s="1">
        <f t="shared" si="845"/>
        <v>0.56529112492933864</v>
      </c>
      <c r="O2098" s="1">
        <f t="shared" si="846"/>
        <v>0.4587155963302752</v>
      </c>
      <c r="P2098" s="1">
        <f t="shared" si="847"/>
        <v>2.3443909850595079E-2</v>
      </c>
      <c r="Q2098" s="1">
        <f t="shared" si="848"/>
        <v>5.328776429953172E-2</v>
      </c>
      <c r="R2098" s="1">
        <f t="shared" si="849"/>
        <v>0.56428776429953176</v>
      </c>
      <c r="S2098" s="1"/>
      <c r="T2098" s="17">
        <f t="shared" si="850"/>
        <v>772.14546064335025</v>
      </c>
      <c r="U2098" s="18">
        <f t="shared" si="851"/>
        <v>1178.7723247127699</v>
      </c>
      <c r="V2098" s="2">
        <f t="shared" si="852"/>
        <v>733.53818761118271</v>
      </c>
      <c r="W2098" s="18">
        <f t="shared" si="853"/>
        <v>1119.8337084771313</v>
      </c>
      <c r="X2098" s="2">
        <f t="shared" si="854"/>
        <v>-136.32555426413018</v>
      </c>
      <c r="Y2098" s="2">
        <f t="shared" si="855"/>
        <v>111.98337084771313</v>
      </c>
      <c r="Z2098" s="2">
        <f t="shared" si="856"/>
        <v>-1000</v>
      </c>
      <c r="AA2098" s="2">
        <f t="shared" si="857"/>
        <v>1119.8337084771313</v>
      </c>
      <c r="AB2098" s="5">
        <f t="shared" si="858"/>
        <v>-1</v>
      </c>
      <c r="AC2098" s="5">
        <f t="shared" si="859"/>
        <v>1.1800000000000002</v>
      </c>
      <c r="AD2098" s="3">
        <f t="shared" si="860"/>
        <v>201510</v>
      </c>
      <c r="AE2098" s="21">
        <v>1.7509999999999999</v>
      </c>
      <c r="AF2098" s="21">
        <v>2.2000000000000002</v>
      </c>
      <c r="AG2098" s="21">
        <v>1.7689999999999999</v>
      </c>
      <c r="AH2098" s="21">
        <v>2.1800000000000002</v>
      </c>
      <c r="AI2098">
        <v>10</v>
      </c>
      <c r="AJ2098">
        <v>38</v>
      </c>
      <c r="AK2098">
        <f t="shared" si="861"/>
        <v>-140</v>
      </c>
      <c r="AL2098">
        <f t="shared" si="862"/>
        <v>10</v>
      </c>
      <c r="AM2098">
        <f t="shared" si="863"/>
        <v>38</v>
      </c>
    </row>
    <row r="2099" spans="2:39" x14ac:dyDescent="0.25">
      <c r="B2099" s="23">
        <v>42292</v>
      </c>
      <c r="C2099" s="20" t="s">
        <v>46</v>
      </c>
      <c r="D2099" s="20" t="s">
        <v>38</v>
      </c>
      <c r="E2099" s="2">
        <v>134</v>
      </c>
      <c r="F2099" s="2">
        <v>-148.14814814814815</v>
      </c>
      <c r="H2099" s="2" t="str">
        <f t="shared" si="864"/>
        <v>Atlanta Falcons</v>
      </c>
      <c r="I2099" s="2" t="str">
        <f t="shared" si="865"/>
        <v>New Orleans Saints</v>
      </c>
      <c r="J2099" s="17">
        <f t="shared" si="866"/>
        <v>-148.14814814814815</v>
      </c>
      <c r="K2099" s="18">
        <f t="shared" si="867"/>
        <v>134</v>
      </c>
      <c r="L2099" s="4">
        <f t="shared" si="843"/>
        <v>1.675</v>
      </c>
      <c r="M2099" s="4">
        <f t="shared" si="844"/>
        <v>2.34</v>
      </c>
      <c r="N2099" s="1">
        <f t="shared" si="845"/>
        <v>0.59701492537313428</v>
      </c>
      <c r="O2099" s="1">
        <f t="shared" si="846"/>
        <v>0.42735042735042739</v>
      </c>
      <c r="P2099" s="1">
        <f t="shared" si="847"/>
        <v>2.3785803237858061E-2</v>
      </c>
      <c r="Q2099" s="1">
        <f t="shared" si="848"/>
        <v>8.4832249011353444E-2</v>
      </c>
      <c r="R2099" s="1">
        <f t="shared" si="849"/>
        <v>0.59583224901135345</v>
      </c>
      <c r="S2099" s="1"/>
      <c r="T2099" s="17">
        <f t="shared" si="850"/>
        <v>678.3247326059809</v>
      </c>
      <c r="U2099" s="18">
        <f t="shared" si="851"/>
        <v>1337.5049178081033</v>
      </c>
      <c r="V2099" s="2">
        <f t="shared" si="852"/>
        <v>644.40849597568183</v>
      </c>
      <c r="W2099" s="18">
        <f t="shared" si="853"/>
        <v>1270.629671917698</v>
      </c>
      <c r="X2099" s="2">
        <f t="shared" si="854"/>
        <v>-155.18107012011481</v>
      </c>
      <c r="Y2099" s="2">
        <f t="shared" si="855"/>
        <v>127.0629671917698</v>
      </c>
      <c r="Z2099" s="2">
        <f t="shared" si="856"/>
        <v>-1000</v>
      </c>
      <c r="AA2099" s="2">
        <f t="shared" si="857"/>
        <v>1270.629671917698</v>
      </c>
      <c r="AB2099" s="5">
        <f t="shared" si="858"/>
        <v>-1</v>
      </c>
      <c r="AC2099" s="5">
        <f t="shared" si="859"/>
        <v>1.3399999999999999</v>
      </c>
      <c r="AD2099" s="3">
        <f t="shared" si="860"/>
        <v>201510</v>
      </c>
      <c r="AE2099" s="21">
        <v>2.5</v>
      </c>
      <c r="AF2099" s="21">
        <v>1.6020000000000001</v>
      </c>
      <c r="AG2099" s="21">
        <v>2.34</v>
      </c>
      <c r="AH2099" s="21">
        <v>1.675</v>
      </c>
      <c r="AI2099">
        <v>31</v>
      </c>
      <c r="AJ2099">
        <v>21</v>
      </c>
      <c r="AK2099">
        <f t="shared" si="861"/>
        <v>-150</v>
      </c>
      <c r="AL2099">
        <f t="shared" si="862"/>
        <v>21</v>
      </c>
      <c r="AM2099">
        <f t="shared" si="863"/>
        <v>31</v>
      </c>
    </row>
    <row r="2100" spans="2:39" x14ac:dyDescent="0.25">
      <c r="B2100" s="23">
        <v>42289</v>
      </c>
      <c r="C2100" s="20" t="s">
        <v>57</v>
      </c>
      <c r="D2100" s="20" t="s">
        <v>48</v>
      </c>
      <c r="E2100" s="2">
        <v>-208.33333333333334</v>
      </c>
      <c r="F2100" s="2">
        <v>186</v>
      </c>
      <c r="H2100" s="2" t="str">
        <f t="shared" si="864"/>
        <v>San Diego Chargers</v>
      </c>
      <c r="I2100" s="2" t="str">
        <f t="shared" si="865"/>
        <v>Pittsburgh Steelers</v>
      </c>
      <c r="J2100" s="17">
        <f t="shared" si="866"/>
        <v>-208.33333333333334</v>
      </c>
      <c r="K2100" s="18">
        <f t="shared" si="867"/>
        <v>186</v>
      </c>
      <c r="L2100" s="4">
        <f t="shared" si="843"/>
        <v>1.4800000000000002</v>
      </c>
      <c r="M2100" s="4">
        <f t="shared" si="844"/>
        <v>2.8600000000000003</v>
      </c>
      <c r="N2100" s="1">
        <f t="shared" si="845"/>
        <v>0.67567567567567555</v>
      </c>
      <c r="O2100" s="1">
        <f t="shared" si="846"/>
        <v>0.34965034965034963</v>
      </c>
      <c r="P2100" s="1">
        <f t="shared" si="847"/>
        <v>2.4700460829493065E-2</v>
      </c>
      <c r="Q2100" s="1">
        <f t="shared" si="848"/>
        <v>0.16301266301266296</v>
      </c>
      <c r="R2100" s="1">
        <f t="shared" si="849"/>
        <v>0.67401266301266294</v>
      </c>
      <c r="S2100" s="1"/>
      <c r="T2100" s="17">
        <f t="shared" si="850"/>
        <v>483.65165059400761</v>
      </c>
      <c r="U2100" s="18">
        <f t="shared" si="851"/>
        <v>1846.6048003943094</v>
      </c>
      <c r="V2100" s="2">
        <f t="shared" si="852"/>
        <v>459.46906806430718</v>
      </c>
      <c r="W2100" s="18">
        <f t="shared" si="853"/>
        <v>1754.2745603745939</v>
      </c>
      <c r="X2100" s="2">
        <f t="shared" si="854"/>
        <v>-217.64250729932493</v>
      </c>
      <c r="Y2100" s="2">
        <f t="shared" si="855"/>
        <v>175.42745603745939</v>
      </c>
      <c r="Z2100" s="2">
        <f t="shared" si="856"/>
        <v>-1000</v>
      </c>
      <c r="AA2100" s="2">
        <f t="shared" si="857"/>
        <v>1754.2745603745939</v>
      </c>
      <c r="AB2100" s="5">
        <f t="shared" si="858"/>
        <v>-1</v>
      </c>
      <c r="AC2100" s="5">
        <f t="shared" si="859"/>
        <v>1.8600000000000003</v>
      </c>
      <c r="AD2100" s="3">
        <f t="shared" si="860"/>
        <v>201510</v>
      </c>
      <c r="AE2100" s="21">
        <v>1.5880000000000001</v>
      </c>
      <c r="AF2100" s="21">
        <v>2.5299999999999998</v>
      </c>
      <c r="AG2100" s="21">
        <v>1.48</v>
      </c>
      <c r="AH2100" s="21">
        <v>2.86</v>
      </c>
      <c r="AI2100">
        <v>20</v>
      </c>
      <c r="AJ2100">
        <v>24</v>
      </c>
      <c r="AK2100">
        <f t="shared" si="861"/>
        <v>-300</v>
      </c>
      <c r="AL2100">
        <f t="shared" si="862"/>
        <v>20</v>
      </c>
      <c r="AM2100">
        <f t="shared" si="863"/>
        <v>24</v>
      </c>
    </row>
    <row r="2101" spans="2:39" x14ac:dyDescent="0.25">
      <c r="B2101" s="23">
        <v>42288</v>
      </c>
      <c r="C2101" s="20" t="s">
        <v>28</v>
      </c>
      <c r="D2101" s="20" t="s">
        <v>25</v>
      </c>
      <c r="E2101" s="2">
        <v>-350.87719298245622</v>
      </c>
      <c r="F2101" s="2">
        <v>305</v>
      </c>
      <c r="H2101" s="2" t="str">
        <f t="shared" si="864"/>
        <v>New York Giants</v>
      </c>
      <c r="I2101" s="2" t="str">
        <f t="shared" si="865"/>
        <v>San Francisco 49ers</v>
      </c>
      <c r="J2101" s="17">
        <f t="shared" si="866"/>
        <v>-350.87719298245622</v>
      </c>
      <c r="K2101" s="18">
        <f t="shared" si="867"/>
        <v>305</v>
      </c>
      <c r="L2101" s="4">
        <f t="shared" si="843"/>
        <v>1.2849999999999999</v>
      </c>
      <c r="M2101" s="4">
        <f t="shared" si="844"/>
        <v>4.05</v>
      </c>
      <c r="N2101" s="1">
        <f t="shared" si="845"/>
        <v>0.77821011673151752</v>
      </c>
      <c r="O2101" s="1">
        <f t="shared" si="846"/>
        <v>0.24691358024691359</v>
      </c>
      <c r="P2101" s="1">
        <f t="shared" si="847"/>
        <v>2.4507966260543745E-2</v>
      </c>
      <c r="Q2101" s="1">
        <f t="shared" si="848"/>
        <v>0.26564826824230198</v>
      </c>
      <c r="R2101" s="1">
        <f t="shared" si="849"/>
        <v>0.77664826824230193</v>
      </c>
      <c r="S2101" s="1"/>
      <c r="T2101" s="17">
        <f t="shared" si="850"/>
        <v>287.58414959603806</v>
      </c>
      <c r="U2101" s="18">
        <f t="shared" si="851"/>
        <v>2961.7578422321562</v>
      </c>
      <c r="V2101" s="2">
        <f t="shared" si="852"/>
        <v>273.20494211623617</v>
      </c>
      <c r="W2101" s="18">
        <f t="shared" si="853"/>
        <v>2813.6699501205485</v>
      </c>
      <c r="X2101" s="2">
        <f t="shared" si="854"/>
        <v>-366.025589527786</v>
      </c>
      <c r="Y2101" s="2">
        <f t="shared" si="855"/>
        <v>281.36699501205487</v>
      </c>
      <c r="Z2101" s="2">
        <f t="shared" si="856"/>
        <v>273.20494211623617</v>
      </c>
      <c r="AA2101" s="2">
        <f t="shared" si="857"/>
        <v>-1000</v>
      </c>
      <c r="AB2101" s="5">
        <f t="shared" si="858"/>
        <v>0.28499999999999992</v>
      </c>
      <c r="AC2101" s="5">
        <f t="shared" si="859"/>
        <v>-1</v>
      </c>
      <c r="AD2101" s="3">
        <f t="shared" si="860"/>
        <v>201510</v>
      </c>
      <c r="AE2101" s="21">
        <v>1.3660000000000001</v>
      </c>
      <c r="AF2101" s="21">
        <v>3.42</v>
      </c>
      <c r="AG2101" s="21">
        <v>1.2849999999999999</v>
      </c>
      <c r="AH2101" s="21">
        <v>4.05</v>
      </c>
      <c r="AI2101">
        <v>30</v>
      </c>
      <c r="AJ2101">
        <v>27</v>
      </c>
      <c r="AK2101">
        <f t="shared" si="861"/>
        <v>-400</v>
      </c>
      <c r="AL2101">
        <f t="shared" si="862"/>
        <v>30</v>
      </c>
      <c r="AM2101">
        <f t="shared" si="863"/>
        <v>27</v>
      </c>
    </row>
    <row r="2102" spans="2:39" x14ac:dyDescent="0.25">
      <c r="B2102" s="23">
        <v>42288</v>
      </c>
      <c r="C2102" s="20" t="s">
        <v>26</v>
      </c>
      <c r="D2102" s="20" t="s">
        <v>39</v>
      </c>
      <c r="E2102" s="2">
        <v>305</v>
      </c>
      <c r="F2102" s="2">
        <v>-350.87719298245622</v>
      </c>
      <c r="H2102" s="2" t="str">
        <f t="shared" si="864"/>
        <v>New England Patriots</v>
      </c>
      <c r="I2102" s="2" t="str">
        <f t="shared" si="865"/>
        <v>Dallas Cowboys</v>
      </c>
      <c r="J2102" s="17">
        <f t="shared" si="866"/>
        <v>-350.87719298245622</v>
      </c>
      <c r="K2102" s="18">
        <f t="shared" si="867"/>
        <v>305</v>
      </c>
      <c r="L2102" s="4">
        <f t="shared" si="843"/>
        <v>1.2849999999999999</v>
      </c>
      <c r="M2102" s="4">
        <f t="shared" si="844"/>
        <v>4.05</v>
      </c>
      <c r="N2102" s="1">
        <f t="shared" si="845"/>
        <v>0.77821011673151752</v>
      </c>
      <c r="O2102" s="1">
        <f t="shared" si="846"/>
        <v>0.24691358024691359</v>
      </c>
      <c r="P2102" s="1">
        <f t="shared" si="847"/>
        <v>2.4507966260543745E-2</v>
      </c>
      <c r="Q2102" s="1">
        <f t="shared" si="848"/>
        <v>0.26564826824230198</v>
      </c>
      <c r="R2102" s="1">
        <f t="shared" si="849"/>
        <v>0.77664826824230193</v>
      </c>
      <c r="S2102" s="1"/>
      <c r="T2102" s="17">
        <f t="shared" si="850"/>
        <v>287.58414959603806</v>
      </c>
      <c r="U2102" s="18">
        <f t="shared" si="851"/>
        <v>2961.7578422321562</v>
      </c>
      <c r="V2102" s="2">
        <f t="shared" si="852"/>
        <v>273.20494211623617</v>
      </c>
      <c r="W2102" s="18">
        <f t="shared" si="853"/>
        <v>2813.6699501205485</v>
      </c>
      <c r="X2102" s="2">
        <f t="shared" si="854"/>
        <v>-366.025589527786</v>
      </c>
      <c r="Y2102" s="2">
        <f t="shared" si="855"/>
        <v>281.36699501205487</v>
      </c>
      <c r="Z2102" s="2">
        <f t="shared" si="856"/>
        <v>273.20494211623617</v>
      </c>
      <c r="AA2102" s="2">
        <f t="shared" si="857"/>
        <v>-1000</v>
      </c>
      <c r="AB2102" s="5">
        <f t="shared" si="858"/>
        <v>0.28499999999999992</v>
      </c>
      <c r="AC2102" s="5">
        <f t="shared" si="859"/>
        <v>-1</v>
      </c>
      <c r="AD2102" s="3">
        <f t="shared" si="860"/>
        <v>201510</v>
      </c>
      <c r="AE2102" s="21">
        <v>4.46</v>
      </c>
      <c r="AF2102" s="21">
        <v>1.25</v>
      </c>
      <c r="AG2102" s="21">
        <v>4.05</v>
      </c>
      <c r="AH2102" s="21">
        <v>1.2849999999999999</v>
      </c>
      <c r="AI2102">
        <v>6</v>
      </c>
      <c r="AJ2102">
        <v>30</v>
      </c>
      <c r="AK2102">
        <f t="shared" si="861"/>
        <v>-400</v>
      </c>
      <c r="AL2102">
        <f t="shared" si="862"/>
        <v>30</v>
      </c>
      <c r="AM2102">
        <f t="shared" si="863"/>
        <v>6</v>
      </c>
    </row>
    <row r="2103" spans="2:39" x14ac:dyDescent="0.25">
      <c r="B2103" s="23">
        <v>42288</v>
      </c>
      <c r="C2103" s="20" t="s">
        <v>55</v>
      </c>
      <c r="D2103" s="20" t="s">
        <v>41</v>
      </c>
      <c r="E2103" s="2">
        <v>200.99999999999997</v>
      </c>
      <c r="F2103" s="2">
        <v>-225.22522522522524</v>
      </c>
      <c r="H2103" s="2" t="str">
        <f t="shared" si="864"/>
        <v>Denver Broncos</v>
      </c>
      <c r="I2103" s="2" t="str">
        <f t="shared" si="865"/>
        <v>Oakland Raiders</v>
      </c>
      <c r="J2103" s="17">
        <f t="shared" si="866"/>
        <v>-225.22522522522524</v>
      </c>
      <c r="K2103" s="18">
        <f t="shared" si="867"/>
        <v>200.99999999999997</v>
      </c>
      <c r="L2103" s="4">
        <f t="shared" si="843"/>
        <v>1.444</v>
      </c>
      <c r="M2103" s="4">
        <f t="shared" si="844"/>
        <v>3.01</v>
      </c>
      <c r="N2103" s="1">
        <f t="shared" si="845"/>
        <v>0.69252077562326875</v>
      </c>
      <c r="O2103" s="1">
        <f t="shared" si="846"/>
        <v>0.33222591362126247</v>
      </c>
      <c r="P2103" s="1">
        <f t="shared" si="847"/>
        <v>2.4149079479119928E-2</v>
      </c>
      <c r="Q2103" s="1">
        <f t="shared" si="848"/>
        <v>0.18014743100100314</v>
      </c>
      <c r="R2103" s="1">
        <f t="shared" si="849"/>
        <v>0.69114743100100318</v>
      </c>
      <c r="S2103" s="1"/>
      <c r="T2103" s="17">
        <f t="shared" si="850"/>
        <v>446.86930044965845</v>
      </c>
      <c r="U2103" s="18">
        <f t="shared" si="851"/>
        <v>1988.0604066686358</v>
      </c>
      <c r="V2103" s="2">
        <f t="shared" si="852"/>
        <v>424.52583542717554</v>
      </c>
      <c r="W2103" s="18">
        <f t="shared" si="853"/>
        <v>1888.6573863352039</v>
      </c>
      <c r="X2103" s="2">
        <f t="shared" si="854"/>
        <v>-235.55692411364279</v>
      </c>
      <c r="Y2103" s="2">
        <f t="shared" si="855"/>
        <v>188.86573863352038</v>
      </c>
      <c r="Z2103" s="2">
        <f t="shared" si="856"/>
        <v>424.52583542717554</v>
      </c>
      <c r="AA2103" s="2">
        <f t="shared" si="857"/>
        <v>-1000</v>
      </c>
      <c r="AB2103" s="5">
        <f t="shared" si="858"/>
        <v>0.44399999999999995</v>
      </c>
      <c r="AC2103" s="5">
        <f t="shared" si="859"/>
        <v>-1</v>
      </c>
      <c r="AD2103" s="3">
        <f t="shared" si="860"/>
        <v>201510</v>
      </c>
      <c r="AE2103" s="21">
        <v>2.84</v>
      </c>
      <c r="AF2103" s="21">
        <v>1.4870000000000001</v>
      </c>
      <c r="AG2103" s="21">
        <v>3.01</v>
      </c>
      <c r="AH2103" s="21">
        <v>1.444</v>
      </c>
      <c r="AI2103">
        <v>10</v>
      </c>
      <c r="AJ2103">
        <v>16</v>
      </c>
      <c r="AK2103">
        <f t="shared" si="861"/>
        <v>-300</v>
      </c>
      <c r="AL2103">
        <f t="shared" si="862"/>
        <v>16</v>
      </c>
      <c r="AM2103">
        <f t="shared" si="863"/>
        <v>10</v>
      </c>
    </row>
    <row r="2104" spans="2:39" x14ac:dyDescent="0.25">
      <c r="B2104" s="23">
        <v>42288</v>
      </c>
      <c r="C2104" s="20" t="s">
        <v>37</v>
      </c>
      <c r="D2104" s="20" t="s">
        <v>51</v>
      </c>
      <c r="E2104" s="2">
        <v>181</v>
      </c>
      <c r="F2104" s="2">
        <v>-202.02020202020196</v>
      </c>
      <c r="H2104" s="2" t="str">
        <f t="shared" si="864"/>
        <v>Arizona Cardinals</v>
      </c>
      <c r="I2104" s="2" t="str">
        <f t="shared" si="865"/>
        <v>Detroit Lions</v>
      </c>
      <c r="J2104" s="17">
        <f t="shared" si="866"/>
        <v>-202.02020202020196</v>
      </c>
      <c r="K2104" s="18">
        <f t="shared" si="867"/>
        <v>181</v>
      </c>
      <c r="L2104" s="4">
        <f t="shared" si="843"/>
        <v>1.4950000000000001</v>
      </c>
      <c r="M2104" s="4">
        <f t="shared" si="844"/>
        <v>2.81</v>
      </c>
      <c r="N2104" s="1">
        <f t="shared" si="845"/>
        <v>0.66889632107023411</v>
      </c>
      <c r="O2104" s="1">
        <f t="shared" si="846"/>
        <v>0.35587188612099646</v>
      </c>
      <c r="P2104" s="1">
        <f t="shared" si="847"/>
        <v>2.4169570267131069E-2</v>
      </c>
      <c r="Q2104" s="1">
        <f t="shared" si="848"/>
        <v>0.15651221747461883</v>
      </c>
      <c r="R2104" s="1">
        <f t="shared" si="849"/>
        <v>0.66751221747461886</v>
      </c>
      <c r="S2104" s="1"/>
      <c r="T2104" s="17">
        <f t="shared" si="850"/>
        <v>498.09992060261197</v>
      </c>
      <c r="U2104" s="18">
        <f t="shared" si="851"/>
        <v>1796.2818011286422</v>
      </c>
      <c r="V2104" s="2">
        <f t="shared" si="852"/>
        <v>473.19492457248134</v>
      </c>
      <c r="W2104" s="18">
        <f t="shared" si="853"/>
        <v>1706.46771107221</v>
      </c>
      <c r="X2104" s="2">
        <f t="shared" si="854"/>
        <v>-211.32940107155051</v>
      </c>
      <c r="Y2104" s="2">
        <f t="shared" si="855"/>
        <v>170.64677110722101</v>
      </c>
      <c r="Z2104" s="2">
        <f t="shared" si="856"/>
        <v>473.19492457248134</v>
      </c>
      <c r="AA2104" s="2">
        <f t="shared" si="857"/>
        <v>-1000</v>
      </c>
      <c r="AB2104" s="5">
        <f t="shared" si="858"/>
        <v>0.49500000000000011</v>
      </c>
      <c r="AC2104" s="5">
        <f t="shared" si="859"/>
        <v>-1</v>
      </c>
      <c r="AD2104" s="3">
        <f t="shared" si="860"/>
        <v>201510</v>
      </c>
      <c r="AE2104" s="21">
        <v>2.2799999999999998</v>
      </c>
      <c r="AF2104" s="21">
        <v>1.7090000000000001</v>
      </c>
      <c r="AG2104" s="21">
        <v>2.81</v>
      </c>
      <c r="AH2104" s="21">
        <v>1.4950000000000001</v>
      </c>
      <c r="AI2104">
        <v>17</v>
      </c>
      <c r="AJ2104">
        <v>42</v>
      </c>
      <c r="AK2104">
        <f t="shared" si="861"/>
        <v>-300</v>
      </c>
      <c r="AL2104">
        <f t="shared" si="862"/>
        <v>42</v>
      </c>
      <c r="AM2104">
        <f t="shared" si="863"/>
        <v>17</v>
      </c>
    </row>
    <row r="2105" spans="2:39" x14ac:dyDescent="0.25">
      <c r="B2105" s="23">
        <v>42288</v>
      </c>
      <c r="C2105" s="20" t="s">
        <v>38</v>
      </c>
      <c r="D2105" s="20" t="s">
        <v>56</v>
      </c>
      <c r="E2105" s="2">
        <v>-325.73289902280135</v>
      </c>
      <c r="F2105" s="2">
        <v>285</v>
      </c>
      <c r="H2105" s="2" t="str">
        <f t="shared" si="864"/>
        <v>Atlanta Falcons</v>
      </c>
      <c r="I2105" s="2" t="str">
        <f t="shared" si="865"/>
        <v>Washington Redskins</v>
      </c>
      <c r="J2105" s="17">
        <f t="shared" si="866"/>
        <v>-325.73289902280135</v>
      </c>
      <c r="K2105" s="18">
        <f t="shared" si="867"/>
        <v>285</v>
      </c>
      <c r="L2105" s="4">
        <f t="shared" si="843"/>
        <v>1.3069999999999999</v>
      </c>
      <c r="M2105" s="4">
        <f t="shared" si="844"/>
        <v>3.85</v>
      </c>
      <c r="N2105" s="1">
        <f t="shared" si="845"/>
        <v>0.76511094108645761</v>
      </c>
      <c r="O2105" s="1">
        <f t="shared" si="846"/>
        <v>0.25974025974025972</v>
      </c>
      <c r="P2105" s="1">
        <f t="shared" si="847"/>
        <v>2.424859414388203E-2</v>
      </c>
      <c r="Q2105" s="1">
        <f t="shared" si="848"/>
        <v>0.25268534067309895</v>
      </c>
      <c r="R2105" s="1">
        <f t="shared" si="849"/>
        <v>0.76368534067309901</v>
      </c>
      <c r="S2105" s="1"/>
      <c r="T2105" s="17">
        <f t="shared" si="850"/>
        <v>309.4398265110305</v>
      </c>
      <c r="U2105" s="18">
        <f t="shared" si="851"/>
        <v>2776.3533728520742</v>
      </c>
      <c r="V2105" s="2">
        <f t="shared" si="852"/>
        <v>293.96783518547898</v>
      </c>
      <c r="W2105" s="18">
        <f t="shared" si="853"/>
        <v>2637.5357042094706</v>
      </c>
      <c r="X2105" s="2">
        <f t="shared" si="854"/>
        <v>-340.17327078285626</v>
      </c>
      <c r="Y2105" s="2">
        <f t="shared" si="855"/>
        <v>263.75357042094709</v>
      </c>
      <c r="Z2105" s="2">
        <f t="shared" si="856"/>
        <v>293.96783518547898</v>
      </c>
      <c r="AA2105" s="2">
        <f t="shared" si="857"/>
        <v>-1000</v>
      </c>
      <c r="AB2105" s="5">
        <f t="shared" si="858"/>
        <v>0.30699999999999994</v>
      </c>
      <c r="AC2105" s="5">
        <f t="shared" si="859"/>
        <v>-1</v>
      </c>
      <c r="AD2105" s="3">
        <f t="shared" si="860"/>
        <v>201510</v>
      </c>
      <c r="AE2105" s="21">
        <v>1.327</v>
      </c>
      <c r="AF2105" s="21">
        <v>3.69</v>
      </c>
      <c r="AG2105" s="21">
        <v>1.3069999999999999</v>
      </c>
      <c r="AH2105" s="21">
        <v>3.85</v>
      </c>
      <c r="AI2105">
        <v>25</v>
      </c>
      <c r="AJ2105">
        <v>19</v>
      </c>
      <c r="AK2105">
        <f t="shared" si="861"/>
        <v>-400</v>
      </c>
      <c r="AL2105">
        <f t="shared" si="862"/>
        <v>25</v>
      </c>
      <c r="AM2105">
        <f t="shared" si="863"/>
        <v>19</v>
      </c>
    </row>
    <row r="2106" spans="2:39" x14ac:dyDescent="0.25">
      <c r="B2106" s="23">
        <v>42288</v>
      </c>
      <c r="C2106" s="20" t="s">
        <v>31</v>
      </c>
      <c r="D2106" s="20" t="s">
        <v>49</v>
      </c>
      <c r="E2106" s="2">
        <v>-255.10204081632659</v>
      </c>
      <c r="F2106" s="2">
        <v>227</v>
      </c>
      <c r="H2106" s="2" t="str">
        <f t="shared" si="864"/>
        <v>Baltimore Ravens</v>
      </c>
      <c r="I2106" s="2" t="str">
        <f t="shared" si="865"/>
        <v>Cleveland Browns</v>
      </c>
      <c r="J2106" s="17">
        <f t="shared" si="866"/>
        <v>-255.10204081632659</v>
      </c>
      <c r="K2106" s="18">
        <f t="shared" si="867"/>
        <v>227</v>
      </c>
      <c r="L2106" s="4">
        <f t="shared" si="843"/>
        <v>1.3920000000000001</v>
      </c>
      <c r="M2106" s="4">
        <f t="shared" si="844"/>
        <v>3.27</v>
      </c>
      <c r="N2106" s="1">
        <f t="shared" si="845"/>
        <v>0.7183908045977011</v>
      </c>
      <c r="O2106" s="1">
        <f t="shared" si="846"/>
        <v>0.3058103975535168</v>
      </c>
      <c r="P2106" s="1">
        <f t="shared" si="847"/>
        <v>2.3629343629343547E-2</v>
      </c>
      <c r="Q2106" s="1">
        <f t="shared" si="848"/>
        <v>0.20629020352209215</v>
      </c>
      <c r="R2106" s="1">
        <f t="shared" si="849"/>
        <v>0.71729020352209216</v>
      </c>
      <c r="S2106" s="1"/>
      <c r="T2106" s="17">
        <f t="shared" si="850"/>
        <v>394.13586730966779</v>
      </c>
      <c r="U2106" s="18">
        <f t="shared" si="851"/>
        <v>2232.1995513061215</v>
      </c>
      <c r="V2106" s="2">
        <f t="shared" si="852"/>
        <v>374.42907394418438</v>
      </c>
      <c r="W2106" s="18">
        <f t="shared" si="853"/>
        <v>2120.5895737408155</v>
      </c>
      <c r="X2106" s="2">
        <f t="shared" si="854"/>
        <v>-267.07327758128861</v>
      </c>
      <c r="Y2106" s="2">
        <f t="shared" si="855"/>
        <v>212.05895737408156</v>
      </c>
      <c r="Z2106" s="2">
        <f t="shared" si="856"/>
        <v>-1000</v>
      </c>
      <c r="AA2106" s="2">
        <f t="shared" si="857"/>
        <v>2120.5895737408155</v>
      </c>
      <c r="AB2106" s="5">
        <f t="shared" si="858"/>
        <v>-1</v>
      </c>
      <c r="AC2106" s="5">
        <f t="shared" si="859"/>
        <v>2.27</v>
      </c>
      <c r="AD2106" s="3">
        <f t="shared" si="860"/>
        <v>201510</v>
      </c>
      <c r="AE2106" s="21">
        <v>1.357</v>
      </c>
      <c r="AF2106" s="21">
        <v>3.48</v>
      </c>
      <c r="AG2106" s="21">
        <v>1.3919999999999999</v>
      </c>
      <c r="AH2106" s="21">
        <v>3.27</v>
      </c>
      <c r="AI2106">
        <v>30</v>
      </c>
      <c r="AJ2106">
        <v>33</v>
      </c>
      <c r="AK2106">
        <f t="shared" si="861"/>
        <v>-300</v>
      </c>
      <c r="AL2106">
        <f t="shared" si="862"/>
        <v>30</v>
      </c>
      <c r="AM2106">
        <f t="shared" si="863"/>
        <v>33</v>
      </c>
    </row>
    <row r="2107" spans="2:39" x14ac:dyDescent="0.25">
      <c r="B2107" s="23">
        <v>42288</v>
      </c>
      <c r="C2107" s="20" t="s">
        <v>24</v>
      </c>
      <c r="D2107" s="20" t="s">
        <v>35</v>
      </c>
      <c r="E2107" s="2">
        <v>-145.13788098693757</v>
      </c>
      <c r="F2107" s="2">
        <v>131</v>
      </c>
      <c r="H2107" s="2" t="str">
        <f t="shared" si="864"/>
        <v>Cincinnati Bengals</v>
      </c>
      <c r="I2107" s="2" t="str">
        <f t="shared" si="865"/>
        <v>Seattle Seahawks</v>
      </c>
      <c r="J2107" s="17">
        <f t="shared" si="866"/>
        <v>-145.13788098693757</v>
      </c>
      <c r="K2107" s="18">
        <f t="shared" si="867"/>
        <v>131</v>
      </c>
      <c r="L2107" s="4">
        <f t="shared" si="843"/>
        <v>1.6890000000000001</v>
      </c>
      <c r="M2107" s="4">
        <f t="shared" si="844"/>
        <v>2.31</v>
      </c>
      <c r="N2107" s="1">
        <f t="shared" si="845"/>
        <v>0.59206631142687982</v>
      </c>
      <c r="O2107" s="1">
        <f t="shared" si="846"/>
        <v>0.4329004329004329</v>
      </c>
      <c r="P2107" s="1">
        <f t="shared" si="847"/>
        <v>2.4358589647411888E-2</v>
      </c>
      <c r="Q2107" s="1">
        <f t="shared" si="848"/>
        <v>7.9582939263223462E-2</v>
      </c>
      <c r="R2107" s="1">
        <f t="shared" si="849"/>
        <v>0.59058293926322347</v>
      </c>
      <c r="S2107" s="1"/>
      <c r="T2107" s="17">
        <f t="shared" si="850"/>
        <v>693.24227558544305</v>
      </c>
      <c r="U2107" s="18">
        <f t="shared" si="851"/>
        <v>1309.568863191934</v>
      </c>
      <c r="V2107" s="2">
        <f t="shared" si="852"/>
        <v>658.58016180617085</v>
      </c>
      <c r="W2107" s="18">
        <f t="shared" si="853"/>
        <v>1244.0904200323373</v>
      </c>
      <c r="X2107" s="2">
        <f t="shared" si="854"/>
        <v>-151.84180423192183</v>
      </c>
      <c r="Y2107" s="2">
        <f t="shared" si="855"/>
        <v>124.40904200323374</v>
      </c>
      <c r="Z2107" s="2">
        <f t="shared" si="856"/>
        <v>658.58016180617085</v>
      </c>
      <c r="AA2107" s="2">
        <f t="shared" si="857"/>
        <v>-1000</v>
      </c>
      <c r="AB2107" s="5">
        <f t="shared" si="858"/>
        <v>0.68900000000000006</v>
      </c>
      <c r="AC2107" s="5">
        <f t="shared" si="859"/>
        <v>-1</v>
      </c>
      <c r="AD2107" s="3">
        <f t="shared" si="860"/>
        <v>201510</v>
      </c>
      <c r="AE2107" s="21">
        <v>1.625</v>
      </c>
      <c r="AF2107" s="21">
        <v>2.44</v>
      </c>
      <c r="AG2107" s="21">
        <v>1.6890000000000001</v>
      </c>
      <c r="AH2107" s="21">
        <v>2.31</v>
      </c>
      <c r="AI2107">
        <v>27</v>
      </c>
      <c r="AJ2107">
        <v>24</v>
      </c>
      <c r="AK2107">
        <f t="shared" si="861"/>
        <v>-150</v>
      </c>
      <c r="AL2107">
        <f t="shared" si="862"/>
        <v>27</v>
      </c>
      <c r="AM2107">
        <f t="shared" si="863"/>
        <v>24</v>
      </c>
    </row>
    <row r="2108" spans="2:39" x14ac:dyDescent="0.25">
      <c r="B2108" s="23">
        <v>42288</v>
      </c>
      <c r="C2108" s="20" t="s">
        <v>36</v>
      </c>
      <c r="D2108" s="20" t="s">
        <v>58</v>
      </c>
      <c r="E2108" s="2">
        <v>-370.37037037037032</v>
      </c>
      <c r="F2108" s="2">
        <v>322</v>
      </c>
      <c r="H2108" s="2" t="str">
        <f t="shared" si="864"/>
        <v>Green Bay Packers</v>
      </c>
      <c r="I2108" s="2" t="str">
        <f t="shared" si="865"/>
        <v>St. Louis Rams</v>
      </c>
      <c r="J2108" s="17">
        <f t="shared" si="866"/>
        <v>-370.37037037037032</v>
      </c>
      <c r="K2108" s="18">
        <f t="shared" si="867"/>
        <v>322</v>
      </c>
      <c r="L2108" s="4">
        <f t="shared" si="843"/>
        <v>1.27</v>
      </c>
      <c r="M2108" s="4">
        <f t="shared" si="844"/>
        <v>4.2200000000000006</v>
      </c>
      <c r="N2108" s="1">
        <f t="shared" si="845"/>
        <v>0.78740157480314954</v>
      </c>
      <c r="O2108" s="1">
        <f t="shared" si="846"/>
        <v>0.23696682464454974</v>
      </c>
      <c r="P2108" s="1">
        <f t="shared" si="847"/>
        <v>2.3788706739526266E-2</v>
      </c>
      <c r="Q2108" s="1">
        <f t="shared" si="848"/>
        <v>0.27521737507929989</v>
      </c>
      <c r="R2108" s="1">
        <f t="shared" si="849"/>
        <v>0.7862173750792999</v>
      </c>
      <c r="S2108" s="1"/>
      <c r="T2108" s="17">
        <f t="shared" si="850"/>
        <v>271.91287256801911</v>
      </c>
      <c r="U2108" s="18">
        <f t="shared" si="851"/>
        <v>3110.4414053830196</v>
      </c>
      <c r="V2108" s="2">
        <f t="shared" si="852"/>
        <v>258.31722893961813</v>
      </c>
      <c r="W2108" s="18">
        <f t="shared" si="853"/>
        <v>2954.9193351138683</v>
      </c>
      <c r="X2108" s="2">
        <f t="shared" si="854"/>
        <v>-387.12090715162901</v>
      </c>
      <c r="Y2108" s="2">
        <f t="shared" si="855"/>
        <v>295.49193351138683</v>
      </c>
      <c r="Z2108" s="2">
        <f t="shared" si="856"/>
        <v>258.31722893961813</v>
      </c>
      <c r="AA2108" s="2">
        <f t="shared" si="857"/>
        <v>-1000</v>
      </c>
      <c r="AB2108" s="5">
        <f t="shared" si="858"/>
        <v>0.27</v>
      </c>
      <c r="AC2108" s="5">
        <f t="shared" si="859"/>
        <v>-1</v>
      </c>
      <c r="AD2108" s="3">
        <f t="shared" si="860"/>
        <v>201510</v>
      </c>
      <c r="AE2108" s="21">
        <v>1.25</v>
      </c>
      <c r="AF2108" s="21">
        <v>4.46</v>
      </c>
      <c r="AG2108" s="21">
        <v>1.27</v>
      </c>
      <c r="AH2108" s="21">
        <v>4.22</v>
      </c>
      <c r="AI2108">
        <v>24</v>
      </c>
      <c r="AJ2108">
        <v>10</v>
      </c>
      <c r="AK2108">
        <f t="shared" si="861"/>
        <v>-400</v>
      </c>
      <c r="AL2108">
        <f t="shared" si="862"/>
        <v>24</v>
      </c>
      <c r="AM2108">
        <f t="shared" si="863"/>
        <v>10</v>
      </c>
    </row>
    <row r="2109" spans="2:39" x14ac:dyDescent="0.25">
      <c r="B2109" s="23">
        <v>42288</v>
      </c>
      <c r="C2109" s="20" t="s">
        <v>23</v>
      </c>
      <c r="D2109" s="20" t="s">
        <v>40</v>
      </c>
      <c r="E2109" s="2">
        <v>-420.1680672268908</v>
      </c>
      <c r="F2109" s="2">
        <v>361.00000000000006</v>
      </c>
      <c r="H2109" s="2" t="str">
        <f t="shared" si="864"/>
        <v>Kansas City Chiefs</v>
      </c>
      <c r="I2109" s="2" t="str">
        <f t="shared" si="865"/>
        <v>Chicago Bears</v>
      </c>
      <c r="J2109" s="17">
        <f t="shared" si="866"/>
        <v>-420.1680672268908</v>
      </c>
      <c r="K2109" s="18">
        <f t="shared" si="867"/>
        <v>361.00000000000006</v>
      </c>
      <c r="L2109" s="4">
        <f t="shared" si="843"/>
        <v>1.238</v>
      </c>
      <c r="M2109" s="4">
        <f t="shared" si="844"/>
        <v>4.6100000000000012</v>
      </c>
      <c r="N2109" s="1">
        <f t="shared" si="845"/>
        <v>0.80775444264943463</v>
      </c>
      <c r="O2109" s="1">
        <f t="shared" si="846"/>
        <v>0.21691973969631231</v>
      </c>
      <c r="P2109" s="1">
        <f t="shared" si="847"/>
        <v>2.4080027359781098E-2</v>
      </c>
      <c r="Q2109" s="1">
        <f t="shared" si="848"/>
        <v>0.29541735147656117</v>
      </c>
      <c r="R2109" s="1">
        <f t="shared" si="849"/>
        <v>0.80641735147656113</v>
      </c>
      <c r="S2109" s="1"/>
      <c r="T2109" s="17">
        <f t="shared" si="850"/>
        <v>240.05268260781642</v>
      </c>
      <c r="U2109" s="18">
        <f t="shared" si="851"/>
        <v>3463.1234488006144</v>
      </c>
      <c r="V2109" s="2">
        <f t="shared" si="852"/>
        <v>228.05004847742558</v>
      </c>
      <c r="W2109" s="18">
        <f t="shared" si="853"/>
        <v>3289.9672763605836</v>
      </c>
      <c r="X2109" s="2">
        <f t="shared" si="854"/>
        <v>-438.50023566164202</v>
      </c>
      <c r="Y2109" s="2">
        <f t="shared" si="855"/>
        <v>328.99672763605838</v>
      </c>
      <c r="Z2109" s="2">
        <f t="shared" si="856"/>
        <v>-1000</v>
      </c>
      <c r="AA2109" s="2">
        <f t="shared" si="857"/>
        <v>3289.9672763605836</v>
      </c>
      <c r="AB2109" s="5">
        <f t="shared" si="858"/>
        <v>-1</v>
      </c>
      <c r="AC2109" s="5">
        <f t="shared" si="859"/>
        <v>3.6100000000000012</v>
      </c>
      <c r="AD2109" s="3">
        <f t="shared" si="860"/>
        <v>201510</v>
      </c>
      <c r="AE2109" s="21">
        <v>1.2350000000000001</v>
      </c>
      <c r="AF2109" s="21">
        <v>4.6500000000000004</v>
      </c>
      <c r="AG2109" s="21">
        <v>1.238</v>
      </c>
      <c r="AH2109" s="21">
        <v>4.6100000000000003</v>
      </c>
      <c r="AI2109">
        <v>17</v>
      </c>
      <c r="AJ2109">
        <v>18</v>
      </c>
      <c r="AK2109">
        <f t="shared" si="861"/>
        <v>-500</v>
      </c>
      <c r="AL2109">
        <f t="shared" si="862"/>
        <v>17</v>
      </c>
      <c r="AM2109">
        <f t="shared" si="863"/>
        <v>18</v>
      </c>
    </row>
    <row r="2110" spans="2:39" x14ac:dyDescent="0.25">
      <c r="B2110" s="23">
        <v>42288</v>
      </c>
      <c r="C2110" s="20" t="s">
        <v>22</v>
      </c>
      <c r="D2110" s="20" t="s">
        <v>46</v>
      </c>
      <c r="E2110" s="2">
        <v>-277.0083102493075</v>
      </c>
      <c r="F2110" s="2">
        <v>245.00000000000003</v>
      </c>
      <c r="H2110" s="2" t="str">
        <f t="shared" si="864"/>
        <v>Philadelphia Eagles</v>
      </c>
      <c r="I2110" s="2" t="str">
        <f t="shared" si="865"/>
        <v>New Orleans Saints</v>
      </c>
      <c r="J2110" s="17">
        <f t="shared" si="866"/>
        <v>-277.0083102493075</v>
      </c>
      <c r="K2110" s="18">
        <f t="shared" si="867"/>
        <v>245.00000000000003</v>
      </c>
      <c r="L2110" s="4">
        <f t="shared" si="843"/>
        <v>1.361</v>
      </c>
      <c r="M2110" s="4">
        <f t="shared" si="844"/>
        <v>3.45</v>
      </c>
      <c r="N2110" s="1">
        <f t="shared" si="845"/>
        <v>0.73475385745775168</v>
      </c>
      <c r="O2110" s="1">
        <f t="shared" si="846"/>
        <v>0.28985507246376813</v>
      </c>
      <c r="P2110" s="1">
        <f t="shared" si="847"/>
        <v>2.4017875701517366E-2</v>
      </c>
      <c r="Q2110" s="1">
        <f t="shared" si="848"/>
        <v>0.22244939249699178</v>
      </c>
      <c r="R2110" s="1">
        <f t="shared" si="849"/>
        <v>0.73344939249699181</v>
      </c>
      <c r="S2110" s="1"/>
      <c r="T2110" s="17">
        <f t="shared" si="850"/>
        <v>363.42058529157686</v>
      </c>
      <c r="U2110" s="18">
        <f t="shared" si="851"/>
        <v>2403.4564099189242</v>
      </c>
      <c r="V2110" s="2">
        <f t="shared" si="852"/>
        <v>345.24955602699799</v>
      </c>
      <c r="W2110" s="18">
        <f t="shared" si="853"/>
        <v>2283.2835894229779</v>
      </c>
      <c r="X2110" s="2">
        <f t="shared" si="854"/>
        <v>-289.64555711747289</v>
      </c>
      <c r="Y2110" s="2">
        <f t="shared" si="855"/>
        <v>228.3283589422978</v>
      </c>
      <c r="Z2110" s="2">
        <f t="shared" si="856"/>
        <v>345.24955602699799</v>
      </c>
      <c r="AA2110" s="2">
        <f t="shared" si="857"/>
        <v>-1000</v>
      </c>
      <c r="AB2110" s="5">
        <f t="shared" si="858"/>
        <v>0.36099999999999999</v>
      </c>
      <c r="AC2110" s="5">
        <f t="shared" si="859"/>
        <v>-1</v>
      </c>
      <c r="AD2110" s="3">
        <f t="shared" si="860"/>
        <v>201510</v>
      </c>
      <c r="AE2110" s="21">
        <v>1.444</v>
      </c>
      <c r="AF2110" s="21">
        <v>3.01</v>
      </c>
      <c r="AG2110" s="21">
        <v>1.361</v>
      </c>
      <c r="AH2110" s="21">
        <v>3.45</v>
      </c>
      <c r="AI2110">
        <v>39</v>
      </c>
      <c r="AJ2110">
        <v>17</v>
      </c>
      <c r="AK2110">
        <f t="shared" si="861"/>
        <v>-300</v>
      </c>
      <c r="AL2110">
        <f t="shared" si="862"/>
        <v>39</v>
      </c>
      <c r="AM2110">
        <f t="shared" si="863"/>
        <v>17</v>
      </c>
    </row>
    <row r="2111" spans="2:39" x14ac:dyDescent="0.25">
      <c r="B2111" s="23">
        <v>42288</v>
      </c>
      <c r="C2111" s="20" t="s">
        <v>30</v>
      </c>
      <c r="D2111" s="20" t="s">
        <v>29</v>
      </c>
      <c r="E2111" s="2">
        <v>-115.07479861910242</v>
      </c>
      <c r="F2111" s="2">
        <v>104</v>
      </c>
      <c r="H2111" s="2" t="str">
        <f t="shared" si="864"/>
        <v>Tampa Bay Buccaneers</v>
      </c>
      <c r="I2111" s="2" t="str">
        <f t="shared" si="865"/>
        <v>Jacksonville Jaguars</v>
      </c>
      <c r="J2111" s="17">
        <f t="shared" si="866"/>
        <v>-115.07479861910242</v>
      </c>
      <c r="K2111" s="18">
        <f t="shared" si="867"/>
        <v>104</v>
      </c>
      <c r="L2111" s="4">
        <f t="shared" si="843"/>
        <v>1.8689999999999998</v>
      </c>
      <c r="M2111" s="4">
        <f t="shared" si="844"/>
        <v>2.04</v>
      </c>
      <c r="N2111" s="1">
        <f t="shared" si="845"/>
        <v>0.53504547886570364</v>
      </c>
      <c r="O2111" s="1">
        <f t="shared" si="846"/>
        <v>0.49019607843137253</v>
      </c>
      <c r="P2111" s="1">
        <f t="shared" si="847"/>
        <v>2.4620107444359274E-2</v>
      </c>
      <c r="Q2111" s="1">
        <f t="shared" si="848"/>
        <v>2.2424700217165555E-2</v>
      </c>
      <c r="R2111" s="1">
        <f t="shared" si="849"/>
        <v>0.53342470021716559</v>
      </c>
      <c r="S2111" s="1"/>
      <c r="T2111" s="17">
        <f t="shared" si="850"/>
        <v>874.67884331731227</v>
      </c>
      <c r="U2111" s="18">
        <f t="shared" si="851"/>
        <v>1042.3360926657469</v>
      </c>
      <c r="V2111" s="2">
        <f t="shared" si="852"/>
        <v>830.94490115144663</v>
      </c>
      <c r="W2111" s="18">
        <f t="shared" si="853"/>
        <v>990.21928803245953</v>
      </c>
      <c r="X2111" s="2">
        <f t="shared" si="854"/>
        <v>-120.34492282391919</v>
      </c>
      <c r="Y2111" s="2">
        <f t="shared" si="855"/>
        <v>-100.98773191814658</v>
      </c>
      <c r="Z2111" s="2">
        <f t="shared" si="856"/>
        <v>830.94490115144663</v>
      </c>
      <c r="AA2111" s="2">
        <f t="shared" si="857"/>
        <v>-1000</v>
      </c>
      <c r="AB2111" s="5">
        <f t="shared" si="858"/>
        <v>0.86899999999999977</v>
      </c>
      <c r="AC2111" s="5">
        <f t="shared" si="859"/>
        <v>-1</v>
      </c>
      <c r="AD2111" s="3">
        <f t="shared" si="860"/>
        <v>201510</v>
      </c>
      <c r="AE2111" s="21">
        <v>1.714</v>
      </c>
      <c r="AF2111" s="21">
        <v>2.27</v>
      </c>
      <c r="AG2111" s="21">
        <v>1.869</v>
      </c>
      <c r="AH2111" s="21">
        <v>2.04</v>
      </c>
      <c r="AI2111">
        <v>38</v>
      </c>
      <c r="AJ2111">
        <v>31</v>
      </c>
      <c r="AK2111">
        <f t="shared" si="861"/>
        <v>-120</v>
      </c>
      <c r="AL2111">
        <f t="shared" si="862"/>
        <v>38</v>
      </c>
      <c r="AM2111">
        <f t="shared" si="863"/>
        <v>31</v>
      </c>
    </row>
    <row r="2112" spans="2:39" x14ac:dyDescent="0.25">
      <c r="B2112" s="23">
        <v>42288</v>
      </c>
      <c r="C2112" s="20" t="s">
        <v>44</v>
      </c>
      <c r="D2112" s="20" t="s">
        <v>27</v>
      </c>
      <c r="E2112" s="2">
        <v>-110.01100110011001</v>
      </c>
      <c r="F2112" s="2">
        <v>100</v>
      </c>
      <c r="H2112" s="2" t="str">
        <f t="shared" si="864"/>
        <v>Tennessee Titans</v>
      </c>
      <c r="I2112" s="2" t="str">
        <f t="shared" si="865"/>
        <v>Buffalo Bills</v>
      </c>
      <c r="J2112" s="17">
        <f t="shared" si="866"/>
        <v>-110.01100110011001</v>
      </c>
      <c r="K2112" s="18">
        <f t="shared" si="867"/>
        <v>100</v>
      </c>
      <c r="L2112" s="4">
        <f t="shared" si="843"/>
        <v>1.909</v>
      </c>
      <c r="M2112" s="4">
        <f t="shared" si="844"/>
        <v>2</v>
      </c>
      <c r="N2112" s="1">
        <f t="shared" si="845"/>
        <v>0.52383446830801461</v>
      </c>
      <c r="O2112" s="1">
        <f t="shared" si="846"/>
        <v>0.5</v>
      </c>
      <c r="P2112" s="1">
        <f t="shared" si="847"/>
        <v>2.3279611153747659E-2</v>
      </c>
      <c r="Q2112" s="1">
        <f t="shared" si="848"/>
        <v>1.1917234154007306E-2</v>
      </c>
      <c r="R2112" s="1">
        <f t="shared" si="849"/>
        <v>0.52291723415400737</v>
      </c>
      <c r="S2112" s="1"/>
      <c r="T2112" s="17">
        <f t="shared" si="850"/>
        <v>912.34852226248142</v>
      </c>
      <c r="U2112" s="18">
        <f t="shared" si="851"/>
        <v>999.55167240110336</v>
      </c>
      <c r="V2112" s="2">
        <f t="shared" si="852"/>
        <v>866.73109614935731</v>
      </c>
      <c r="W2112" s="18">
        <f t="shared" si="853"/>
        <v>949.5740887810482</v>
      </c>
      <c r="X2112" s="2">
        <f t="shared" si="854"/>
        <v>-115.37603813255564</v>
      </c>
      <c r="Y2112" s="2">
        <f t="shared" si="855"/>
        <v>-105.31037144070376</v>
      </c>
      <c r="Z2112" s="2">
        <f t="shared" si="856"/>
        <v>-1000</v>
      </c>
      <c r="AA2112" s="2">
        <f t="shared" si="857"/>
        <v>949.5740887810482</v>
      </c>
      <c r="AB2112" s="5">
        <f t="shared" si="858"/>
        <v>-1</v>
      </c>
      <c r="AC2112" s="5">
        <f t="shared" si="859"/>
        <v>1</v>
      </c>
      <c r="AD2112" s="3">
        <f t="shared" si="860"/>
        <v>201510</v>
      </c>
      <c r="AE2112" s="21">
        <v>2.14</v>
      </c>
      <c r="AF2112" s="21">
        <v>1.7929999999999999</v>
      </c>
      <c r="AG2112" s="21">
        <v>1.909</v>
      </c>
      <c r="AH2112" s="21">
        <v>2</v>
      </c>
      <c r="AI2112">
        <v>13</v>
      </c>
      <c r="AJ2112">
        <v>14</v>
      </c>
      <c r="AK2112">
        <f t="shared" si="861"/>
        <v>-120</v>
      </c>
      <c r="AL2112">
        <f t="shared" si="862"/>
        <v>13</v>
      </c>
      <c r="AM2112">
        <f t="shared" si="863"/>
        <v>14</v>
      </c>
    </row>
    <row r="2113" spans="2:39" x14ac:dyDescent="0.25">
      <c r="B2113" s="23">
        <v>42285</v>
      </c>
      <c r="C2113" s="20" t="s">
        <v>43</v>
      </c>
      <c r="D2113" s="20" t="s">
        <v>42</v>
      </c>
      <c r="E2113" s="2">
        <v>-209.20502092050211</v>
      </c>
      <c r="F2113" s="2">
        <v>187</v>
      </c>
      <c r="H2113" s="2" t="str">
        <f t="shared" si="864"/>
        <v>Houston Texans</v>
      </c>
      <c r="I2113" s="2" t="str">
        <f t="shared" si="865"/>
        <v>Indianapolis Colts</v>
      </c>
      <c r="J2113" s="17">
        <f t="shared" si="866"/>
        <v>-209.20502092050211</v>
      </c>
      <c r="K2113" s="18">
        <f t="shared" si="867"/>
        <v>187</v>
      </c>
      <c r="L2113" s="4">
        <f t="shared" si="843"/>
        <v>1.4779999999999998</v>
      </c>
      <c r="M2113" s="4">
        <f t="shared" si="844"/>
        <v>2.87</v>
      </c>
      <c r="N2113" s="1">
        <f t="shared" si="845"/>
        <v>0.67658998646820034</v>
      </c>
      <c r="O2113" s="1">
        <f t="shared" si="846"/>
        <v>0.34843205574912889</v>
      </c>
      <c r="P2113" s="1">
        <f t="shared" si="847"/>
        <v>2.4411223551058181E-2</v>
      </c>
      <c r="Q2113" s="1">
        <f t="shared" si="848"/>
        <v>0.16407896535953573</v>
      </c>
      <c r="R2113" s="1">
        <f t="shared" si="849"/>
        <v>0.67507896535953571</v>
      </c>
      <c r="S2113" s="1"/>
      <c r="T2113" s="17">
        <f t="shared" si="850"/>
        <v>481.30818957959497</v>
      </c>
      <c r="U2113" s="18">
        <f t="shared" si="851"/>
        <v>1855.0274360138328</v>
      </c>
      <c r="V2113" s="2">
        <f t="shared" si="852"/>
        <v>457.24278010061522</v>
      </c>
      <c r="W2113" s="18">
        <f t="shared" si="853"/>
        <v>1762.2760642131411</v>
      </c>
      <c r="X2113" s="2">
        <f t="shared" si="854"/>
        <v>-218.70219575253924</v>
      </c>
      <c r="Y2113" s="2">
        <f t="shared" si="855"/>
        <v>176.22760642131411</v>
      </c>
      <c r="Z2113" s="2">
        <f t="shared" si="856"/>
        <v>-1000</v>
      </c>
      <c r="AA2113" s="2">
        <f t="shared" si="857"/>
        <v>1762.2760642131411</v>
      </c>
      <c r="AB2113" s="5">
        <f t="shared" si="858"/>
        <v>-1</v>
      </c>
      <c r="AC2113" s="5">
        <f t="shared" si="859"/>
        <v>1.87</v>
      </c>
      <c r="AD2113" s="3">
        <f t="shared" si="860"/>
        <v>201510</v>
      </c>
      <c r="AE2113" s="21">
        <v>1.7509999999999999</v>
      </c>
      <c r="AF2113" s="21">
        <v>2.2000000000000002</v>
      </c>
      <c r="AG2113" s="21">
        <v>1.478</v>
      </c>
      <c r="AH2113" s="21">
        <v>2.87</v>
      </c>
      <c r="AI2113">
        <v>20</v>
      </c>
      <c r="AJ2113">
        <v>27</v>
      </c>
      <c r="AK2113">
        <f t="shared" si="861"/>
        <v>-300</v>
      </c>
      <c r="AL2113">
        <f t="shared" si="862"/>
        <v>20</v>
      </c>
      <c r="AM2113">
        <f t="shared" si="863"/>
        <v>27</v>
      </c>
    </row>
    <row r="2114" spans="2:39" x14ac:dyDescent="0.25">
      <c r="B2114" s="23">
        <v>42282</v>
      </c>
      <c r="C2114" s="20" t="s">
        <v>35</v>
      </c>
      <c r="D2114" s="20" t="s">
        <v>37</v>
      </c>
      <c r="E2114" s="2">
        <v>-465.11627906976724</v>
      </c>
      <c r="F2114" s="2">
        <v>397</v>
      </c>
      <c r="H2114" s="2" t="str">
        <f t="shared" si="864"/>
        <v>Seattle Seahawks</v>
      </c>
      <c r="I2114" s="2" t="str">
        <f t="shared" si="865"/>
        <v>Detroit Lions</v>
      </c>
      <c r="J2114" s="17">
        <f t="shared" si="866"/>
        <v>-465.11627906976724</v>
      </c>
      <c r="K2114" s="18">
        <f t="shared" si="867"/>
        <v>397</v>
      </c>
      <c r="L2114" s="4">
        <f t="shared" si="843"/>
        <v>1.2149999999999999</v>
      </c>
      <c r="M2114" s="4">
        <f t="shared" si="844"/>
        <v>4.9700000000000006</v>
      </c>
      <c r="N2114" s="1">
        <f t="shared" si="845"/>
        <v>0.82304526748971207</v>
      </c>
      <c r="O2114" s="1">
        <f t="shared" si="846"/>
        <v>0.20120724346076457</v>
      </c>
      <c r="P2114" s="1">
        <f t="shared" si="847"/>
        <v>2.3678253839935381E-2</v>
      </c>
      <c r="Q2114" s="1">
        <f t="shared" si="848"/>
        <v>0.31091901201447375</v>
      </c>
      <c r="R2114" s="1">
        <f t="shared" si="849"/>
        <v>0.8219190120144737</v>
      </c>
      <c r="S2114" s="1"/>
      <c r="T2114" s="17">
        <f t="shared" si="850"/>
        <v>216.66488471785138</v>
      </c>
      <c r="U2114" s="18">
        <f t="shared" si="851"/>
        <v>3776.6820765930529</v>
      </c>
      <c r="V2114" s="2">
        <f t="shared" si="852"/>
        <v>205.8316404819588</v>
      </c>
      <c r="W2114" s="18">
        <f t="shared" si="853"/>
        <v>3587.8479727633999</v>
      </c>
      <c r="X2114" s="2">
        <f t="shared" si="854"/>
        <v>-485.83395519682034</v>
      </c>
      <c r="Y2114" s="2">
        <f t="shared" si="855"/>
        <v>358.78479727633999</v>
      </c>
      <c r="Z2114" s="2">
        <f t="shared" si="856"/>
        <v>205.8316404819588</v>
      </c>
      <c r="AA2114" s="2">
        <f t="shared" si="857"/>
        <v>-1000</v>
      </c>
      <c r="AB2114" s="5">
        <f t="shared" si="858"/>
        <v>0.21499999999999986</v>
      </c>
      <c r="AC2114" s="5">
        <f t="shared" si="859"/>
        <v>-1</v>
      </c>
      <c r="AD2114" s="3">
        <f t="shared" si="860"/>
        <v>201510</v>
      </c>
      <c r="AE2114" s="21">
        <v>1.2250000000000001</v>
      </c>
      <c r="AF2114" s="21">
        <v>4.8</v>
      </c>
      <c r="AG2114" s="21">
        <v>1.2150000000000001</v>
      </c>
      <c r="AH2114" s="21">
        <v>4.97</v>
      </c>
      <c r="AI2114">
        <v>13</v>
      </c>
      <c r="AJ2114">
        <v>10</v>
      </c>
      <c r="AK2114">
        <f t="shared" si="861"/>
        <v>-500</v>
      </c>
      <c r="AL2114">
        <f t="shared" si="862"/>
        <v>13</v>
      </c>
      <c r="AM2114">
        <f t="shared" si="863"/>
        <v>10</v>
      </c>
    </row>
    <row r="2115" spans="2:39" x14ac:dyDescent="0.25">
      <c r="B2115" s="23">
        <v>42281</v>
      </c>
      <c r="C2115" s="20" t="s">
        <v>46</v>
      </c>
      <c r="D2115" s="20" t="s">
        <v>26</v>
      </c>
      <c r="E2115" s="2">
        <v>-143.06151645207439</v>
      </c>
      <c r="F2115" s="2">
        <v>129</v>
      </c>
      <c r="H2115" s="2" t="str">
        <f t="shared" si="864"/>
        <v>New Orleans Saints</v>
      </c>
      <c r="I2115" s="2" t="str">
        <f t="shared" si="865"/>
        <v>Dallas Cowboys</v>
      </c>
      <c r="J2115" s="17">
        <f t="shared" si="866"/>
        <v>-143.06151645207439</v>
      </c>
      <c r="K2115" s="18">
        <f t="shared" si="867"/>
        <v>129</v>
      </c>
      <c r="L2115" s="4">
        <f t="shared" si="843"/>
        <v>1.6990000000000001</v>
      </c>
      <c r="M2115" s="4">
        <f t="shared" si="844"/>
        <v>2.29</v>
      </c>
      <c r="N2115" s="1">
        <f t="shared" si="845"/>
        <v>0.58858151854031782</v>
      </c>
      <c r="O2115" s="1">
        <f t="shared" si="846"/>
        <v>0.4366812227074236</v>
      </c>
      <c r="P2115" s="1">
        <f t="shared" si="847"/>
        <v>2.4640260716971563E-2</v>
      </c>
      <c r="Q2115" s="1">
        <f t="shared" si="848"/>
        <v>7.5950147916447108E-2</v>
      </c>
      <c r="R2115" s="1">
        <f t="shared" si="849"/>
        <v>0.58695014791644717</v>
      </c>
      <c r="S2115" s="1"/>
      <c r="T2115" s="17">
        <f t="shared" si="850"/>
        <v>703.72220460254619</v>
      </c>
      <c r="U2115" s="18">
        <f t="shared" si="851"/>
        <v>1290.6088464490549</v>
      </c>
      <c r="V2115" s="2">
        <f t="shared" si="852"/>
        <v>668.5360943724188</v>
      </c>
      <c r="W2115" s="18">
        <f t="shared" si="853"/>
        <v>1226.0784041266022</v>
      </c>
      <c r="X2115" s="2">
        <f t="shared" si="854"/>
        <v>-149.58055494950344</v>
      </c>
      <c r="Y2115" s="2">
        <f t="shared" si="855"/>
        <v>122.60784041266022</v>
      </c>
      <c r="Z2115" s="2">
        <f t="shared" si="856"/>
        <v>668.5360943724188</v>
      </c>
      <c r="AA2115" s="2">
        <f t="shared" si="857"/>
        <v>-1000</v>
      </c>
      <c r="AB2115" s="5">
        <f t="shared" si="858"/>
        <v>0.69900000000000007</v>
      </c>
      <c r="AC2115" s="5">
        <f t="shared" si="859"/>
        <v>-1</v>
      </c>
      <c r="AD2115" s="3">
        <f t="shared" si="860"/>
        <v>201510</v>
      </c>
      <c r="AE2115" s="21">
        <v>1.5640000000000001</v>
      </c>
      <c r="AF2115" s="21">
        <v>2.59</v>
      </c>
      <c r="AG2115" s="21">
        <v>1.6990000000000001</v>
      </c>
      <c r="AH2115" s="21">
        <v>2.29</v>
      </c>
      <c r="AI2115">
        <v>26</v>
      </c>
      <c r="AJ2115">
        <v>20</v>
      </c>
      <c r="AK2115">
        <f t="shared" si="861"/>
        <v>-150</v>
      </c>
      <c r="AL2115">
        <f t="shared" si="862"/>
        <v>26</v>
      </c>
      <c r="AM2115">
        <f t="shared" si="863"/>
        <v>20</v>
      </c>
    </row>
    <row r="2116" spans="2:39" x14ac:dyDescent="0.25">
      <c r="B2116" s="23">
        <v>42281</v>
      </c>
      <c r="C2116" s="20" t="s">
        <v>51</v>
      </c>
      <c r="D2116" s="20" t="s">
        <v>58</v>
      </c>
      <c r="E2116" s="2">
        <v>-285.71428571428567</v>
      </c>
      <c r="F2116" s="2">
        <v>252</v>
      </c>
      <c r="H2116" s="2" t="str">
        <f t="shared" si="864"/>
        <v>Arizona Cardinals</v>
      </c>
      <c r="I2116" s="2" t="str">
        <f t="shared" si="865"/>
        <v>St. Louis Rams</v>
      </c>
      <c r="J2116" s="17">
        <f t="shared" si="866"/>
        <v>-285.71428571428567</v>
      </c>
      <c r="K2116" s="18">
        <f t="shared" si="867"/>
        <v>252</v>
      </c>
      <c r="L2116" s="4">
        <f t="shared" ref="L2116:L2179" si="868">IF(J2116&lt;0,-(100-J2116)/J2116,J2116/100+1)</f>
        <v>1.35</v>
      </c>
      <c r="M2116" s="4">
        <f t="shared" ref="M2116:M2179" si="869">IF(K2116&lt;0,-(100-K2116)/K2116,K2116/100+1)</f>
        <v>3.52</v>
      </c>
      <c r="N2116" s="1">
        <f t="shared" si="845"/>
        <v>0.7407407407407407</v>
      </c>
      <c r="O2116" s="1">
        <f t="shared" si="846"/>
        <v>0.28409090909090912</v>
      </c>
      <c r="P2116" s="1">
        <f t="shared" si="847"/>
        <v>2.4229979466118934E-2</v>
      </c>
      <c r="Q2116" s="1">
        <f t="shared" si="848"/>
        <v>0.22832491582491579</v>
      </c>
      <c r="R2116" s="1">
        <f t="shared" si="849"/>
        <v>0.73932491582491577</v>
      </c>
      <c r="S2116" s="1"/>
      <c r="T2116" s="17">
        <f t="shared" si="850"/>
        <v>352.58528232371435</v>
      </c>
      <c r="U2116" s="18">
        <f t="shared" si="851"/>
        <v>2470.1836460228901</v>
      </c>
      <c r="V2116" s="2">
        <f t="shared" si="852"/>
        <v>334.95601820752864</v>
      </c>
      <c r="W2116" s="18">
        <f t="shared" si="853"/>
        <v>2346.6744637217457</v>
      </c>
      <c r="X2116" s="2">
        <f t="shared" si="854"/>
        <v>-298.54665855874549</v>
      </c>
      <c r="Y2116" s="2">
        <f t="shared" si="855"/>
        <v>234.66744637217457</v>
      </c>
      <c r="Z2116" s="2">
        <f t="shared" si="856"/>
        <v>-1000</v>
      </c>
      <c r="AA2116" s="2">
        <f t="shared" si="857"/>
        <v>2346.6744637217457</v>
      </c>
      <c r="AB2116" s="5">
        <f t="shared" si="858"/>
        <v>-1</v>
      </c>
      <c r="AC2116" s="5">
        <f t="shared" si="859"/>
        <v>2.52</v>
      </c>
      <c r="AD2116" s="3">
        <f t="shared" si="860"/>
        <v>201510</v>
      </c>
      <c r="AE2116" s="21">
        <v>1.35</v>
      </c>
      <c r="AF2116" s="21">
        <v>3.52</v>
      </c>
      <c r="AG2116" s="21">
        <v>1.35</v>
      </c>
      <c r="AH2116" s="21">
        <v>3.52</v>
      </c>
      <c r="AI2116">
        <v>22</v>
      </c>
      <c r="AJ2116">
        <v>24</v>
      </c>
      <c r="AK2116">
        <f t="shared" si="861"/>
        <v>-300</v>
      </c>
      <c r="AL2116">
        <f t="shared" si="862"/>
        <v>22</v>
      </c>
      <c r="AM2116">
        <f t="shared" si="863"/>
        <v>24</v>
      </c>
    </row>
    <row r="2117" spans="2:39" x14ac:dyDescent="0.25">
      <c r="B2117" s="23">
        <v>42281</v>
      </c>
      <c r="C2117" s="20" t="s">
        <v>41</v>
      </c>
      <c r="D2117" s="20" t="s">
        <v>32</v>
      </c>
      <c r="E2117" s="2">
        <v>-286.53295128939828</v>
      </c>
      <c r="F2117" s="2">
        <v>252.99999999999997</v>
      </c>
      <c r="H2117" s="2" t="str">
        <f t="shared" si="864"/>
        <v>Denver Broncos</v>
      </c>
      <c r="I2117" s="2" t="str">
        <f t="shared" si="865"/>
        <v>Minnesota Vikings</v>
      </c>
      <c r="J2117" s="17">
        <f t="shared" si="866"/>
        <v>-286.53295128939828</v>
      </c>
      <c r="K2117" s="18">
        <f t="shared" si="867"/>
        <v>252.99999999999997</v>
      </c>
      <c r="L2117" s="4">
        <f t="shared" si="868"/>
        <v>1.349</v>
      </c>
      <c r="M2117" s="4">
        <f t="shared" si="869"/>
        <v>3.53</v>
      </c>
      <c r="N2117" s="1">
        <f t="shared" ref="N2117:N2180" si="870">1/L2117</f>
        <v>0.7412898443291327</v>
      </c>
      <c r="O2117" s="1">
        <f t="shared" ref="O2117:O2180" si="871">1/M2117</f>
        <v>0.28328611898016998</v>
      </c>
      <c r="P2117" s="1">
        <f t="shared" ref="P2117:P2180" si="872">1-L2117*M2117/(L2117+M2117)</f>
        <v>2.3986472637835599E-2</v>
      </c>
      <c r="Q2117" s="1">
        <f t="shared" ref="Q2117:Q2180" si="873">ABS(N2117-O2117)/2</f>
        <v>0.22900186267448136</v>
      </c>
      <c r="R2117" s="1">
        <f t="shared" ref="R2117:R2180" si="874">R$1+IF(L2117&lt;=M2117,Q2117,-Q2117)</f>
        <v>0.74000186267448131</v>
      </c>
      <c r="S2117" s="1"/>
      <c r="T2117" s="17">
        <f t="shared" ref="T2117:T2180" si="875">(1/R2117-1)*1000</f>
        <v>351.34794983602501</v>
      </c>
      <c r="U2117" s="18">
        <f t="shared" ref="U2117:U2180" si="876">1000000/(T2117+S$1)-T$1</f>
        <v>2478.035631731449</v>
      </c>
      <c r="V2117" s="2">
        <f t="shared" ref="V2117:V2180" si="877">T2117*0.95</f>
        <v>333.78055234422374</v>
      </c>
      <c r="W2117" s="18">
        <f t="shared" ref="W2117:W2180" si="878">U2117*0.95</f>
        <v>2354.1338501448763</v>
      </c>
      <c r="X2117" s="2">
        <f t="shared" ref="X2117:X2180" si="879">IF(V2117&lt;1000,-100000/V2117,V2117/10)</f>
        <v>-299.59804217973505</v>
      </c>
      <c r="Y2117" s="2">
        <f t="shared" ref="Y2117:Y2180" si="880">IF(W2117&lt;1000,-100000/W2117,W2117/10)</f>
        <v>235.41338501448763</v>
      </c>
      <c r="Z2117" s="2">
        <f t="shared" ref="Z2117:Z2180" si="881">IF(AL2117&gt;AM2117,V2117,-1000)</f>
        <v>333.78055234422374</v>
      </c>
      <c r="AA2117" s="2">
        <f t="shared" ref="AA2117:AA2180" si="882">IF(AM2117&gt;AL2117,W2117,-1000)</f>
        <v>-1000</v>
      </c>
      <c r="AB2117" s="5">
        <f t="shared" ref="AB2117:AB2180" si="883">IF(AL2117&gt;AM2117,L2117-1,-1)</f>
        <v>0.34899999999999998</v>
      </c>
      <c r="AC2117" s="5">
        <f t="shared" ref="AC2117:AC2180" si="884">IF(AM2117&gt;AL2117,M2117-1,-1)</f>
        <v>-1</v>
      </c>
      <c r="AD2117" s="3">
        <f t="shared" ref="AD2117:AD2180" si="885">YEAR(B2117)*100+MONTH(B2117)</f>
        <v>201510</v>
      </c>
      <c r="AE2117" s="21">
        <v>1.363</v>
      </c>
      <c r="AF2117" s="21">
        <v>3.44</v>
      </c>
      <c r="AG2117" s="21">
        <v>1.349</v>
      </c>
      <c r="AH2117" s="21">
        <v>3.53</v>
      </c>
      <c r="AI2117">
        <v>23</v>
      </c>
      <c r="AJ2117">
        <v>20</v>
      </c>
      <c r="AK2117">
        <f t="shared" ref="AK2117:AK2180" si="886">IF(J2117&lt;-200,INT(J2117/100)*100,INT(J2117/10)*10)</f>
        <v>-300</v>
      </c>
      <c r="AL2117">
        <f t="shared" ref="AL2117:AL2180" si="887">IF(E2117&lt;F2117,AI2117,AJ2117)</f>
        <v>23</v>
      </c>
      <c r="AM2117">
        <f t="shared" ref="AM2117:AM2180" si="888">IF(E2117&lt;F2117,AJ2117,AI2117)</f>
        <v>20</v>
      </c>
    </row>
    <row r="2118" spans="2:39" x14ac:dyDescent="0.25">
      <c r="B2118" s="23">
        <v>42281</v>
      </c>
      <c r="C2118" s="20" t="s">
        <v>25</v>
      </c>
      <c r="D2118" s="20" t="s">
        <v>36</v>
      </c>
      <c r="E2118" s="2">
        <v>281</v>
      </c>
      <c r="F2118" s="2">
        <v>-320.51282051282044</v>
      </c>
      <c r="H2118" s="2" t="str">
        <f t="shared" si="864"/>
        <v>Green Bay Packers</v>
      </c>
      <c r="I2118" s="2" t="str">
        <f t="shared" si="865"/>
        <v>San Francisco 49ers</v>
      </c>
      <c r="J2118" s="17">
        <f t="shared" si="866"/>
        <v>-320.51282051282044</v>
      </c>
      <c r="K2118" s="18">
        <f t="shared" si="867"/>
        <v>281</v>
      </c>
      <c r="L2118" s="4">
        <f t="shared" si="868"/>
        <v>1.3120000000000001</v>
      </c>
      <c r="M2118" s="4">
        <f t="shared" si="869"/>
        <v>3.81</v>
      </c>
      <c r="N2118" s="1">
        <f t="shared" si="870"/>
        <v>0.76219512195121952</v>
      </c>
      <c r="O2118" s="1">
        <f t="shared" si="871"/>
        <v>0.26246719160104987</v>
      </c>
      <c r="P2118" s="1">
        <f t="shared" si="872"/>
        <v>2.4068723155017402E-2</v>
      </c>
      <c r="Q2118" s="1">
        <f t="shared" si="873"/>
        <v>0.24986396517508483</v>
      </c>
      <c r="R2118" s="1">
        <f t="shared" si="874"/>
        <v>0.76086396517508481</v>
      </c>
      <c r="S2118" s="1"/>
      <c r="T2118" s="17">
        <f t="shared" si="875"/>
        <v>314.29538757284536</v>
      </c>
      <c r="U2118" s="18">
        <f t="shared" si="876"/>
        <v>2738.2252641908881</v>
      </c>
      <c r="V2118" s="2">
        <f t="shared" si="877"/>
        <v>298.58061819420305</v>
      </c>
      <c r="W2118" s="18">
        <f t="shared" si="878"/>
        <v>2601.3140009813437</v>
      </c>
      <c r="X2118" s="2">
        <f t="shared" si="879"/>
        <v>-334.91792134664922</v>
      </c>
      <c r="Y2118" s="2">
        <f t="shared" si="880"/>
        <v>260.13140009813435</v>
      </c>
      <c r="Z2118" s="2">
        <f t="shared" si="881"/>
        <v>298.58061819420305</v>
      </c>
      <c r="AA2118" s="2">
        <f t="shared" si="882"/>
        <v>-1000</v>
      </c>
      <c r="AB2118" s="5">
        <f t="shared" si="883"/>
        <v>0.31200000000000006</v>
      </c>
      <c r="AC2118" s="5">
        <f t="shared" si="884"/>
        <v>-1</v>
      </c>
      <c r="AD2118" s="3">
        <f t="shared" si="885"/>
        <v>201510</v>
      </c>
      <c r="AE2118" s="21">
        <v>4.0999999999999996</v>
      </c>
      <c r="AF2118" s="21">
        <v>1.2809999999999999</v>
      </c>
      <c r="AG2118" s="21">
        <v>3.81</v>
      </c>
      <c r="AH2118" s="21">
        <v>1.3120000000000001</v>
      </c>
      <c r="AI2118">
        <v>3</v>
      </c>
      <c r="AJ2118">
        <v>17</v>
      </c>
      <c r="AK2118">
        <f t="shared" si="886"/>
        <v>-400</v>
      </c>
      <c r="AL2118">
        <f t="shared" si="887"/>
        <v>17</v>
      </c>
      <c r="AM2118">
        <f t="shared" si="888"/>
        <v>3</v>
      </c>
    </row>
    <row r="2119" spans="2:39" x14ac:dyDescent="0.25">
      <c r="B2119" s="23">
        <v>42281</v>
      </c>
      <c r="C2119" s="20" t="s">
        <v>57</v>
      </c>
      <c r="D2119" s="20" t="s">
        <v>49</v>
      </c>
      <c r="E2119" s="2">
        <v>-230.41474654377885</v>
      </c>
      <c r="F2119" s="2">
        <v>204.99999999999997</v>
      </c>
      <c r="H2119" s="2" t="str">
        <f t="shared" ref="H2119:H2182" si="889">IF(E2119&lt;=F2119,C2119,D2119)</f>
        <v>San Diego Chargers</v>
      </c>
      <c r="I2119" s="2" t="str">
        <f t="shared" ref="I2119:I2182" si="890">IF(E2119&gt;F2119,C2119,D2119)</f>
        <v>Cleveland Browns</v>
      </c>
      <c r="J2119" s="17">
        <f t="shared" ref="J2119:J2182" si="891">IF(E2119&lt;=F2119,E2119,F2119)</f>
        <v>-230.41474654377885</v>
      </c>
      <c r="K2119" s="18">
        <f t="shared" ref="K2119:K2182" si="892">IF(E2119&gt;F2119,E2119,F2119)</f>
        <v>204.99999999999997</v>
      </c>
      <c r="L2119" s="4">
        <f t="shared" si="868"/>
        <v>1.4339999999999999</v>
      </c>
      <c r="M2119" s="4">
        <f t="shared" si="869"/>
        <v>3.05</v>
      </c>
      <c r="N2119" s="1">
        <f t="shared" si="870"/>
        <v>0.69735006973500702</v>
      </c>
      <c r="O2119" s="1">
        <f t="shared" si="871"/>
        <v>0.32786885245901642</v>
      </c>
      <c r="P2119" s="1">
        <f t="shared" si="872"/>
        <v>2.4598572702943966E-2</v>
      </c>
      <c r="Q2119" s="1">
        <f t="shared" si="873"/>
        <v>0.1847406086379953</v>
      </c>
      <c r="R2119" s="1">
        <f t="shared" si="874"/>
        <v>0.69574060863799536</v>
      </c>
      <c r="S2119" s="1"/>
      <c r="T2119" s="17">
        <f t="shared" si="875"/>
        <v>437.31728115975989</v>
      </c>
      <c r="U2119" s="18">
        <f t="shared" si="876"/>
        <v>2028.3240111062205</v>
      </c>
      <c r="V2119" s="2">
        <f t="shared" si="877"/>
        <v>415.45141710177188</v>
      </c>
      <c r="W2119" s="18">
        <f t="shared" si="878"/>
        <v>1926.9078105509093</v>
      </c>
      <c r="X2119" s="2">
        <f t="shared" si="879"/>
        <v>-240.70203129311579</v>
      </c>
      <c r="Y2119" s="2">
        <f t="shared" si="880"/>
        <v>192.69078105509092</v>
      </c>
      <c r="Z2119" s="2">
        <f t="shared" si="881"/>
        <v>415.45141710177188</v>
      </c>
      <c r="AA2119" s="2">
        <f t="shared" si="882"/>
        <v>-1000</v>
      </c>
      <c r="AB2119" s="5">
        <f t="shared" si="883"/>
        <v>0.43399999999999994</v>
      </c>
      <c r="AC2119" s="5">
        <f t="shared" si="884"/>
        <v>-1</v>
      </c>
      <c r="AD2119" s="3">
        <f t="shared" si="885"/>
        <v>201510</v>
      </c>
      <c r="AE2119" s="21">
        <v>1.2749999999999999</v>
      </c>
      <c r="AF2119" s="21">
        <v>4.16</v>
      </c>
      <c r="AG2119" s="21">
        <v>1.4339999999999999</v>
      </c>
      <c r="AH2119" s="21">
        <v>3.05</v>
      </c>
      <c r="AI2119">
        <v>30</v>
      </c>
      <c r="AJ2119">
        <v>27</v>
      </c>
      <c r="AK2119">
        <f t="shared" si="886"/>
        <v>-300</v>
      </c>
      <c r="AL2119">
        <f t="shared" si="887"/>
        <v>30</v>
      </c>
      <c r="AM2119">
        <f t="shared" si="888"/>
        <v>27</v>
      </c>
    </row>
    <row r="2120" spans="2:39" x14ac:dyDescent="0.25">
      <c r="B2120" s="23">
        <v>42281</v>
      </c>
      <c r="C2120" s="20" t="s">
        <v>38</v>
      </c>
      <c r="D2120" s="20" t="s">
        <v>43</v>
      </c>
      <c r="E2120" s="2">
        <v>-202.02020202020196</v>
      </c>
      <c r="F2120" s="2">
        <v>181</v>
      </c>
      <c r="H2120" s="2" t="str">
        <f t="shared" si="889"/>
        <v>Atlanta Falcons</v>
      </c>
      <c r="I2120" s="2" t="str">
        <f t="shared" si="890"/>
        <v>Houston Texans</v>
      </c>
      <c r="J2120" s="17">
        <f t="shared" si="891"/>
        <v>-202.02020202020196</v>
      </c>
      <c r="K2120" s="18">
        <f t="shared" si="892"/>
        <v>181</v>
      </c>
      <c r="L2120" s="4">
        <f t="shared" si="868"/>
        <v>1.4950000000000001</v>
      </c>
      <c r="M2120" s="4">
        <f t="shared" si="869"/>
        <v>2.81</v>
      </c>
      <c r="N2120" s="1">
        <f t="shared" si="870"/>
        <v>0.66889632107023411</v>
      </c>
      <c r="O2120" s="1">
        <f t="shared" si="871"/>
        <v>0.35587188612099646</v>
      </c>
      <c r="P2120" s="1">
        <f t="shared" si="872"/>
        <v>2.4169570267131069E-2</v>
      </c>
      <c r="Q2120" s="1">
        <f t="shared" si="873"/>
        <v>0.15651221747461883</v>
      </c>
      <c r="R2120" s="1">
        <f t="shared" si="874"/>
        <v>0.66751221747461886</v>
      </c>
      <c r="S2120" s="1"/>
      <c r="T2120" s="17">
        <f t="shared" si="875"/>
        <v>498.09992060261197</v>
      </c>
      <c r="U2120" s="18">
        <f t="shared" si="876"/>
        <v>1796.2818011286422</v>
      </c>
      <c r="V2120" s="2">
        <f t="shared" si="877"/>
        <v>473.19492457248134</v>
      </c>
      <c r="W2120" s="18">
        <f t="shared" si="878"/>
        <v>1706.46771107221</v>
      </c>
      <c r="X2120" s="2">
        <f t="shared" si="879"/>
        <v>-211.32940107155051</v>
      </c>
      <c r="Y2120" s="2">
        <f t="shared" si="880"/>
        <v>170.64677110722101</v>
      </c>
      <c r="Z2120" s="2">
        <f t="shared" si="881"/>
        <v>473.19492457248134</v>
      </c>
      <c r="AA2120" s="2">
        <f t="shared" si="882"/>
        <v>-1000</v>
      </c>
      <c r="AB2120" s="5">
        <f t="shared" si="883"/>
        <v>0.49500000000000011</v>
      </c>
      <c r="AC2120" s="5">
        <f t="shared" si="884"/>
        <v>-1</v>
      </c>
      <c r="AD2120" s="3">
        <f t="shared" si="885"/>
        <v>201510</v>
      </c>
      <c r="AE2120" s="21">
        <v>1.3740000000000001</v>
      </c>
      <c r="AF2120" s="21">
        <v>3.37</v>
      </c>
      <c r="AG2120" s="21">
        <v>1.4950000000000001</v>
      </c>
      <c r="AH2120" s="21">
        <v>2.81</v>
      </c>
      <c r="AI2120">
        <v>48</v>
      </c>
      <c r="AJ2120">
        <v>21</v>
      </c>
      <c r="AK2120">
        <f t="shared" si="886"/>
        <v>-300</v>
      </c>
      <c r="AL2120">
        <f t="shared" si="887"/>
        <v>48</v>
      </c>
      <c r="AM2120">
        <f t="shared" si="888"/>
        <v>21</v>
      </c>
    </row>
    <row r="2121" spans="2:39" x14ac:dyDescent="0.25">
      <c r="B2121" s="23">
        <v>42281</v>
      </c>
      <c r="C2121" s="20" t="s">
        <v>27</v>
      </c>
      <c r="D2121" s="20" t="s">
        <v>28</v>
      </c>
      <c r="E2121" s="2">
        <v>-242.13075060532685</v>
      </c>
      <c r="F2121" s="2">
        <v>216</v>
      </c>
      <c r="H2121" s="2" t="str">
        <f t="shared" si="889"/>
        <v>Buffalo Bills</v>
      </c>
      <c r="I2121" s="2" t="str">
        <f t="shared" si="890"/>
        <v>New York Giants</v>
      </c>
      <c r="J2121" s="17">
        <f t="shared" si="891"/>
        <v>-242.13075060532685</v>
      </c>
      <c r="K2121" s="18">
        <f t="shared" si="892"/>
        <v>216</v>
      </c>
      <c r="L2121" s="4">
        <f t="shared" si="868"/>
        <v>1.413</v>
      </c>
      <c r="M2121" s="4">
        <f t="shared" si="869"/>
        <v>3.16</v>
      </c>
      <c r="N2121" s="1">
        <f t="shared" si="870"/>
        <v>0.70771408351026188</v>
      </c>
      <c r="O2121" s="1">
        <f t="shared" si="871"/>
        <v>0.31645569620253161</v>
      </c>
      <c r="P2121" s="1">
        <f t="shared" si="872"/>
        <v>2.359938771047454E-2</v>
      </c>
      <c r="Q2121" s="1">
        <f t="shared" si="873"/>
        <v>0.19562919365386514</v>
      </c>
      <c r="R2121" s="1">
        <f t="shared" si="874"/>
        <v>0.70662919365386512</v>
      </c>
      <c r="S2121" s="1"/>
      <c r="T2121" s="17">
        <f t="shared" si="875"/>
        <v>415.16938301000829</v>
      </c>
      <c r="U2121" s="18">
        <f t="shared" si="876"/>
        <v>2128.1128513133845</v>
      </c>
      <c r="V2121" s="2">
        <f t="shared" si="877"/>
        <v>394.41091385950784</v>
      </c>
      <c r="W2121" s="18">
        <f t="shared" si="878"/>
        <v>2021.7072087477152</v>
      </c>
      <c r="X2121" s="2">
        <f t="shared" si="879"/>
        <v>-253.54267969273477</v>
      </c>
      <c r="Y2121" s="2">
        <f t="shared" si="880"/>
        <v>202.17072087477152</v>
      </c>
      <c r="Z2121" s="2">
        <f t="shared" si="881"/>
        <v>-1000</v>
      </c>
      <c r="AA2121" s="2">
        <f t="shared" si="882"/>
        <v>2021.7072087477152</v>
      </c>
      <c r="AB2121" s="5">
        <f t="shared" si="883"/>
        <v>-1</v>
      </c>
      <c r="AC2121" s="5">
        <f t="shared" si="884"/>
        <v>2.16</v>
      </c>
      <c r="AD2121" s="3">
        <f t="shared" si="885"/>
        <v>201510</v>
      </c>
      <c r="AE2121" s="21">
        <v>1.4</v>
      </c>
      <c r="AF2121" s="21">
        <v>3.22</v>
      </c>
      <c r="AG2121" s="21">
        <v>1.413</v>
      </c>
      <c r="AH2121" s="21">
        <v>3.16</v>
      </c>
      <c r="AI2121">
        <v>10</v>
      </c>
      <c r="AJ2121">
        <v>24</v>
      </c>
      <c r="AK2121">
        <f t="shared" si="886"/>
        <v>-300</v>
      </c>
      <c r="AL2121">
        <f t="shared" si="887"/>
        <v>10</v>
      </c>
      <c r="AM2121">
        <f t="shared" si="888"/>
        <v>24</v>
      </c>
    </row>
    <row r="2122" spans="2:39" x14ac:dyDescent="0.25">
      <c r="B2122" s="23">
        <v>42281</v>
      </c>
      <c r="C2122" s="20" t="s">
        <v>40</v>
      </c>
      <c r="D2122" s="20" t="s">
        <v>55</v>
      </c>
      <c r="E2122" s="2">
        <v>159</v>
      </c>
      <c r="F2122" s="2">
        <v>-177.30496453900707</v>
      </c>
      <c r="H2122" s="2" t="str">
        <f t="shared" si="889"/>
        <v>Oakland Raiders</v>
      </c>
      <c r="I2122" s="2" t="str">
        <f t="shared" si="890"/>
        <v>Chicago Bears</v>
      </c>
      <c r="J2122" s="17">
        <f t="shared" si="891"/>
        <v>-177.30496453900707</v>
      </c>
      <c r="K2122" s="18">
        <f t="shared" si="892"/>
        <v>159</v>
      </c>
      <c r="L2122" s="4">
        <f t="shared" si="868"/>
        <v>1.5640000000000001</v>
      </c>
      <c r="M2122" s="4">
        <f t="shared" si="869"/>
        <v>2.59</v>
      </c>
      <c r="N2122" s="1">
        <f t="shared" si="870"/>
        <v>0.63938618925831203</v>
      </c>
      <c r="O2122" s="1">
        <f t="shared" si="871"/>
        <v>0.38610038610038611</v>
      </c>
      <c r="P2122" s="1">
        <f t="shared" si="872"/>
        <v>2.4853153586904098E-2</v>
      </c>
      <c r="Q2122" s="1">
        <f t="shared" si="873"/>
        <v>0.12664290157896296</v>
      </c>
      <c r="R2122" s="1">
        <f t="shared" si="874"/>
        <v>0.63764290157896297</v>
      </c>
      <c r="S2122" s="1"/>
      <c r="T2122" s="17">
        <f t="shared" si="875"/>
        <v>568.27590728878238</v>
      </c>
      <c r="U2122" s="18">
        <f t="shared" si="876"/>
        <v>1585.5874535669882</v>
      </c>
      <c r="V2122" s="2">
        <f t="shared" si="877"/>
        <v>539.86211192434325</v>
      </c>
      <c r="W2122" s="18">
        <f t="shared" si="878"/>
        <v>1506.3080808886386</v>
      </c>
      <c r="X2122" s="2">
        <f t="shared" si="879"/>
        <v>-185.23248398289911</v>
      </c>
      <c r="Y2122" s="2">
        <f t="shared" si="880"/>
        <v>150.63080808886386</v>
      </c>
      <c r="Z2122" s="2">
        <f t="shared" si="881"/>
        <v>-1000</v>
      </c>
      <c r="AA2122" s="2">
        <f t="shared" si="882"/>
        <v>1506.3080808886386</v>
      </c>
      <c r="AB2122" s="5">
        <f t="shared" si="883"/>
        <v>-1</v>
      </c>
      <c r="AC2122" s="5">
        <f t="shared" si="884"/>
        <v>1.5899999999999999</v>
      </c>
      <c r="AD2122" s="3">
        <f t="shared" si="885"/>
        <v>201510</v>
      </c>
      <c r="AE2122" s="21">
        <v>2.4</v>
      </c>
      <c r="AF2122" s="21">
        <v>1.645</v>
      </c>
      <c r="AG2122" s="21">
        <v>2.59</v>
      </c>
      <c r="AH2122" s="21">
        <v>1.5640000000000001</v>
      </c>
      <c r="AI2122">
        <v>22</v>
      </c>
      <c r="AJ2122">
        <v>20</v>
      </c>
      <c r="AK2122">
        <f t="shared" si="886"/>
        <v>-180</v>
      </c>
      <c r="AL2122">
        <f t="shared" si="887"/>
        <v>20</v>
      </c>
      <c r="AM2122">
        <f t="shared" si="888"/>
        <v>22</v>
      </c>
    </row>
    <row r="2123" spans="2:39" x14ac:dyDescent="0.25">
      <c r="B2123" s="23">
        <v>42281</v>
      </c>
      <c r="C2123" s="20" t="s">
        <v>24</v>
      </c>
      <c r="D2123" s="20" t="s">
        <v>23</v>
      </c>
      <c r="E2123" s="2">
        <v>-177.30496453900707</v>
      </c>
      <c r="F2123" s="2">
        <v>159</v>
      </c>
      <c r="H2123" s="2" t="str">
        <f t="shared" si="889"/>
        <v>Cincinnati Bengals</v>
      </c>
      <c r="I2123" s="2" t="str">
        <f t="shared" si="890"/>
        <v>Kansas City Chiefs</v>
      </c>
      <c r="J2123" s="17">
        <f t="shared" si="891"/>
        <v>-177.30496453900707</v>
      </c>
      <c r="K2123" s="18">
        <f t="shared" si="892"/>
        <v>159</v>
      </c>
      <c r="L2123" s="4">
        <f t="shared" si="868"/>
        <v>1.5640000000000001</v>
      </c>
      <c r="M2123" s="4">
        <f t="shared" si="869"/>
        <v>2.59</v>
      </c>
      <c r="N2123" s="1">
        <f t="shared" si="870"/>
        <v>0.63938618925831203</v>
      </c>
      <c r="O2123" s="1">
        <f t="shared" si="871"/>
        <v>0.38610038610038611</v>
      </c>
      <c r="P2123" s="1">
        <f t="shared" si="872"/>
        <v>2.4853153586904098E-2</v>
      </c>
      <c r="Q2123" s="1">
        <f t="shared" si="873"/>
        <v>0.12664290157896296</v>
      </c>
      <c r="R2123" s="1">
        <f t="shared" si="874"/>
        <v>0.63764290157896297</v>
      </c>
      <c r="S2123" s="1"/>
      <c r="T2123" s="17">
        <f t="shared" si="875"/>
        <v>568.27590728878238</v>
      </c>
      <c r="U2123" s="18">
        <f t="shared" si="876"/>
        <v>1585.5874535669882</v>
      </c>
      <c r="V2123" s="2">
        <f t="shared" si="877"/>
        <v>539.86211192434325</v>
      </c>
      <c r="W2123" s="18">
        <f t="shared" si="878"/>
        <v>1506.3080808886386</v>
      </c>
      <c r="X2123" s="2">
        <f t="shared" si="879"/>
        <v>-185.23248398289911</v>
      </c>
      <c r="Y2123" s="2">
        <f t="shared" si="880"/>
        <v>150.63080808886386</v>
      </c>
      <c r="Z2123" s="2">
        <f t="shared" si="881"/>
        <v>539.86211192434325</v>
      </c>
      <c r="AA2123" s="2">
        <f t="shared" si="882"/>
        <v>-1000</v>
      </c>
      <c r="AB2123" s="5">
        <f t="shared" si="883"/>
        <v>0.56400000000000006</v>
      </c>
      <c r="AC2123" s="5">
        <f t="shared" si="884"/>
        <v>-1</v>
      </c>
      <c r="AD2123" s="3">
        <f t="shared" si="885"/>
        <v>201510</v>
      </c>
      <c r="AE2123" s="21">
        <v>1.52</v>
      </c>
      <c r="AF2123" s="21">
        <v>2.73</v>
      </c>
      <c r="AG2123" s="21">
        <v>1.5640000000000001</v>
      </c>
      <c r="AH2123" s="21">
        <v>2.59</v>
      </c>
      <c r="AI2123">
        <v>36</v>
      </c>
      <c r="AJ2123">
        <v>21</v>
      </c>
      <c r="AK2123">
        <f t="shared" si="886"/>
        <v>-180</v>
      </c>
      <c r="AL2123">
        <f t="shared" si="887"/>
        <v>36</v>
      </c>
      <c r="AM2123">
        <f t="shared" si="888"/>
        <v>21</v>
      </c>
    </row>
    <row r="2124" spans="2:39" x14ac:dyDescent="0.25">
      <c r="B2124" s="23">
        <v>42281</v>
      </c>
      <c r="C2124" s="20" t="s">
        <v>42</v>
      </c>
      <c r="D2124" s="20" t="s">
        <v>29</v>
      </c>
      <c r="E2124" s="2">
        <v>-199.20318725099602</v>
      </c>
      <c r="F2124" s="2">
        <v>179</v>
      </c>
      <c r="H2124" s="2" t="str">
        <f t="shared" si="889"/>
        <v>Indianapolis Colts</v>
      </c>
      <c r="I2124" s="2" t="str">
        <f t="shared" si="890"/>
        <v>Jacksonville Jaguars</v>
      </c>
      <c r="J2124" s="17">
        <f t="shared" si="891"/>
        <v>-199.20318725099602</v>
      </c>
      <c r="K2124" s="18">
        <f t="shared" si="892"/>
        <v>179</v>
      </c>
      <c r="L2124" s="4">
        <f t="shared" si="868"/>
        <v>1.5020000000000002</v>
      </c>
      <c r="M2124" s="4">
        <f t="shared" si="869"/>
        <v>2.79</v>
      </c>
      <c r="N2124" s="1">
        <f t="shared" si="870"/>
        <v>0.66577896138482018</v>
      </c>
      <c r="O2124" s="1">
        <f t="shared" si="871"/>
        <v>0.35842293906810035</v>
      </c>
      <c r="P2124" s="1">
        <f t="shared" si="872"/>
        <v>2.3630009319664302E-2</v>
      </c>
      <c r="Q2124" s="1">
        <f t="shared" si="873"/>
        <v>0.15367801115835991</v>
      </c>
      <c r="R2124" s="1">
        <f t="shared" si="874"/>
        <v>0.66467801115835989</v>
      </c>
      <c r="S2124" s="1"/>
      <c r="T2124" s="17">
        <f t="shared" si="875"/>
        <v>504.4878621112523</v>
      </c>
      <c r="U2124" s="18">
        <f t="shared" si="876"/>
        <v>1774.8764139352993</v>
      </c>
      <c r="V2124" s="2">
        <f t="shared" si="877"/>
        <v>479.26346900568967</v>
      </c>
      <c r="W2124" s="18">
        <f t="shared" si="878"/>
        <v>1686.1325932385344</v>
      </c>
      <c r="X2124" s="2">
        <f t="shared" si="879"/>
        <v>-208.65349951972416</v>
      </c>
      <c r="Y2124" s="2">
        <f t="shared" si="880"/>
        <v>168.61325932385344</v>
      </c>
      <c r="Z2124" s="2">
        <f t="shared" si="881"/>
        <v>479.26346900568967</v>
      </c>
      <c r="AA2124" s="2">
        <f t="shared" si="882"/>
        <v>-1000</v>
      </c>
      <c r="AB2124" s="5">
        <f t="shared" si="883"/>
        <v>0.50200000000000022</v>
      </c>
      <c r="AC2124" s="5">
        <f t="shared" si="884"/>
        <v>-1</v>
      </c>
      <c r="AD2124" s="3">
        <f t="shared" si="885"/>
        <v>201510</v>
      </c>
      <c r="AE2124" s="21">
        <v>1.2350000000000001</v>
      </c>
      <c r="AF2124" s="21">
        <v>4.6500000000000004</v>
      </c>
      <c r="AG2124" s="21">
        <v>1.502</v>
      </c>
      <c r="AH2124" s="21">
        <v>2.79</v>
      </c>
      <c r="AI2124">
        <v>16</v>
      </c>
      <c r="AJ2124">
        <v>13</v>
      </c>
      <c r="AK2124">
        <f t="shared" si="886"/>
        <v>-200</v>
      </c>
      <c r="AL2124">
        <f t="shared" si="887"/>
        <v>16</v>
      </c>
      <c r="AM2124">
        <f t="shared" si="888"/>
        <v>13</v>
      </c>
    </row>
    <row r="2125" spans="2:39" x14ac:dyDescent="0.25">
      <c r="B2125" s="23">
        <v>42281</v>
      </c>
      <c r="C2125" s="20" t="s">
        <v>30</v>
      </c>
      <c r="D2125" s="20" t="s">
        <v>47</v>
      </c>
      <c r="E2125" s="2">
        <v>131</v>
      </c>
      <c r="F2125" s="2">
        <v>-145.13788098693757</v>
      </c>
      <c r="H2125" s="2" t="str">
        <f t="shared" si="889"/>
        <v>Carolina Panthers</v>
      </c>
      <c r="I2125" s="2" t="str">
        <f t="shared" si="890"/>
        <v>Tampa Bay Buccaneers</v>
      </c>
      <c r="J2125" s="17">
        <f t="shared" si="891"/>
        <v>-145.13788098693757</v>
      </c>
      <c r="K2125" s="18">
        <f t="shared" si="892"/>
        <v>131</v>
      </c>
      <c r="L2125" s="4">
        <f t="shared" si="868"/>
        <v>1.6890000000000001</v>
      </c>
      <c r="M2125" s="4">
        <f t="shared" si="869"/>
        <v>2.31</v>
      </c>
      <c r="N2125" s="1">
        <f t="shared" si="870"/>
        <v>0.59206631142687982</v>
      </c>
      <c r="O2125" s="1">
        <f t="shared" si="871"/>
        <v>0.4329004329004329</v>
      </c>
      <c r="P2125" s="1">
        <f t="shared" si="872"/>
        <v>2.4358589647411888E-2</v>
      </c>
      <c r="Q2125" s="1">
        <f t="shared" si="873"/>
        <v>7.9582939263223462E-2</v>
      </c>
      <c r="R2125" s="1">
        <f t="shared" si="874"/>
        <v>0.59058293926322347</v>
      </c>
      <c r="S2125" s="1"/>
      <c r="T2125" s="17">
        <f t="shared" si="875"/>
        <v>693.24227558544305</v>
      </c>
      <c r="U2125" s="18">
        <f t="shared" si="876"/>
        <v>1309.568863191934</v>
      </c>
      <c r="V2125" s="2">
        <f t="shared" si="877"/>
        <v>658.58016180617085</v>
      </c>
      <c r="W2125" s="18">
        <f t="shared" si="878"/>
        <v>1244.0904200323373</v>
      </c>
      <c r="X2125" s="2">
        <f t="shared" si="879"/>
        <v>-151.84180423192183</v>
      </c>
      <c r="Y2125" s="2">
        <f t="shared" si="880"/>
        <v>124.40904200323374</v>
      </c>
      <c r="Z2125" s="2">
        <f t="shared" si="881"/>
        <v>658.58016180617085</v>
      </c>
      <c r="AA2125" s="2">
        <f t="shared" si="882"/>
        <v>-1000</v>
      </c>
      <c r="AB2125" s="5">
        <f t="shared" si="883"/>
        <v>0.68900000000000006</v>
      </c>
      <c r="AC2125" s="5">
        <f t="shared" si="884"/>
        <v>-1</v>
      </c>
      <c r="AD2125" s="3">
        <f t="shared" si="885"/>
        <v>201510</v>
      </c>
      <c r="AE2125" s="21">
        <v>2.4500000000000002</v>
      </c>
      <c r="AF2125" s="21">
        <v>1.621</v>
      </c>
      <c r="AG2125" s="21">
        <v>2.31</v>
      </c>
      <c r="AH2125" s="21">
        <v>1.6890000000000001</v>
      </c>
      <c r="AI2125">
        <v>23</v>
      </c>
      <c r="AJ2125">
        <v>37</v>
      </c>
      <c r="AK2125">
        <f t="shared" si="886"/>
        <v>-150</v>
      </c>
      <c r="AL2125">
        <f t="shared" si="887"/>
        <v>37</v>
      </c>
      <c r="AM2125">
        <f t="shared" si="888"/>
        <v>23</v>
      </c>
    </row>
    <row r="2126" spans="2:39" x14ac:dyDescent="0.25">
      <c r="B2126" s="23">
        <v>42281</v>
      </c>
      <c r="C2126" s="20" t="s">
        <v>56</v>
      </c>
      <c r="D2126" s="20" t="s">
        <v>22</v>
      </c>
      <c r="E2126" s="2">
        <v>135</v>
      </c>
      <c r="F2126" s="2">
        <v>-149.03129657228018</v>
      </c>
      <c r="H2126" s="2" t="str">
        <f t="shared" si="889"/>
        <v>Philadelphia Eagles</v>
      </c>
      <c r="I2126" s="2" t="str">
        <f t="shared" si="890"/>
        <v>Washington Redskins</v>
      </c>
      <c r="J2126" s="17">
        <f t="shared" si="891"/>
        <v>-149.03129657228018</v>
      </c>
      <c r="K2126" s="18">
        <f t="shared" si="892"/>
        <v>135</v>
      </c>
      <c r="L2126" s="4">
        <f t="shared" si="868"/>
        <v>1.671</v>
      </c>
      <c r="M2126" s="4">
        <f t="shared" si="869"/>
        <v>2.35</v>
      </c>
      <c r="N2126" s="1">
        <f t="shared" si="870"/>
        <v>0.59844404548174746</v>
      </c>
      <c r="O2126" s="1">
        <f t="shared" si="871"/>
        <v>0.42553191489361702</v>
      </c>
      <c r="P2126" s="1">
        <f t="shared" si="872"/>
        <v>2.3414573489181634E-2</v>
      </c>
      <c r="Q2126" s="1">
        <f t="shared" si="873"/>
        <v>8.6456065294065215E-2</v>
      </c>
      <c r="R2126" s="1">
        <f t="shared" si="874"/>
        <v>0.59745606529406525</v>
      </c>
      <c r="S2126" s="1"/>
      <c r="T2126" s="17">
        <f t="shared" si="875"/>
        <v>673.76324066239818</v>
      </c>
      <c r="U2126" s="18">
        <f t="shared" si="876"/>
        <v>1346.2787179800953</v>
      </c>
      <c r="V2126" s="2">
        <f t="shared" si="877"/>
        <v>640.07507862927821</v>
      </c>
      <c r="W2126" s="18">
        <f t="shared" si="878"/>
        <v>1278.9647820810906</v>
      </c>
      <c r="X2126" s="2">
        <f t="shared" si="879"/>
        <v>-156.23167240654044</v>
      </c>
      <c r="Y2126" s="2">
        <f t="shared" si="880"/>
        <v>127.89647820810906</v>
      </c>
      <c r="Z2126" s="2">
        <f t="shared" si="881"/>
        <v>-1000</v>
      </c>
      <c r="AA2126" s="2">
        <f t="shared" si="882"/>
        <v>1278.9647820810906</v>
      </c>
      <c r="AB2126" s="5">
        <f t="shared" si="883"/>
        <v>-1</v>
      </c>
      <c r="AC2126" s="5">
        <f t="shared" si="884"/>
        <v>1.35</v>
      </c>
      <c r="AD2126" s="3">
        <f t="shared" si="885"/>
        <v>201510</v>
      </c>
      <c r="AE2126" s="21">
        <v>2.4900000000000002</v>
      </c>
      <c r="AF2126" s="21">
        <v>1.6060000000000001</v>
      </c>
      <c r="AG2126" s="21">
        <v>2.35</v>
      </c>
      <c r="AH2126" s="21">
        <v>1.671</v>
      </c>
      <c r="AI2126">
        <v>23</v>
      </c>
      <c r="AJ2126">
        <v>20</v>
      </c>
      <c r="AK2126">
        <f t="shared" si="886"/>
        <v>-150</v>
      </c>
      <c r="AL2126">
        <f t="shared" si="887"/>
        <v>20</v>
      </c>
      <c r="AM2126">
        <f t="shared" si="888"/>
        <v>23</v>
      </c>
    </row>
    <row r="2127" spans="2:39" x14ac:dyDescent="0.25">
      <c r="B2127" s="23">
        <v>42281</v>
      </c>
      <c r="C2127" s="20" t="s">
        <v>33</v>
      </c>
      <c r="D2127" s="20" t="s">
        <v>45</v>
      </c>
      <c r="E2127" s="2">
        <v>121</v>
      </c>
      <c r="F2127" s="2">
        <v>-134.04825737265415</v>
      </c>
      <c r="H2127" s="2" t="str">
        <f t="shared" si="889"/>
        <v>New York Jets</v>
      </c>
      <c r="I2127" s="2" t="str">
        <f t="shared" si="890"/>
        <v>Miami Dolphins</v>
      </c>
      <c r="J2127" s="17">
        <f t="shared" si="891"/>
        <v>-134.04825737265415</v>
      </c>
      <c r="K2127" s="18">
        <f t="shared" si="892"/>
        <v>121</v>
      </c>
      <c r="L2127" s="4">
        <f t="shared" si="868"/>
        <v>1.746</v>
      </c>
      <c r="M2127" s="4">
        <f t="shared" si="869"/>
        <v>2.21</v>
      </c>
      <c r="N2127" s="1">
        <f t="shared" si="870"/>
        <v>0.57273768613974796</v>
      </c>
      <c r="O2127" s="1">
        <f t="shared" si="871"/>
        <v>0.45248868778280543</v>
      </c>
      <c r="P2127" s="1">
        <f t="shared" si="872"/>
        <v>2.4605662285136498E-2</v>
      </c>
      <c r="Q2127" s="1">
        <f t="shared" si="873"/>
        <v>6.0124499178471263E-2</v>
      </c>
      <c r="R2127" s="1">
        <f t="shared" si="874"/>
        <v>0.5711244991784713</v>
      </c>
      <c r="S2127" s="1"/>
      <c r="T2127" s="17">
        <f t="shared" si="875"/>
        <v>750.93171705721034</v>
      </c>
      <c r="U2127" s="18">
        <f t="shared" si="876"/>
        <v>1211.3891833551868</v>
      </c>
      <c r="V2127" s="2">
        <f t="shared" si="877"/>
        <v>713.38513120434982</v>
      </c>
      <c r="W2127" s="18">
        <f t="shared" si="878"/>
        <v>1150.8197241874275</v>
      </c>
      <c r="X2127" s="2">
        <f t="shared" si="879"/>
        <v>-140.17673711698779</v>
      </c>
      <c r="Y2127" s="2">
        <f t="shared" si="880"/>
        <v>115.08197241874275</v>
      </c>
      <c r="Z2127" s="2">
        <f t="shared" si="881"/>
        <v>713.38513120434982</v>
      </c>
      <c r="AA2127" s="2">
        <f t="shared" si="882"/>
        <v>-1000</v>
      </c>
      <c r="AB2127" s="5">
        <f t="shared" si="883"/>
        <v>0.746</v>
      </c>
      <c r="AC2127" s="5">
        <f t="shared" si="884"/>
        <v>-1</v>
      </c>
      <c r="AD2127" s="3">
        <f t="shared" si="885"/>
        <v>201510</v>
      </c>
      <c r="AE2127" s="21">
        <v>2.15</v>
      </c>
      <c r="AF2127" s="21">
        <v>1.7869999999999999</v>
      </c>
      <c r="AG2127" s="21">
        <v>2.21</v>
      </c>
      <c r="AH2127" s="21">
        <v>1.746</v>
      </c>
      <c r="AI2127">
        <v>14</v>
      </c>
      <c r="AJ2127">
        <v>27</v>
      </c>
      <c r="AK2127">
        <f t="shared" si="886"/>
        <v>-140</v>
      </c>
      <c r="AL2127">
        <f t="shared" si="887"/>
        <v>27</v>
      </c>
      <c r="AM2127">
        <f t="shared" si="888"/>
        <v>14</v>
      </c>
    </row>
    <row r="2128" spans="2:39" x14ac:dyDescent="0.25">
      <c r="B2128" s="23">
        <v>42278</v>
      </c>
      <c r="C2128" s="20" t="s">
        <v>48</v>
      </c>
      <c r="D2128" s="20" t="s">
        <v>31</v>
      </c>
      <c r="E2128" s="2">
        <v>131</v>
      </c>
      <c r="F2128" s="2">
        <v>-145.13788098693757</v>
      </c>
      <c r="H2128" s="2" t="str">
        <f t="shared" si="889"/>
        <v>Baltimore Ravens</v>
      </c>
      <c r="I2128" s="2" t="str">
        <f t="shared" si="890"/>
        <v>Pittsburgh Steelers</v>
      </c>
      <c r="J2128" s="17">
        <f t="shared" si="891"/>
        <v>-145.13788098693757</v>
      </c>
      <c r="K2128" s="18">
        <f t="shared" si="892"/>
        <v>131</v>
      </c>
      <c r="L2128" s="4">
        <f t="shared" si="868"/>
        <v>1.6890000000000001</v>
      </c>
      <c r="M2128" s="4">
        <f t="shared" si="869"/>
        <v>2.31</v>
      </c>
      <c r="N2128" s="1">
        <f t="shared" si="870"/>
        <v>0.59206631142687982</v>
      </c>
      <c r="O2128" s="1">
        <f t="shared" si="871"/>
        <v>0.4329004329004329</v>
      </c>
      <c r="P2128" s="1">
        <f t="shared" si="872"/>
        <v>2.4358589647411888E-2</v>
      </c>
      <c r="Q2128" s="1">
        <f t="shared" si="873"/>
        <v>7.9582939263223462E-2</v>
      </c>
      <c r="R2128" s="1">
        <f t="shared" si="874"/>
        <v>0.59058293926322347</v>
      </c>
      <c r="S2128" s="1"/>
      <c r="T2128" s="17">
        <f t="shared" si="875"/>
        <v>693.24227558544305</v>
      </c>
      <c r="U2128" s="18">
        <f t="shared" si="876"/>
        <v>1309.568863191934</v>
      </c>
      <c r="V2128" s="2">
        <f t="shared" si="877"/>
        <v>658.58016180617085</v>
      </c>
      <c r="W2128" s="18">
        <f t="shared" si="878"/>
        <v>1244.0904200323373</v>
      </c>
      <c r="X2128" s="2">
        <f t="shared" si="879"/>
        <v>-151.84180423192183</v>
      </c>
      <c r="Y2128" s="2">
        <f t="shared" si="880"/>
        <v>124.40904200323374</v>
      </c>
      <c r="Z2128" s="2">
        <f t="shared" si="881"/>
        <v>658.58016180617085</v>
      </c>
      <c r="AA2128" s="2">
        <f t="shared" si="882"/>
        <v>-1000</v>
      </c>
      <c r="AB2128" s="5">
        <f t="shared" si="883"/>
        <v>0.68900000000000006</v>
      </c>
      <c r="AC2128" s="5">
        <f t="shared" si="884"/>
        <v>-1</v>
      </c>
      <c r="AD2128" s="3">
        <f t="shared" si="885"/>
        <v>201510</v>
      </c>
      <c r="AE2128" s="21">
        <v>2.2000000000000002</v>
      </c>
      <c r="AF2128" s="21">
        <v>1.7569999999999999</v>
      </c>
      <c r="AG2128" s="21">
        <v>2.31</v>
      </c>
      <c r="AH2128" s="21">
        <v>1.6890000000000001</v>
      </c>
      <c r="AI2128">
        <v>20</v>
      </c>
      <c r="AJ2128">
        <v>23</v>
      </c>
      <c r="AK2128">
        <f t="shared" si="886"/>
        <v>-150</v>
      </c>
      <c r="AL2128">
        <f t="shared" si="887"/>
        <v>23</v>
      </c>
      <c r="AM2128">
        <f t="shared" si="888"/>
        <v>20</v>
      </c>
    </row>
    <row r="2129" spans="2:39" x14ac:dyDescent="0.25">
      <c r="B2129" s="23">
        <v>42275</v>
      </c>
      <c r="C2129" s="20" t="s">
        <v>36</v>
      </c>
      <c r="D2129" s="20" t="s">
        <v>23</v>
      </c>
      <c r="E2129" s="2">
        <v>-225.22522522522524</v>
      </c>
      <c r="F2129" s="2">
        <v>200.99999999999997</v>
      </c>
      <c r="H2129" s="2" t="str">
        <f t="shared" si="889"/>
        <v>Green Bay Packers</v>
      </c>
      <c r="I2129" s="2" t="str">
        <f t="shared" si="890"/>
        <v>Kansas City Chiefs</v>
      </c>
      <c r="J2129" s="17">
        <f t="shared" si="891"/>
        <v>-225.22522522522524</v>
      </c>
      <c r="K2129" s="18">
        <f t="shared" si="892"/>
        <v>200.99999999999997</v>
      </c>
      <c r="L2129" s="4">
        <f t="shared" si="868"/>
        <v>1.444</v>
      </c>
      <c r="M2129" s="4">
        <f t="shared" si="869"/>
        <v>3.01</v>
      </c>
      <c r="N2129" s="1">
        <f t="shared" si="870"/>
        <v>0.69252077562326875</v>
      </c>
      <c r="O2129" s="1">
        <f t="shared" si="871"/>
        <v>0.33222591362126247</v>
      </c>
      <c r="P2129" s="1">
        <f t="shared" si="872"/>
        <v>2.4149079479119928E-2</v>
      </c>
      <c r="Q2129" s="1">
        <f t="shared" si="873"/>
        <v>0.18014743100100314</v>
      </c>
      <c r="R2129" s="1">
        <f t="shared" si="874"/>
        <v>0.69114743100100318</v>
      </c>
      <c r="S2129" s="1"/>
      <c r="T2129" s="17">
        <f t="shared" si="875"/>
        <v>446.86930044965845</v>
      </c>
      <c r="U2129" s="18">
        <f t="shared" si="876"/>
        <v>1988.0604066686358</v>
      </c>
      <c r="V2129" s="2">
        <f t="shared" si="877"/>
        <v>424.52583542717554</v>
      </c>
      <c r="W2129" s="18">
        <f t="shared" si="878"/>
        <v>1888.6573863352039</v>
      </c>
      <c r="X2129" s="2">
        <f t="shared" si="879"/>
        <v>-235.55692411364279</v>
      </c>
      <c r="Y2129" s="2">
        <f t="shared" si="880"/>
        <v>188.86573863352038</v>
      </c>
      <c r="Z2129" s="2">
        <f t="shared" si="881"/>
        <v>424.52583542717554</v>
      </c>
      <c r="AA2129" s="2">
        <f t="shared" si="882"/>
        <v>-1000</v>
      </c>
      <c r="AB2129" s="5">
        <f t="shared" si="883"/>
        <v>0.44399999999999995</v>
      </c>
      <c r="AC2129" s="5">
        <f t="shared" si="884"/>
        <v>-1</v>
      </c>
      <c r="AD2129" s="3">
        <f t="shared" si="885"/>
        <v>201509</v>
      </c>
      <c r="AE2129" s="21">
        <v>1.3380000000000001</v>
      </c>
      <c r="AF2129" s="21">
        <v>3.6</v>
      </c>
      <c r="AG2129" s="21">
        <v>1.444</v>
      </c>
      <c r="AH2129" s="21">
        <v>3.01</v>
      </c>
      <c r="AI2129">
        <v>38</v>
      </c>
      <c r="AJ2129">
        <v>28</v>
      </c>
      <c r="AK2129">
        <f t="shared" si="886"/>
        <v>-300</v>
      </c>
      <c r="AL2129">
        <f t="shared" si="887"/>
        <v>38</v>
      </c>
      <c r="AM2129">
        <f t="shared" si="888"/>
        <v>28</v>
      </c>
    </row>
    <row r="2130" spans="2:39" x14ac:dyDescent="0.25">
      <c r="B2130" s="23">
        <v>42274</v>
      </c>
      <c r="C2130" s="20" t="s">
        <v>37</v>
      </c>
      <c r="D2130" s="20" t="s">
        <v>41</v>
      </c>
      <c r="E2130" s="2">
        <v>125</v>
      </c>
      <c r="F2130" s="2">
        <v>-138.12154696132598</v>
      </c>
      <c r="H2130" s="2" t="str">
        <f t="shared" si="889"/>
        <v>Denver Broncos</v>
      </c>
      <c r="I2130" s="2" t="str">
        <f t="shared" si="890"/>
        <v>Detroit Lions</v>
      </c>
      <c r="J2130" s="17">
        <f t="shared" si="891"/>
        <v>-138.12154696132598</v>
      </c>
      <c r="K2130" s="18">
        <f t="shared" si="892"/>
        <v>125</v>
      </c>
      <c r="L2130" s="4">
        <f t="shared" si="868"/>
        <v>1.724</v>
      </c>
      <c r="M2130" s="4">
        <f t="shared" si="869"/>
        <v>2.25</v>
      </c>
      <c r="N2130" s="1">
        <f t="shared" si="870"/>
        <v>0.58004640371229699</v>
      </c>
      <c r="O2130" s="1">
        <f t="shared" si="871"/>
        <v>0.44444444444444442</v>
      </c>
      <c r="P2130" s="1">
        <f t="shared" si="872"/>
        <v>2.3905385002516377E-2</v>
      </c>
      <c r="Q2130" s="1">
        <f t="shared" si="873"/>
        <v>6.7800979633926284E-2</v>
      </c>
      <c r="R2130" s="1">
        <f t="shared" si="874"/>
        <v>0.57880097963392629</v>
      </c>
      <c r="S2130" s="1"/>
      <c r="T2130" s="17">
        <f t="shared" si="875"/>
        <v>727.70958444553617</v>
      </c>
      <c r="U2130" s="18">
        <f t="shared" si="876"/>
        <v>1249.1472710184614</v>
      </c>
      <c r="V2130" s="2">
        <f t="shared" si="877"/>
        <v>691.32410522325938</v>
      </c>
      <c r="W2130" s="18">
        <f t="shared" si="878"/>
        <v>1186.6899074675382</v>
      </c>
      <c r="X2130" s="2">
        <f t="shared" si="879"/>
        <v>-144.64995397159709</v>
      </c>
      <c r="Y2130" s="2">
        <f t="shared" si="880"/>
        <v>118.66899074675382</v>
      </c>
      <c r="Z2130" s="2">
        <f t="shared" si="881"/>
        <v>691.32410522325938</v>
      </c>
      <c r="AA2130" s="2">
        <f t="shared" si="882"/>
        <v>-1000</v>
      </c>
      <c r="AB2130" s="5">
        <f t="shared" si="883"/>
        <v>0.72399999999999998</v>
      </c>
      <c r="AC2130" s="5">
        <f t="shared" si="884"/>
        <v>-1</v>
      </c>
      <c r="AD2130" s="3">
        <f t="shared" si="885"/>
        <v>201509</v>
      </c>
      <c r="AE2130" s="21">
        <v>2.5499999999999998</v>
      </c>
      <c r="AF2130" s="21">
        <v>1.581</v>
      </c>
      <c r="AG2130" s="21">
        <v>2.25</v>
      </c>
      <c r="AH2130" s="21">
        <v>1.724</v>
      </c>
      <c r="AI2130">
        <v>12</v>
      </c>
      <c r="AJ2130">
        <v>24</v>
      </c>
      <c r="AK2130">
        <f t="shared" si="886"/>
        <v>-140</v>
      </c>
      <c r="AL2130">
        <f t="shared" si="887"/>
        <v>24</v>
      </c>
      <c r="AM2130">
        <f t="shared" si="888"/>
        <v>12</v>
      </c>
    </row>
    <row r="2131" spans="2:39" x14ac:dyDescent="0.25">
      <c r="B2131" s="23">
        <v>42274</v>
      </c>
      <c r="C2131" s="20" t="s">
        <v>33</v>
      </c>
      <c r="D2131" s="20" t="s">
        <v>27</v>
      </c>
      <c r="E2131" s="2">
        <v>-107.06638115631692</v>
      </c>
      <c r="F2131" s="2">
        <v>-103.09278350515464</v>
      </c>
      <c r="H2131" s="2" t="str">
        <f t="shared" si="889"/>
        <v>Miami Dolphins</v>
      </c>
      <c r="I2131" s="2" t="str">
        <f t="shared" si="890"/>
        <v>Buffalo Bills</v>
      </c>
      <c r="J2131" s="17">
        <f t="shared" si="891"/>
        <v>-107.06638115631692</v>
      </c>
      <c r="K2131" s="18">
        <f t="shared" si="892"/>
        <v>-103.09278350515464</v>
      </c>
      <c r="L2131" s="4">
        <f t="shared" si="868"/>
        <v>1.9340000000000002</v>
      </c>
      <c r="M2131" s="4">
        <f t="shared" si="869"/>
        <v>1.97</v>
      </c>
      <c r="N2131" s="1">
        <f t="shared" si="870"/>
        <v>0.51706308169596682</v>
      </c>
      <c r="O2131" s="1">
        <f t="shared" si="871"/>
        <v>0.50761421319796951</v>
      </c>
      <c r="P2131" s="1">
        <f t="shared" si="872"/>
        <v>2.4082991803278553E-2</v>
      </c>
      <c r="Q2131" s="1">
        <f t="shared" si="873"/>
        <v>4.7244342489986546E-3</v>
      </c>
      <c r="R2131" s="1">
        <f t="shared" si="874"/>
        <v>0.51572443424899861</v>
      </c>
      <c r="S2131" s="1"/>
      <c r="T2131" s="17">
        <f t="shared" si="875"/>
        <v>939.02001454751075</v>
      </c>
      <c r="U2131" s="18">
        <f t="shared" si="876"/>
        <v>971.23949230325104</v>
      </c>
      <c r="V2131" s="2">
        <f t="shared" si="877"/>
        <v>892.06901382013518</v>
      </c>
      <c r="W2131" s="18">
        <f t="shared" si="878"/>
        <v>922.67751768808841</v>
      </c>
      <c r="X2131" s="2">
        <f t="shared" si="879"/>
        <v>-112.09895025023552</v>
      </c>
      <c r="Y2131" s="2">
        <f t="shared" si="880"/>
        <v>-108.38022828448828</v>
      </c>
      <c r="Z2131" s="2">
        <f t="shared" si="881"/>
        <v>-1000</v>
      </c>
      <c r="AA2131" s="2">
        <f t="shared" si="882"/>
        <v>922.67751768808841</v>
      </c>
      <c r="AB2131" s="5">
        <f t="shared" si="883"/>
        <v>-1</v>
      </c>
      <c r="AC2131" s="5">
        <f t="shared" si="884"/>
        <v>0.97</v>
      </c>
      <c r="AD2131" s="3">
        <f t="shared" si="885"/>
        <v>201509</v>
      </c>
      <c r="AE2131" s="21">
        <v>1.675</v>
      </c>
      <c r="AF2131" s="21">
        <v>2.34</v>
      </c>
      <c r="AG2131" s="21">
        <v>1.9339999999999999</v>
      </c>
      <c r="AH2131" s="21">
        <v>1.97</v>
      </c>
      <c r="AI2131">
        <v>14</v>
      </c>
      <c r="AJ2131">
        <v>41</v>
      </c>
      <c r="AK2131">
        <f t="shared" si="886"/>
        <v>-110</v>
      </c>
      <c r="AL2131">
        <f t="shared" si="887"/>
        <v>14</v>
      </c>
      <c r="AM2131">
        <f t="shared" si="888"/>
        <v>41</v>
      </c>
    </row>
    <row r="2132" spans="2:39" x14ac:dyDescent="0.25">
      <c r="B2132" s="23">
        <v>42274</v>
      </c>
      <c r="C2132" s="20" t="s">
        <v>35</v>
      </c>
      <c r="D2132" s="20" t="s">
        <v>40</v>
      </c>
      <c r="E2132" s="2">
        <v>-1315.7894736842093</v>
      </c>
      <c r="F2132" s="2">
        <v>944</v>
      </c>
      <c r="H2132" s="2" t="str">
        <f t="shared" si="889"/>
        <v>Seattle Seahawks</v>
      </c>
      <c r="I2132" s="2" t="str">
        <f t="shared" si="890"/>
        <v>Chicago Bears</v>
      </c>
      <c r="J2132" s="17">
        <f t="shared" si="891"/>
        <v>-1315.7894736842093</v>
      </c>
      <c r="K2132" s="18">
        <f t="shared" si="892"/>
        <v>944</v>
      </c>
      <c r="L2132" s="4">
        <f t="shared" si="868"/>
        <v>1.0760000000000001</v>
      </c>
      <c r="M2132" s="4">
        <f t="shared" si="869"/>
        <v>10.44</v>
      </c>
      <c r="N2132" s="1">
        <f t="shared" si="870"/>
        <v>0.92936802973977695</v>
      </c>
      <c r="O2132" s="1">
        <f t="shared" si="871"/>
        <v>9.5785440613026823E-2</v>
      </c>
      <c r="P2132" s="1">
        <f t="shared" si="872"/>
        <v>2.4536297325460255E-2</v>
      </c>
      <c r="Q2132" s="1">
        <f t="shared" si="873"/>
        <v>0.41679129456337505</v>
      </c>
      <c r="R2132" s="1">
        <f t="shared" si="874"/>
        <v>0.92779129456337506</v>
      </c>
      <c r="S2132" s="1"/>
      <c r="T2132" s="17">
        <f t="shared" si="875"/>
        <v>77.828608502526379</v>
      </c>
      <c r="U2132" s="18">
        <f t="shared" si="876"/>
        <v>8096.4257817585849</v>
      </c>
      <c r="V2132" s="2">
        <f t="shared" si="877"/>
        <v>73.937178077400063</v>
      </c>
      <c r="W2132" s="18">
        <f t="shared" si="878"/>
        <v>7691.6044926706554</v>
      </c>
      <c r="X2132" s="2">
        <f t="shared" si="879"/>
        <v>-1352.4995489456799</v>
      </c>
      <c r="Y2132" s="2">
        <f t="shared" si="880"/>
        <v>769.16044926706559</v>
      </c>
      <c r="Z2132" s="2">
        <f t="shared" si="881"/>
        <v>73.937178077400063</v>
      </c>
      <c r="AA2132" s="2">
        <f t="shared" si="882"/>
        <v>-1000</v>
      </c>
      <c r="AB2132" s="5">
        <f t="shared" si="883"/>
        <v>7.6000000000000068E-2</v>
      </c>
      <c r="AC2132" s="5">
        <f t="shared" si="884"/>
        <v>-1</v>
      </c>
      <c r="AD2132" s="3">
        <f t="shared" si="885"/>
        <v>201509</v>
      </c>
      <c r="AE2132" s="21">
        <v>1.083</v>
      </c>
      <c r="AF2132" s="21">
        <v>9.8699999999999992</v>
      </c>
      <c r="AG2132" s="21">
        <v>1.0760000000000001</v>
      </c>
      <c r="AH2132" s="21">
        <v>10.44</v>
      </c>
      <c r="AI2132">
        <v>26</v>
      </c>
      <c r="AJ2132">
        <v>0</v>
      </c>
      <c r="AK2132">
        <f t="shared" si="886"/>
        <v>-1400</v>
      </c>
      <c r="AL2132">
        <f t="shared" si="887"/>
        <v>26</v>
      </c>
      <c r="AM2132">
        <f t="shared" si="888"/>
        <v>0</v>
      </c>
    </row>
    <row r="2133" spans="2:39" x14ac:dyDescent="0.25">
      <c r="B2133" s="23">
        <v>42274</v>
      </c>
      <c r="C2133" s="20" t="s">
        <v>51</v>
      </c>
      <c r="D2133" s="20" t="s">
        <v>25</v>
      </c>
      <c r="E2133" s="2">
        <v>-301.20481927710836</v>
      </c>
      <c r="F2133" s="2">
        <v>265</v>
      </c>
      <c r="H2133" s="2" t="str">
        <f t="shared" si="889"/>
        <v>Arizona Cardinals</v>
      </c>
      <c r="I2133" s="2" t="str">
        <f t="shared" si="890"/>
        <v>San Francisco 49ers</v>
      </c>
      <c r="J2133" s="17">
        <f t="shared" si="891"/>
        <v>-301.20481927710836</v>
      </c>
      <c r="K2133" s="18">
        <f t="shared" si="892"/>
        <v>265</v>
      </c>
      <c r="L2133" s="4">
        <f t="shared" si="868"/>
        <v>1.3320000000000001</v>
      </c>
      <c r="M2133" s="4">
        <f t="shared" si="869"/>
        <v>3.65</v>
      </c>
      <c r="N2133" s="1">
        <f t="shared" si="870"/>
        <v>0.75075075075075071</v>
      </c>
      <c r="O2133" s="1">
        <f t="shared" si="871"/>
        <v>0.27397260273972601</v>
      </c>
      <c r="P2133" s="1">
        <f t="shared" si="872"/>
        <v>2.4126856684062559E-2</v>
      </c>
      <c r="Q2133" s="1">
        <f t="shared" si="873"/>
        <v>0.23838907400551235</v>
      </c>
      <c r="R2133" s="1">
        <f t="shared" si="874"/>
        <v>0.74938907400551236</v>
      </c>
      <c r="S2133" s="1"/>
      <c r="T2133" s="17">
        <f t="shared" si="875"/>
        <v>334.42030940611801</v>
      </c>
      <c r="U2133" s="18">
        <f t="shared" si="876"/>
        <v>2590.5995586141266</v>
      </c>
      <c r="V2133" s="2">
        <f t="shared" si="877"/>
        <v>317.69929393581208</v>
      </c>
      <c r="W2133" s="18">
        <f t="shared" si="878"/>
        <v>2461.0695806834201</v>
      </c>
      <c r="X2133" s="2">
        <f t="shared" si="879"/>
        <v>-314.76305395945889</v>
      </c>
      <c r="Y2133" s="2">
        <f t="shared" si="880"/>
        <v>246.10695806834201</v>
      </c>
      <c r="Z2133" s="2">
        <f t="shared" si="881"/>
        <v>317.69929393581208</v>
      </c>
      <c r="AA2133" s="2">
        <f t="shared" si="882"/>
        <v>-1000</v>
      </c>
      <c r="AB2133" s="5">
        <f t="shared" si="883"/>
        <v>0.33200000000000007</v>
      </c>
      <c r="AC2133" s="5">
        <f t="shared" si="884"/>
        <v>-1</v>
      </c>
      <c r="AD2133" s="3">
        <f t="shared" si="885"/>
        <v>201509</v>
      </c>
      <c r="AE2133" s="21">
        <v>1.377</v>
      </c>
      <c r="AF2133" s="21">
        <v>3.35</v>
      </c>
      <c r="AG2133" s="21">
        <v>1.3320000000000001</v>
      </c>
      <c r="AH2133" s="21">
        <v>3.65</v>
      </c>
      <c r="AI2133">
        <v>47</v>
      </c>
      <c r="AJ2133">
        <v>7</v>
      </c>
      <c r="AK2133">
        <f t="shared" si="886"/>
        <v>-400</v>
      </c>
      <c r="AL2133">
        <f t="shared" si="887"/>
        <v>47</v>
      </c>
      <c r="AM2133">
        <f t="shared" si="888"/>
        <v>7</v>
      </c>
    </row>
    <row r="2134" spans="2:39" x14ac:dyDescent="0.25">
      <c r="B2134" s="23">
        <v>42274</v>
      </c>
      <c r="C2134" s="20" t="s">
        <v>31</v>
      </c>
      <c r="D2134" s="20" t="s">
        <v>24</v>
      </c>
      <c r="E2134" s="2">
        <v>-138.12154696132598</v>
      </c>
      <c r="F2134" s="2">
        <v>125</v>
      </c>
      <c r="H2134" s="2" t="str">
        <f t="shared" si="889"/>
        <v>Baltimore Ravens</v>
      </c>
      <c r="I2134" s="2" t="str">
        <f t="shared" si="890"/>
        <v>Cincinnati Bengals</v>
      </c>
      <c r="J2134" s="17">
        <f t="shared" si="891"/>
        <v>-138.12154696132598</v>
      </c>
      <c r="K2134" s="18">
        <f t="shared" si="892"/>
        <v>125</v>
      </c>
      <c r="L2134" s="4">
        <f t="shared" si="868"/>
        <v>1.724</v>
      </c>
      <c r="M2134" s="4">
        <f t="shared" si="869"/>
        <v>2.25</v>
      </c>
      <c r="N2134" s="1">
        <f t="shared" si="870"/>
        <v>0.58004640371229699</v>
      </c>
      <c r="O2134" s="1">
        <f t="shared" si="871"/>
        <v>0.44444444444444442</v>
      </c>
      <c r="P2134" s="1">
        <f t="shared" si="872"/>
        <v>2.3905385002516377E-2</v>
      </c>
      <c r="Q2134" s="1">
        <f t="shared" si="873"/>
        <v>6.7800979633926284E-2</v>
      </c>
      <c r="R2134" s="1">
        <f t="shared" si="874"/>
        <v>0.57880097963392629</v>
      </c>
      <c r="S2134" s="1"/>
      <c r="T2134" s="17">
        <f t="shared" si="875"/>
        <v>727.70958444553617</v>
      </c>
      <c r="U2134" s="18">
        <f t="shared" si="876"/>
        <v>1249.1472710184614</v>
      </c>
      <c r="V2134" s="2">
        <f t="shared" si="877"/>
        <v>691.32410522325938</v>
      </c>
      <c r="W2134" s="18">
        <f t="shared" si="878"/>
        <v>1186.6899074675382</v>
      </c>
      <c r="X2134" s="2">
        <f t="shared" si="879"/>
        <v>-144.64995397159709</v>
      </c>
      <c r="Y2134" s="2">
        <f t="shared" si="880"/>
        <v>118.66899074675382</v>
      </c>
      <c r="Z2134" s="2">
        <f t="shared" si="881"/>
        <v>-1000</v>
      </c>
      <c r="AA2134" s="2">
        <f t="shared" si="882"/>
        <v>1186.6899074675382</v>
      </c>
      <c r="AB2134" s="5">
        <f t="shared" si="883"/>
        <v>-1</v>
      </c>
      <c r="AC2134" s="5">
        <f t="shared" si="884"/>
        <v>1.25</v>
      </c>
      <c r="AD2134" s="3">
        <f t="shared" si="885"/>
        <v>201509</v>
      </c>
      <c r="AE2134" s="21">
        <v>1.714</v>
      </c>
      <c r="AF2134" s="21">
        <v>2.27</v>
      </c>
      <c r="AG2134" s="21">
        <v>1.724</v>
      </c>
      <c r="AH2134" s="21">
        <v>2.25</v>
      </c>
      <c r="AI2134">
        <v>24</v>
      </c>
      <c r="AJ2134">
        <v>28</v>
      </c>
      <c r="AK2134">
        <f t="shared" si="886"/>
        <v>-140</v>
      </c>
      <c r="AL2134">
        <f t="shared" si="887"/>
        <v>24</v>
      </c>
      <c r="AM2134">
        <f t="shared" si="888"/>
        <v>28</v>
      </c>
    </row>
    <row r="2135" spans="2:39" x14ac:dyDescent="0.25">
      <c r="B2135" s="23">
        <v>42274</v>
      </c>
      <c r="C2135" s="20" t="s">
        <v>47</v>
      </c>
      <c r="D2135" s="20" t="s">
        <v>46</v>
      </c>
      <c r="E2135" s="2">
        <v>-400</v>
      </c>
      <c r="F2135" s="2">
        <v>346</v>
      </c>
      <c r="H2135" s="2" t="str">
        <f t="shared" si="889"/>
        <v>Carolina Panthers</v>
      </c>
      <c r="I2135" s="2" t="str">
        <f t="shared" si="890"/>
        <v>New Orleans Saints</v>
      </c>
      <c r="J2135" s="17">
        <f t="shared" si="891"/>
        <v>-400</v>
      </c>
      <c r="K2135" s="18">
        <f t="shared" si="892"/>
        <v>346</v>
      </c>
      <c r="L2135" s="4">
        <f t="shared" si="868"/>
        <v>1.25</v>
      </c>
      <c r="M2135" s="4">
        <f t="shared" si="869"/>
        <v>4.46</v>
      </c>
      <c r="N2135" s="1">
        <f t="shared" si="870"/>
        <v>0.8</v>
      </c>
      <c r="O2135" s="1">
        <f t="shared" si="871"/>
        <v>0.22421524663677131</v>
      </c>
      <c r="P2135" s="1">
        <f t="shared" si="872"/>
        <v>2.3642732049036774E-2</v>
      </c>
      <c r="Q2135" s="1">
        <f t="shared" si="873"/>
        <v>0.28789237668161438</v>
      </c>
      <c r="R2135" s="1">
        <f t="shared" si="874"/>
        <v>0.79889237668161439</v>
      </c>
      <c r="S2135" s="1"/>
      <c r="T2135" s="17">
        <f t="shared" si="875"/>
        <v>251.73306090832037</v>
      </c>
      <c r="U2135" s="18">
        <f t="shared" si="876"/>
        <v>3325.0323008798923</v>
      </c>
      <c r="V2135" s="2">
        <f t="shared" si="877"/>
        <v>239.14640786290434</v>
      </c>
      <c r="W2135" s="18">
        <f t="shared" si="878"/>
        <v>3158.7806858358977</v>
      </c>
      <c r="X2135" s="2">
        <f t="shared" si="879"/>
        <v>-418.15388695834849</v>
      </c>
      <c r="Y2135" s="2">
        <f t="shared" si="880"/>
        <v>315.87806858358977</v>
      </c>
      <c r="Z2135" s="2">
        <f t="shared" si="881"/>
        <v>239.14640786290434</v>
      </c>
      <c r="AA2135" s="2">
        <f t="shared" si="882"/>
        <v>-1000</v>
      </c>
      <c r="AB2135" s="5">
        <f t="shared" si="883"/>
        <v>0.25</v>
      </c>
      <c r="AC2135" s="5">
        <f t="shared" si="884"/>
        <v>-1</v>
      </c>
      <c r="AD2135" s="3">
        <f t="shared" si="885"/>
        <v>201509</v>
      </c>
      <c r="AE2135" s="21">
        <v>1.2809999999999999</v>
      </c>
      <c r="AF2135" s="21">
        <v>4.0999999999999996</v>
      </c>
      <c r="AG2135" s="21">
        <v>1.25</v>
      </c>
      <c r="AH2135" s="21">
        <v>4.46</v>
      </c>
      <c r="AI2135">
        <v>27</v>
      </c>
      <c r="AJ2135">
        <v>22</v>
      </c>
      <c r="AK2135">
        <f t="shared" si="886"/>
        <v>-400</v>
      </c>
      <c r="AL2135">
        <f t="shared" si="887"/>
        <v>27</v>
      </c>
      <c r="AM2135">
        <f t="shared" si="888"/>
        <v>22</v>
      </c>
    </row>
    <row r="2136" spans="2:39" x14ac:dyDescent="0.25">
      <c r="B2136" s="23">
        <v>42274</v>
      </c>
      <c r="C2136" s="20" t="s">
        <v>49</v>
      </c>
      <c r="D2136" s="20" t="s">
        <v>55</v>
      </c>
      <c r="E2136" s="2">
        <v>-177.30496453900707</v>
      </c>
      <c r="F2136" s="2">
        <v>159</v>
      </c>
      <c r="H2136" s="2" t="str">
        <f t="shared" si="889"/>
        <v>Cleveland Browns</v>
      </c>
      <c r="I2136" s="2" t="str">
        <f t="shared" si="890"/>
        <v>Oakland Raiders</v>
      </c>
      <c r="J2136" s="17">
        <f t="shared" si="891"/>
        <v>-177.30496453900707</v>
      </c>
      <c r="K2136" s="18">
        <f t="shared" si="892"/>
        <v>159</v>
      </c>
      <c r="L2136" s="4">
        <f t="shared" si="868"/>
        <v>1.5640000000000001</v>
      </c>
      <c r="M2136" s="4">
        <f t="shared" si="869"/>
        <v>2.59</v>
      </c>
      <c r="N2136" s="1">
        <f t="shared" si="870"/>
        <v>0.63938618925831203</v>
      </c>
      <c r="O2136" s="1">
        <f t="shared" si="871"/>
        <v>0.38610038610038611</v>
      </c>
      <c r="P2136" s="1">
        <f t="shared" si="872"/>
        <v>2.4853153586904098E-2</v>
      </c>
      <c r="Q2136" s="1">
        <f t="shared" si="873"/>
        <v>0.12664290157896296</v>
      </c>
      <c r="R2136" s="1">
        <f t="shared" si="874"/>
        <v>0.63764290157896297</v>
      </c>
      <c r="S2136" s="1"/>
      <c r="T2136" s="17">
        <f t="shared" si="875"/>
        <v>568.27590728878238</v>
      </c>
      <c r="U2136" s="18">
        <f t="shared" si="876"/>
        <v>1585.5874535669882</v>
      </c>
      <c r="V2136" s="2">
        <f t="shared" si="877"/>
        <v>539.86211192434325</v>
      </c>
      <c r="W2136" s="18">
        <f t="shared" si="878"/>
        <v>1506.3080808886386</v>
      </c>
      <c r="X2136" s="2">
        <f t="shared" si="879"/>
        <v>-185.23248398289911</v>
      </c>
      <c r="Y2136" s="2">
        <f t="shared" si="880"/>
        <v>150.63080808886386</v>
      </c>
      <c r="Z2136" s="2">
        <f t="shared" si="881"/>
        <v>-1000</v>
      </c>
      <c r="AA2136" s="2">
        <f t="shared" si="882"/>
        <v>1506.3080808886386</v>
      </c>
      <c r="AB2136" s="5">
        <f t="shared" si="883"/>
        <v>-1</v>
      </c>
      <c r="AC2136" s="5">
        <f t="shared" si="884"/>
        <v>1.5899999999999999</v>
      </c>
      <c r="AD2136" s="3">
        <f t="shared" si="885"/>
        <v>201509</v>
      </c>
      <c r="AE2136" s="21">
        <v>1.512</v>
      </c>
      <c r="AF2136" s="21">
        <v>2.75</v>
      </c>
      <c r="AG2136" s="21">
        <v>1.5640000000000001</v>
      </c>
      <c r="AH2136" s="21">
        <v>2.59</v>
      </c>
      <c r="AI2136">
        <v>20</v>
      </c>
      <c r="AJ2136">
        <v>27</v>
      </c>
      <c r="AK2136">
        <f t="shared" si="886"/>
        <v>-180</v>
      </c>
      <c r="AL2136">
        <f t="shared" si="887"/>
        <v>20</v>
      </c>
      <c r="AM2136">
        <f t="shared" si="888"/>
        <v>27</v>
      </c>
    </row>
    <row r="2137" spans="2:39" x14ac:dyDescent="0.25">
      <c r="B2137" s="23">
        <v>42274</v>
      </c>
      <c r="C2137" s="20" t="s">
        <v>26</v>
      </c>
      <c r="D2137" s="20" t="s">
        <v>38</v>
      </c>
      <c r="E2137" s="2">
        <v>-115.07479861910242</v>
      </c>
      <c r="F2137" s="2">
        <v>104</v>
      </c>
      <c r="H2137" s="2" t="str">
        <f t="shared" si="889"/>
        <v>Dallas Cowboys</v>
      </c>
      <c r="I2137" s="2" t="str">
        <f t="shared" si="890"/>
        <v>Atlanta Falcons</v>
      </c>
      <c r="J2137" s="17">
        <f t="shared" si="891"/>
        <v>-115.07479861910242</v>
      </c>
      <c r="K2137" s="18">
        <f t="shared" si="892"/>
        <v>104</v>
      </c>
      <c r="L2137" s="4">
        <f t="shared" si="868"/>
        <v>1.8689999999999998</v>
      </c>
      <c r="M2137" s="4">
        <f t="shared" si="869"/>
        <v>2.04</v>
      </c>
      <c r="N2137" s="1">
        <f t="shared" si="870"/>
        <v>0.53504547886570364</v>
      </c>
      <c r="O2137" s="1">
        <f t="shared" si="871"/>
        <v>0.49019607843137253</v>
      </c>
      <c r="P2137" s="1">
        <f t="shared" si="872"/>
        <v>2.4620107444359274E-2</v>
      </c>
      <c r="Q2137" s="1">
        <f t="shared" si="873"/>
        <v>2.2424700217165555E-2</v>
      </c>
      <c r="R2137" s="1">
        <f t="shared" si="874"/>
        <v>0.53342470021716559</v>
      </c>
      <c r="S2137" s="1"/>
      <c r="T2137" s="17">
        <f t="shared" si="875"/>
        <v>874.67884331731227</v>
      </c>
      <c r="U2137" s="18">
        <f t="shared" si="876"/>
        <v>1042.3360926657469</v>
      </c>
      <c r="V2137" s="2">
        <f t="shared" si="877"/>
        <v>830.94490115144663</v>
      </c>
      <c r="W2137" s="18">
        <f t="shared" si="878"/>
        <v>990.21928803245953</v>
      </c>
      <c r="X2137" s="2">
        <f t="shared" si="879"/>
        <v>-120.34492282391919</v>
      </c>
      <c r="Y2137" s="2">
        <f t="shared" si="880"/>
        <v>-100.98773191814658</v>
      </c>
      <c r="Z2137" s="2">
        <f t="shared" si="881"/>
        <v>-1000</v>
      </c>
      <c r="AA2137" s="2">
        <f t="shared" si="882"/>
        <v>990.21928803245953</v>
      </c>
      <c r="AB2137" s="5">
        <f t="shared" si="883"/>
        <v>-1</v>
      </c>
      <c r="AC2137" s="5">
        <f t="shared" si="884"/>
        <v>1.04</v>
      </c>
      <c r="AD2137" s="3">
        <f t="shared" si="885"/>
        <v>201509</v>
      </c>
      <c r="AE2137" s="21">
        <v>2.0099999999999998</v>
      </c>
      <c r="AF2137" s="21">
        <v>1.9</v>
      </c>
      <c r="AG2137" s="21">
        <v>1.869</v>
      </c>
      <c r="AH2137" s="21">
        <v>2.04</v>
      </c>
      <c r="AI2137">
        <v>28</v>
      </c>
      <c r="AJ2137">
        <v>39</v>
      </c>
      <c r="AK2137">
        <f t="shared" si="886"/>
        <v>-120</v>
      </c>
      <c r="AL2137">
        <f t="shared" si="887"/>
        <v>28</v>
      </c>
      <c r="AM2137">
        <f t="shared" si="888"/>
        <v>39</v>
      </c>
    </row>
    <row r="2138" spans="2:39" x14ac:dyDescent="0.25">
      <c r="B2138" s="23">
        <v>42274</v>
      </c>
      <c r="C2138" s="20" t="s">
        <v>43</v>
      </c>
      <c r="D2138" s="20" t="s">
        <v>30</v>
      </c>
      <c r="E2138" s="2">
        <v>-253.1645569620253</v>
      </c>
      <c r="F2138" s="2">
        <v>225</v>
      </c>
      <c r="H2138" s="2" t="str">
        <f t="shared" si="889"/>
        <v>Houston Texans</v>
      </c>
      <c r="I2138" s="2" t="str">
        <f t="shared" si="890"/>
        <v>Tampa Bay Buccaneers</v>
      </c>
      <c r="J2138" s="17">
        <f t="shared" si="891"/>
        <v>-253.1645569620253</v>
      </c>
      <c r="K2138" s="18">
        <f t="shared" si="892"/>
        <v>225</v>
      </c>
      <c r="L2138" s="4">
        <f t="shared" si="868"/>
        <v>1.395</v>
      </c>
      <c r="M2138" s="4">
        <f t="shared" si="869"/>
        <v>3.25</v>
      </c>
      <c r="N2138" s="1">
        <f t="shared" si="870"/>
        <v>0.71684587813620071</v>
      </c>
      <c r="O2138" s="1">
        <f t="shared" si="871"/>
        <v>0.30769230769230771</v>
      </c>
      <c r="P2138" s="1">
        <f t="shared" si="872"/>
        <v>2.3950484391819016E-2</v>
      </c>
      <c r="Q2138" s="1">
        <f t="shared" si="873"/>
        <v>0.2045767852219465</v>
      </c>
      <c r="R2138" s="1">
        <f t="shared" si="874"/>
        <v>0.71557678522194657</v>
      </c>
      <c r="S2138" s="1"/>
      <c r="T2138" s="17">
        <f t="shared" si="875"/>
        <v>397.474066587886</v>
      </c>
      <c r="U2138" s="18">
        <f t="shared" si="876"/>
        <v>2215.0194576632343</v>
      </c>
      <c r="V2138" s="2">
        <f t="shared" si="877"/>
        <v>377.60036325849165</v>
      </c>
      <c r="W2138" s="18">
        <f t="shared" si="878"/>
        <v>2104.2684847800724</v>
      </c>
      <c r="X2138" s="2">
        <f t="shared" si="879"/>
        <v>-264.83025370275817</v>
      </c>
      <c r="Y2138" s="2">
        <f t="shared" si="880"/>
        <v>210.42684847800723</v>
      </c>
      <c r="Z2138" s="2">
        <f t="shared" si="881"/>
        <v>377.60036325849165</v>
      </c>
      <c r="AA2138" s="2">
        <f t="shared" si="882"/>
        <v>-1000</v>
      </c>
      <c r="AB2138" s="5">
        <f t="shared" si="883"/>
        <v>0.39500000000000002</v>
      </c>
      <c r="AC2138" s="5">
        <f t="shared" si="884"/>
        <v>-1</v>
      </c>
      <c r="AD2138" s="3">
        <f t="shared" si="885"/>
        <v>201509</v>
      </c>
      <c r="AE2138" s="21">
        <v>1.363</v>
      </c>
      <c r="AF2138" s="21">
        <v>3.44</v>
      </c>
      <c r="AG2138" s="21">
        <v>1.395</v>
      </c>
      <c r="AH2138" s="21">
        <v>3.25</v>
      </c>
      <c r="AI2138">
        <v>19</v>
      </c>
      <c r="AJ2138">
        <v>9</v>
      </c>
      <c r="AK2138">
        <f t="shared" si="886"/>
        <v>-300</v>
      </c>
      <c r="AL2138">
        <f t="shared" si="887"/>
        <v>19</v>
      </c>
      <c r="AM2138">
        <f t="shared" si="888"/>
        <v>9</v>
      </c>
    </row>
    <row r="2139" spans="2:39" x14ac:dyDescent="0.25">
      <c r="B2139" s="23">
        <v>42274</v>
      </c>
      <c r="C2139" s="20" t="s">
        <v>32</v>
      </c>
      <c r="D2139" s="20" t="s">
        <v>57</v>
      </c>
      <c r="E2139" s="2">
        <v>-123.00123001230013</v>
      </c>
      <c r="F2139" s="2">
        <v>110.99999999999999</v>
      </c>
      <c r="H2139" s="2" t="str">
        <f t="shared" si="889"/>
        <v>Minnesota Vikings</v>
      </c>
      <c r="I2139" s="2" t="str">
        <f t="shared" si="890"/>
        <v>San Diego Chargers</v>
      </c>
      <c r="J2139" s="17">
        <f t="shared" si="891"/>
        <v>-123.00123001230013</v>
      </c>
      <c r="K2139" s="18">
        <f t="shared" si="892"/>
        <v>110.99999999999999</v>
      </c>
      <c r="L2139" s="4">
        <f t="shared" si="868"/>
        <v>1.8130000000000002</v>
      </c>
      <c r="M2139" s="4">
        <f t="shared" si="869"/>
        <v>2.11</v>
      </c>
      <c r="N2139" s="1">
        <f t="shared" si="870"/>
        <v>0.55157198014340869</v>
      </c>
      <c r="O2139" s="1">
        <f t="shared" si="871"/>
        <v>0.47393364928909953</v>
      </c>
      <c r="P2139" s="1">
        <f t="shared" si="872"/>
        <v>2.4871271985725141E-2</v>
      </c>
      <c r="Q2139" s="1">
        <f t="shared" si="873"/>
        <v>3.8819165427154578E-2</v>
      </c>
      <c r="R2139" s="1">
        <f t="shared" si="874"/>
        <v>0.54981916542715459</v>
      </c>
      <c r="S2139" s="1"/>
      <c r="T2139" s="17">
        <f t="shared" si="875"/>
        <v>818.77981503809497</v>
      </c>
      <c r="U2139" s="18">
        <f t="shared" si="876"/>
        <v>1112.7024405877062</v>
      </c>
      <c r="V2139" s="2">
        <f t="shared" si="877"/>
        <v>777.84082428619013</v>
      </c>
      <c r="W2139" s="18">
        <f t="shared" si="878"/>
        <v>1057.0673185583207</v>
      </c>
      <c r="X2139" s="2">
        <f t="shared" si="879"/>
        <v>-128.56100744232359</v>
      </c>
      <c r="Y2139" s="2">
        <f t="shared" si="880"/>
        <v>105.70673185583207</v>
      </c>
      <c r="Z2139" s="2">
        <f t="shared" si="881"/>
        <v>777.84082428619013</v>
      </c>
      <c r="AA2139" s="2">
        <f t="shared" si="882"/>
        <v>-1000</v>
      </c>
      <c r="AB2139" s="5">
        <f t="shared" si="883"/>
        <v>0.81300000000000017</v>
      </c>
      <c r="AC2139" s="5">
        <f t="shared" si="884"/>
        <v>-1</v>
      </c>
      <c r="AD2139" s="3">
        <f t="shared" si="885"/>
        <v>201509</v>
      </c>
      <c r="AE2139" s="21">
        <v>1.7509999999999999</v>
      </c>
      <c r="AF2139" s="21">
        <v>2.2000000000000002</v>
      </c>
      <c r="AG2139" s="21">
        <v>1.8129999999999999</v>
      </c>
      <c r="AH2139" s="21">
        <v>2.11</v>
      </c>
      <c r="AI2139">
        <v>31</v>
      </c>
      <c r="AJ2139">
        <v>14</v>
      </c>
      <c r="AK2139">
        <f t="shared" si="886"/>
        <v>-130</v>
      </c>
      <c r="AL2139">
        <f t="shared" si="887"/>
        <v>31</v>
      </c>
      <c r="AM2139">
        <f t="shared" si="888"/>
        <v>14</v>
      </c>
    </row>
    <row r="2140" spans="2:39" x14ac:dyDescent="0.25">
      <c r="B2140" s="23">
        <v>42274</v>
      </c>
      <c r="C2140" s="20" t="s">
        <v>39</v>
      </c>
      <c r="D2140" s="20" t="s">
        <v>29</v>
      </c>
      <c r="E2140" s="2">
        <v>-1315.7894736842093</v>
      </c>
      <c r="F2140" s="2">
        <v>944</v>
      </c>
      <c r="H2140" s="2" t="str">
        <f t="shared" si="889"/>
        <v>New England Patriots</v>
      </c>
      <c r="I2140" s="2" t="str">
        <f t="shared" si="890"/>
        <v>Jacksonville Jaguars</v>
      </c>
      <c r="J2140" s="17">
        <f t="shared" si="891"/>
        <v>-1315.7894736842093</v>
      </c>
      <c r="K2140" s="18">
        <f t="shared" si="892"/>
        <v>944</v>
      </c>
      <c r="L2140" s="4">
        <f t="shared" si="868"/>
        <v>1.0760000000000001</v>
      </c>
      <c r="M2140" s="4">
        <f t="shared" si="869"/>
        <v>10.44</v>
      </c>
      <c r="N2140" s="1">
        <f t="shared" si="870"/>
        <v>0.92936802973977695</v>
      </c>
      <c r="O2140" s="1">
        <f t="shared" si="871"/>
        <v>9.5785440613026823E-2</v>
      </c>
      <c r="P2140" s="1">
        <f t="shared" si="872"/>
        <v>2.4536297325460255E-2</v>
      </c>
      <c r="Q2140" s="1">
        <f t="shared" si="873"/>
        <v>0.41679129456337505</v>
      </c>
      <c r="R2140" s="1">
        <f t="shared" si="874"/>
        <v>0.92779129456337506</v>
      </c>
      <c r="S2140" s="1"/>
      <c r="T2140" s="17">
        <f t="shared" si="875"/>
        <v>77.828608502526379</v>
      </c>
      <c r="U2140" s="18">
        <f t="shared" si="876"/>
        <v>8096.4257817585849</v>
      </c>
      <c r="V2140" s="2">
        <f t="shared" si="877"/>
        <v>73.937178077400063</v>
      </c>
      <c r="W2140" s="18">
        <f t="shared" si="878"/>
        <v>7691.6044926706554</v>
      </c>
      <c r="X2140" s="2">
        <f t="shared" si="879"/>
        <v>-1352.4995489456799</v>
      </c>
      <c r="Y2140" s="2">
        <f t="shared" si="880"/>
        <v>769.16044926706559</v>
      </c>
      <c r="Z2140" s="2">
        <f t="shared" si="881"/>
        <v>73.937178077400063</v>
      </c>
      <c r="AA2140" s="2">
        <f t="shared" si="882"/>
        <v>-1000</v>
      </c>
      <c r="AB2140" s="5">
        <f t="shared" si="883"/>
        <v>7.6000000000000068E-2</v>
      </c>
      <c r="AC2140" s="5">
        <f t="shared" si="884"/>
        <v>-1</v>
      </c>
      <c r="AD2140" s="3">
        <f t="shared" si="885"/>
        <v>201509</v>
      </c>
      <c r="AE2140" s="21">
        <v>1.095</v>
      </c>
      <c r="AF2140" s="21">
        <v>8.98</v>
      </c>
      <c r="AG2140" s="21">
        <v>1.0760000000000001</v>
      </c>
      <c r="AH2140" s="21">
        <v>10.44</v>
      </c>
      <c r="AI2140">
        <v>51</v>
      </c>
      <c r="AJ2140">
        <v>17</v>
      </c>
      <c r="AK2140">
        <f t="shared" si="886"/>
        <v>-1400</v>
      </c>
      <c r="AL2140">
        <f t="shared" si="887"/>
        <v>51</v>
      </c>
      <c r="AM2140">
        <f t="shared" si="888"/>
        <v>17</v>
      </c>
    </row>
    <row r="2141" spans="2:39" x14ac:dyDescent="0.25">
      <c r="B2141" s="23">
        <v>42274</v>
      </c>
      <c r="C2141" s="20" t="s">
        <v>45</v>
      </c>
      <c r="D2141" s="20" t="s">
        <v>22</v>
      </c>
      <c r="E2141" s="2">
        <v>-162.07455429497568</v>
      </c>
      <c r="F2141" s="2">
        <v>146</v>
      </c>
      <c r="H2141" s="2" t="str">
        <f t="shared" si="889"/>
        <v>New York Jets</v>
      </c>
      <c r="I2141" s="2" t="str">
        <f t="shared" si="890"/>
        <v>Philadelphia Eagles</v>
      </c>
      <c r="J2141" s="17">
        <f t="shared" si="891"/>
        <v>-162.07455429497568</v>
      </c>
      <c r="K2141" s="18">
        <f t="shared" si="892"/>
        <v>146</v>
      </c>
      <c r="L2141" s="4">
        <f t="shared" si="868"/>
        <v>1.6169999999999998</v>
      </c>
      <c r="M2141" s="4">
        <f t="shared" si="869"/>
        <v>2.46</v>
      </c>
      <c r="N2141" s="1">
        <f t="shared" si="870"/>
        <v>0.61842918985776141</v>
      </c>
      <c r="O2141" s="1">
        <f t="shared" si="871"/>
        <v>0.4065040650406504</v>
      </c>
      <c r="P2141" s="1">
        <f t="shared" si="872"/>
        <v>2.4326710816777175E-2</v>
      </c>
      <c r="Q2141" s="1">
        <f t="shared" si="873"/>
        <v>0.10596256240855551</v>
      </c>
      <c r="R2141" s="1">
        <f t="shared" si="874"/>
        <v>0.61696256240855551</v>
      </c>
      <c r="S2141" s="1"/>
      <c r="T2141" s="17">
        <f t="shared" si="875"/>
        <v>620.84389058569059</v>
      </c>
      <c r="U2141" s="18">
        <f t="shared" si="876"/>
        <v>1456.8535337470446</v>
      </c>
      <c r="V2141" s="2">
        <f t="shared" si="877"/>
        <v>589.80169605640606</v>
      </c>
      <c r="W2141" s="18">
        <f t="shared" si="878"/>
        <v>1384.0108570596924</v>
      </c>
      <c r="X2141" s="2">
        <f t="shared" si="879"/>
        <v>-169.54851209928776</v>
      </c>
      <c r="Y2141" s="2">
        <f t="shared" si="880"/>
        <v>138.40108570596925</v>
      </c>
      <c r="Z2141" s="2">
        <f t="shared" si="881"/>
        <v>-1000</v>
      </c>
      <c r="AA2141" s="2">
        <f t="shared" si="882"/>
        <v>1384.0108570596924</v>
      </c>
      <c r="AB2141" s="5">
        <f t="shared" si="883"/>
        <v>-1</v>
      </c>
      <c r="AC2141" s="5">
        <f t="shared" si="884"/>
        <v>1.46</v>
      </c>
      <c r="AD2141" s="3">
        <f t="shared" si="885"/>
        <v>201509</v>
      </c>
      <c r="AE2141" s="21">
        <v>1.7509999999999999</v>
      </c>
      <c r="AF2141" s="21">
        <v>2.2000000000000002</v>
      </c>
      <c r="AG2141" s="21">
        <v>1.617</v>
      </c>
      <c r="AH2141" s="21">
        <v>2.46</v>
      </c>
      <c r="AI2141">
        <v>17</v>
      </c>
      <c r="AJ2141">
        <v>24</v>
      </c>
      <c r="AK2141">
        <f t="shared" si="886"/>
        <v>-170</v>
      </c>
      <c r="AL2141">
        <f t="shared" si="887"/>
        <v>17</v>
      </c>
      <c r="AM2141">
        <f t="shared" si="888"/>
        <v>24</v>
      </c>
    </row>
    <row r="2142" spans="2:39" x14ac:dyDescent="0.25">
      <c r="B2142" s="23">
        <v>42274</v>
      </c>
      <c r="C2142" s="20" t="s">
        <v>58</v>
      </c>
      <c r="D2142" s="20" t="s">
        <v>48</v>
      </c>
      <c r="E2142" s="2">
        <v>-123.00123001230013</v>
      </c>
      <c r="F2142" s="2">
        <v>110.99999999999999</v>
      </c>
      <c r="H2142" s="2" t="str">
        <f t="shared" si="889"/>
        <v>St. Louis Rams</v>
      </c>
      <c r="I2142" s="2" t="str">
        <f t="shared" si="890"/>
        <v>Pittsburgh Steelers</v>
      </c>
      <c r="J2142" s="17">
        <f t="shared" si="891"/>
        <v>-123.00123001230013</v>
      </c>
      <c r="K2142" s="18">
        <f t="shared" si="892"/>
        <v>110.99999999999999</v>
      </c>
      <c r="L2142" s="4">
        <f t="shared" si="868"/>
        <v>1.8130000000000002</v>
      </c>
      <c r="M2142" s="4">
        <f t="shared" si="869"/>
        <v>2.11</v>
      </c>
      <c r="N2142" s="1">
        <f t="shared" si="870"/>
        <v>0.55157198014340869</v>
      </c>
      <c r="O2142" s="1">
        <f t="shared" si="871"/>
        <v>0.47393364928909953</v>
      </c>
      <c r="P2142" s="1">
        <f t="shared" si="872"/>
        <v>2.4871271985725141E-2</v>
      </c>
      <c r="Q2142" s="1">
        <f t="shared" si="873"/>
        <v>3.8819165427154578E-2</v>
      </c>
      <c r="R2142" s="1">
        <f t="shared" si="874"/>
        <v>0.54981916542715459</v>
      </c>
      <c r="S2142" s="1"/>
      <c r="T2142" s="17">
        <f t="shared" si="875"/>
        <v>818.77981503809497</v>
      </c>
      <c r="U2142" s="18">
        <f t="shared" si="876"/>
        <v>1112.7024405877062</v>
      </c>
      <c r="V2142" s="2">
        <f t="shared" si="877"/>
        <v>777.84082428619013</v>
      </c>
      <c r="W2142" s="18">
        <f t="shared" si="878"/>
        <v>1057.0673185583207</v>
      </c>
      <c r="X2142" s="2">
        <f t="shared" si="879"/>
        <v>-128.56100744232359</v>
      </c>
      <c r="Y2142" s="2">
        <f t="shared" si="880"/>
        <v>105.70673185583207</v>
      </c>
      <c r="Z2142" s="2">
        <f t="shared" si="881"/>
        <v>-1000</v>
      </c>
      <c r="AA2142" s="2">
        <f t="shared" si="882"/>
        <v>1057.0673185583207</v>
      </c>
      <c r="AB2142" s="5">
        <f t="shared" si="883"/>
        <v>-1</v>
      </c>
      <c r="AC2142" s="5">
        <f t="shared" si="884"/>
        <v>1.1099999999999999</v>
      </c>
      <c r="AD2142" s="3">
        <f t="shared" si="885"/>
        <v>201509</v>
      </c>
      <c r="AE2142" s="21">
        <v>2.06</v>
      </c>
      <c r="AF2142" s="21">
        <v>1.8540000000000001</v>
      </c>
      <c r="AG2142" s="21">
        <v>1.8129999999999999</v>
      </c>
      <c r="AH2142" s="21">
        <v>2.11</v>
      </c>
      <c r="AI2142">
        <v>6</v>
      </c>
      <c r="AJ2142">
        <v>12</v>
      </c>
      <c r="AK2142">
        <f t="shared" si="886"/>
        <v>-130</v>
      </c>
      <c r="AL2142">
        <f t="shared" si="887"/>
        <v>6</v>
      </c>
      <c r="AM2142">
        <f t="shared" si="888"/>
        <v>12</v>
      </c>
    </row>
    <row r="2143" spans="2:39" x14ac:dyDescent="0.25">
      <c r="B2143" s="23">
        <v>42274</v>
      </c>
      <c r="C2143" s="20" t="s">
        <v>44</v>
      </c>
      <c r="D2143" s="20" t="s">
        <v>42</v>
      </c>
      <c r="E2143" s="2">
        <v>156</v>
      </c>
      <c r="F2143" s="2">
        <v>-173.01038062283735</v>
      </c>
      <c r="H2143" s="2" t="str">
        <f t="shared" si="889"/>
        <v>Indianapolis Colts</v>
      </c>
      <c r="I2143" s="2" t="str">
        <f t="shared" si="890"/>
        <v>Tennessee Titans</v>
      </c>
      <c r="J2143" s="17">
        <f t="shared" si="891"/>
        <v>-173.01038062283735</v>
      </c>
      <c r="K2143" s="18">
        <f t="shared" si="892"/>
        <v>156</v>
      </c>
      <c r="L2143" s="4">
        <f t="shared" si="868"/>
        <v>1.5780000000000003</v>
      </c>
      <c r="M2143" s="4">
        <f t="shared" si="869"/>
        <v>2.56</v>
      </c>
      <c r="N2143" s="1">
        <f t="shared" si="870"/>
        <v>0.63371356147021529</v>
      </c>
      <c r="O2143" s="1">
        <f t="shared" si="871"/>
        <v>0.390625</v>
      </c>
      <c r="P2143" s="1">
        <f t="shared" si="872"/>
        <v>2.3760270662155469E-2</v>
      </c>
      <c r="Q2143" s="1">
        <f t="shared" si="873"/>
        <v>0.12154428073510765</v>
      </c>
      <c r="R2143" s="1">
        <f t="shared" si="874"/>
        <v>0.6325442807351076</v>
      </c>
      <c r="S2143" s="1"/>
      <c r="T2143" s="17">
        <f t="shared" si="875"/>
        <v>580.916989460178</v>
      </c>
      <c r="U2143" s="18">
        <f t="shared" si="876"/>
        <v>1552.6559461382408</v>
      </c>
      <c r="V2143" s="2">
        <f t="shared" si="877"/>
        <v>551.87113998716904</v>
      </c>
      <c r="W2143" s="18">
        <f t="shared" si="878"/>
        <v>1475.0231488313286</v>
      </c>
      <c r="X2143" s="2">
        <f t="shared" si="879"/>
        <v>-181.20172039133084</v>
      </c>
      <c r="Y2143" s="2">
        <f t="shared" si="880"/>
        <v>147.50231488313287</v>
      </c>
      <c r="Z2143" s="2">
        <f t="shared" si="881"/>
        <v>551.87113998716904</v>
      </c>
      <c r="AA2143" s="2">
        <f t="shared" si="882"/>
        <v>-1000</v>
      </c>
      <c r="AB2143" s="5">
        <f t="shared" si="883"/>
        <v>0.57800000000000029</v>
      </c>
      <c r="AC2143" s="5">
        <f t="shared" si="884"/>
        <v>-1</v>
      </c>
      <c r="AD2143" s="3">
        <f t="shared" si="885"/>
        <v>201509</v>
      </c>
      <c r="AE2143" s="21">
        <v>2.62</v>
      </c>
      <c r="AF2143" s="21">
        <v>1.5549999999999999</v>
      </c>
      <c r="AG2143" s="21">
        <v>2.56</v>
      </c>
      <c r="AH2143" s="21">
        <v>1.5780000000000001</v>
      </c>
      <c r="AI2143">
        <v>33</v>
      </c>
      <c r="AJ2143">
        <v>35</v>
      </c>
      <c r="AK2143">
        <f t="shared" si="886"/>
        <v>-180</v>
      </c>
      <c r="AL2143">
        <f t="shared" si="887"/>
        <v>35</v>
      </c>
      <c r="AM2143">
        <f t="shared" si="888"/>
        <v>33</v>
      </c>
    </row>
    <row r="2144" spans="2:39" x14ac:dyDescent="0.25">
      <c r="B2144" s="23">
        <v>42271</v>
      </c>
      <c r="C2144" s="20" t="s">
        <v>28</v>
      </c>
      <c r="D2144" s="20" t="s">
        <v>56</v>
      </c>
      <c r="E2144" s="2">
        <v>-167.22408026755849</v>
      </c>
      <c r="F2144" s="2">
        <v>150.99999999999997</v>
      </c>
      <c r="H2144" s="2" t="str">
        <f t="shared" si="889"/>
        <v>New York Giants</v>
      </c>
      <c r="I2144" s="2" t="str">
        <f t="shared" si="890"/>
        <v>Washington Redskins</v>
      </c>
      <c r="J2144" s="17">
        <f t="shared" si="891"/>
        <v>-167.22408026755849</v>
      </c>
      <c r="K2144" s="18">
        <f t="shared" si="892"/>
        <v>150.99999999999997</v>
      </c>
      <c r="L2144" s="4">
        <f t="shared" si="868"/>
        <v>1.5980000000000003</v>
      </c>
      <c r="M2144" s="4">
        <f t="shared" si="869"/>
        <v>2.5099999999999998</v>
      </c>
      <c r="N2144" s="1">
        <f t="shared" si="870"/>
        <v>0.6257822277847308</v>
      </c>
      <c r="O2144" s="1">
        <f t="shared" si="871"/>
        <v>0.39840637450199207</v>
      </c>
      <c r="P2144" s="1">
        <f t="shared" si="872"/>
        <v>2.3617332035053451E-2</v>
      </c>
      <c r="Q2144" s="1">
        <f t="shared" si="873"/>
        <v>0.11368792664136937</v>
      </c>
      <c r="R2144" s="1">
        <f t="shared" si="874"/>
        <v>0.62468792664136941</v>
      </c>
      <c r="S2144" s="1"/>
      <c r="T2144" s="17">
        <f t="shared" si="875"/>
        <v>600.79930690591948</v>
      </c>
      <c r="U2144" s="18">
        <f t="shared" si="876"/>
        <v>1503.4686795207117</v>
      </c>
      <c r="V2144" s="2">
        <f t="shared" si="877"/>
        <v>570.75934156062351</v>
      </c>
      <c r="W2144" s="18">
        <f t="shared" si="878"/>
        <v>1428.2952455446762</v>
      </c>
      <c r="X2144" s="2">
        <f t="shared" si="879"/>
        <v>-175.20519195808632</v>
      </c>
      <c r="Y2144" s="2">
        <f t="shared" si="880"/>
        <v>142.82952455446761</v>
      </c>
      <c r="Z2144" s="2">
        <f t="shared" si="881"/>
        <v>570.75934156062351</v>
      </c>
      <c r="AA2144" s="2">
        <f t="shared" si="882"/>
        <v>-1000</v>
      </c>
      <c r="AB2144" s="5">
        <f t="shared" si="883"/>
        <v>0.59800000000000031</v>
      </c>
      <c r="AC2144" s="5">
        <f t="shared" si="884"/>
        <v>-1</v>
      </c>
      <c r="AD2144" s="3">
        <f t="shared" si="885"/>
        <v>201509</v>
      </c>
      <c r="AE2144" s="21">
        <v>1.492</v>
      </c>
      <c r="AF2144" s="21">
        <v>2.82</v>
      </c>
      <c r="AG2144" s="21">
        <v>1.5980000000000001</v>
      </c>
      <c r="AH2144" s="21">
        <v>2.5099999999999998</v>
      </c>
      <c r="AI2144">
        <v>32</v>
      </c>
      <c r="AJ2144">
        <v>21</v>
      </c>
      <c r="AK2144">
        <f t="shared" si="886"/>
        <v>-170</v>
      </c>
      <c r="AL2144">
        <f t="shared" si="887"/>
        <v>32</v>
      </c>
      <c r="AM2144">
        <f t="shared" si="888"/>
        <v>21</v>
      </c>
    </row>
    <row r="2145" spans="2:39" x14ac:dyDescent="0.25">
      <c r="B2145" s="23">
        <v>42268</v>
      </c>
      <c r="C2145" s="20" t="s">
        <v>42</v>
      </c>
      <c r="D2145" s="20" t="s">
        <v>45</v>
      </c>
      <c r="E2145" s="2">
        <v>-240.38461538461542</v>
      </c>
      <c r="F2145" s="2">
        <v>214</v>
      </c>
      <c r="H2145" s="2" t="str">
        <f t="shared" si="889"/>
        <v>Indianapolis Colts</v>
      </c>
      <c r="I2145" s="2" t="str">
        <f t="shared" si="890"/>
        <v>New York Jets</v>
      </c>
      <c r="J2145" s="17">
        <f t="shared" si="891"/>
        <v>-240.38461538461542</v>
      </c>
      <c r="K2145" s="18">
        <f t="shared" si="892"/>
        <v>214</v>
      </c>
      <c r="L2145" s="4">
        <f t="shared" si="868"/>
        <v>1.4159999999999999</v>
      </c>
      <c r="M2145" s="4">
        <f t="shared" si="869"/>
        <v>3.14</v>
      </c>
      <c r="N2145" s="1">
        <f t="shared" si="870"/>
        <v>0.70621468926553677</v>
      </c>
      <c r="O2145" s="1">
        <f t="shared" si="871"/>
        <v>0.31847133757961782</v>
      </c>
      <c r="P2145" s="1">
        <f t="shared" si="872"/>
        <v>2.4091308165057224E-2</v>
      </c>
      <c r="Q2145" s="1">
        <f t="shared" si="873"/>
        <v>0.19387167584295947</v>
      </c>
      <c r="R2145" s="1">
        <f t="shared" si="874"/>
        <v>0.70487167584295951</v>
      </c>
      <c r="S2145" s="1"/>
      <c r="T2145" s="17">
        <f t="shared" si="875"/>
        <v>418.69794782730497</v>
      </c>
      <c r="U2145" s="18">
        <f t="shared" si="876"/>
        <v>2111.576289987011</v>
      </c>
      <c r="V2145" s="2">
        <f t="shared" si="877"/>
        <v>397.7630504359397</v>
      </c>
      <c r="W2145" s="18">
        <f t="shared" si="878"/>
        <v>2005.9974754876603</v>
      </c>
      <c r="X2145" s="2">
        <f t="shared" si="879"/>
        <v>-251.40595610980498</v>
      </c>
      <c r="Y2145" s="2">
        <f t="shared" si="880"/>
        <v>200.59974754876603</v>
      </c>
      <c r="Z2145" s="2">
        <f t="shared" si="881"/>
        <v>-1000</v>
      </c>
      <c r="AA2145" s="2">
        <f t="shared" si="882"/>
        <v>2005.9974754876603</v>
      </c>
      <c r="AB2145" s="5">
        <f t="shared" si="883"/>
        <v>-1</v>
      </c>
      <c r="AC2145" s="5">
        <f t="shared" si="884"/>
        <v>2.14</v>
      </c>
      <c r="AD2145" s="3">
        <f t="shared" si="885"/>
        <v>201509</v>
      </c>
      <c r="AE2145" s="21">
        <v>1.3440000000000001</v>
      </c>
      <c r="AF2145" s="21">
        <v>3.56</v>
      </c>
      <c r="AG2145" s="21">
        <v>1.4159999999999999</v>
      </c>
      <c r="AH2145" s="21">
        <v>3.14</v>
      </c>
      <c r="AI2145">
        <v>7</v>
      </c>
      <c r="AJ2145">
        <v>20</v>
      </c>
      <c r="AK2145">
        <f t="shared" si="886"/>
        <v>-300</v>
      </c>
      <c r="AL2145">
        <f t="shared" si="887"/>
        <v>7</v>
      </c>
      <c r="AM2145">
        <f t="shared" si="888"/>
        <v>20</v>
      </c>
    </row>
    <row r="2146" spans="2:39" x14ac:dyDescent="0.25">
      <c r="B2146" s="23">
        <v>42267</v>
      </c>
      <c r="C2146" s="20" t="s">
        <v>36</v>
      </c>
      <c r="D2146" s="20" t="s">
        <v>35</v>
      </c>
      <c r="E2146" s="2">
        <v>-185.18518518518516</v>
      </c>
      <c r="F2146" s="2">
        <v>166</v>
      </c>
      <c r="H2146" s="2" t="str">
        <f t="shared" si="889"/>
        <v>Green Bay Packers</v>
      </c>
      <c r="I2146" s="2" t="str">
        <f t="shared" si="890"/>
        <v>Seattle Seahawks</v>
      </c>
      <c r="J2146" s="17">
        <f t="shared" si="891"/>
        <v>-185.18518518518516</v>
      </c>
      <c r="K2146" s="18">
        <f t="shared" si="892"/>
        <v>166</v>
      </c>
      <c r="L2146" s="4">
        <f t="shared" si="868"/>
        <v>1.54</v>
      </c>
      <c r="M2146" s="4">
        <f t="shared" si="869"/>
        <v>2.66</v>
      </c>
      <c r="N2146" s="1">
        <f t="shared" si="870"/>
        <v>0.64935064935064934</v>
      </c>
      <c r="O2146" s="1">
        <f t="shared" si="871"/>
        <v>0.37593984962406013</v>
      </c>
      <c r="P2146" s="1">
        <f t="shared" si="872"/>
        <v>2.4666666666666726E-2</v>
      </c>
      <c r="Q2146" s="1">
        <f t="shared" si="873"/>
        <v>0.13670539986329461</v>
      </c>
      <c r="R2146" s="1">
        <f t="shared" si="874"/>
        <v>0.64770539986329467</v>
      </c>
      <c r="S2146" s="1"/>
      <c r="T2146" s="17">
        <f t="shared" si="875"/>
        <v>543.91178491187668</v>
      </c>
      <c r="U2146" s="18">
        <f t="shared" si="876"/>
        <v>1653.0471874062387</v>
      </c>
      <c r="V2146" s="2">
        <f t="shared" si="877"/>
        <v>516.71619566628283</v>
      </c>
      <c r="W2146" s="18">
        <f t="shared" si="878"/>
        <v>1570.3948280359266</v>
      </c>
      <c r="X2146" s="2">
        <f t="shared" si="879"/>
        <v>-193.52983482751958</v>
      </c>
      <c r="Y2146" s="2">
        <f t="shared" si="880"/>
        <v>157.03948280359265</v>
      </c>
      <c r="Z2146" s="2">
        <f t="shared" si="881"/>
        <v>516.71619566628283</v>
      </c>
      <c r="AA2146" s="2">
        <f t="shared" si="882"/>
        <v>-1000</v>
      </c>
      <c r="AB2146" s="5">
        <f t="shared" si="883"/>
        <v>0.54</v>
      </c>
      <c r="AC2146" s="5">
        <f t="shared" si="884"/>
        <v>-1</v>
      </c>
      <c r="AD2146" s="3">
        <f t="shared" si="885"/>
        <v>201509</v>
      </c>
      <c r="AE2146" s="21">
        <v>1.526</v>
      </c>
      <c r="AF2146" s="21">
        <v>2.71</v>
      </c>
      <c r="AG2146" s="21">
        <v>1.54</v>
      </c>
      <c r="AH2146" s="21">
        <v>2.66</v>
      </c>
      <c r="AI2146">
        <v>27</v>
      </c>
      <c r="AJ2146">
        <v>17</v>
      </c>
      <c r="AK2146">
        <f t="shared" si="886"/>
        <v>-190</v>
      </c>
      <c r="AL2146">
        <f t="shared" si="887"/>
        <v>27</v>
      </c>
      <c r="AM2146">
        <f t="shared" si="888"/>
        <v>17</v>
      </c>
    </row>
    <row r="2147" spans="2:39" x14ac:dyDescent="0.25">
      <c r="B2147" s="23">
        <v>42267</v>
      </c>
      <c r="C2147" s="20" t="s">
        <v>22</v>
      </c>
      <c r="D2147" s="20" t="s">
        <v>26</v>
      </c>
      <c r="E2147" s="2">
        <v>-285.71428571428567</v>
      </c>
      <c r="F2147" s="2">
        <v>252</v>
      </c>
      <c r="H2147" s="2" t="str">
        <f t="shared" si="889"/>
        <v>Philadelphia Eagles</v>
      </c>
      <c r="I2147" s="2" t="str">
        <f t="shared" si="890"/>
        <v>Dallas Cowboys</v>
      </c>
      <c r="J2147" s="17">
        <f t="shared" si="891"/>
        <v>-285.71428571428567</v>
      </c>
      <c r="K2147" s="18">
        <f t="shared" si="892"/>
        <v>252</v>
      </c>
      <c r="L2147" s="4">
        <f t="shared" si="868"/>
        <v>1.35</v>
      </c>
      <c r="M2147" s="4">
        <f t="shared" si="869"/>
        <v>3.52</v>
      </c>
      <c r="N2147" s="1">
        <f t="shared" si="870"/>
        <v>0.7407407407407407</v>
      </c>
      <c r="O2147" s="1">
        <f t="shared" si="871"/>
        <v>0.28409090909090912</v>
      </c>
      <c r="P2147" s="1">
        <f t="shared" si="872"/>
        <v>2.4229979466118934E-2</v>
      </c>
      <c r="Q2147" s="1">
        <f t="shared" si="873"/>
        <v>0.22832491582491579</v>
      </c>
      <c r="R2147" s="1">
        <f t="shared" si="874"/>
        <v>0.73932491582491577</v>
      </c>
      <c r="S2147" s="1"/>
      <c r="T2147" s="17">
        <f t="shared" si="875"/>
        <v>352.58528232371435</v>
      </c>
      <c r="U2147" s="18">
        <f t="shared" si="876"/>
        <v>2470.1836460228901</v>
      </c>
      <c r="V2147" s="2">
        <f t="shared" si="877"/>
        <v>334.95601820752864</v>
      </c>
      <c r="W2147" s="18">
        <f t="shared" si="878"/>
        <v>2346.6744637217457</v>
      </c>
      <c r="X2147" s="2">
        <f t="shared" si="879"/>
        <v>-298.54665855874549</v>
      </c>
      <c r="Y2147" s="2">
        <f t="shared" si="880"/>
        <v>234.66744637217457</v>
      </c>
      <c r="Z2147" s="2">
        <f t="shared" si="881"/>
        <v>-1000</v>
      </c>
      <c r="AA2147" s="2">
        <f t="shared" si="882"/>
        <v>2346.6744637217457</v>
      </c>
      <c r="AB2147" s="5">
        <f t="shared" si="883"/>
        <v>-1</v>
      </c>
      <c r="AC2147" s="5">
        <f t="shared" si="884"/>
        <v>2.52</v>
      </c>
      <c r="AD2147" s="3">
        <f t="shared" si="885"/>
        <v>201509</v>
      </c>
      <c r="AE2147" s="21">
        <v>1.454</v>
      </c>
      <c r="AF2147" s="21">
        <v>2.97</v>
      </c>
      <c r="AG2147" s="21">
        <v>1.35</v>
      </c>
      <c r="AH2147" s="21">
        <v>3.52</v>
      </c>
      <c r="AI2147">
        <v>10</v>
      </c>
      <c r="AJ2147">
        <v>20</v>
      </c>
      <c r="AK2147">
        <f t="shared" si="886"/>
        <v>-300</v>
      </c>
      <c r="AL2147">
        <f t="shared" si="887"/>
        <v>10</v>
      </c>
      <c r="AM2147">
        <f t="shared" si="888"/>
        <v>20</v>
      </c>
    </row>
    <row r="2148" spans="2:39" x14ac:dyDescent="0.25">
      <c r="B2148" s="23">
        <v>42267</v>
      </c>
      <c r="C2148" s="20" t="s">
        <v>29</v>
      </c>
      <c r="D2148" s="20" t="s">
        <v>33</v>
      </c>
      <c r="E2148" s="2">
        <v>204.99999999999997</v>
      </c>
      <c r="F2148" s="2">
        <v>-230.41474654377885</v>
      </c>
      <c r="H2148" s="2" t="str">
        <f t="shared" si="889"/>
        <v>Miami Dolphins</v>
      </c>
      <c r="I2148" s="2" t="str">
        <f t="shared" si="890"/>
        <v>Jacksonville Jaguars</v>
      </c>
      <c r="J2148" s="17">
        <f t="shared" si="891"/>
        <v>-230.41474654377885</v>
      </c>
      <c r="K2148" s="18">
        <f t="shared" si="892"/>
        <v>204.99999999999997</v>
      </c>
      <c r="L2148" s="4">
        <f t="shared" si="868"/>
        <v>1.4339999999999999</v>
      </c>
      <c r="M2148" s="4">
        <f t="shared" si="869"/>
        <v>3.05</v>
      </c>
      <c r="N2148" s="1">
        <f t="shared" si="870"/>
        <v>0.69735006973500702</v>
      </c>
      <c r="O2148" s="1">
        <f t="shared" si="871"/>
        <v>0.32786885245901642</v>
      </c>
      <c r="P2148" s="1">
        <f t="shared" si="872"/>
        <v>2.4598572702943966E-2</v>
      </c>
      <c r="Q2148" s="1">
        <f t="shared" si="873"/>
        <v>0.1847406086379953</v>
      </c>
      <c r="R2148" s="1">
        <f t="shared" si="874"/>
        <v>0.69574060863799536</v>
      </c>
      <c r="S2148" s="1"/>
      <c r="T2148" s="17">
        <f t="shared" si="875"/>
        <v>437.31728115975989</v>
      </c>
      <c r="U2148" s="18">
        <f t="shared" si="876"/>
        <v>2028.3240111062205</v>
      </c>
      <c r="V2148" s="2">
        <f t="shared" si="877"/>
        <v>415.45141710177188</v>
      </c>
      <c r="W2148" s="18">
        <f t="shared" si="878"/>
        <v>1926.9078105509093</v>
      </c>
      <c r="X2148" s="2">
        <f t="shared" si="879"/>
        <v>-240.70203129311579</v>
      </c>
      <c r="Y2148" s="2">
        <f t="shared" si="880"/>
        <v>192.69078105509092</v>
      </c>
      <c r="Z2148" s="2">
        <f t="shared" si="881"/>
        <v>-1000</v>
      </c>
      <c r="AA2148" s="2">
        <f t="shared" si="882"/>
        <v>1926.9078105509093</v>
      </c>
      <c r="AB2148" s="5">
        <f t="shared" si="883"/>
        <v>-1</v>
      </c>
      <c r="AC2148" s="5">
        <f t="shared" si="884"/>
        <v>2.0499999999999998</v>
      </c>
      <c r="AD2148" s="3">
        <f t="shared" si="885"/>
        <v>201509</v>
      </c>
      <c r="AE2148" s="21">
        <v>3.22</v>
      </c>
      <c r="AF2148" s="21">
        <v>1.4</v>
      </c>
      <c r="AG2148" s="21">
        <v>3.05</v>
      </c>
      <c r="AH2148" s="21">
        <v>1.4339999999999999</v>
      </c>
      <c r="AI2148">
        <v>23</v>
      </c>
      <c r="AJ2148">
        <v>20</v>
      </c>
      <c r="AK2148">
        <f t="shared" si="886"/>
        <v>-300</v>
      </c>
      <c r="AL2148">
        <f t="shared" si="887"/>
        <v>20</v>
      </c>
      <c r="AM2148">
        <f t="shared" si="888"/>
        <v>23</v>
      </c>
    </row>
    <row r="2149" spans="2:39" x14ac:dyDescent="0.25">
      <c r="B2149" s="23">
        <v>42267</v>
      </c>
      <c r="C2149" s="20" t="s">
        <v>55</v>
      </c>
      <c r="D2149" s="20" t="s">
        <v>31</v>
      </c>
      <c r="E2149" s="2">
        <v>225.99999999999997</v>
      </c>
      <c r="F2149" s="2">
        <v>-254.45292620865138</v>
      </c>
      <c r="H2149" s="2" t="str">
        <f t="shared" si="889"/>
        <v>Baltimore Ravens</v>
      </c>
      <c r="I2149" s="2" t="str">
        <f t="shared" si="890"/>
        <v>Oakland Raiders</v>
      </c>
      <c r="J2149" s="17">
        <f t="shared" si="891"/>
        <v>-254.45292620865138</v>
      </c>
      <c r="K2149" s="18">
        <f t="shared" si="892"/>
        <v>225.99999999999997</v>
      </c>
      <c r="L2149" s="4">
        <f t="shared" si="868"/>
        <v>1.393</v>
      </c>
      <c r="M2149" s="4">
        <f t="shared" si="869"/>
        <v>3.26</v>
      </c>
      <c r="N2149" s="1">
        <f t="shared" si="870"/>
        <v>0.71787508973438618</v>
      </c>
      <c r="O2149" s="1">
        <f t="shared" si="871"/>
        <v>0.30674846625766872</v>
      </c>
      <c r="P2149" s="1">
        <f t="shared" si="872"/>
        <v>2.4031807436062702E-2</v>
      </c>
      <c r="Q2149" s="1">
        <f t="shared" si="873"/>
        <v>0.20556331173835873</v>
      </c>
      <c r="R2149" s="1">
        <f t="shared" si="874"/>
        <v>0.71656331173835874</v>
      </c>
      <c r="S2149" s="1"/>
      <c r="T2149" s="17">
        <f t="shared" si="875"/>
        <v>395.55009811210294</v>
      </c>
      <c r="U2149" s="18">
        <f t="shared" si="876"/>
        <v>2224.8894048266416</v>
      </c>
      <c r="V2149" s="2">
        <f t="shared" si="877"/>
        <v>375.77259320649779</v>
      </c>
      <c r="W2149" s="18">
        <f t="shared" si="878"/>
        <v>2113.6449345853093</v>
      </c>
      <c r="X2149" s="2">
        <f t="shared" si="879"/>
        <v>-266.11839662571435</v>
      </c>
      <c r="Y2149" s="2">
        <f t="shared" si="880"/>
        <v>211.36449345853094</v>
      </c>
      <c r="Z2149" s="2">
        <f t="shared" si="881"/>
        <v>-1000</v>
      </c>
      <c r="AA2149" s="2">
        <f t="shared" si="882"/>
        <v>2113.6449345853093</v>
      </c>
      <c r="AB2149" s="5">
        <f t="shared" si="883"/>
        <v>-1</v>
      </c>
      <c r="AC2149" s="5">
        <f t="shared" si="884"/>
        <v>2.2599999999999998</v>
      </c>
      <c r="AD2149" s="3">
        <f t="shared" si="885"/>
        <v>201509</v>
      </c>
      <c r="AE2149" s="21">
        <v>3.39</v>
      </c>
      <c r="AF2149" s="21">
        <v>1.37</v>
      </c>
      <c r="AG2149" s="21">
        <v>3.26</v>
      </c>
      <c r="AH2149" s="21">
        <v>1.393</v>
      </c>
      <c r="AI2149">
        <v>37</v>
      </c>
      <c r="AJ2149">
        <v>33</v>
      </c>
      <c r="AK2149">
        <f t="shared" si="886"/>
        <v>-300</v>
      </c>
      <c r="AL2149">
        <f t="shared" si="887"/>
        <v>33</v>
      </c>
      <c r="AM2149">
        <f t="shared" si="888"/>
        <v>37</v>
      </c>
    </row>
    <row r="2150" spans="2:39" x14ac:dyDescent="0.25">
      <c r="B2150" s="23">
        <v>42267</v>
      </c>
      <c r="C2150" s="20" t="s">
        <v>27</v>
      </c>
      <c r="D2150" s="20" t="s">
        <v>39</v>
      </c>
      <c r="E2150" s="2">
        <v>-124.06947890818857</v>
      </c>
      <c r="F2150" s="2">
        <v>112.00000000000001</v>
      </c>
      <c r="H2150" s="2" t="str">
        <f t="shared" si="889"/>
        <v>Buffalo Bills</v>
      </c>
      <c r="I2150" s="2" t="str">
        <f t="shared" si="890"/>
        <v>New England Patriots</v>
      </c>
      <c r="J2150" s="17">
        <f t="shared" si="891"/>
        <v>-124.06947890818857</v>
      </c>
      <c r="K2150" s="18">
        <f t="shared" si="892"/>
        <v>112.00000000000001</v>
      </c>
      <c r="L2150" s="4">
        <f t="shared" si="868"/>
        <v>1.806</v>
      </c>
      <c r="M2150" s="4">
        <f t="shared" si="869"/>
        <v>2.12</v>
      </c>
      <c r="N2150" s="1">
        <f t="shared" si="870"/>
        <v>0.55370985603543743</v>
      </c>
      <c r="O2150" s="1">
        <f t="shared" si="871"/>
        <v>0.47169811320754712</v>
      </c>
      <c r="P2150" s="1">
        <f t="shared" si="872"/>
        <v>2.4778400407539536E-2</v>
      </c>
      <c r="Q2150" s="1">
        <f t="shared" si="873"/>
        <v>4.1005871413945155E-2</v>
      </c>
      <c r="R2150" s="1">
        <f t="shared" si="874"/>
        <v>0.55200587141394519</v>
      </c>
      <c r="S2150" s="1"/>
      <c r="T2150" s="17">
        <f t="shared" si="875"/>
        <v>811.57493386534532</v>
      </c>
      <c r="U2150" s="18">
        <f t="shared" si="876"/>
        <v>1122.4401858660988</v>
      </c>
      <c r="V2150" s="2">
        <f t="shared" si="877"/>
        <v>770.99618717207807</v>
      </c>
      <c r="W2150" s="18">
        <f t="shared" si="878"/>
        <v>1066.3181765727938</v>
      </c>
      <c r="X2150" s="2">
        <f t="shared" si="879"/>
        <v>-129.70232753911282</v>
      </c>
      <c r="Y2150" s="2">
        <f t="shared" si="880"/>
        <v>106.63181765727938</v>
      </c>
      <c r="Z2150" s="2">
        <f t="shared" si="881"/>
        <v>-1000</v>
      </c>
      <c r="AA2150" s="2">
        <f t="shared" si="882"/>
        <v>1066.3181765727938</v>
      </c>
      <c r="AB2150" s="5">
        <f t="shared" si="883"/>
        <v>-1</v>
      </c>
      <c r="AC2150" s="5">
        <f t="shared" si="884"/>
        <v>1.1200000000000001</v>
      </c>
      <c r="AD2150" s="3">
        <f t="shared" si="885"/>
        <v>201509</v>
      </c>
      <c r="AE2150" s="21">
        <v>2.02</v>
      </c>
      <c r="AF2150" s="21">
        <v>1.8839999999999999</v>
      </c>
      <c r="AG2150" s="21">
        <v>1.806</v>
      </c>
      <c r="AH2150" s="21">
        <v>2.12</v>
      </c>
      <c r="AI2150">
        <v>32</v>
      </c>
      <c r="AJ2150">
        <v>40</v>
      </c>
      <c r="AK2150">
        <f t="shared" si="886"/>
        <v>-130</v>
      </c>
      <c r="AL2150">
        <f t="shared" si="887"/>
        <v>32</v>
      </c>
      <c r="AM2150">
        <f t="shared" si="888"/>
        <v>40</v>
      </c>
    </row>
    <row r="2151" spans="2:39" x14ac:dyDescent="0.25">
      <c r="B2151" s="23">
        <v>42267</v>
      </c>
      <c r="C2151" s="20" t="s">
        <v>47</v>
      </c>
      <c r="D2151" s="20" t="s">
        <v>43</v>
      </c>
      <c r="E2151" s="2">
        <v>-143.06151645207439</v>
      </c>
      <c r="F2151" s="2">
        <v>129</v>
      </c>
      <c r="H2151" s="2" t="str">
        <f t="shared" si="889"/>
        <v>Carolina Panthers</v>
      </c>
      <c r="I2151" s="2" t="str">
        <f t="shared" si="890"/>
        <v>Houston Texans</v>
      </c>
      <c r="J2151" s="17">
        <f t="shared" si="891"/>
        <v>-143.06151645207439</v>
      </c>
      <c r="K2151" s="18">
        <f t="shared" si="892"/>
        <v>129</v>
      </c>
      <c r="L2151" s="4">
        <f t="shared" si="868"/>
        <v>1.6990000000000001</v>
      </c>
      <c r="M2151" s="4">
        <f t="shared" si="869"/>
        <v>2.29</v>
      </c>
      <c r="N2151" s="1">
        <f t="shared" si="870"/>
        <v>0.58858151854031782</v>
      </c>
      <c r="O2151" s="1">
        <f t="shared" si="871"/>
        <v>0.4366812227074236</v>
      </c>
      <c r="P2151" s="1">
        <f t="shared" si="872"/>
        <v>2.4640260716971563E-2</v>
      </c>
      <c r="Q2151" s="1">
        <f t="shared" si="873"/>
        <v>7.5950147916447108E-2</v>
      </c>
      <c r="R2151" s="1">
        <f t="shared" si="874"/>
        <v>0.58695014791644717</v>
      </c>
      <c r="S2151" s="1"/>
      <c r="T2151" s="17">
        <f t="shared" si="875"/>
        <v>703.72220460254619</v>
      </c>
      <c r="U2151" s="18">
        <f t="shared" si="876"/>
        <v>1290.6088464490549</v>
      </c>
      <c r="V2151" s="2">
        <f t="shared" si="877"/>
        <v>668.5360943724188</v>
      </c>
      <c r="W2151" s="18">
        <f t="shared" si="878"/>
        <v>1226.0784041266022</v>
      </c>
      <c r="X2151" s="2">
        <f t="shared" si="879"/>
        <v>-149.58055494950344</v>
      </c>
      <c r="Y2151" s="2">
        <f t="shared" si="880"/>
        <v>122.60784041266022</v>
      </c>
      <c r="Z2151" s="2">
        <f t="shared" si="881"/>
        <v>668.5360943724188</v>
      </c>
      <c r="AA2151" s="2">
        <f t="shared" si="882"/>
        <v>-1000</v>
      </c>
      <c r="AB2151" s="5">
        <f t="shared" si="883"/>
        <v>0.69900000000000007</v>
      </c>
      <c r="AC2151" s="5">
        <f t="shared" si="884"/>
        <v>-1</v>
      </c>
      <c r="AD2151" s="3">
        <f t="shared" si="885"/>
        <v>201509</v>
      </c>
      <c r="AE2151" s="21">
        <v>1.6279999999999999</v>
      </c>
      <c r="AF2151" s="21">
        <v>2.44</v>
      </c>
      <c r="AG2151" s="21">
        <v>1.6990000000000001</v>
      </c>
      <c r="AH2151" s="21">
        <v>2.29</v>
      </c>
      <c r="AI2151">
        <v>24</v>
      </c>
      <c r="AJ2151">
        <v>17</v>
      </c>
      <c r="AK2151">
        <f t="shared" si="886"/>
        <v>-150</v>
      </c>
      <c r="AL2151">
        <f t="shared" si="887"/>
        <v>24</v>
      </c>
      <c r="AM2151">
        <f t="shared" si="888"/>
        <v>17</v>
      </c>
    </row>
    <row r="2152" spans="2:39" x14ac:dyDescent="0.25">
      <c r="B2152" s="23">
        <v>42267</v>
      </c>
      <c r="C2152" s="20" t="s">
        <v>40</v>
      </c>
      <c r="D2152" s="20" t="s">
        <v>51</v>
      </c>
      <c r="E2152" s="2">
        <v>108</v>
      </c>
      <c r="F2152" s="2">
        <v>-119.04761904761904</v>
      </c>
      <c r="H2152" s="2" t="str">
        <f t="shared" si="889"/>
        <v>Arizona Cardinals</v>
      </c>
      <c r="I2152" s="2" t="str">
        <f t="shared" si="890"/>
        <v>Chicago Bears</v>
      </c>
      <c r="J2152" s="17">
        <f t="shared" si="891"/>
        <v>-119.04761904761904</v>
      </c>
      <c r="K2152" s="18">
        <f t="shared" si="892"/>
        <v>108</v>
      </c>
      <c r="L2152" s="4">
        <f t="shared" si="868"/>
        <v>1.84</v>
      </c>
      <c r="M2152" s="4">
        <f t="shared" si="869"/>
        <v>2.08</v>
      </c>
      <c r="N2152" s="1">
        <f t="shared" si="870"/>
        <v>0.54347826086956519</v>
      </c>
      <c r="O2152" s="1">
        <f t="shared" si="871"/>
        <v>0.48076923076923073</v>
      </c>
      <c r="P2152" s="1">
        <f t="shared" si="872"/>
        <v>2.3673469387754942E-2</v>
      </c>
      <c r="Q2152" s="1">
        <f t="shared" si="873"/>
        <v>3.1354515050167231E-2</v>
      </c>
      <c r="R2152" s="1">
        <f t="shared" si="874"/>
        <v>0.54235451505016719</v>
      </c>
      <c r="S2152" s="1"/>
      <c r="T2152" s="17">
        <f t="shared" si="875"/>
        <v>843.81243679238321</v>
      </c>
      <c r="U2152" s="18">
        <f t="shared" si="876"/>
        <v>1080.0967680075216</v>
      </c>
      <c r="V2152" s="2">
        <f t="shared" si="877"/>
        <v>801.621814952764</v>
      </c>
      <c r="W2152" s="18">
        <f t="shared" si="878"/>
        <v>1026.0919296071454</v>
      </c>
      <c r="X2152" s="2">
        <f t="shared" si="879"/>
        <v>-124.74710410156759</v>
      </c>
      <c r="Y2152" s="2">
        <f t="shared" si="880"/>
        <v>102.60919296071454</v>
      </c>
      <c r="Z2152" s="2">
        <f t="shared" si="881"/>
        <v>801.621814952764</v>
      </c>
      <c r="AA2152" s="2">
        <f t="shared" si="882"/>
        <v>-1000</v>
      </c>
      <c r="AB2152" s="5">
        <f t="shared" si="883"/>
        <v>0.84000000000000008</v>
      </c>
      <c r="AC2152" s="5">
        <f t="shared" si="884"/>
        <v>-1</v>
      </c>
      <c r="AD2152" s="3">
        <f t="shared" si="885"/>
        <v>201509</v>
      </c>
      <c r="AE2152" s="21">
        <v>2.09</v>
      </c>
      <c r="AF2152" s="21">
        <v>1.833</v>
      </c>
      <c r="AG2152" s="21">
        <v>2.08</v>
      </c>
      <c r="AH2152" s="21">
        <v>1.84</v>
      </c>
      <c r="AI2152">
        <v>23</v>
      </c>
      <c r="AJ2152">
        <v>48</v>
      </c>
      <c r="AK2152">
        <f t="shared" si="886"/>
        <v>-120</v>
      </c>
      <c r="AL2152">
        <f t="shared" si="887"/>
        <v>48</v>
      </c>
      <c r="AM2152">
        <f t="shared" si="888"/>
        <v>23</v>
      </c>
    </row>
    <row r="2153" spans="2:39" x14ac:dyDescent="0.25">
      <c r="B2153" s="23">
        <v>42267</v>
      </c>
      <c r="C2153" s="20" t="s">
        <v>24</v>
      </c>
      <c r="D2153" s="20" t="s">
        <v>57</v>
      </c>
      <c r="E2153" s="2">
        <v>-173.01038062283735</v>
      </c>
      <c r="F2153" s="2">
        <v>156</v>
      </c>
      <c r="H2153" s="2" t="str">
        <f t="shared" si="889"/>
        <v>Cincinnati Bengals</v>
      </c>
      <c r="I2153" s="2" t="str">
        <f t="shared" si="890"/>
        <v>San Diego Chargers</v>
      </c>
      <c r="J2153" s="17">
        <f t="shared" si="891"/>
        <v>-173.01038062283735</v>
      </c>
      <c r="K2153" s="18">
        <f t="shared" si="892"/>
        <v>156</v>
      </c>
      <c r="L2153" s="4">
        <f t="shared" si="868"/>
        <v>1.5780000000000003</v>
      </c>
      <c r="M2153" s="4">
        <f t="shared" si="869"/>
        <v>2.56</v>
      </c>
      <c r="N2153" s="1">
        <f t="shared" si="870"/>
        <v>0.63371356147021529</v>
      </c>
      <c r="O2153" s="1">
        <f t="shared" si="871"/>
        <v>0.390625</v>
      </c>
      <c r="P2153" s="1">
        <f t="shared" si="872"/>
        <v>2.3760270662155469E-2</v>
      </c>
      <c r="Q2153" s="1">
        <f t="shared" si="873"/>
        <v>0.12154428073510765</v>
      </c>
      <c r="R2153" s="1">
        <f t="shared" si="874"/>
        <v>0.6325442807351076</v>
      </c>
      <c r="S2153" s="1"/>
      <c r="T2153" s="17">
        <f t="shared" si="875"/>
        <v>580.916989460178</v>
      </c>
      <c r="U2153" s="18">
        <f t="shared" si="876"/>
        <v>1552.6559461382408</v>
      </c>
      <c r="V2153" s="2">
        <f t="shared" si="877"/>
        <v>551.87113998716904</v>
      </c>
      <c r="W2153" s="18">
        <f t="shared" si="878"/>
        <v>1475.0231488313286</v>
      </c>
      <c r="X2153" s="2">
        <f t="shared" si="879"/>
        <v>-181.20172039133084</v>
      </c>
      <c r="Y2153" s="2">
        <f t="shared" si="880"/>
        <v>147.50231488313287</v>
      </c>
      <c r="Z2153" s="2">
        <f t="shared" si="881"/>
        <v>551.87113998716904</v>
      </c>
      <c r="AA2153" s="2">
        <f t="shared" si="882"/>
        <v>-1000</v>
      </c>
      <c r="AB2153" s="5">
        <f t="shared" si="883"/>
        <v>0.57800000000000029</v>
      </c>
      <c r="AC2153" s="5">
        <f t="shared" si="884"/>
        <v>-1</v>
      </c>
      <c r="AD2153" s="3">
        <f t="shared" si="885"/>
        <v>201509</v>
      </c>
      <c r="AE2153" s="21">
        <v>1.5980000000000001</v>
      </c>
      <c r="AF2153" s="21">
        <v>2.5099999999999998</v>
      </c>
      <c r="AG2153" s="21">
        <v>1.5780000000000001</v>
      </c>
      <c r="AH2153" s="21">
        <v>2.56</v>
      </c>
      <c r="AI2153">
        <v>24</v>
      </c>
      <c r="AJ2153">
        <v>19</v>
      </c>
      <c r="AK2153">
        <f t="shared" si="886"/>
        <v>-180</v>
      </c>
      <c r="AL2153">
        <f t="shared" si="887"/>
        <v>24</v>
      </c>
      <c r="AM2153">
        <f t="shared" si="888"/>
        <v>19</v>
      </c>
    </row>
    <row r="2154" spans="2:39" x14ac:dyDescent="0.25">
      <c r="B2154" s="23">
        <v>42267</v>
      </c>
      <c r="C2154" s="20" t="s">
        <v>49</v>
      </c>
      <c r="D2154" s="20" t="s">
        <v>44</v>
      </c>
      <c r="E2154" s="2">
        <v>-113.12217194570137</v>
      </c>
      <c r="F2154" s="2">
        <v>102</v>
      </c>
      <c r="H2154" s="2" t="str">
        <f t="shared" si="889"/>
        <v>Cleveland Browns</v>
      </c>
      <c r="I2154" s="2" t="str">
        <f t="shared" si="890"/>
        <v>Tennessee Titans</v>
      </c>
      <c r="J2154" s="17">
        <f t="shared" si="891"/>
        <v>-113.12217194570137</v>
      </c>
      <c r="K2154" s="18">
        <f t="shared" si="892"/>
        <v>102</v>
      </c>
      <c r="L2154" s="4">
        <f t="shared" si="868"/>
        <v>1.8840000000000001</v>
      </c>
      <c r="M2154" s="4">
        <f t="shared" si="869"/>
        <v>2.02</v>
      </c>
      <c r="N2154" s="1">
        <f t="shared" si="870"/>
        <v>0.53078556263269638</v>
      </c>
      <c r="O2154" s="1">
        <f t="shared" si="871"/>
        <v>0.49504950495049505</v>
      </c>
      <c r="P2154" s="1">
        <f t="shared" si="872"/>
        <v>2.5184426229508117E-2</v>
      </c>
      <c r="Q2154" s="1">
        <f t="shared" si="873"/>
        <v>1.7868028841100669E-2</v>
      </c>
      <c r="R2154" s="1">
        <f t="shared" si="874"/>
        <v>0.52886802884110073</v>
      </c>
      <c r="S2154" s="1"/>
      <c r="T2154" s="17">
        <f t="shared" si="875"/>
        <v>890.83087928624184</v>
      </c>
      <c r="U2154" s="18">
        <f t="shared" si="876"/>
        <v>1023.5691422820969</v>
      </c>
      <c r="V2154" s="2">
        <f t="shared" si="877"/>
        <v>846.28933532192968</v>
      </c>
      <c r="W2154" s="18">
        <f t="shared" si="878"/>
        <v>972.39068516799205</v>
      </c>
      <c r="X2154" s="2">
        <f t="shared" si="879"/>
        <v>-118.16289751773826</v>
      </c>
      <c r="Y2154" s="2">
        <f t="shared" si="880"/>
        <v>-102.83932325279712</v>
      </c>
      <c r="Z2154" s="2">
        <f t="shared" si="881"/>
        <v>846.28933532192968</v>
      </c>
      <c r="AA2154" s="2">
        <f t="shared" si="882"/>
        <v>-1000</v>
      </c>
      <c r="AB2154" s="5">
        <f t="shared" si="883"/>
        <v>0.88400000000000012</v>
      </c>
      <c r="AC2154" s="5">
        <f t="shared" si="884"/>
        <v>-1</v>
      </c>
      <c r="AD2154" s="3">
        <f t="shared" si="885"/>
        <v>201509</v>
      </c>
      <c r="AE2154" s="21">
        <v>1.8540000000000001</v>
      </c>
      <c r="AF2154" s="21">
        <v>2.06</v>
      </c>
      <c r="AG2154" s="21">
        <v>1.8839999999999999</v>
      </c>
      <c r="AH2154" s="21">
        <v>2.02</v>
      </c>
      <c r="AI2154">
        <v>28</v>
      </c>
      <c r="AJ2154">
        <v>14</v>
      </c>
      <c r="AK2154">
        <f t="shared" si="886"/>
        <v>-120</v>
      </c>
      <c r="AL2154">
        <f t="shared" si="887"/>
        <v>28</v>
      </c>
      <c r="AM2154">
        <f t="shared" si="888"/>
        <v>14</v>
      </c>
    </row>
    <row r="2155" spans="2:39" x14ac:dyDescent="0.25">
      <c r="B2155" s="23">
        <v>42267</v>
      </c>
      <c r="C2155" s="20" t="s">
        <v>32</v>
      </c>
      <c r="D2155" s="20" t="s">
        <v>37</v>
      </c>
      <c r="E2155" s="2">
        <v>-143.06151645207439</v>
      </c>
      <c r="F2155" s="2">
        <v>129</v>
      </c>
      <c r="H2155" s="2" t="str">
        <f t="shared" si="889"/>
        <v>Minnesota Vikings</v>
      </c>
      <c r="I2155" s="2" t="str">
        <f t="shared" si="890"/>
        <v>Detroit Lions</v>
      </c>
      <c r="J2155" s="17">
        <f t="shared" si="891"/>
        <v>-143.06151645207439</v>
      </c>
      <c r="K2155" s="18">
        <f t="shared" si="892"/>
        <v>129</v>
      </c>
      <c r="L2155" s="4">
        <f t="shared" si="868"/>
        <v>1.6990000000000001</v>
      </c>
      <c r="M2155" s="4">
        <f t="shared" si="869"/>
        <v>2.29</v>
      </c>
      <c r="N2155" s="1">
        <f t="shared" si="870"/>
        <v>0.58858151854031782</v>
      </c>
      <c r="O2155" s="1">
        <f t="shared" si="871"/>
        <v>0.4366812227074236</v>
      </c>
      <c r="P2155" s="1">
        <f t="shared" si="872"/>
        <v>2.4640260716971563E-2</v>
      </c>
      <c r="Q2155" s="1">
        <f t="shared" si="873"/>
        <v>7.5950147916447108E-2</v>
      </c>
      <c r="R2155" s="1">
        <f t="shared" si="874"/>
        <v>0.58695014791644717</v>
      </c>
      <c r="S2155" s="1"/>
      <c r="T2155" s="17">
        <f t="shared" si="875"/>
        <v>703.72220460254619</v>
      </c>
      <c r="U2155" s="18">
        <f t="shared" si="876"/>
        <v>1290.6088464490549</v>
      </c>
      <c r="V2155" s="2">
        <f t="shared" si="877"/>
        <v>668.5360943724188</v>
      </c>
      <c r="W2155" s="18">
        <f t="shared" si="878"/>
        <v>1226.0784041266022</v>
      </c>
      <c r="X2155" s="2">
        <f t="shared" si="879"/>
        <v>-149.58055494950344</v>
      </c>
      <c r="Y2155" s="2">
        <f t="shared" si="880"/>
        <v>122.60784041266022</v>
      </c>
      <c r="Z2155" s="2">
        <f t="shared" si="881"/>
        <v>668.5360943724188</v>
      </c>
      <c r="AA2155" s="2">
        <f t="shared" si="882"/>
        <v>-1000</v>
      </c>
      <c r="AB2155" s="5">
        <f t="shared" si="883"/>
        <v>0.69900000000000007</v>
      </c>
      <c r="AC2155" s="5">
        <f t="shared" si="884"/>
        <v>-1</v>
      </c>
      <c r="AD2155" s="3">
        <f t="shared" si="885"/>
        <v>201509</v>
      </c>
      <c r="AE2155" s="21">
        <v>1.6890000000000001</v>
      </c>
      <c r="AF2155" s="21">
        <v>2.31</v>
      </c>
      <c r="AG2155" s="21">
        <v>1.6990000000000001</v>
      </c>
      <c r="AH2155" s="21">
        <v>2.29</v>
      </c>
      <c r="AI2155">
        <v>26</v>
      </c>
      <c r="AJ2155">
        <v>16</v>
      </c>
      <c r="AK2155">
        <f t="shared" si="886"/>
        <v>-150</v>
      </c>
      <c r="AL2155">
        <f t="shared" si="887"/>
        <v>26</v>
      </c>
      <c r="AM2155">
        <f t="shared" si="888"/>
        <v>16</v>
      </c>
    </row>
    <row r="2156" spans="2:39" x14ac:dyDescent="0.25">
      <c r="B2156" s="23">
        <v>42267</v>
      </c>
      <c r="C2156" s="20" t="s">
        <v>46</v>
      </c>
      <c r="D2156" s="20" t="s">
        <v>30</v>
      </c>
      <c r="E2156" s="2">
        <v>-411.5226337448558</v>
      </c>
      <c r="F2156" s="2">
        <v>354</v>
      </c>
      <c r="H2156" s="2" t="str">
        <f t="shared" si="889"/>
        <v>New Orleans Saints</v>
      </c>
      <c r="I2156" s="2" t="str">
        <f t="shared" si="890"/>
        <v>Tampa Bay Buccaneers</v>
      </c>
      <c r="J2156" s="17">
        <f t="shared" si="891"/>
        <v>-411.5226337448558</v>
      </c>
      <c r="K2156" s="18">
        <f t="shared" si="892"/>
        <v>354</v>
      </c>
      <c r="L2156" s="4">
        <f t="shared" si="868"/>
        <v>1.2430000000000001</v>
      </c>
      <c r="M2156" s="4">
        <f t="shared" si="869"/>
        <v>4.54</v>
      </c>
      <c r="N2156" s="1">
        <f t="shared" si="870"/>
        <v>0.80450522928399026</v>
      </c>
      <c r="O2156" s="1">
        <f t="shared" si="871"/>
        <v>0.22026431718061673</v>
      </c>
      <c r="P2156" s="1">
        <f t="shared" si="872"/>
        <v>2.4170845581877876E-2</v>
      </c>
      <c r="Q2156" s="1">
        <f t="shared" si="873"/>
        <v>0.29212045605168679</v>
      </c>
      <c r="R2156" s="1">
        <f t="shared" si="874"/>
        <v>0.8031204560516868</v>
      </c>
      <c r="S2156" s="1"/>
      <c r="T2156" s="17">
        <f t="shared" si="875"/>
        <v>245.14323158473061</v>
      </c>
      <c r="U2156" s="18">
        <f t="shared" si="876"/>
        <v>3401.5735924222986</v>
      </c>
      <c r="V2156" s="2">
        <f t="shared" si="877"/>
        <v>232.88607000549408</v>
      </c>
      <c r="W2156" s="18">
        <f t="shared" si="878"/>
        <v>3231.4949128011835</v>
      </c>
      <c r="X2156" s="2">
        <f t="shared" si="879"/>
        <v>-429.39451036140065</v>
      </c>
      <c r="Y2156" s="2">
        <f t="shared" si="880"/>
        <v>323.14949128011835</v>
      </c>
      <c r="Z2156" s="2">
        <f t="shared" si="881"/>
        <v>-1000</v>
      </c>
      <c r="AA2156" s="2">
        <f t="shared" si="882"/>
        <v>3231.4949128011835</v>
      </c>
      <c r="AB2156" s="5">
        <f t="shared" si="883"/>
        <v>-1</v>
      </c>
      <c r="AC2156" s="5">
        <f t="shared" si="884"/>
        <v>3.54</v>
      </c>
      <c r="AD2156" s="3">
        <f t="shared" si="885"/>
        <v>201509</v>
      </c>
      <c r="AE2156" s="21">
        <v>1.2170000000000001</v>
      </c>
      <c r="AF2156" s="21">
        <v>4.93</v>
      </c>
      <c r="AG2156" s="21">
        <v>1.2430000000000001</v>
      </c>
      <c r="AH2156" s="21">
        <v>4.54</v>
      </c>
      <c r="AI2156">
        <v>19</v>
      </c>
      <c r="AJ2156">
        <v>26</v>
      </c>
      <c r="AK2156">
        <f t="shared" si="886"/>
        <v>-500</v>
      </c>
      <c r="AL2156">
        <f t="shared" si="887"/>
        <v>19</v>
      </c>
      <c r="AM2156">
        <f t="shared" si="888"/>
        <v>26</v>
      </c>
    </row>
    <row r="2157" spans="2:39" x14ac:dyDescent="0.25">
      <c r="B2157" s="23">
        <v>42267</v>
      </c>
      <c r="C2157" s="20" t="s">
        <v>28</v>
      </c>
      <c r="D2157" s="20" t="s">
        <v>38</v>
      </c>
      <c r="E2157" s="2">
        <v>-123.00123001230013</v>
      </c>
      <c r="F2157" s="2">
        <v>110.99999999999999</v>
      </c>
      <c r="H2157" s="2" t="str">
        <f t="shared" si="889"/>
        <v>New York Giants</v>
      </c>
      <c r="I2157" s="2" t="str">
        <f t="shared" si="890"/>
        <v>Atlanta Falcons</v>
      </c>
      <c r="J2157" s="17">
        <f t="shared" si="891"/>
        <v>-123.00123001230013</v>
      </c>
      <c r="K2157" s="18">
        <f t="shared" si="892"/>
        <v>110.99999999999999</v>
      </c>
      <c r="L2157" s="4">
        <f t="shared" si="868"/>
        <v>1.8130000000000002</v>
      </c>
      <c r="M2157" s="4">
        <f t="shared" si="869"/>
        <v>2.11</v>
      </c>
      <c r="N2157" s="1">
        <f t="shared" si="870"/>
        <v>0.55157198014340869</v>
      </c>
      <c r="O2157" s="1">
        <f t="shared" si="871"/>
        <v>0.47393364928909953</v>
      </c>
      <c r="P2157" s="1">
        <f t="shared" si="872"/>
        <v>2.4871271985725141E-2</v>
      </c>
      <c r="Q2157" s="1">
        <f t="shared" si="873"/>
        <v>3.8819165427154578E-2</v>
      </c>
      <c r="R2157" s="1">
        <f t="shared" si="874"/>
        <v>0.54981916542715459</v>
      </c>
      <c r="S2157" s="1"/>
      <c r="T2157" s="17">
        <f t="shared" si="875"/>
        <v>818.77981503809497</v>
      </c>
      <c r="U2157" s="18">
        <f t="shared" si="876"/>
        <v>1112.7024405877062</v>
      </c>
      <c r="V2157" s="2">
        <f t="shared" si="877"/>
        <v>777.84082428619013</v>
      </c>
      <c r="W2157" s="18">
        <f t="shared" si="878"/>
        <v>1057.0673185583207</v>
      </c>
      <c r="X2157" s="2">
        <f t="shared" si="879"/>
        <v>-128.56100744232359</v>
      </c>
      <c r="Y2157" s="2">
        <f t="shared" si="880"/>
        <v>105.70673185583207</v>
      </c>
      <c r="Z2157" s="2">
        <f t="shared" si="881"/>
        <v>-1000</v>
      </c>
      <c r="AA2157" s="2">
        <f t="shared" si="882"/>
        <v>1057.0673185583207</v>
      </c>
      <c r="AB2157" s="5">
        <f t="shared" si="883"/>
        <v>-1</v>
      </c>
      <c r="AC2157" s="5">
        <f t="shared" si="884"/>
        <v>1.1099999999999999</v>
      </c>
      <c r="AD2157" s="3">
        <f t="shared" si="885"/>
        <v>201509</v>
      </c>
      <c r="AE2157" s="21">
        <v>1.7350000000000001</v>
      </c>
      <c r="AF2157" s="21">
        <v>2.23</v>
      </c>
      <c r="AG2157" s="21">
        <v>1.8129999999999999</v>
      </c>
      <c r="AH2157" s="21">
        <v>2.11</v>
      </c>
      <c r="AI2157">
        <v>20</v>
      </c>
      <c r="AJ2157">
        <v>24</v>
      </c>
      <c r="AK2157">
        <f t="shared" si="886"/>
        <v>-130</v>
      </c>
      <c r="AL2157">
        <f t="shared" si="887"/>
        <v>20</v>
      </c>
      <c r="AM2157">
        <f t="shared" si="888"/>
        <v>24</v>
      </c>
    </row>
    <row r="2158" spans="2:39" x14ac:dyDescent="0.25">
      <c r="B2158" s="23">
        <v>42267</v>
      </c>
      <c r="C2158" s="20" t="s">
        <v>48</v>
      </c>
      <c r="D2158" s="20" t="s">
        <v>25</v>
      </c>
      <c r="E2158" s="2">
        <v>-247.52475247524757</v>
      </c>
      <c r="F2158" s="2">
        <v>220.00000000000003</v>
      </c>
      <c r="H2158" s="2" t="str">
        <f t="shared" si="889"/>
        <v>Pittsburgh Steelers</v>
      </c>
      <c r="I2158" s="2" t="str">
        <f t="shared" si="890"/>
        <v>San Francisco 49ers</v>
      </c>
      <c r="J2158" s="17">
        <f t="shared" si="891"/>
        <v>-247.52475247524757</v>
      </c>
      <c r="K2158" s="18">
        <f t="shared" si="892"/>
        <v>220.00000000000003</v>
      </c>
      <c r="L2158" s="4">
        <f t="shared" si="868"/>
        <v>1.4039999999999999</v>
      </c>
      <c r="M2158" s="4">
        <f t="shared" si="869"/>
        <v>3.2</v>
      </c>
      <c r="N2158" s="1">
        <f t="shared" si="870"/>
        <v>0.71225071225071235</v>
      </c>
      <c r="O2158" s="1">
        <f t="shared" si="871"/>
        <v>0.3125</v>
      </c>
      <c r="P2158" s="1">
        <f t="shared" si="872"/>
        <v>2.4152910512597825E-2</v>
      </c>
      <c r="Q2158" s="1">
        <f t="shared" si="873"/>
        <v>0.19987535612535617</v>
      </c>
      <c r="R2158" s="1">
        <f t="shared" si="874"/>
        <v>0.71087535612535624</v>
      </c>
      <c r="S2158" s="1"/>
      <c r="T2158" s="17">
        <f t="shared" si="875"/>
        <v>406.71636930913581</v>
      </c>
      <c r="U2158" s="18">
        <f t="shared" si="876"/>
        <v>2168.7785299421853</v>
      </c>
      <c r="V2158" s="2">
        <f t="shared" si="877"/>
        <v>386.38055084367903</v>
      </c>
      <c r="W2158" s="18">
        <f t="shared" si="878"/>
        <v>2060.3396034450761</v>
      </c>
      <c r="X2158" s="2">
        <f t="shared" si="879"/>
        <v>-258.81219896199633</v>
      </c>
      <c r="Y2158" s="2">
        <f t="shared" si="880"/>
        <v>206.03396034450762</v>
      </c>
      <c r="Z2158" s="2">
        <f t="shared" si="881"/>
        <v>386.38055084367903</v>
      </c>
      <c r="AA2158" s="2">
        <f t="shared" si="882"/>
        <v>-1000</v>
      </c>
      <c r="AB2158" s="5">
        <f t="shared" si="883"/>
        <v>0.40399999999999991</v>
      </c>
      <c r="AC2158" s="5">
        <f t="shared" si="884"/>
        <v>-1</v>
      </c>
      <c r="AD2158" s="3">
        <f t="shared" si="885"/>
        <v>201509</v>
      </c>
      <c r="AE2158" s="21">
        <v>1.446</v>
      </c>
      <c r="AF2158" s="21">
        <v>3</v>
      </c>
      <c r="AG2158" s="21">
        <v>1.4039999999999999</v>
      </c>
      <c r="AH2158" s="21">
        <v>3.2</v>
      </c>
      <c r="AI2158">
        <v>43</v>
      </c>
      <c r="AJ2158">
        <v>18</v>
      </c>
      <c r="AK2158">
        <f t="shared" si="886"/>
        <v>-300</v>
      </c>
      <c r="AL2158">
        <f t="shared" si="887"/>
        <v>43</v>
      </c>
      <c r="AM2158">
        <f t="shared" si="888"/>
        <v>18</v>
      </c>
    </row>
    <row r="2159" spans="2:39" x14ac:dyDescent="0.25">
      <c r="B2159" s="23">
        <v>42267</v>
      </c>
      <c r="C2159" s="20" t="s">
        <v>56</v>
      </c>
      <c r="D2159" s="20" t="s">
        <v>58</v>
      </c>
      <c r="E2159" s="2">
        <v>159</v>
      </c>
      <c r="F2159" s="2">
        <v>-177.30496453900707</v>
      </c>
      <c r="H2159" s="2" t="str">
        <f t="shared" si="889"/>
        <v>St. Louis Rams</v>
      </c>
      <c r="I2159" s="2" t="str">
        <f t="shared" si="890"/>
        <v>Washington Redskins</v>
      </c>
      <c r="J2159" s="17">
        <f t="shared" si="891"/>
        <v>-177.30496453900707</v>
      </c>
      <c r="K2159" s="18">
        <f t="shared" si="892"/>
        <v>159</v>
      </c>
      <c r="L2159" s="4">
        <f t="shared" si="868"/>
        <v>1.5640000000000001</v>
      </c>
      <c r="M2159" s="4">
        <f t="shared" si="869"/>
        <v>2.59</v>
      </c>
      <c r="N2159" s="1">
        <f t="shared" si="870"/>
        <v>0.63938618925831203</v>
      </c>
      <c r="O2159" s="1">
        <f t="shared" si="871"/>
        <v>0.38610038610038611</v>
      </c>
      <c r="P2159" s="1">
        <f t="shared" si="872"/>
        <v>2.4853153586904098E-2</v>
      </c>
      <c r="Q2159" s="1">
        <f t="shared" si="873"/>
        <v>0.12664290157896296</v>
      </c>
      <c r="R2159" s="1">
        <f t="shared" si="874"/>
        <v>0.63764290157896297</v>
      </c>
      <c r="S2159" s="1"/>
      <c r="T2159" s="17">
        <f t="shared" si="875"/>
        <v>568.27590728878238</v>
      </c>
      <c r="U2159" s="18">
        <f t="shared" si="876"/>
        <v>1585.5874535669882</v>
      </c>
      <c r="V2159" s="2">
        <f t="shared" si="877"/>
        <v>539.86211192434325</v>
      </c>
      <c r="W2159" s="18">
        <f t="shared" si="878"/>
        <v>1506.3080808886386</v>
      </c>
      <c r="X2159" s="2">
        <f t="shared" si="879"/>
        <v>-185.23248398289911</v>
      </c>
      <c r="Y2159" s="2">
        <f t="shared" si="880"/>
        <v>150.63080808886386</v>
      </c>
      <c r="Z2159" s="2">
        <f t="shared" si="881"/>
        <v>-1000</v>
      </c>
      <c r="AA2159" s="2">
        <f t="shared" si="882"/>
        <v>1506.3080808886386</v>
      </c>
      <c r="AB2159" s="5">
        <f t="shared" si="883"/>
        <v>-1</v>
      </c>
      <c r="AC2159" s="5">
        <f t="shared" si="884"/>
        <v>1.5899999999999999</v>
      </c>
      <c r="AD2159" s="3">
        <f t="shared" si="885"/>
        <v>201509</v>
      </c>
      <c r="AE2159" s="21">
        <v>2.5499999999999998</v>
      </c>
      <c r="AF2159" s="21">
        <v>1.581</v>
      </c>
      <c r="AG2159" s="21">
        <v>2.59</v>
      </c>
      <c r="AH2159" s="21">
        <v>1.5640000000000001</v>
      </c>
      <c r="AI2159">
        <v>24</v>
      </c>
      <c r="AJ2159">
        <v>10</v>
      </c>
      <c r="AK2159">
        <f t="shared" si="886"/>
        <v>-180</v>
      </c>
      <c r="AL2159">
        <f t="shared" si="887"/>
        <v>10</v>
      </c>
      <c r="AM2159">
        <f t="shared" si="888"/>
        <v>24</v>
      </c>
    </row>
    <row r="2160" spans="2:39" x14ac:dyDescent="0.25">
      <c r="B2160" s="23">
        <v>42264</v>
      </c>
      <c r="C2160" s="20" t="s">
        <v>23</v>
      </c>
      <c r="D2160" s="20" t="s">
        <v>41</v>
      </c>
      <c r="E2160" s="2">
        <v>-162.07455429497568</v>
      </c>
      <c r="F2160" s="2">
        <v>146</v>
      </c>
      <c r="H2160" s="2" t="str">
        <f t="shared" si="889"/>
        <v>Kansas City Chiefs</v>
      </c>
      <c r="I2160" s="2" t="str">
        <f t="shared" si="890"/>
        <v>Denver Broncos</v>
      </c>
      <c r="J2160" s="17">
        <f t="shared" si="891"/>
        <v>-162.07455429497568</v>
      </c>
      <c r="K2160" s="18">
        <f t="shared" si="892"/>
        <v>146</v>
      </c>
      <c r="L2160" s="4">
        <f t="shared" si="868"/>
        <v>1.6169999999999998</v>
      </c>
      <c r="M2160" s="4">
        <f t="shared" si="869"/>
        <v>2.46</v>
      </c>
      <c r="N2160" s="1">
        <f t="shared" si="870"/>
        <v>0.61842918985776141</v>
      </c>
      <c r="O2160" s="1">
        <f t="shared" si="871"/>
        <v>0.4065040650406504</v>
      </c>
      <c r="P2160" s="1">
        <f t="shared" si="872"/>
        <v>2.4326710816777175E-2</v>
      </c>
      <c r="Q2160" s="1">
        <f t="shared" si="873"/>
        <v>0.10596256240855551</v>
      </c>
      <c r="R2160" s="1">
        <f t="shared" si="874"/>
        <v>0.61696256240855551</v>
      </c>
      <c r="S2160" s="1"/>
      <c r="T2160" s="17">
        <f t="shared" si="875"/>
        <v>620.84389058569059</v>
      </c>
      <c r="U2160" s="18">
        <f t="shared" si="876"/>
        <v>1456.8535337470446</v>
      </c>
      <c r="V2160" s="2">
        <f t="shared" si="877"/>
        <v>589.80169605640606</v>
      </c>
      <c r="W2160" s="18">
        <f t="shared" si="878"/>
        <v>1384.0108570596924</v>
      </c>
      <c r="X2160" s="2">
        <f t="shared" si="879"/>
        <v>-169.54851209928776</v>
      </c>
      <c r="Y2160" s="2">
        <f t="shared" si="880"/>
        <v>138.40108570596925</v>
      </c>
      <c r="Z2160" s="2">
        <f t="shared" si="881"/>
        <v>-1000</v>
      </c>
      <c r="AA2160" s="2">
        <f t="shared" si="882"/>
        <v>1384.0108570596924</v>
      </c>
      <c r="AB2160" s="5">
        <f t="shared" si="883"/>
        <v>-1</v>
      </c>
      <c r="AC2160" s="5">
        <f t="shared" si="884"/>
        <v>1.46</v>
      </c>
      <c r="AD2160" s="3">
        <f t="shared" si="885"/>
        <v>201509</v>
      </c>
      <c r="AE2160" s="21">
        <v>1.5980000000000001</v>
      </c>
      <c r="AF2160" s="21">
        <v>2.5099999999999998</v>
      </c>
      <c r="AG2160" s="21">
        <v>1.617</v>
      </c>
      <c r="AH2160" s="21">
        <v>2.46</v>
      </c>
      <c r="AI2160">
        <v>24</v>
      </c>
      <c r="AJ2160">
        <v>31</v>
      </c>
      <c r="AK2160">
        <f t="shared" si="886"/>
        <v>-170</v>
      </c>
      <c r="AL2160">
        <f t="shared" si="887"/>
        <v>24</v>
      </c>
      <c r="AM2160">
        <f t="shared" si="888"/>
        <v>31</v>
      </c>
    </row>
    <row r="2161" spans="2:39" x14ac:dyDescent="0.25">
      <c r="B2161" s="23">
        <v>42261</v>
      </c>
      <c r="C2161" s="20" t="s">
        <v>25</v>
      </c>
      <c r="D2161" s="20" t="s">
        <v>32</v>
      </c>
      <c r="E2161" s="2">
        <v>140</v>
      </c>
      <c r="F2161" s="2">
        <v>-155.03875968992247</v>
      </c>
      <c r="H2161" s="2" t="str">
        <f t="shared" si="889"/>
        <v>Minnesota Vikings</v>
      </c>
      <c r="I2161" s="2" t="str">
        <f t="shared" si="890"/>
        <v>San Francisco 49ers</v>
      </c>
      <c r="J2161" s="17">
        <f t="shared" si="891"/>
        <v>-155.03875968992247</v>
      </c>
      <c r="K2161" s="18">
        <f t="shared" si="892"/>
        <v>140</v>
      </c>
      <c r="L2161" s="4">
        <f t="shared" si="868"/>
        <v>1.645</v>
      </c>
      <c r="M2161" s="4">
        <f t="shared" si="869"/>
        <v>2.4</v>
      </c>
      <c r="N2161" s="1">
        <f t="shared" si="870"/>
        <v>0.60790273556231</v>
      </c>
      <c r="O2161" s="1">
        <f t="shared" si="871"/>
        <v>0.41666666666666669</v>
      </c>
      <c r="P2161" s="1">
        <f t="shared" si="872"/>
        <v>2.3980222496909787E-2</v>
      </c>
      <c r="Q2161" s="1">
        <f t="shared" si="873"/>
        <v>9.5618034447821659E-2</v>
      </c>
      <c r="R2161" s="1">
        <f t="shared" si="874"/>
        <v>0.6066180344478217</v>
      </c>
      <c r="S2161" s="1"/>
      <c r="T2161" s="17">
        <f t="shared" si="875"/>
        <v>648.48379575502895</v>
      </c>
      <c r="U2161" s="18">
        <f t="shared" si="876"/>
        <v>1396.9947605426773</v>
      </c>
      <c r="V2161" s="2">
        <f t="shared" si="877"/>
        <v>616.05960596727743</v>
      </c>
      <c r="W2161" s="18">
        <f t="shared" si="878"/>
        <v>1327.1450225155434</v>
      </c>
      <c r="X2161" s="2">
        <f t="shared" si="879"/>
        <v>-162.32195558900446</v>
      </c>
      <c r="Y2161" s="2">
        <f t="shared" si="880"/>
        <v>132.71450225155434</v>
      </c>
      <c r="Z2161" s="2">
        <f t="shared" si="881"/>
        <v>-1000</v>
      </c>
      <c r="AA2161" s="2">
        <f t="shared" si="882"/>
        <v>1327.1450225155434</v>
      </c>
      <c r="AB2161" s="5">
        <f t="shared" si="883"/>
        <v>-1</v>
      </c>
      <c r="AC2161" s="5">
        <f t="shared" si="884"/>
        <v>1.4</v>
      </c>
      <c r="AD2161" s="3">
        <f t="shared" si="885"/>
        <v>201509</v>
      </c>
      <c r="AE2161" s="21">
        <v>2.1800000000000002</v>
      </c>
      <c r="AF2161" s="21">
        <v>1.7689999999999999</v>
      </c>
      <c r="AG2161" s="21">
        <v>2.4</v>
      </c>
      <c r="AH2161" s="21">
        <v>1.645</v>
      </c>
      <c r="AI2161">
        <v>20</v>
      </c>
      <c r="AJ2161">
        <v>3</v>
      </c>
      <c r="AK2161">
        <f t="shared" si="886"/>
        <v>-160</v>
      </c>
      <c r="AL2161">
        <f t="shared" si="887"/>
        <v>3</v>
      </c>
      <c r="AM2161">
        <f t="shared" si="888"/>
        <v>20</v>
      </c>
    </row>
    <row r="2162" spans="2:39" x14ac:dyDescent="0.25">
      <c r="B2162" s="23">
        <v>42261</v>
      </c>
      <c r="C2162" s="20" t="s">
        <v>38</v>
      </c>
      <c r="D2162" s="20" t="s">
        <v>22</v>
      </c>
      <c r="E2162" s="2">
        <v>159</v>
      </c>
      <c r="F2162" s="2">
        <v>-177.30496453900707</v>
      </c>
      <c r="H2162" s="2" t="str">
        <f t="shared" si="889"/>
        <v>Philadelphia Eagles</v>
      </c>
      <c r="I2162" s="2" t="str">
        <f t="shared" si="890"/>
        <v>Atlanta Falcons</v>
      </c>
      <c r="J2162" s="17">
        <f t="shared" si="891"/>
        <v>-177.30496453900707</v>
      </c>
      <c r="K2162" s="18">
        <f t="shared" si="892"/>
        <v>159</v>
      </c>
      <c r="L2162" s="4">
        <f t="shared" si="868"/>
        <v>1.5640000000000001</v>
      </c>
      <c r="M2162" s="4">
        <f t="shared" si="869"/>
        <v>2.59</v>
      </c>
      <c r="N2162" s="1">
        <f t="shared" si="870"/>
        <v>0.63938618925831203</v>
      </c>
      <c r="O2162" s="1">
        <f t="shared" si="871"/>
        <v>0.38610038610038611</v>
      </c>
      <c r="P2162" s="1">
        <f t="shared" si="872"/>
        <v>2.4853153586904098E-2</v>
      </c>
      <c r="Q2162" s="1">
        <f t="shared" si="873"/>
        <v>0.12664290157896296</v>
      </c>
      <c r="R2162" s="1">
        <f t="shared" si="874"/>
        <v>0.63764290157896297</v>
      </c>
      <c r="S2162" s="1"/>
      <c r="T2162" s="17">
        <f t="shared" si="875"/>
        <v>568.27590728878238</v>
      </c>
      <c r="U2162" s="18">
        <f t="shared" si="876"/>
        <v>1585.5874535669882</v>
      </c>
      <c r="V2162" s="2">
        <f t="shared" si="877"/>
        <v>539.86211192434325</v>
      </c>
      <c r="W2162" s="18">
        <f t="shared" si="878"/>
        <v>1506.3080808886386</v>
      </c>
      <c r="X2162" s="2">
        <f t="shared" si="879"/>
        <v>-185.23248398289911</v>
      </c>
      <c r="Y2162" s="2">
        <f t="shared" si="880"/>
        <v>150.63080808886386</v>
      </c>
      <c r="Z2162" s="2">
        <f t="shared" si="881"/>
        <v>-1000</v>
      </c>
      <c r="AA2162" s="2">
        <f t="shared" si="882"/>
        <v>1506.3080808886386</v>
      </c>
      <c r="AB2162" s="5">
        <f t="shared" si="883"/>
        <v>-1</v>
      </c>
      <c r="AC2162" s="5">
        <f t="shared" si="884"/>
        <v>1.5899999999999999</v>
      </c>
      <c r="AD2162" s="3">
        <f t="shared" si="885"/>
        <v>201509</v>
      </c>
      <c r="AE2162" s="21">
        <v>2.37</v>
      </c>
      <c r="AF2162" s="21">
        <v>1.6619999999999999</v>
      </c>
      <c r="AG2162" s="21">
        <v>2.59</v>
      </c>
      <c r="AH2162" s="21">
        <v>1.5640000000000001</v>
      </c>
      <c r="AI2162">
        <v>26</v>
      </c>
      <c r="AJ2162">
        <v>24</v>
      </c>
      <c r="AK2162">
        <f t="shared" si="886"/>
        <v>-180</v>
      </c>
      <c r="AL2162">
        <f t="shared" si="887"/>
        <v>24</v>
      </c>
      <c r="AM2162">
        <f t="shared" si="888"/>
        <v>26</v>
      </c>
    </row>
    <row r="2163" spans="2:39" x14ac:dyDescent="0.25">
      <c r="B2163" s="23">
        <v>42260</v>
      </c>
      <c r="C2163" s="20" t="s">
        <v>26</v>
      </c>
      <c r="D2163" s="20" t="s">
        <v>28</v>
      </c>
      <c r="E2163" s="2">
        <v>-302.1148036253777</v>
      </c>
      <c r="F2163" s="2">
        <v>266</v>
      </c>
      <c r="H2163" s="2" t="str">
        <f t="shared" si="889"/>
        <v>Dallas Cowboys</v>
      </c>
      <c r="I2163" s="2" t="str">
        <f t="shared" si="890"/>
        <v>New York Giants</v>
      </c>
      <c r="J2163" s="17">
        <f t="shared" si="891"/>
        <v>-302.1148036253777</v>
      </c>
      <c r="K2163" s="18">
        <f t="shared" si="892"/>
        <v>266</v>
      </c>
      <c r="L2163" s="4">
        <f t="shared" si="868"/>
        <v>1.331</v>
      </c>
      <c r="M2163" s="4">
        <f t="shared" si="869"/>
        <v>3.66</v>
      </c>
      <c r="N2163" s="1">
        <f t="shared" si="870"/>
        <v>0.75131480090157776</v>
      </c>
      <c r="O2163" s="1">
        <f t="shared" si="871"/>
        <v>0.27322404371584696</v>
      </c>
      <c r="P2163" s="1">
        <f t="shared" si="872"/>
        <v>2.3951112001602826E-2</v>
      </c>
      <c r="Q2163" s="1">
        <f t="shared" si="873"/>
        <v>0.2390453785928654</v>
      </c>
      <c r="R2163" s="1">
        <f t="shared" si="874"/>
        <v>0.75004537859286535</v>
      </c>
      <c r="S2163" s="1"/>
      <c r="T2163" s="17">
        <f t="shared" si="875"/>
        <v>333.25266516016148</v>
      </c>
      <c r="U2163" s="18">
        <f t="shared" si="876"/>
        <v>2598.7355030309577</v>
      </c>
      <c r="V2163" s="2">
        <f t="shared" si="877"/>
        <v>316.59003190215338</v>
      </c>
      <c r="W2163" s="18">
        <f t="shared" si="878"/>
        <v>2468.7987278794099</v>
      </c>
      <c r="X2163" s="2">
        <f t="shared" si="879"/>
        <v>-315.86591466311995</v>
      </c>
      <c r="Y2163" s="2">
        <f t="shared" si="880"/>
        <v>246.879872787941</v>
      </c>
      <c r="Z2163" s="2">
        <f t="shared" si="881"/>
        <v>316.59003190215338</v>
      </c>
      <c r="AA2163" s="2">
        <f t="shared" si="882"/>
        <v>-1000</v>
      </c>
      <c r="AB2163" s="5">
        <f t="shared" si="883"/>
        <v>0.33099999999999996</v>
      </c>
      <c r="AC2163" s="5">
        <f t="shared" si="884"/>
        <v>-1</v>
      </c>
      <c r="AD2163" s="3">
        <f t="shared" si="885"/>
        <v>201509</v>
      </c>
      <c r="AE2163" s="21">
        <v>1.413</v>
      </c>
      <c r="AF2163" s="21">
        <v>3.16</v>
      </c>
      <c r="AG2163" s="21">
        <v>1.331</v>
      </c>
      <c r="AH2163" s="21">
        <v>3.66</v>
      </c>
      <c r="AI2163">
        <v>27</v>
      </c>
      <c r="AJ2163">
        <v>26</v>
      </c>
      <c r="AK2163">
        <f t="shared" si="886"/>
        <v>-400</v>
      </c>
      <c r="AL2163">
        <f t="shared" si="887"/>
        <v>27</v>
      </c>
      <c r="AM2163">
        <f t="shared" si="888"/>
        <v>26</v>
      </c>
    </row>
    <row r="2164" spans="2:39" x14ac:dyDescent="0.25">
      <c r="B2164" s="23">
        <v>42260</v>
      </c>
      <c r="C2164" s="20" t="s">
        <v>41</v>
      </c>
      <c r="D2164" s="20" t="s">
        <v>31</v>
      </c>
      <c r="E2164" s="2">
        <v>-220.26431718061676</v>
      </c>
      <c r="F2164" s="2">
        <v>197.00000000000003</v>
      </c>
      <c r="H2164" s="2" t="str">
        <f t="shared" si="889"/>
        <v>Denver Broncos</v>
      </c>
      <c r="I2164" s="2" t="str">
        <f t="shared" si="890"/>
        <v>Baltimore Ravens</v>
      </c>
      <c r="J2164" s="17">
        <f t="shared" si="891"/>
        <v>-220.26431718061676</v>
      </c>
      <c r="K2164" s="18">
        <f t="shared" si="892"/>
        <v>197.00000000000003</v>
      </c>
      <c r="L2164" s="4">
        <f t="shared" si="868"/>
        <v>1.4540000000000002</v>
      </c>
      <c r="M2164" s="4">
        <f t="shared" si="869"/>
        <v>2.97</v>
      </c>
      <c r="N2164" s="1">
        <f t="shared" si="870"/>
        <v>0.68775790921595592</v>
      </c>
      <c r="O2164" s="1">
        <f t="shared" si="871"/>
        <v>0.33670033670033667</v>
      </c>
      <c r="P2164" s="1">
        <f t="shared" si="872"/>
        <v>2.3874321880650751E-2</v>
      </c>
      <c r="Q2164" s="1">
        <f t="shared" si="873"/>
        <v>0.17552878625780963</v>
      </c>
      <c r="R2164" s="1">
        <f t="shared" si="874"/>
        <v>0.68652878625780966</v>
      </c>
      <c r="S2164" s="1"/>
      <c r="T2164" s="17">
        <f t="shared" si="875"/>
        <v>456.6031607369099</v>
      </c>
      <c r="U2164" s="18">
        <f t="shared" si="876"/>
        <v>1948.6078523326898</v>
      </c>
      <c r="V2164" s="2">
        <f t="shared" si="877"/>
        <v>433.77300270006441</v>
      </c>
      <c r="W2164" s="18">
        <f t="shared" si="878"/>
        <v>1851.1774597160552</v>
      </c>
      <c r="X2164" s="2">
        <f t="shared" si="879"/>
        <v>-230.53532464570125</v>
      </c>
      <c r="Y2164" s="2">
        <f t="shared" si="880"/>
        <v>185.11774597160553</v>
      </c>
      <c r="Z2164" s="2">
        <f t="shared" si="881"/>
        <v>433.77300270006441</v>
      </c>
      <c r="AA2164" s="2">
        <f t="shared" si="882"/>
        <v>-1000</v>
      </c>
      <c r="AB2164" s="5">
        <f t="shared" si="883"/>
        <v>0.45400000000000018</v>
      </c>
      <c r="AC2164" s="5">
        <f t="shared" si="884"/>
        <v>-1</v>
      </c>
      <c r="AD2164" s="3">
        <f t="shared" si="885"/>
        <v>201509</v>
      </c>
      <c r="AE2164" s="21">
        <v>1.4730000000000001</v>
      </c>
      <c r="AF2164" s="21">
        <v>2.89</v>
      </c>
      <c r="AG2164" s="21">
        <v>1.454</v>
      </c>
      <c r="AH2164" s="21">
        <v>2.97</v>
      </c>
      <c r="AI2164">
        <v>19</v>
      </c>
      <c r="AJ2164">
        <v>13</v>
      </c>
      <c r="AK2164">
        <f t="shared" si="886"/>
        <v>-300</v>
      </c>
      <c r="AL2164">
        <f t="shared" si="887"/>
        <v>19</v>
      </c>
      <c r="AM2164">
        <f t="shared" si="888"/>
        <v>13</v>
      </c>
    </row>
    <row r="2165" spans="2:39" x14ac:dyDescent="0.25">
      <c r="B2165" s="23">
        <v>42260</v>
      </c>
      <c r="C2165" s="20" t="s">
        <v>55</v>
      </c>
      <c r="D2165" s="20" t="s">
        <v>24</v>
      </c>
      <c r="E2165" s="2">
        <v>136</v>
      </c>
      <c r="F2165" s="2">
        <v>-150.15015015015015</v>
      </c>
      <c r="H2165" s="2" t="str">
        <f t="shared" si="889"/>
        <v>Cincinnati Bengals</v>
      </c>
      <c r="I2165" s="2" t="str">
        <f t="shared" si="890"/>
        <v>Oakland Raiders</v>
      </c>
      <c r="J2165" s="17">
        <f t="shared" si="891"/>
        <v>-150.15015015015015</v>
      </c>
      <c r="K2165" s="18">
        <f t="shared" si="892"/>
        <v>136</v>
      </c>
      <c r="L2165" s="4">
        <f t="shared" si="868"/>
        <v>1.6659999999999999</v>
      </c>
      <c r="M2165" s="4">
        <f t="shared" si="869"/>
        <v>2.3600000000000003</v>
      </c>
      <c r="N2165" s="1">
        <f t="shared" si="870"/>
        <v>0.60024009603841544</v>
      </c>
      <c r="O2165" s="1">
        <f t="shared" si="871"/>
        <v>0.42372881355932196</v>
      </c>
      <c r="P2165" s="1">
        <f t="shared" si="872"/>
        <v>2.3407848981619406E-2</v>
      </c>
      <c r="Q2165" s="1">
        <f t="shared" si="873"/>
        <v>8.8255641239546739E-2</v>
      </c>
      <c r="R2165" s="1">
        <f t="shared" si="874"/>
        <v>0.59925564123954678</v>
      </c>
      <c r="S2165" s="1"/>
      <c r="T2165" s="17">
        <f t="shared" si="875"/>
        <v>668.73689821513005</v>
      </c>
      <c r="U2165" s="18">
        <f t="shared" si="876"/>
        <v>1356.0765066241347</v>
      </c>
      <c r="V2165" s="2">
        <f t="shared" si="877"/>
        <v>635.30005330437348</v>
      </c>
      <c r="W2165" s="18">
        <f t="shared" si="878"/>
        <v>1288.2726812929279</v>
      </c>
      <c r="X2165" s="2">
        <f t="shared" si="879"/>
        <v>-157.40593673787998</v>
      </c>
      <c r="Y2165" s="2">
        <f t="shared" si="880"/>
        <v>128.8272681292928</v>
      </c>
      <c r="Z2165" s="2">
        <f t="shared" si="881"/>
        <v>635.30005330437348</v>
      </c>
      <c r="AA2165" s="2">
        <f t="shared" si="882"/>
        <v>-1000</v>
      </c>
      <c r="AB2165" s="5">
        <f t="shared" si="883"/>
        <v>0.66599999999999993</v>
      </c>
      <c r="AC2165" s="5">
        <f t="shared" si="884"/>
        <v>-1</v>
      </c>
      <c r="AD2165" s="3">
        <f t="shared" si="885"/>
        <v>201509</v>
      </c>
      <c r="AE2165" s="21">
        <v>2.58</v>
      </c>
      <c r="AF2165" s="21">
        <v>1.571</v>
      </c>
      <c r="AG2165" s="21">
        <v>2.36</v>
      </c>
      <c r="AH2165" s="21">
        <v>1.6659999999999999</v>
      </c>
      <c r="AI2165">
        <v>13</v>
      </c>
      <c r="AJ2165">
        <v>33</v>
      </c>
      <c r="AK2165">
        <f t="shared" si="886"/>
        <v>-160</v>
      </c>
      <c r="AL2165">
        <f t="shared" si="887"/>
        <v>33</v>
      </c>
      <c r="AM2165">
        <f t="shared" si="888"/>
        <v>13</v>
      </c>
    </row>
    <row r="2166" spans="2:39" x14ac:dyDescent="0.25">
      <c r="B2166" s="23">
        <v>42260</v>
      </c>
      <c r="C2166" s="20" t="s">
        <v>30</v>
      </c>
      <c r="D2166" s="20" t="s">
        <v>44</v>
      </c>
      <c r="E2166" s="2">
        <v>-155.03875968992247</v>
      </c>
      <c r="F2166" s="2">
        <v>140</v>
      </c>
      <c r="H2166" s="2" t="str">
        <f t="shared" si="889"/>
        <v>Tampa Bay Buccaneers</v>
      </c>
      <c r="I2166" s="2" t="str">
        <f t="shared" si="890"/>
        <v>Tennessee Titans</v>
      </c>
      <c r="J2166" s="17">
        <f t="shared" si="891"/>
        <v>-155.03875968992247</v>
      </c>
      <c r="K2166" s="18">
        <f t="shared" si="892"/>
        <v>140</v>
      </c>
      <c r="L2166" s="4">
        <f t="shared" si="868"/>
        <v>1.645</v>
      </c>
      <c r="M2166" s="4">
        <f t="shared" si="869"/>
        <v>2.4</v>
      </c>
      <c r="N2166" s="1">
        <f t="shared" si="870"/>
        <v>0.60790273556231</v>
      </c>
      <c r="O2166" s="1">
        <f t="shared" si="871"/>
        <v>0.41666666666666669</v>
      </c>
      <c r="P2166" s="1">
        <f t="shared" si="872"/>
        <v>2.3980222496909787E-2</v>
      </c>
      <c r="Q2166" s="1">
        <f t="shared" si="873"/>
        <v>9.5618034447821659E-2</v>
      </c>
      <c r="R2166" s="1">
        <f t="shared" si="874"/>
        <v>0.6066180344478217</v>
      </c>
      <c r="S2166" s="1"/>
      <c r="T2166" s="17">
        <f t="shared" si="875"/>
        <v>648.48379575502895</v>
      </c>
      <c r="U2166" s="18">
        <f t="shared" si="876"/>
        <v>1396.9947605426773</v>
      </c>
      <c r="V2166" s="2">
        <f t="shared" si="877"/>
        <v>616.05960596727743</v>
      </c>
      <c r="W2166" s="18">
        <f t="shared" si="878"/>
        <v>1327.1450225155434</v>
      </c>
      <c r="X2166" s="2">
        <f t="shared" si="879"/>
        <v>-162.32195558900446</v>
      </c>
      <c r="Y2166" s="2">
        <f t="shared" si="880"/>
        <v>132.71450225155434</v>
      </c>
      <c r="Z2166" s="2">
        <f t="shared" si="881"/>
        <v>-1000</v>
      </c>
      <c r="AA2166" s="2">
        <f t="shared" si="882"/>
        <v>1327.1450225155434</v>
      </c>
      <c r="AB2166" s="5">
        <f t="shared" si="883"/>
        <v>-1</v>
      </c>
      <c r="AC2166" s="5">
        <f t="shared" si="884"/>
        <v>1.4</v>
      </c>
      <c r="AD2166" s="3">
        <f t="shared" si="885"/>
        <v>201509</v>
      </c>
      <c r="AE2166" s="21">
        <v>1.6020000000000001</v>
      </c>
      <c r="AF2166" s="21">
        <v>2.5</v>
      </c>
      <c r="AG2166" s="21">
        <v>1.645</v>
      </c>
      <c r="AH2166" s="21">
        <v>2.4</v>
      </c>
      <c r="AI2166">
        <v>14</v>
      </c>
      <c r="AJ2166">
        <v>42</v>
      </c>
      <c r="AK2166">
        <f t="shared" si="886"/>
        <v>-160</v>
      </c>
      <c r="AL2166">
        <f t="shared" si="887"/>
        <v>14</v>
      </c>
      <c r="AM2166">
        <f t="shared" si="888"/>
        <v>42</v>
      </c>
    </row>
    <row r="2167" spans="2:39" x14ac:dyDescent="0.25">
      <c r="B2167" s="23">
        <v>42260</v>
      </c>
      <c r="C2167" s="20" t="s">
        <v>51</v>
      </c>
      <c r="D2167" s="20" t="s">
        <v>46</v>
      </c>
      <c r="E2167" s="2">
        <v>-130.03901170351108</v>
      </c>
      <c r="F2167" s="2">
        <v>118.00000000000001</v>
      </c>
      <c r="H2167" s="2" t="str">
        <f t="shared" si="889"/>
        <v>Arizona Cardinals</v>
      </c>
      <c r="I2167" s="2" t="str">
        <f t="shared" si="890"/>
        <v>New Orleans Saints</v>
      </c>
      <c r="J2167" s="17">
        <f t="shared" si="891"/>
        <v>-130.03901170351108</v>
      </c>
      <c r="K2167" s="18">
        <f t="shared" si="892"/>
        <v>118.00000000000001</v>
      </c>
      <c r="L2167" s="4">
        <f t="shared" si="868"/>
        <v>1.7689999999999999</v>
      </c>
      <c r="M2167" s="4">
        <f t="shared" si="869"/>
        <v>2.1800000000000002</v>
      </c>
      <c r="N2167" s="1">
        <f t="shared" si="870"/>
        <v>0.56529112492933864</v>
      </c>
      <c r="O2167" s="1">
        <f t="shared" si="871"/>
        <v>0.4587155963302752</v>
      </c>
      <c r="P2167" s="1">
        <f t="shared" si="872"/>
        <v>2.3443909850595079E-2</v>
      </c>
      <c r="Q2167" s="1">
        <f t="shared" si="873"/>
        <v>5.328776429953172E-2</v>
      </c>
      <c r="R2167" s="1">
        <f t="shared" si="874"/>
        <v>0.56428776429953176</v>
      </c>
      <c r="S2167" s="1"/>
      <c r="T2167" s="17">
        <f t="shared" si="875"/>
        <v>772.14546064335025</v>
      </c>
      <c r="U2167" s="18">
        <f t="shared" si="876"/>
        <v>1178.7723247127699</v>
      </c>
      <c r="V2167" s="2">
        <f t="shared" si="877"/>
        <v>733.53818761118271</v>
      </c>
      <c r="W2167" s="18">
        <f t="shared" si="878"/>
        <v>1119.8337084771313</v>
      </c>
      <c r="X2167" s="2">
        <f t="shared" si="879"/>
        <v>-136.32555426413018</v>
      </c>
      <c r="Y2167" s="2">
        <f t="shared" si="880"/>
        <v>111.98337084771313</v>
      </c>
      <c r="Z2167" s="2">
        <f t="shared" si="881"/>
        <v>733.53818761118271</v>
      </c>
      <c r="AA2167" s="2">
        <f t="shared" si="882"/>
        <v>-1000</v>
      </c>
      <c r="AB2167" s="5">
        <f t="shared" si="883"/>
        <v>0.76899999999999991</v>
      </c>
      <c r="AC2167" s="5">
        <f t="shared" si="884"/>
        <v>-1</v>
      </c>
      <c r="AD2167" s="3">
        <f t="shared" si="885"/>
        <v>201509</v>
      </c>
      <c r="AE2167" s="21">
        <v>1.7689999999999999</v>
      </c>
      <c r="AF2167" s="21">
        <v>2.1800000000000002</v>
      </c>
      <c r="AG2167" s="21">
        <v>1.7689999999999999</v>
      </c>
      <c r="AH2167" s="21">
        <v>2.1800000000000002</v>
      </c>
      <c r="AI2167">
        <v>31</v>
      </c>
      <c r="AJ2167">
        <v>19</v>
      </c>
      <c r="AK2167">
        <f t="shared" si="886"/>
        <v>-140</v>
      </c>
      <c r="AL2167">
        <f t="shared" si="887"/>
        <v>31</v>
      </c>
      <c r="AM2167">
        <f t="shared" si="888"/>
        <v>19</v>
      </c>
    </row>
    <row r="2168" spans="2:39" x14ac:dyDescent="0.25">
      <c r="B2168" s="23">
        <v>42260</v>
      </c>
      <c r="C2168" s="20" t="s">
        <v>57</v>
      </c>
      <c r="D2168" s="20" t="s">
        <v>37</v>
      </c>
      <c r="E2168" s="2">
        <v>-180.1801801801802</v>
      </c>
      <c r="F2168" s="2">
        <v>162</v>
      </c>
      <c r="H2168" s="2" t="str">
        <f t="shared" si="889"/>
        <v>San Diego Chargers</v>
      </c>
      <c r="I2168" s="2" t="str">
        <f t="shared" si="890"/>
        <v>Detroit Lions</v>
      </c>
      <c r="J2168" s="17">
        <f t="shared" si="891"/>
        <v>-180.1801801801802</v>
      </c>
      <c r="K2168" s="18">
        <f t="shared" si="892"/>
        <v>162</v>
      </c>
      <c r="L2168" s="4">
        <f t="shared" si="868"/>
        <v>1.5549999999999997</v>
      </c>
      <c r="M2168" s="4">
        <f t="shared" si="869"/>
        <v>2.62</v>
      </c>
      <c r="N2168" s="1">
        <f t="shared" si="870"/>
        <v>0.64308681672025736</v>
      </c>
      <c r="O2168" s="1">
        <f t="shared" si="871"/>
        <v>0.38167938931297707</v>
      </c>
      <c r="P2168" s="1">
        <f t="shared" si="872"/>
        <v>2.4167664670658784E-2</v>
      </c>
      <c r="Q2168" s="1">
        <f t="shared" si="873"/>
        <v>0.13070371370364015</v>
      </c>
      <c r="R2168" s="1">
        <f t="shared" si="874"/>
        <v>0.6417037137036401</v>
      </c>
      <c r="S2168" s="1"/>
      <c r="T2168" s="17">
        <f t="shared" si="875"/>
        <v>558.35158601222145</v>
      </c>
      <c r="U2168" s="18">
        <f t="shared" si="876"/>
        <v>1612.4084218612529</v>
      </c>
      <c r="V2168" s="2">
        <f t="shared" si="877"/>
        <v>530.43400671161032</v>
      </c>
      <c r="W2168" s="18">
        <f t="shared" si="878"/>
        <v>1531.7880007681902</v>
      </c>
      <c r="X2168" s="2">
        <f t="shared" si="879"/>
        <v>-188.52486592996408</v>
      </c>
      <c r="Y2168" s="2">
        <f t="shared" si="880"/>
        <v>153.17880007681902</v>
      </c>
      <c r="Z2168" s="2">
        <f t="shared" si="881"/>
        <v>530.43400671161032</v>
      </c>
      <c r="AA2168" s="2">
        <f t="shared" si="882"/>
        <v>-1000</v>
      </c>
      <c r="AB2168" s="5">
        <f t="shared" si="883"/>
        <v>0.55499999999999972</v>
      </c>
      <c r="AC2168" s="5">
        <f t="shared" si="884"/>
        <v>-1</v>
      </c>
      <c r="AD2168" s="3">
        <f t="shared" si="885"/>
        <v>201509</v>
      </c>
      <c r="AE2168" s="21">
        <v>1.6890000000000001</v>
      </c>
      <c r="AF2168" s="21">
        <v>2.31</v>
      </c>
      <c r="AG2168" s="21">
        <v>1.5549999999999999</v>
      </c>
      <c r="AH2168" s="21">
        <v>2.62</v>
      </c>
      <c r="AI2168">
        <v>33</v>
      </c>
      <c r="AJ2168">
        <v>28</v>
      </c>
      <c r="AK2168">
        <f t="shared" si="886"/>
        <v>-190</v>
      </c>
      <c r="AL2168">
        <f t="shared" si="887"/>
        <v>33</v>
      </c>
      <c r="AM2168">
        <f t="shared" si="888"/>
        <v>28</v>
      </c>
    </row>
    <row r="2169" spans="2:39" x14ac:dyDescent="0.25">
      <c r="B2169" s="23">
        <v>42260</v>
      </c>
      <c r="C2169" s="20" t="s">
        <v>27</v>
      </c>
      <c r="D2169" s="20" t="s">
        <v>42</v>
      </c>
      <c r="E2169" s="2">
        <v>-101.01010101010101</v>
      </c>
      <c r="F2169" s="2">
        <v>-109.05125408942203</v>
      </c>
      <c r="H2169" s="2" t="str">
        <f t="shared" si="889"/>
        <v>Indianapolis Colts</v>
      </c>
      <c r="I2169" s="2" t="str">
        <f t="shared" si="890"/>
        <v>Buffalo Bills</v>
      </c>
      <c r="J2169" s="17">
        <f t="shared" si="891"/>
        <v>-109.05125408942203</v>
      </c>
      <c r="K2169" s="18">
        <f t="shared" si="892"/>
        <v>-101.01010101010101</v>
      </c>
      <c r="L2169" s="4">
        <f t="shared" si="868"/>
        <v>1.917</v>
      </c>
      <c r="M2169" s="4">
        <f t="shared" si="869"/>
        <v>1.99</v>
      </c>
      <c r="N2169" s="1">
        <f t="shared" si="870"/>
        <v>0.52164840897235265</v>
      </c>
      <c r="O2169" s="1">
        <f t="shared" si="871"/>
        <v>0.50251256281407031</v>
      </c>
      <c r="P2169" s="1">
        <f t="shared" si="872"/>
        <v>2.3590990529818279E-2</v>
      </c>
      <c r="Q2169" s="1">
        <f t="shared" si="873"/>
        <v>9.5679230791411718E-3</v>
      </c>
      <c r="R2169" s="1">
        <f t="shared" si="874"/>
        <v>0.52056792307914113</v>
      </c>
      <c r="S2169" s="1"/>
      <c r="T2169" s="17">
        <f t="shared" si="875"/>
        <v>920.97890720011105</v>
      </c>
      <c r="U2169" s="18">
        <f t="shared" si="876"/>
        <v>990.21929158732769</v>
      </c>
      <c r="V2169" s="2">
        <f t="shared" si="877"/>
        <v>874.92996184010542</v>
      </c>
      <c r="W2169" s="18">
        <f t="shared" si="878"/>
        <v>940.70832700796132</v>
      </c>
      <c r="X2169" s="2">
        <f t="shared" si="879"/>
        <v>-114.29486285929151</v>
      </c>
      <c r="Y2169" s="2">
        <f t="shared" si="880"/>
        <v>-106.30287532168693</v>
      </c>
      <c r="Z2169" s="2">
        <f t="shared" si="881"/>
        <v>-1000</v>
      </c>
      <c r="AA2169" s="2">
        <f t="shared" si="882"/>
        <v>940.70832700796132</v>
      </c>
      <c r="AB2169" s="5">
        <f t="shared" si="883"/>
        <v>-1</v>
      </c>
      <c r="AC2169" s="5">
        <f t="shared" si="884"/>
        <v>0.99</v>
      </c>
      <c r="AD2169" s="3">
        <f t="shared" si="885"/>
        <v>201509</v>
      </c>
      <c r="AE2169" s="21">
        <v>2.2999999999999998</v>
      </c>
      <c r="AF2169" s="21">
        <v>1.694</v>
      </c>
      <c r="AG2169" s="21">
        <v>1.99</v>
      </c>
      <c r="AH2169" s="21">
        <v>1.917</v>
      </c>
      <c r="AI2169">
        <v>27</v>
      </c>
      <c r="AJ2169">
        <v>14</v>
      </c>
      <c r="AK2169">
        <f t="shared" si="886"/>
        <v>-110</v>
      </c>
      <c r="AL2169">
        <f t="shared" si="887"/>
        <v>14</v>
      </c>
      <c r="AM2169">
        <f t="shared" si="888"/>
        <v>27</v>
      </c>
    </row>
    <row r="2170" spans="2:39" x14ac:dyDescent="0.25">
      <c r="B2170" s="23">
        <v>42260</v>
      </c>
      <c r="C2170" s="20" t="s">
        <v>40</v>
      </c>
      <c r="D2170" s="20" t="s">
        <v>36</v>
      </c>
      <c r="E2170" s="2">
        <v>222.00000000000003</v>
      </c>
      <c r="F2170" s="2">
        <v>-250.00000000000006</v>
      </c>
      <c r="H2170" s="2" t="str">
        <f t="shared" si="889"/>
        <v>Green Bay Packers</v>
      </c>
      <c r="I2170" s="2" t="str">
        <f t="shared" si="890"/>
        <v>Chicago Bears</v>
      </c>
      <c r="J2170" s="17">
        <f t="shared" si="891"/>
        <v>-250.00000000000006</v>
      </c>
      <c r="K2170" s="18">
        <f t="shared" si="892"/>
        <v>222.00000000000003</v>
      </c>
      <c r="L2170" s="4">
        <f t="shared" si="868"/>
        <v>1.4</v>
      </c>
      <c r="M2170" s="4">
        <f t="shared" si="869"/>
        <v>3.22</v>
      </c>
      <c r="N2170" s="1">
        <f t="shared" si="870"/>
        <v>0.7142857142857143</v>
      </c>
      <c r="O2170" s="1">
        <f t="shared" si="871"/>
        <v>0.3105590062111801</v>
      </c>
      <c r="P2170" s="1">
        <f t="shared" si="872"/>
        <v>2.4242424242424288E-2</v>
      </c>
      <c r="Q2170" s="1">
        <f t="shared" si="873"/>
        <v>0.2018633540372671</v>
      </c>
      <c r="R2170" s="1">
        <f t="shared" si="874"/>
        <v>0.71286335403726708</v>
      </c>
      <c r="S2170" s="1"/>
      <c r="T2170" s="17">
        <f t="shared" si="875"/>
        <v>402.79338857376865</v>
      </c>
      <c r="U2170" s="18">
        <f t="shared" si="876"/>
        <v>2188.1727656476151</v>
      </c>
      <c r="V2170" s="2">
        <f t="shared" si="877"/>
        <v>382.65371914508017</v>
      </c>
      <c r="W2170" s="18">
        <f t="shared" si="878"/>
        <v>2078.7641273652343</v>
      </c>
      <c r="X2170" s="2">
        <f t="shared" si="879"/>
        <v>-261.33288400650764</v>
      </c>
      <c r="Y2170" s="2">
        <f t="shared" si="880"/>
        <v>207.87641273652343</v>
      </c>
      <c r="Z2170" s="2">
        <f t="shared" si="881"/>
        <v>382.65371914508017</v>
      </c>
      <c r="AA2170" s="2">
        <f t="shared" si="882"/>
        <v>-1000</v>
      </c>
      <c r="AB2170" s="5">
        <f t="shared" si="883"/>
        <v>0.39999999999999991</v>
      </c>
      <c r="AC2170" s="5">
        <f t="shared" si="884"/>
        <v>-1</v>
      </c>
      <c r="AD2170" s="3">
        <f t="shared" si="885"/>
        <v>201509</v>
      </c>
      <c r="AE2170" s="21">
        <v>3.46</v>
      </c>
      <c r="AF2170" s="21">
        <v>1.359</v>
      </c>
      <c r="AG2170" s="21">
        <v>3.22</v>
      </c>
      <c r="AH2170" s="21">
        <v>1.4</v>
      </c>
      <c r="AI2170">
        <v>23</v>
      </c>
      <c r="AJ2170">
        <v>31</v>
      </c>
      <c r="AK2170">
        <f t="shared" si="886"/>
        <v>-300</v>
      </c>
      <c r="AL2170">
        <f t="shared" si="887"/>
        <v>31</v>
      </c>
      <c r="AM2170">
        <f t="shared" si="888"/>
        <v>23</v>
      </c>
    </row>
    <row r="2171" spans="2:39" x14ac:dyDescent="0.25">
      <c r="B2171" s="23">
        <v>42260</v>
      </c>
      <c r="C2171" s="20" t="s">
        <v>43</v>
      </c>
      <c r="D2171" s="20" t="s">
        <v>23</v>
      </c>
      <c r="E2171" s="2">
        <v>-105.0420168067227</v>
      </c>
      <c r="F2171" s="2">
        <v>-105.0420168067227</v>
      </c>
      <c r="H2171" s="2" t="str">
        <f t="shared" si="889"/>
        <v>Houston Texans</v>
      </c>
      <c r="I2171" s="2" t="str">
        <f t="shared" si="890"/>
        <v>Kansas City Chiefs</v>
      </c>
      <c r="J2171" s="17">
        <f t="shared" si="891"/>
        <v>-105.0420168067227</v>
      </c>
      <c r="K2171" s="18">
        <f t="shared" si="892"/>
        <v>-105.0420168067227</v>
      </c>
      <c r="L2171" s="4">
        <f t="shared" si="868"/>
        <v>1.952</v>
      </c>
      <c r="M2171" s="4">
        <f t="shared" si="869"/>
        <v>1.952</v>
      </c>
      <c r="N2171" s="1">
        <f t="shared" si="870"/>
        <v>0.51229508196721307</v>
      </c>
      <c r="O2171" s="1">
        <f t="shared" si="871"/>
        <v>0.51229508196721307</v>
      </c>
      <c r="P2171" s="1">
        <f t="shared" si="872"/>
        <v>2.4000000000000021E-2</v>
      </c>
      <c r="Q2171" s="1">
        <f t="shared" si="873"/>
        <v>0</v>
      </c>
      <c r="R2171" s="1">
        <f t="shared" si="874"/>
        <v>0.51100000000000001</v>
      </c>
      <c r="S2171" s="1"/>
      <c r="T2171" s="17">
        <f t="shared" si="875"/>
        <v>956.94716242661434</v>
      </c>
      <c r="U2171" s="18">
        <f t="shared" si="876"/>
        <v>953.05662164669593</v>
      </c>
      <c r="V2171" s="2">
        <f t="shared" si="877"/>
        <v>909.09980430528356</v>
      </c>
      <c r="W2171" s="18">
        <f t="shared" si="878"/>
        <v>905.40379056436109</v>
      </c>
      <c r="X2171" s="2">
        <f t="shared" si="879"/>
        <v>-109.9989236895921</v>
      </c>
      <c r="Y2171" s="2">
        <f t="shared" si="880"/>
        <v>-110.44795818412409</v>
      </c>
      <c r="Z2171" s="2">
        <f t="shared" si="881"/>
        <v>909.09980430528356</v>
      </c>
      <c r="AA2171" s="2">
        <f t="shared" si="882"/>
        <v>-1000</v>
      </c>
      <c r="AB2171" s="5">
        <f t="shared" si="883"/>
        <v>0.95199999999999996</v>
      </c>
      <c r="AC2171" s="5">
        <f t="shared" si="884"/>
        <v>-1</v>
      </c>
      <c r="AD2171" s="3">
        <f t="shared" si="885"/>
        <v>201509</v>
      </c>
      <c r="AE2171" s="21">
        <v>1.8839999999999999</v>
      </c>
      <c r="AF2171" s="21">
        <v>2.02</v>
      </c>
      <c r="AG2171" s="21">
        <v>1.952</v>
      </c>
      <c r="AH2171" s="21">
        <v>1.952</v>
      </c>
      <c r="AI2171">
        <v>20</v>
      </c>
      <c r="AJ2171">
        <v>27</v>
      </c>
      <c r="AK2171">
        <f t="shared" si="886"/>
        <v>-110</v>
      </c>
      <c r="AL2171">
        <f t="shared" si="887"/>
        <v>27</v>
      </c>
      <c r="AM2171">
        <f t="shared" si="888"/>
        <v>20</v>
      </c>
    </row>
    <row r="2172" spans="2:39" x14ac:dyDescent="0.25">
      <c r="B2172" s="23">
        <v>42260</v>
      </c>
      <c r="C2172" s="20" t="s">
        <v>29</v>
      </c>
      <c r="D2172" s="20" t="s">
        <v>47</v>
      </c>
      <c r="E2172" s="2">
        <v>131</v>
      </c>
      <c r="F2172" s="2">
        <v>-145.13788098693757</v>
      </c>
      <c r="H2172" s="2" t="str">
        <f t="shared" si="889"/>
        <v>Carolina Panthers</v>
      </c>
      <c r="I2172" s="2" t="str">
        <f t="shared" si="890"/>
        <v>Jacksonville Jaguars</v>
      </c>
      <c r="J2172" s="17">
        <f t="shared" si="891"/>
        <v>-145.13788098693757</v>
      </c>
      <c r="K2172" s="18">
        <f t="shared" si="892"/>
        <v>131</v>
      </c>
      <c r="L2172" s="4">
        <f t="shared" si="868"/>
        <v>1.6890000000000001</v>
      </c>
      <c r="M2172" s="4">
        <f t="shared" si="869"/>
        <v>2.31</v>
      </c>
      <c r="N2172" s="1">
        <f t="shared" si="870"/>
        <v>0.59206631142687982</v>
      </c>
      <c r="O2172" s="1">
        <f t="shared" si="871"/>
        <v>0.4329004329004329</v>
      </c>
      <c r="P2172" s="1">
        <f t="shared" si="872"/>
        <v>2.4358589647411888E-2</v>
      </c>
      <c r="Q2172" s="1">
        <f t="shared" si="873"/>
        <v>7.9582939263223462E-2</v>
      </c>
      <c r="R2172" s="1">
        <f t="shared" si="874"/>
        <v>0.59058293926322347</v>
      </c>
      <c r="S2172" s="1"/>
      <c r="T2172" s="17">
        <f t="shared" si="875"/>
        <v>693.24227558544305</v>
      </c>
      <c r="U2172" s="18">
        <f t="shared" si="876"/>
        <v>1309.568863191934</v>
      </c>
      <c r="V2172" s="2">
        <f t="shared" si="877"/>
        <v>658.58016180617085</v>
      </c>
      <c r="W2172" s="18">
        <f t="shared" si="878"/>
        <v>1244.0904200323373</v>
      </c>
      <c r="X2172" s="2">
        <f t="shared" si="879"/>
        <v>-151.84180423192183</v>
      </c>
      <c r="Y2172" s="2">
        <f t="shared" si="880"/>
        <v>124.40904200323374</v>
      </c>
      <c r="Z2172" s="2">
        <f t="shared" si="881"/>
        <v>658.58016180617085</v>
      </c>
      <c r="AA2172" s="2">
        <f t="shared" si="882"/>
        <v>-1000</v>
      </c>
      <c r="AB2172" s="5">
        <f t="shared" si="883"/>
        <v>0.68900000000000006</v>
      </c>
      <c r="AC2172" s="5">
        <f t="shared" si="884"/>
        <v>-1</v>
      </c>
      <c r="AD2172" s="3">
        <f t="shared" si="885"/>
        <v>201509</v>
      </c>
      <c r="AE2172" s="21">
        <v>2.5099999999999998</v>
      </c>
      <c r="AF2172" s="21">
        <v>1.5980000000000001</v>
      </c>
      <c r="AG2172" s="21">
        <v>2.31</v>
      </c>
      <c r="AH2172" s="21">
        <v>1.6890000000000001</v>
      </c>
      <c r="AI2172">
        <v>9</v>
      </c>
      <c r="AJ2172">
        <v>20</v>
      </c>
      <c r="AK2172">
        <f t="shared" si="886"/>
        <v>-150</v>
      </c>
      <c r="AL2172">
        <f t="shared" si="887"/>
        <v>20</v>
      </c>
      <c r="AM2172">
        <f t="shared" si="888"/>
        <v>9</v>
      </c>
    </row>
    <row r="2173" spans="2:39" x14ac:dyDescent="0.25">
      <c r="B2173" s="23">
        <v>42260</v>
      </c>
      <c r="C2173" s="20" t="s">
        <v>45</v>
      </c>
      <c r="D2173" s="20" t="s">
        <v>49</v>
      </c>
      <c r="E2173" s="2">
        <v>-185.18518518518516</v>
      </c>
      <c r="F2173" s="2">
        <v>166</v>
      </c>
      <c r="H2173" s="2" t="str">
        <f t="shared" si="889"/>
        <v>New York Jets</v>
      </c>
      <c r="I2173" s="2" t="str">
        <f t="shared" si="890"/>
        <v>Cleveland Browns</v>
      </c>
      <c r="J2173" s="17">
        <f t="shared" si="891"/>
        <v>-185.18518518518516</v>
      </c>
      <c r="K2173" s="18">
        <f t="shared" si="892"/>
        <v>166</v>
      </c>
      <c r="L2173" s="4">
        <f t="shared" si="868"/>
        <v>1.54</v>
      </c>
      <c r="M2173" s="4">
        <f t="shared" si="869"/>
        <v>2.66</v>
      </c>
      <c r="N2173" s="1">
        <f t="shared" si="870"/>
        <v>0.64935064935064934</v>
      </c>
      <c r="O2173" s="1">
        <f t="shared" si="871"/>
        <v>0.37593984962406013</v>
      </c>
      <c r="P2173" s="1">
        <f t="shared" si="872"/>
        <v>2.4666666666666726E-2</v>
      </c>
      <c r="Q2173" s="1">
        <f t="shared" si="873"/>
        <v>0.13670539986329461</v>
      </c>
      <c r="R2173" s="1">
        <f t="shared" si="874"/>
        <v>0.64770539986329467</v>
      </c>
      <c r="S2173" s="1"/>
      <c r="T2173" s="17">
        <f t="shared" si="875"/>
        <v>543.91178491187668</v>
      </c>
      <c r="U2173" s="18">
        <f t="shared" si="876"/>
        <v>1653.0471874062387</v>
      </c>
      <c r="V2173" s="2">
        <f t="shared" si="877"/>
        <v>516.71619566628283</v>
      </c>
      <c r="W2173" s="18">
        <f t="shared" si="878"/>
        <v>1570.3948280359266</v>
      </c>
      <c r="X2173" s="2">
        <f t="shared" si="879"/>
        <v>-193.52983482751958</v>
      </c>
      <c r="Y2173" s="2">
        <f t="shared" si="880"/>
        <v>157.03948280359265</v>
      </c>
      <c r="Z2173" s="2">
        <f t="shared" si="881"/>
        <v>516.71619566628283</v>
      </c>
      <c r="AA2173" s="2">
        <f t="shared" si="882"/>
        <v>-1000</v>
      </c>
      <c r="AB2173" s="5">
        <f t="shared" si="883"/>
        <v>0.54</v>
      </c>
      <c r="AC2173" s="5">
        <f t="shared" si="884"/>
        <v>-1</v>
      </c>
      <c r="AD2173" s="3">
        <f t="shared" si="885"/>
        <v>201509</v>
      </c>
      <c r="AE2173" s="21">
        <v>1.714</v>
      </c>
      <c r="AF2173" s="21">
        <v>2.27</v>
      </c>
      <c r="AG2173" s="21">
        <v>1.54</v>
      </c>
      <c r="AH2173" s="21">
        <v>2.66</v>
      </c>
      <c r="AI2173">
        <v>31</v>
      </c>
      <c r="AJ2173">
        <v>10</v>
      </c>
      <c r="AK2173">
        <f t="shared" si="886"/>
        <v>-190</v>
      </c>
      <c r="AL2173">
        <f t="shared" si="887"/>
        <v>31</v>
      </c>
      <c r="AM2173">
        <f t="shared" si="888"/>
        <v>10</v>
      </c>
    </row>
    <row r="2174" spans="2:39" x14ac:dyDescent="0.25">
      <c r="B2174" s="23">
        <v>42260</v>
      </c>
      <c r="C2174" s="20" t="s">
        <v>58</v>
      </c>
      <c r="D2174" s="20" t="s">
        <v>35</v>
      </c>
      <c r="E2174" s="2">
        <v>159</v>
      </c>
      <c r="F2174" s="2">
        <v>-177.30496453900707</v>
      </c>
      <c r="H2174" s="2" t="str">
        <f t="shared" si="889"/>
        <v>Seattle Seahawks</v>
      </c>
      <c r="I2174" s="2" t="str">
        <f t="shared" si="890"/>
        <v>St. Louis Rams</v>
      </c>
      <c r="J2174" s="17">
        <f t="shared" si="891"/>
        <v>-177.30496453900707</v>
      </c>
      <c r="K2174" s="18">
        <f t="shared" si="892"/>
        <v>159</v>
      </c>
      <c r="L2174" s="4">
        <f t="shared" si="868"/>
        <v>1.5640000000000001</v>
      </c>
      <c r="M2174" s="4">
        <f t="shared" si="869"/>
        <v>2.59</v>
      </c>
      <c r="N2174" s="1">
        <f t="shared" si="870"/>
        <v>0.63938618925831203</v>
      </c>
      <c r="O2174" s="1">
        <f t="shared" si="871"/>
        <v>0.38610038610038611</v>
      </c>
      <c r="P2174" s="1">
        <f t="shared" si="872"/>
        <v>2.4853153586904098E-2</v>
      </c>
      <c r="Q2174" s="1">
        <f t="shared" si="873"/>
        <v>0.12664290157896296</v>
      </c>
      <c r="R2174" s="1">
        <f t="shared" si="874"/>
        <v>0.63764290157896297</v>
      </c>
      <c r="S2174" s="1"/>
      <c r="T2174" s="17">
        <f t="shared" si="875"/>
        <v>568.27590728878238</v>
      </c>
      <c r="U2174" s="18">
        <f t="shared" si="876"/>
        <v>1585.5874535669882</v>
      </c>
      <c r="V2174" s="2">
        <f t="shared" si="877"/>
        <v>539.86211192434325</v>
      </c>
      <c r="W2174" s="18">
        <f t="shared" si="878"/>
        <v>1506.3080808886386</v>
      </c>
      <c r="X2174" s="2">
        <f t="shared" si="879"/>
        <v>-185.23248398289911</v>
      </c>
      <c r="Y2174" s="2">
        <f t="shared" si="880"/>
        <v>150.63080808886386</v>
      </c>
      <c r="Z2174" s="2">
        <f t="shared" si="881"/>
        <v>-1000</v>
      </c>
      <c r="AA2174" s="2">
        <f t="shared" si="882"/>
        <v>1506.3080808886386</v>
      </c>
      <c r="AB2174" s="5">
        <f t="shared" si="883"/>
        <v>-1</v>
      </c>
      <c r="AC2174" s="5">
        <f t="shared" si="884"/>
        <v>1.5899999999999999</v>
      </c>
      <c r="AD2174" s="3">
        <f t="shared" si="885"/>
        <v>201509</v>
      </c>
      <c r="AE2174" s="21">
        <v>2.75</v>
      </c>
      <c r="AF2174" s="21">
        <v>1.512</v>
      </c>
      <c r="AG2174" s="21">
        <v>2.59</v>
      </c>
      <c r="AH2174" s="21">
        <v>1.5640000000000001</v>
      </c>
      <c r="AI2174">
        <v>34</v>
      </c>
      <c r="AJ2174">
        <v>31</v>
      </c>
      <c r="AK2174">
        <f t="shared" si="886"/>
        <v>-180</v>
      </c>
      <c r="AL2174">
        <f t="shared" si="887"/>
        <v>31</v>
      </c>
      <c r="AM2174">
        <f t="shared" si="888"/>
        <v>34</v>
      </c>
    </row>
    <row r="2175" spans="2:39" x14ac:dyDescent="0.25">
      <c r="B2175" s="23">
        <v>42260</v>
      </c>
      <c r="C2175" s="20" t="s">
        <v>56</v>
      </c>
      <c r="D2175" s="20" t="s">
        <v>33</v>
      </c>
      <c r="E2175" s="2">
        <v>181</v>
      </c>
      <c r="F2175" s="2">
        <v>-202.02020202020196</v>
      </c>
      <c r="H2175" s="2" t="str">
        <f t="shared" si="889"/>
        <v>Miami Dolphins</v>
      </c>
      <c r="I2175" s="2" t="str">
        <f t="shared" si="890"/>
        <v>Washington Redskins</v>
      </c>
      <c r="J2175" s="17">
        <f t="shared" si="891"/>
        <v>-202.02020202020196</v>
      </c>
      <c r="K2175" s="18">
        <f t="shared" si="892"/>
        <v>181</v>
      </c>
      <c r="L2175" s="4">
        <f t="shared" si="868"/>
        <v>1.4950000000000001</v>
      </c>
      <c r="M2175" s="4">
        <f t="shared" si="869"/>
        <v>2.81</v>
      </c>
      <c r="N2175" s="1">
        <f t="shared" si="870"/>
        <v>0.66889632107023411</v>
      </c>
      <c r="O2175" s="1">
        <f t="shared" si="871"/>
        <v>0.35587188612099646</v>
      </c>
      <c r="P2175" s="1">
        <f t="shared" si="872"/>
        <v>2.4169570267131069E-2</v>
      </c>
      <c r="Q2175" s="1">
        <f t="shared" si="873"/>
        <v>0.15651221747461883</v>
      </c>
      <c r="R2175" s="1">
        <f t="shared" si="874"/>
        <v>0.66751221747461886</v>
      </c>
      <c r="S2175" s="1"/>
      <c r="T2175" s="17">
        <f t="shared" si="875"/>
        <v>498.09992060261197</v>
      </c>
      <c r="U2175" s="18">
        <f t="shared" si="876"/>
        <v>1796.2818011286422</v>
      </c>
      <c r="V2175" s="2">
        <f t="shared" si="877"/>
        <v>473.19492457248134</v>
      </c>
      <c r="W2175" s="18">
        <f t="shared" si="878"/>
        <v>1706.46771107221</v>
      </c>
      <c r="X2175" s="2">
        <f t="shared" si="879"/>
        <v>-211.32940107155051</v>
      </c>
      <c r="Y2175" s="2">
        <f t="shared" si="880"/>
        <v>170.64677110722101</v>
      </c>
      <c r="Z2175" s="2">
        <f t="shared" si="881"/>
        <v>473.19492457248134</v>
      </c>
      <c r="AA2175" s="2">
        <f t="shared" si="882"/>
        <v>-1000</v>
      </c>
      <c r="AB2175" s="5">
        <f t="shared" si="883"/>
        <v>0.49500000000000011</v>
      </c>
      <c r="AC2175" s="5">
        <f t="shared" si="884"/>
        <v>-1</v>
      </c>
      <c r="AD2175" s="3">
        <f t="shared" si="885"/>
        <v>201509</v>
      </c>
      <c r="AE2175" s="21">
        <v>2.71</v>
      </c>
      <c r="AF2175" s="21">
        <v>1.526</v>
      </c>
      <c r="AG2175" s="21">
        <v>2.81</v>
      </c>
      <c r="AH2175" s="21">
        <v>1.4950000000000001</v>
      </c>
      <c r="AI2175">
        <v>10</v>
      </c>
      <c r="AJ2175">
        <v>17</v>
      </c>
      <c r="AK2175">
        <f t="shared" si="886"/>
        <v>-300</v>
      </c>
      <c r="AL2175">
        <f t="shared" si="887"/>
        <v>17</v>
      </c>
      <c r="AM2175">
        <f t="shared" si="888"/>
        <v>10</v>
      </c>
    </row>
    <row r="2176" spans="2:39" x14ac:dyDescent="0.25">
      <c r="B2176" s="23">
        <v>42257</v>
      </c>
      <c r="C2176" s="20" t="s">
        <v>39</v>
      </c>
      <c r="D2176" s="20" t="s">
        <v>48</v>
      </c>
      <c r="E2176" s="2">
        <v>-350.87719298245622</v>
      </c>
      <c r="F2176" s="2">
        <v>305</v>
      </c>
      <c r="H2176" s="2" t="str">
        <f t="shared" si="889"/>
        <v>New England Patriots</v>
      </c>
      <c r="I2176" s="2" t="str">
        <f t="shared" si="890"/>
        <v>Pittsburgh Steelers</v>
      </c>
      <c r="J2176" s="17">
        <f t="shared" si="891"/>
        <v>-350.87719298245622</v>
      </c>
      <c r="K2176" s="18">
        <f t="shared" si="892"/>
        <v>305</v>
      </c>
      <c r="L2176" s="4">
        <f t="shared" si="868"/>
        <v>1.2849999999999999</v>
      </c>
      <c r="M2176" s="4">
        <f t="shared" si="869"/>
        <v>4.05</v>
      </c>
      <c r="N2176" s="1">
        <f t="shared" si="870"/>
        <v>0.77821011673151752</v>
      </c>
      <c r="O2176" s="1">
        <f t="shared" si="871"/>
        <v>0.24691358024691359</v>
      </c>
      <c r="P2176" s="1">
        <f t="shared" si="872"/>
        <v>2.4507966260543745E-2</v>
      </c>
      <c r="Q2176" s="1">
        <f t="shared" si="873"/>
        <v>0.26564826824230198</v>
      </c>
      <c r="R2176" s="1">
        <f t="shared" si="874"/>
        <v>0.77664826824230193</v>
      </c>
      <c r="S2176" s="1"/>
      <c r="T2176" s="17">
        <f t="shared" si="875"/>
        <v>287.58414959603806</v>
      </c>
      <c r="U2176" s="18">
        <f t="shared" si="876"/>
        <v>2961.7578422321562</v>
      </c>
      <c r="V2176" s="2">
        <f t="shared" si="877"/>
        <v>273.20494211623617</v>
      </c>
      <c r="W2176" s="18">
        <f t="shared" si="878"/>
        <v>2813.6699501205485</v>
      </c>
      <c r="X2176" s="2">
        <f t="shared" si="879"/>
        <v>-366.025589527786</v>
      </c>
      <c r="Y2176" s="2">
        <f t="shared" si="880"/>
        <v>281.36699501205487</v>
      </c>
      <c r="Z2176" s="2">
        <f t="shared" si="881"/>
        <v>273.20494211623617</v>
      </c>
      <c r="AA2176" s="2">
        <f t="shared" si="882"/>
        <v>-1000</v>
      </c>
      <c r="AB2176" s="5">
        <f t="shared" si="883"/>
        <v>0.28499999999999992</v>
      </c>
      <c r="AC2176" s="5">
        <f t="shared" si="884"/>
        <v>-1</v>
      </c>
      <c r="AD2176" s="3">
        <f t="shared" si="885"/>
        <v>201509</v>
      </c>
      <c r="AE2176" s="21">
        <v>1.35</v>
      </c>
      <c r="AF2176" s="21">
        <v>3.52</v>
      </c>
      <c r="AG2176" s="21">
        <v>1.2849999999999999</v>
      </c>
      <c r="AH2176" s="21">
        <v>4.05</v>
      </c>
      <c r="AI2176">
        <v>28</v>
      </c>
      <c r="AJ2176">
        <v>21</v>
      </c>
      <c r="AK2176">
        <f t="shared" si="886"/>
        <v>-400</v>
      </c>
      <c r="AL2176">
        <f t="shared" si="887"/>
        <v>28</v>
      </c>
      <c r="AM2176">
        <f t="shared" si="888"/>
        <v>21</v>
      </c>
    </row>
    <row r="2177" spans="2:39" x14ac:dyDescent="0.25">
      <c r="B2177" s="23">
        <v>42036</v>
      </c>
      <c r="C2177" s="20" t="s">
        <v>35</v>
      </c>
      <c r="D2177" s="20" t="s">
        <v>39</v>
      </c>
      <c r="E2177" s="2">
        <v>-105.0420168067227</v>
      </c>
      <c r="F2177" s="2">
        <v>-105.0420168067227</v>
      </c>
      <c r="H2177" s="2" t="str">
        <f t="shared" si="889"/>
        <v>Seattle Seahawks</v>
      </c>
      <c r="I2177" s="2" t="str">
        <f t="shared" si="890"/>
        <v>New England Patriots</v>
      </c>
      <c r="J2177" s="17">
        <f t="shared" si="891"/>
        <v>-105.0420168067227</v>
      </c>
      <c r="K2177" s="18">
        <f t="shared" si="892"/>
        <v>-105.0420168067227</v>
      </c>
      <c r="L2177" s="4">
        <f t="shared" si="868"/>
        <v>1.952</v>
      </c>
      <c r="M2177" s="4">
        <f t="shared" si="869"/>
        <v>1.952</v>
      </c>
      <c r="N2177" s="1">
        <f t="shared" si="870"/>
        <v>0.51229508196721307</v>
      </c>
      <c r="O2177" s="1">
        <f t="shared" si="871"/>
        <v>0.51229508196721307</v>
      </c>
      <c r="P2177" s="1">
        <f t="shared" si="872"/>
        <v>2.4000000000000021E-2</v>
      </c>
      <c r="Q2177" s="1">
        <f t="shared" si="873"/>
        <v>0</v>
      </c>
      <c r="R2177" s="1">
        <f t="shared" si="874"/>
        <v>0.51100000000000001</v>
      </c>
      <c r="S2177" s="1"/>
      <c r="T2177" s="17">
        <f t="shared" si="875"/>
        <v>956.94716242661434</v>
      </c>
      <c r="U2177" s="18">
        <f t="shared" si="876"/>
        <v>953.05662164669593</v>
      </c>
      <c r="V2177" s="2">
        <f t="shared" si="877"/>
        <v>909.09980430528356</v>
      </c>
      <c r="W2177" s="18">
        <f t="shared" si="878"/>
        <v>905.40379056436109</v>
      </c>
      <c r="X2177" s="2">
        <f t="shared" si="879"/>
        <v>-109.9989236895921</v>
      </c>
      <c r="Y2177" s="2">
        <f t="shared" si="880"/>
        <v>-110.44795818412409</v>
      </c>
      <c r="Z2177" s="2">
        <f t="shared" si="881"/>
        <v>909.09980430528356</v>
      </c>
      <c r="AA2177" s="2">
        <f t="shared" si="882"/>
        <v>-1000</v>
      </c>
      <c r="AB2177" s="5">
        <f t="shared" si="883"/>
        <v>0.95199999999999996</v>
      </c>
      <c r="AC2177" s="5">
        <f t="shared" si="884"/>
        <v>-1</v>
      </c>
      <c r="AD2177" s="3">
        <f t="shared" si="885"/>
        <v>201502</v>
      </c>
      <c r="AE2177" s="21">
        <v>1.6839999999999999</v>
      </c>
      <c r="AF2177" s="21">
        <v>2.3199999999999998</v>
      </c>
      <c r="AG2177" s="21">
        <v>1.952</v>
      </c>
      <c r="AH2177" s="21">
        <v>1.952</v>
      </c>
      <c r="AI2177">
        <v>24</v>
      </c>
      <c r="AJ2177">
        <v>28</v>
      </c>
      <c r="AK2177">
        <f t="shared" si="886"/>
        <v>-110</v>
      </c>
      <c r="AL2177">
        <f t="shared" si="887"/>
        <v>28</v>
      </c>
      <c r="AM2177">
        <f t="shared" si="888"/>
        <v>24</v>
      </c>
    </row>
    <row r="2178" spans="2:39" x14ac:dyDescent="0.25">
      <c r="B2178" s="23">
        <v>42022</v>
      </c>
      <c r="C2178" s="20" t="s">
        <v>39</v>
      </c>
      <c r="D2178" s="20" t="s">
        <v>42</v>
      </c>
      <c r="E2178" s="2">
        <v>-320.51282051282044</v>
      </c>
      <c r="F2178" s="2">
        <v>281</v>
      </c>
      <c r="H2178" s="2" t="str">
        <f t="shared" si="889"/>
        <v>New England Patriots</v>
      </c>
      <c r="I2178" s="2" t="str">
        <f t="shared" si="890"/>
        <v>Indianapolis Colts</v>
      </c>
      <c r="J2178" s="17">
        <f t="shared" si="891"/>
        <v>-320.51282051282044</v>
      </c>
      <c r="K2178" s="18">
        <f t="shared" si="892"/>
        <v>281</v>
      </c>
      <c r="L2178" s="4">
        <f t="shared" si="868"/>
        <v>1.3120000000000001</v>
      </c>
      <c r="M2178" s="4">
        <f t="shared" si="869"/>
        <v>3.81</v>
      </c>
      <c r="N2178" s="1">
        <f t="shared" si="870"/>
        <v>0.76219512195121952</v>
      </c>
      <c r="O2178" s="1">
        <f t="shared" si="871"/>
        <v>0.26246719160104987</v>
      </c>
      <c r="P2178" s="1">
        <f t="shared" si="872"/>
        <v>2.4068723155017402E-2</v>
      </c>
      <c r="Q2178" s="1">
        <f t="shared" si="873"/>
        <v>0.24986396517508483</v>
      </c>
      <c r="R2178" s="1">
        <f t="shared" si="874"/>
        <v>0.76086396517508481</v>
      </c>
      <c r="S2178" s="1"/>
      <c r="T2178" s="17">
        <f t="shared" si="875"/>
        <v>314.29538757284536</v>
      </c>
      <c r="U2178" s="18">
        <f t="shared" si="876"/>
        <v>2738.2252641908881</v>
      </c>
      <c r="V2178" s="2">
        <f t="shared" si="877"/>
        <v>298.58061819420305</v>
      </c>
      <c r="W2178" s="18">
        <f t="shared" si="878"/>
        <v>2601.3140009813437</v>
      </c>
      <c r="X2178" s="2">
        <f t="shared" si="879"/>
        <v>-334.91792134664922</v>
      </c>
      <c r="Y2178" s="2">
        <f t="shared" si="880"/>
        <v>260.13140009813435</v>
      </c>
      <c r="Z2178" s="2">
        <f t="shared" si="881"/>
        <v>298.58061819420305</v>
      </c>
      <c r="AA2178" s="2">
        <f t="shared" si="882"/>
        <v>-1000</v>
      </c>
      <c r="AB2178" s="5">
        <f t="shared" si="883"/>
        <v>0.31200000000000006</v>
      </c>
      <c r="AC2178" s="5">
        <f t="shared" si="884"/>
        <v>-1</v>
      </c>
      <c r="AD2178" s="3">
        <f t="shared" si="885"/>
        <v>201501</v>
      </c>
      <c r="AE2178" s="21">
        <v>1.333</v>
      </c>
      <c r="AF2178" s="21">
        <v>3.64</v>
      </c>
      <c r="AG2178" s="21">
        <v>1.3120000000000001</v>
      </c>
      <c r="AH2178" s="21">
        <v>3.81</v>
      </c>
      <c r="AI2178">
        <v>45</v>
      </c>
      <c r="AJ2178">
        <v>7</v>
      </c>
      <c r="AK2178">
        <f t="shared" si="886"/>
        <v>-400</v>
      </c>
      <c r="AL2178">
        <f t="shared" si="887"/>
        <v>45</v>
      </c>
      <c r="AM2178">
        <f t="shared" si="888"/>
        <v>7</v>
      </c>
    </row>
    <row r="2179" spans="2:39" x14ac:dyDescent="0.25">
      <c r="B2179" s="23">
        <v>42022</v>
      </c>
      <c r="C2179" s="20" t="s">
        <v>35</v>
      </c>
      <c r="D2179" s="20" t="s">
        <v>36</v>
      </c>
      <c r="E2179" s="2">
        <v>-363.63636363636374</v>
      </c>
      <c r="F2179" s="2">
        <v>316</v>
      </c>
      <c r="H2179" s="2" t="str">
        <f t="shared" si="889"/>
        <v>Seattle Seahawks</v>
      </c>
      <c r="I2179" s="2" t="str">
        <f t="shared" si="890"/>
        <v>Green Bay Packers</v>
      </c>
      <c r="J2179" s="17">
        <f t="shared" si="891"/>
        <v>-363.63636363636374</v>
      </c>
      <c r="K2179" s="18">
        <f t="shared" si="892"/>
        <v>316</v>
      </c>
      <c r="L2179" s="4">
        <f t="shared" si="868"/>
        <v>1.2749999999999999</v>
      </c>
      <c r="M2179" s="4">
        <f t="shared" si="869"/>
        <v>4.16</v>
      </c>
      <c r="N2179" s="1">
        <f t="shared" si="870"/>
        <v>0.78431372549019618</v>
      </c>
      <c r="O2179" s="1">
        <f t="shared" si="871"/>
        <v>0.24038461538461536</v>
      </c>
      <c r="P2179" s="1">
        <f t="shared" si="872"/>
        <v>2.4103035878565104E-2</v>
      </c>
      <c r="Q2179" s="1">
        <f t="shared" si="873"/>
        <v>0.27196455505279038</v>
      </c>
      <c r="R2179" s="1">
        <f t="shared" si="874"/>
        <v>0.78296455505279039</v>
      </c>
      <c r="S2179" s="1"/>
      <c r="T2179" s="17">
        <f t="shared" si="875"/>
        <v>277.19702449694705</v>
      </c>
      <c r="U2179" s="18">
        <f t="shared" si="876"/>
        <v>3058.6909839913042</v>
      </c>
      <c r="V2179" s="2">
        <f t="shared" si="877"/>
        <v>263.33717327209968</v>
      </c>
      <c r="W2179" s="18">
        <f t="shared" si="878"/>
        <v>2905.7564347917387</v>
      </c>
      <c r="X2179" s="2">
        <f t="shared" si="879"/>
        <v>-379.74129803798161</v>
      </c>
      <c r="Y2179" s="2">
        <f t="shared" si="880"/>
        <v>290.57564347917389</v>
      </c>
      <c r="Z2179" s="2">
        <f t="shared" si="881"/>
        <v>263.33717327209968</v>
      </c>
      <c r="AA2179" s="2">
        <f t="shared" si="882"/>
        <v>-1000</v>
      </c>
      <c r="AB2179" s="5">
        <f t="shared" si="883"/>
        <v>0.27499999999999991</v>
      </c>
      <c r="AC2179" s="5">
        <f t="shared" si="884"/>
        <v>-1</v>
      </c>
      <c r="AD2179" s="3">
        <f t="shared" si="885"/>
        <v>201501</v>
      </c>
      <c r="AE2179" s="21">
        <v>1.3380000000000001</v>
      </c>
      <c r="AF2179" s="21">
        <v>3.6</v>
      </c>
      <c r="AG2179" s="21">
        <v>1.2749999999999999</v>
      </c>
      <c r="AH2179" s="21">
        <v>4.16</v>
      </c>
      <c r="AI2179">
        <v>28</v>
      </c>
      <c r="AJ2179">
        <v>22</v>
      </c>
      <c r="AK2179">
        <f t="shared" si="886"/>
        <v>-400</v>
      </c>
      <c r="AL2179">
        <f t="shared" si="887"/>
        <v>28</v>
      </c>
      <c r="AM2179">
        <f t="shared" si="888"/>
        <v>22</v>
      </c>
    </row>
    <row r="2180" spans="2:39" x14ac:dyDescent="0.25">
      <c r="B2180" s="23">
        <v>42015</v>
      </c>
      <c r="C2180" s="20" t="s">
        <v>41</v>
      </c>
      <c r="D2180" s="20" t="s">
        <v>42</v>
      </c>
      <c r="E2180" s="2">
        <v>-440.52863436123329</v>
      </c>
      <c r="F2180" s="2">
        <v>376.99999999999994</v>
      </c>
      <c r="H2180" s="2" t="str">
        <f t="shared" si="889"/>
        <v>Denver Broncos</v>
      </c>
      <c r="I2180" s="2" t="str">
        <f t="shared" si="890"/>
        <v>Indianapolis Colts</v>
      </c>
      <c r="J2180" s="17">
        <f t="shared" si="891"/>
        <v>-440.52863436123329</v>
      </c>
      <c r="K2180" s="18">
        <f t="shared" si="892"/>
        <v>376.99999999999994</v>
      </c>
      <c r="L2180" s="4">
        <f t="shared" ref="L2180:L2243" si="893">IF(J2180&lt;0,-(100-J2180)/J2180,J2180/100+1)</f>
        <v>1.2270000000000003</v>
      </c>
      <c r="M2180" s="4">
        <f t="shared" ref="M2180:M2243" si="894">IF(K2180&lt;0,-(100-K2180)/K2180,K2180/100+1)</f>
        <v>4.7699999999999996</v>
      </c>
      <c r="N2180" s="1">
        <f t="shared" si="870"/>
        <v>0.81499592502037466</v>
      </c>
      <c r="O2180" s="1">
        <f t="shared" si="871"/>
        <v>0.20964360587002098</v>
      </c>
      <c r="P2180" s="1">
        <f t="shared" si="872"/>
        <v>2.4047023511755805E-2</v>
      </c>
      <c r="Q2180" s="1">
        <f t="shared" si="873"/>
        <v>0.30267615957517685</v>
      </c>
      <c r="R2180" s="1">
        <f t="shared" si="874"/>
        <v>0.81367615957517692</v>
      </c>
      <c r="S2180" s="1"/>
      <c r="T2180" s="17">
        <f t="shared" si="875"/>
        <v>228.99016793376779</v>
      </c>
      <c r="U2180" s="18">
        <f t="shared" si="876"/>
        <v>3604.7660027046372</v>
      </c>
      <c r="V2180" s="2">
        <f t="shared" si="877"/>
        <v>217.54065953707939</v>
      </c>
      <c r="W2180" s="18">
        <f t="shared" si="878"/>
        <v>3424.5277025694054</v>
      </c>
      <c r="X2180" s="2">
        <f t="shared" si="879"/>
        <v>-459.68418139761678</v>
      </c>
      <c r="Y2180" s="2">
        <f t="shared" si="880"/>
        <v>342.45277025694054</v>
      </c>
      <c r="Z2180" s="2">
        <f t="shared" si="881"/>
        <v>-1000</v>
      </c>
      <c r="AA2180" s="2">
        <f t="shared" si="882"/>
        <v>3424.5277025694054</v>
      </c>
      <c r="AB2180" s="5">
        <f t="shared" si="883"/>
        <v>-1</v>
      </c>
      <c r="AC2180" s="5">
        <f t="shared" si="884"/>
        <v>3.7699999999999996</v>
      </c>
      <c r="AD2180" s="3">
        <f t="shared" si="885"/>
        <v>201501</v>
      </c>
      <c r="AE2180" s="21">
        <v>1.3029999999999999</v>
      </c>
      <c r="AF2180" s="21">
        <v>3.89</v>
      </c>
      <c r="AG2180" s="21">
        <v>1.2270000000000001</v>
      </c>
      <c r="AH2180" s="21">
        <v>4.7699999999999996</v>
      </c>
      <c r="AI2180">
        <v>13</v>
      </c>
      <c r="AJ2180">
        <v>24</v>
      </c>
      <c r="AK2180">
        <f t="shared" si="886"/>
        <v>-500</v>
      </c>
      <c r="AL2180">
        <f t="shared" si="887"/>
        <v>13</v>
      </c>
      <c r="AM2180">
        <f t="shared" si="888"/>
        <v>24</v>
      </c>
    </row>
    <row r="2181" spans="2:39" x14ac:dyDescent="0.25">
      <c r="B2181" s="23">
        <v>42015</v>
      </c>
      <c r="C2181" s="20" t="s">
        <v>36</v>
      </c>
      <c r="D2181" s="20" t="s">
        <v>26</v>
      </c>
      <c r="E2181" s="2">
        <v>-230.41474654377885</v>
      </c>
      <c r="F2181" s="2">
        <v>204.99999999999997</v>
      </c>
      <c r="H2181" s="2" t="str">
        <f t="shared" si="889"/>
        <v>Green Bay Packers</v>
      </c>
      <c r="I2181" s="2" t="str">
        <f t="shared" si="890"/>
        <v>Dallas Cowboys</v>
      </c>
      <c r="J2181" s="17">
        <f t="shared" si="891"/>
        <v>-230.41474654377885</v>
      </c>
      <c r="K2181" s="18">
        <f t="shared" si="892"/>
        <v>204.99999999999997</v>
      </c>
      <c r="L2181" s="4">
        <f t="shared" si="893"/>
        <v>1.4339999999999999</v>
      </c>
      <c r="M2181" s="4">
        <f t="shared" si="894"/>
        <v>3.05</v>
      </c>
      <c r="N2181" s="1">
        <f t="shared" ref="N2181:N2244" si="895">1/L2181</f>
        <v>0.69735006973500702</v>
      </c>
      <c r="O2181" s="1">
        <f t="shared" ref="O2181:O2244" si="896">1/M2181</f>
        <v>0.32786885245901642</v>
      </c>
      <c r="P2181" s="1">
        <f t="shared" ref="P2181:P2244" si="897">1-L2181*M2181/(L2181+M2181)</f>
        <v>2.4598572702943966E-2</v>
      </c>
      <c r="Q2181" s="1">
        <f t="shared" ref="Q2181:Q2244" si="898">ABS(N2181-O2181)/2</f>
        <v>0.1847406086379953</v>
      </c>
      <c r="R2181" s="1">
        <f t="shared" ref="R2181:R2244" si="899">R$1+IF(L2181&lt;=M2181,Q2181,-Q2181)</f>
        <v>0.69574060863799536</v>
      </c>
      <c r="S2181" s="1"/>
      <c r="T2181" s="17">
        <f t="shared" ref="T2181:T2244" si="900">(1/R2181-1)*1000</f>
        <v>437.31728115975989</v>
      </c>
      <c r="U2181" s="18">
        <f t="shared" ref="U2181:U2244" si="901">1000000/(T2181+S$1)-T$1</f>
        <v>2028.3240111062205</v>
      </c>
      <c r="V2181" s="2">
        <f t="shared" ref="V2181:V2244" si="902">T2181*0.95</f>
        <v>415.45141710177188</v>
      </c>
      <c r="W2181" s="18">
        <f t="shared" ref="W2181:W2244" si="903">U2181*0.95</f>
        <v>1926.9078105509093</v>
      </c>
      <c r="X2181" s="2">
        <f t="shared" ref="X2181:X2244" si="904">IF(V2181&lt;1000,-100000/V2181,V2181/10)</f>
        <v>-240.70203129311579</v>
      </c>
      <c r="Y2181" s="2">
        <f t="shared" ref="Y2181:Y2244" si="905">IF(W2181&lt;1000,-100000/W2181,W2181/10)</f>
        <v>192.69078105509092</v>
      </c>
      <c r="Z2181" s="2">
        <f t="shared" ref="Z2181:Z2244" si="906">IF(AL2181&gt;AM2181,V2181,-1000)</f>
        <v>415.45141710177188</v>
      </c>
      <c r="AA2181" s="2">
        <f t="shared" ref="AA2181:AA2244" si="907">IF(AM2181&gt;AL2181,W2181,-1000)</f>
        <v>-1000</v>
      </c>
      <c r="AB2181" s="5">
        <f t="shared" ref="AB2181:AB2244" si="908">IF(AL2181&gt;AM2181,L2181-1,-1)</f>
        <v>0.43399999999999994</v>
      </c>
      <c r="AC2181" s="5">
        <f t="shared" ref="AC2181:AC2244" si="909">IF(AM2181&gt;AL2181,M2181-1,-1)</f>
        <v>-1</v>
      </c>
      <c r="AD2181" s="3">
        <f t="shared" ref="AD2181:AD2244" si="910">YEAR(B2181)*100+MONTH(B2181)</f>
        <v>201501</v>
      </c>
      <c r="AE2181" s="21">
        <v>1.35</v>
      </c>
      <c r="AF2181" s="21">
        <v>3.52</v>
      </c>
      <c r="AG2181" s="21">
        <v>1.4339999999999999</v>
      </c>
      <c r="AH2181" s="21">
        <v>3.05</v>
      </c>
      <c r="AI2181">
        <v>26</v>
      </c>
      <c r="AJ2181">
        <v>21</v>
      </c>
      <c r="AK2181">
        <f t="shared" ref="AK2181:AK2244" si="911">IF(J2181&lt;-200,INT(J2181/100)*100,INT(J2181/10)*10)</f>
        <v>-300</v>
      </c>
      <c r="AL2181">
        <f t="shared" ref="AL2181:AL2244" si="912">IF(E2181&lt;F2181,AI2181,AJ2181)</f>
        <v>26</v>
      </c>
      <c r="AM2181">
        <f t="shared" ref="AM2181:AM2244" si="913">IF(E2181&lt;F2181,AJ2181,AI2181)</f>
        <v>21</v>
      </c>
    </row>
    <row r="2182" spans="2:39" x14ac:dyDescent="0.25">
      <c r="B2182" s="23">
        <v>42014</v>
      </c>
      <c r="C2182" s="20" t="s">
        <v>35</v>
      </c>
      <c r="D2182" s="20" t="s">
        <v>47</v>
      </c>
      <c r="E2182" s="2">
        <v>-704.22535211267655</v>
      </c>
      <c r="F2182" s="2">
        <v>569</v>
      </c>
      <c r="H2182" s="2" t="str">
        <f t="shared" si="889"/>
        <v>Seattle Seahawks</v>
      </c>
      <c r="I2182" s="2" t="str">
        <f t="shared" si="890"/>
        <v>Carolina Panthers</v>
      </c>
      <c r="J2182" s="17">
        <f t="shared" si="891"/>
        <v>-704.22535211267655</v>
      </c>
      <c r="K2182" s="18">
        <f t="shared" si="892"/>
        <v>569</v>
      </c>
      <c r="L2182" s="4">
        <f t="shared" si="893"/>
        <v>1.1419999999999999</v>
      </c>
      <c r="M2182" s="4">
        <f t="shared" si="894"/>
        <v>6.69</v>
      </c>
      <c r="N2182" s="1">
        <f t="shared" si="895"/>
        <v>0.87565674255691772</v>
      </c>
      <c r="O2182" s="1">
        <f t="shared" si="896"/>
        <v>0.14947683109118085</v>
      </c>
      <c r="P2182" s="1">
        <f t="shared" si="897"/>
        <v>2.4517364657814289E-2</v>
      </c>
      <c r="Q2182" s="1">
        <f t="shared" si="898"/>
        <v>0.36308995573286845</v>
      </c>
      <c r="R2182" s="1">
        <f t="shared" si="899"/>
        <v>0.87408995573286852</v>
      </c>
      <c r="S2182" s="1"/>
      <c r="T2182" s="17">
        <f t="shared" si="900"/>
        <v>144.04700962564431</v>
      </c>
      <c r="U2182" s="18">
        <f t="shared" si="901"/>
        <v>5244.6895961497903</v>
      </c>
      <c r="V2182" s="2">
        <f t="shared" si="902"/>
        <v>136.84465914436208</v>
      </c>
      <c r="W2182" s="18">
        <f t="shared" si="903"/>
        <v>4982.4551163423002</v>
      </c>
      <c r="X2182" s="2">
        <f t="shared" si="904"/>
        <v>-730.75559269365863</v>
      </c>
      <c r="Y2182" s="2">
        <f t="shared" si="905"/>
        <v>498.24551163423001</v>
      </c>
      <c r="Z2182" s="2">
        <f t="shared" si="906"/>
        <v>136.84465914436208</v>
      </c>
      <c r="AA2182" s="2">
        <f t="shared" si="907"/>
        <v>-1000</v>
      </c>
      <c r="AB2182" s="5">
        <f t="shared" si="908"/>
        <v>0.1419999999999999</v>
      </c>
      <c r="AC2182" s="5">
        <f t="shared" si="909"/>
        <v>-1</v>
      </c>
      <c r="AD2182" s="3">
        <f t="shared" si="910"/>
        <v>201501</v>
      </c>
      <c r="AE2182" s="21">
        <v>1.181</v>
      </c>
      <c r="AF2182" s="21">
        <v>5.61</v>
      </c>
      <c r="AG2182" s="21">
        <v>1.1419999999999999</v>
      </c>
      <c r="AH2182" s="21">
        <v>6.69</v>
      </c>
      <c r="AI2182">
        <v>31</v>
      </c>
      <c r="AJ2182">
        <v>17</v>
      </c>
      <c r="AK2182">
        <f t="shared" si="911"/>
        <v>-800</v>
      </c>
      <c r="AL2182">
        <f t="shared" si="912"/>
        <v>31</v>
      </c>
      <c r="AM2182">
        <f t="shared" si="913"/>
        <v>17</v>
      </c>
    </row>
    <row r="2183" spans="2:39" x14ac:dyDescent="0.25">
      <c r="B2183" s="23">
        <v>42014</v>
      </c>
      <c r="C2183" s="20" t="s">
        <v>39</v>
      </c>
      <c r="D2183" s="20" t="s">
        <v>31</v>
      </c>
      <c r="E2183" s="2">
        <v>-290.69767441860461</v>
      </c>
      <c r="F2183" s="2">
        <v>256</v>
      </c>
      <c r="H2183" s="2" t="str">
        <f t="shared" ref="H2183:H2246" si="914">IF(E2183&lt;=F2183,C2183,D2183)</f>
        <v>New England Patriots</v>
      </c>
      <c r="I2183" s="2" t="str">
        <f t="shared" ref="I2183:I2246" si="915">IF(E2183&gt;F2183,C2183,D2183)</f>
        <v>Baltimore Ravens</v>
      </c>
      <c r="J2183" s="17">
        <f t="shared" ref="J2183:J2246" si="916">IF(E2183&lt;=F2183,E2183,F2183)</f>
        <v>-290.69767441860461</v>
      </c>
      <c r="K2183" s="18">
        <f t="shared" ref="K2183:K2246" si="917">IF(E2183&gt;F2183,E2183,F2183)</f>
        <v>256</v>
      </c>
      <c r="L2183" s="4">
        <f t="shared" si="893"/>
        <v>1.3440000000000001</v>
      </c>
      <c r="M2183" s="4">
        <f t="shared" si="894"/>
        <v>3.56</v>
      </c>
      <c r="N2183" s="1">
        <f t="shared" si="895"/>
        <v>0.74404761904761896</v>
      </c>
      <c r="O2183" s="1">
        <f t="shared" si="896"/>
        <v>0.2808988764044944</v>
      </c>
      <c r="P2183" s="1">
        <f t="shared" si="897"/>
        <v>2.4339314845024385E-2</v>
      </c>
      <c r="Q2183" s="1">
        <f t="shared" si="898"/>
        <v>0.23157437132156228</v>
      </c>
      <c r="R2183" s="1">
        <f t="shared" si="899"/>
        <v>0.74257437132156223</v>
      </c>
      <c r="S2183" s="1"/>
      <c r="T2183" s="17">
        <f t="shared" si="900"/>
        <v>346.66646011536398</v>
      </c>
      <c r="U2183" s="18">
        <f t="shared" si="901"/>
        <v>2508.192835826314</v>
      </c>
      <c r="V2183" s="2">
        <f t="shared" si="902"/>
        <v>329.33313710959578</v>
      </c>
      <c r="W2183" s="18">
        <f t="shared" si="903"/>
        <v>2382.7831940349984</v>
      </c>
      <c r="X2183" s="2">
        <f t="shared" si="904"/>
        <v>-303.64390561379162</v>
      </c>
      <c r="Y2183" s="2">
        <f t="shared" si="905"/>
        <v>238.27831940349984</v>
      </c>
      <c r="Z2183" s="2">
        <f t="shared" si="906"/>
        <v>329.33313710959578</v>
      </c>
      <c r="AA2183" s="2">
        <f t="shared" si="907"/>
        <v>-1000</v>
      </c>
      <c r="AB2183" s="5">
        <f t="shared" si="908"/>
        <v>0.34400000000000008</v>
      </c>
      <c r="AC2183" s="5">
        <f t="shared" si="909"/>
        <v>-1</v>
      </c>
      <c r="AD2183" s="3">
        <f t="shared" si="910"/>
        <v>201501</v>
      </c>
      <c r="AE2183" s="21">
        <v>1.2849999999999999</v>
      </c>
      <c r="AF2183" s="21">
        <v>4.05</v>
      </c>
      <c r="AG2183" s="21">
        <v>1.3440000000000001</v>
      </c>
      <c r="AH2183" s="21">
        <v>3.56</v>
      </c>
      <c r="AI2183">
        <v>35</v>
      </c>
      <c r="AJ2183">
        <v>31</v>
      </c>
      <c r="AK2183">
        <f t="shared" si="911"/>
        <v>-300</v>
      </c>
      <c r="AL2183">
        <f t="shared" si="912"/>
        <v>35</v>
      </c>
      <c r="AM2183">
        <f t="shared" si="913"/>
        <v>31</v>
      </c>
    </row>
    <row r="2184" spans="2:39" x14ac:dyDescent="0.25">
      <c r="B2184" s="23">
        <v>42008</v>
      </c>
      <c r="C2184" s="20" t="s">
        <v>47</v>
      </c>
      <c r="D2184" s="20" t="s">
        <v>51</v>
      </c>
      <c r="E2184" s="2">
        <v>-242.13075060532685</v>
      </c>
      <c r="F2184" s="2">
        <v>216</v>
      </c>
      <c r="H2184" s="2" t="str">
        <f t="shared" si="914"/>
        <v>Carolina Panthers</v>
      </c>
      <c r="I2184" s="2" t="str">
        <f t="shared" si="915"/>
        <v>Arizona Cardinals</v>
      </c>
      <c r="J2184" s="17">
        <f t="shared" si="916"/>
        <v>-242.13075060532685</v>
      </c>
      <c r="K2184" s="18">
        <f t="shared" si="917"/>
        <v>216</v>
      </c>
      <c r="L2184" s="4">
        <f t="shared" si="893"/>
        <v>1.413</v>
      </c>
      <c r="M2184" s="4">
        <f t="shared" si="894"/>
        <v>3.16</v>
      </c>
      <c r="N2184" s="1">
        <f t="shared" si="895"/>
        <v>0.70771408351026188</v>
      </c>
      <c r="O2184" s="1">
        <f t="shared" si="896"/>
        <v>0.31645569620253161</v>
      </c>
      <c r="P2184" s="1">
        <f t="shared" si="897"/>
        <v>2.359938771047454E-2</v>
      </c>
      <c r="Q2184" s="1">
        <f t="shared" si="898"/>
        <v>0.19562919365386514</v>
      </c>
      <c r="R2184" s="1">
        <f t="shared" si="899"/>
        <v>0.70662919365386512</v>
      </c>
      <c r="S2184" s="1"/>
      <c r="T2184" s="17">
        <f t="shared" si="900"/>
        <v>415.16938301000829</v>
      </c>
      <c r="U2184" s="18">
        <f t="shared" si="901"/>
        <v>2128.1128513133845</v>
      </c>
      <c r="V2184" s="2">
        <f t="shared" si="902"/>
        <v>394.41091385950784</v>
      </c>
      <c r="W2184" s="18">
        <f t="shared" si="903"/>
        <v>2021.7072087477152</v>
      </c>
      <c r="X2184" s="2">
        <f t="shared" si="904"/>
        <v>-253.54267969273477</v>
      </c>
      <c r="Y2184" s="2">
        <f t="shared" si="905"/>
        <v>202.17072087477152</v>
      </c>
      <c r="Z2184" s="2">
        <f t="shared" si="906"/>
        <v>394.41091385950784</v>
      </c>
      <c r="AA2184" s="2">
        <f t="shared" si="907"/>
        <v>-1000</v>
      </c>
      <c r="AB2184" s="5">
        <f t="shared" si="908"/>
        <v>0.41300000000000003</v>
      </c>
      <c r="AC2184" s="5">
        <f t="shared" si="909"/>
        <v>-1</v>
      </c>
      <c r="AD2184" s="3">
        <f t="shared" si="910"/>
        <v>201501</v>
      </c>
      <c r="AE2184" s="21">
        <v>1.444</v>
      </c>
      <c r="AF2184" s="21">
        <v>3.01</v>
      </c>
      <c r="AG2184" s="21">
        <v>1.413</v>
      </c>
      <c r="AH2184" s="21">
        <v>3.16</v>
      </c>
      <c r="AI2184">
        <v>27</v>
      </c>
      <c r="AJ2184">
        <v>16</v>
      </c>
      <c r="AK2184">
        <f t="shared" si="911"/>
        <v>-300</v>
      </c>
      <c r="AL2184">
        <f t="shared" si="912"/>
        <v>27</v>
      </c>
      <c r="AM2184">
        <f t="shared" si="913"/>
        <v>16</v>
      </c>
    </row>
    <row r="2185" spans="2:39" x14ac:dyDescent="0.25">
      <c r="B2185" s="23">
        <v>42008</v>
      </c>
      <c r="C2185" s="20" t="s">
        <v>42</v>
      </c>
      <c r="D2185" s="20" t="s">
        <v>24</v>
      </c>
      <c r="E2185" s="2">
        <v>-202.02020202020196</v>
      </c>
      <c r="F2185" s="2">
        <v>181</v>
      </c>
      <c r="H2185" s="2" t="str">
        <f t="shared" si="914"/>
        <v>Indianapolis Colts</v>
      </c>
      <c r="I2185" s="2" t="str">
        <f t="shared" si="915"/>
        <v>Cincinnati Bengals</v>
      </c>
      <c r="J2185" s="17">
        <f t="shared" si="916"/>
        <v>-202.02020202020196</v>
      </c>
      <c r="K2185" s="18">
        <f t="shared" si="917"/>
        <v>181</v>
      </c>
      <c r="L2185" s="4">
        <f t="shared" si="893"/>
        <v>1.4950000000000001</v>
      </c>
      <c r="M2185" s="4">
        <f t="shared" si="894"/>
        <v>2.81</v>
      </c>
      <c r="N2185" s="1">
        <f t="shared" si="895"/>
        <v>0.66889632107023411</v>
      </c>
      <c r="O2185" s="1">
        <f t="shared" si="896"/>
        <v>0.35587188612099646</v>
      </c>
      <c r="P2185" s="1">
        <f t="shared" si="897"/>
        <v>2.4169570267131069E-2</v>
      </c>
      <c r="Q2185" s="1">
        <f t="shared" si="898"/>
        <v>0.15651221747461883</v>
      </c>
      <c r="R2185" s="1">
        <f t="shared" si="899"/>
        <v>0.66751221747461886</v>
      </c>
      <c r="S2185" s="1"/>
      <c r="T2185" s="17">
        <f t="shared" si="900"/>
        <v>498.09992060261197</v>
      </c>
      <c r="U2185" s="18">
        <f t="shared" si="901"/>
        <v>1796.2818011286422</v>
      </c>
      <c r="V2185" s="2">
        <f t="shared" si="902"/>
        <v>473.19492457248134</v>
      </c>
      <c r="W2185" s="18">
        <f t="shared" si="903"/>
        <v>1706.46771107221</v>
      </c>
      <c r="X2185" s="2">
        <f t="shared" si="904"/>
        <v>-211.32940107155051</v>
      </c>
      <c r="Y2185" s="2">
        <f t="shared" si="905"/>
        <v>170.64677110722101</v>
      </c>
      <c r="Z2185" s="2">
        <f t="shared" si="906"/>
        <v>473.19492457248134</v>
      </c>
      <c r="AA2185" s="2">
        <f t="shared" si="907"/>
        <v>-1000</v>
      </c>
      <c r="AB2185" s="5">
        <f t="shared" si="908"/>
        <v>0.49500000000000011</v>
      </c>
      <c r="AC2185" s="5">
        <f t="shared" si="909"/>
        <v>-1</v>
      </c>
      <c r="AD2185" s="3">
        <f t="shared" si="910"/>
        <v>201501</v>
      </c>
      <c r="AE2185" s="21">
        <v>1.4950000000000001</v>
      </c>
      <c r="AF2185" s="21">
        <v>2.81</v>
      </c>
      <c r="AG2185" s="21">
        <v>1.4950000000000001</v>
      </c>
      <c r="AH2185" s="21">
        <v>2.81</v>
      </c>
      <c r="AI2185">
        <v>26</v>
      </c>
      <c r="AJ2185">
        <v>10</v>
      </c>
      <c r="AK2185">
        <f t="shared" si="911"/>
        <v>-300</v>
      </c>
      <c r="AL2185">
        <f t="shared" si="912"/>
        <v>26</v>
      </c>
      <c r="AM2185">
        <f t="shared" si="913"/>
        <v>10</v>
      </c>
    </row>
    <row r="2186" spans="2:39" x14ac:dyDescent="0.25">
      <c r="B2186" s="23">
        <v>42007</v>
      </c>
      <c r="C2186" s="20" t="s">
        <v>48</v>
      </c>
      <c r="D2186" s="20" t="s">
        <v>31</v>
      </c>
      <c r="E2186" s="2">
        <v>-162.07455429497568</v>
      </c>
      <c r="F2186" s="2">
        <v>146</v>
      </c>
      <c r="H2186" s="2" t="str">
        <f t="shared" si="914"/>
        <v>Pittsburgh Steelers</v>
      </c>
      <c r="I2186" s="2" t="str">
        <f t="shared" si="915"/>
        <v>Baltimore Ravens</v>
      </c>
      <c r="J2186" s="17">
        <f t="shared" si="916"/>
        <v>-162.07455429497568</v>
      </c>
      <c r="K2186" s="18">
        <f t="shared" si="917"/>
        <v>146</v>
      </c>
      <c r="L2186" s="4">
        <f t="shared" si="893"/>
        <v>1.6169999999999998</v>
      </c>
      <c r="M2186" s="4">
        <f t="shared" si="894"/>
        <v>2.46</v>
      </c>
      <c r="N2186" s="1">
        <f t="shared" si="895"/>
        <v>0.61842918985776141</v>
      </c>
      <c r="O2186" s="1">
        <f t="shared" si="896"/>
        <v>0.4065040650406504</v>
      </c>
      <c r="P2186" s="1">
        <f t="shared" si="897"/>
        <v>2.4326710816777175E-2</v>
      </c>
      <c r="Q2186" s="1">
        <f t="shared" si="898"/>
        <v>0.10596256240855551</v>
      </c>
      <c r="R2186" s="1">
        <f t="shared" si="899"/>
        <v>0.61696256240855551</v>
      </c>
      <c r="S2186" s="1"/>
      <c r="T2186" s="17">
        <f t="shared" si="900"/>
        <v>620.84389058569059</v>
      </c>
      <c r="U2186" s="18">
        <f t="shared" si="901"/>
        <v>1456.8535337470446</v>
      </c>
      <c r="V2186" s="2">
        <f t="shared" si="902"/>
        <v>589.80169605640606</v>
      </c>
      <c r="W2186" s="18">
        <f t="shared" si="903"/>
        <v>1384.0108570596924</v>
      </c>
      <c r="X2186" s="2">
        <f t="shared" si="904"/>
        <v>-169.54851209928776</v>
      </c>
      <c r="Y2186" s="2">
        <f t="shared" si="905"/>
        <v>138.40108570596925</v>
      </c>
      <c r="Z2186" s="2">
        <f t="shared" si="906"/>
        <v>-1000</v>
      </c>
      <c r="AA2186" s="2">
        <f t="shared" si="907"/>
        <v>1384.0108570596924</v>
      </c>
      <c r="AB2186" s="5">
        <f t="shared" si="908"/>
        <v>-1</v>
      </c>
      <c r="AC2186" s="5">
        <f t="shared" si="909"/>
        <v>1.46</v>
      </c>
      <c r="AD2186" s="3">
        <f t="shared" si="910"/>
        <v>201501</v>
      </c>
      <c r="AE2186" s="21">
        <v>1.6020000000000001</v>
      </c>
      <c r="AF2186" s="21">
        <v>2.5</v>
      </c>
      <c r="AG2186" s="21">
        <v>1.617</v>
      </c>
      <c r="AH2186" s="21">
        <v>2.46</v>
      </c>
      <c r="AI2186">
        <v>17</v>
      </c>
      <c r="AJ2186">
        <v>30</v>
      </c>
      <c r="AK2186">
        <f t="shared" si="911"/>
        <v>-170</v>
      </c>
      <c r="AL2186">
        <f t="shared" si="912"/>
        <v>17</v>
      </c>
      <c r="AM2186">
        <f t="shared" si="913"/>
        <v>30</v>
      </c>
    </row>
    <row r="2187" spans="2:39" x14ac:dyDescent="0.25">
      <c r="B2187" s="23">
        <v>42007</v>
      </c>
      <c r="C2187" s="20" t="s">
        <v>26</v>
      </c>
      <c r="D2187" s="20" t="s">
        <v>37</v>
      </c>
      <c r="E2187" s="2">
        <v>-260.41666666666674</v>
      </c>
      <c r="F2187" s="2">
        <v>231</v>
      </c>
      <c r="H2187" s="2" t="str">
        <f t="shared" si="914"/>
        <v>Dallas Cowboys</v>
      </c>
      <c r="I2187" s="2" t="str">
        <f t="shared" si="915"/>
        <v>Detroit Lions</v>
      </c>
      <c r="J2187" s="17">
        <f t="shared" si="916"/>
        <v>-260.41666666666674</v>
      </c>
      <c r="K2187" s="18">
        <f t="shared" si="917"/>
        <v>231</v>
      </c>
      <c r="L2187" s="4">
        <f t="shared" si="893"/>
        <v>1.3839999999999999</v>
      </c>
      <c r="M2187" s="4">
        <f t="shared" si="894"/>
        <v>3.31</v>
      </c>
      <c r="N2187" s="1">
        <f t="shared" si="895"/>
        <v>0.7225433526011561</v>
      </c>
      <c r="O2187" s="1">
        <f t="shared" si="896"/>
        <v>0.30211480362537763</v>
      </c>
      <c r="P2187" s="1">
        <f t="shared" si="897"/>
        <v>2.4064763527907984E-2</v>
      </c>
      <c r="Q2187" s="1">
        <f t="shared" si="898"/>
        <v>0.21021427448788924</v>
      </c>
      <c r="R2187" s="1">
        <f t="shared" si="899"/>
        <v>0.72121427448788922</v>
      </c>
      <c r="S2187" s="1"/>
      <c r="T2187" s="17">
        <f t="shared" si="900"/>
        <v>386.55048211582812</v>
      </c>
      <c r="U2187" s="18">
        <f t="shared" si="901"/>
        <v>2272.2260058594952</v>
      </c>
      <c r="V2187" s="2">
        <f t="shared" si="902"/>
        <v>367.22295801003668</v>
      </c>
      <c r="W2187" s="18">
        <f t="shared" si="903"/>
        <v>2158.6147055665206</v>
      </c>
      <c r="X2187" s="2">
        <f t="shared" si="904"/>
        <v>-272.31412911081355</v>
      </c>
      <c r="Y2187" s="2">
        <f t="shared" si="905"/>
        <v>215.86147055665205</v>
      </c>
      <c r="Z2187" s="2">
        <f t="shared" si="906"/>
        <v>367.22295801003668</v>
      </c>
      <c r="AA2187" s="2">
        <f t="shared" si="907"/>
        <v>-1000</v>
      </c>
      <c r="AB2187" s="5">
        <f t="shared" si="908"/>
        <v>0.3839999999999999</v>
      </c>
      <c r="AC2187" s="5">
        <f t="shared" si="909"/>
        <v>-1</v>
      </c>
      <c r="AD2187" s="3">
        <f t="shared" si="910"/>
        <v>201501</v>
      </c>
      <c r="AE2187" s="21">
        <v>1.3220000000000001</v>
      </c>
      <c r="AF2187" s="21">
        <v>3.73</v>
      </c>
      <c r="AG2187" s="21">
        <v>1.3839999999999999</v>
      </c>
      <c r="AH2187" s="21">
        <v>3.31</v>
      </c>
      <c r="AI2187">
        <v>24</v>
      </c>
      <c r="AJ2187">
        <v>20</v>
      </c>
      <c r="AK2187">
        <f t="shared" si="911"/>
        <v>-300</v>
      </c>
      <c r="AL2187">
        <f t="shared" si="912"/>
        <v>24</v>
      </c>
      <c r="AM2187">
        <f t="shared" si="913"/>
        <v>20</v>
      </c>
    </row>
    <row r="2188" spans="2:39" x14ac:dyDescent="0.25">
      <c r="B2188" s="23">
        <v>42001</v>
      </c>
      <c r="C2188" s="20" t="s">
        <v>48</v>
      </c>
      <c r="D2188" s="20" t="s">
        <v>24</v>
      </c>
      <c r="E2188" s="2">
        <v>-150.15015015015015</v>
      </c>
      <c r="F2188" s="2">
        <v>136</v>
      </c>
      <c r="H2188" s="2" t="str">
        <f t="shared" si="914"/>
        <v>Pittsburgh Steelers</v>
      </c>
      <c r="I2188" s="2" t="str">
        <f t="shared" si="915"/>
        <v>Cincinnati Bengals</v>
      </c>
      <c r="J2188" s="17">
        <f t="shared" si="916"/>
        <v>-150.15015015015015</v>
      </c>
      <c r="K2188" s="18">
        <f t="shared" si="917"/>
        <v>136</v>
      </c>
      <c r="L2188" s="4">
        <f t="shared" si="893"/>
        <v>1.6659999999999999</v>
      </c>
      <c r="M2188" s="4">
        <f t="shared" si="894"/>
        <v>2.3600000000000003</v>
      </c>
      <c r="N2188" s="1">
        <f t="shared" si="895"/>
        <v>0.60024009603841544</v>
      </c>
      <c r="O2188" s="1">
        <f t="shared" si="896"/>
        <v>0.42372881355932196</v>
      </c>
      <c r="P2188" s="1">
        <f t="shared" si="897"/>
        <v>2.3407848981619406E-2</v>
      </c>
      <c r="Q2188" s="1">
        <f t="shared" si="898"/>
        <v>8.8255641239546739E-2</v>
      </c>
      <c r="R2188" s="1">
        <f t="shared" si="899"/>
        <v>0.59925564123954678</v>
      </c>
      <c r="S2188" s="1"/>
      <c r="T2188" s="17">
        <f t="shared" si="900"/>
        <v>668.73689821513005</v>
      </c>
      <c r="U2188" s="18">
        <f t="shared" si="901"/>
        <v>1356.0765066241347</v>
      </c>
      <c r="V2188" s="2">
        <f t="shared" si="902"/>
        <v>635.30005330437348</v>
      </c>
      <c r="W2188" s="18">
        <f t="shared" si="903"/>
        <v>1288.2726812929279</v>
      </c>
      <c r="X2188" s="2">
        <f t="shared" si="904"/>
        <v>-157.40593673787998</v>
      </c>
      <c r="Y2188" s="2">
        <f t="shared" si="905"/>
        <v>128.8272681292928</v>
      </c>
      <c r="Z2188" s="2">
        <f t="shared" si="906"/>
        <v>635.30005330437348</v>
      </c>
      <c r="AA2188" s="2">
        <f t="shared" si="907"/>
        <v>-1000</v>
      </c>
      <c r="AB2188" s="5">
        <f t="shared" si="908"/>
        <v>0.66599999999999993</v>
      </c>
      <c r="AC2188" s="5">
        <f t="shared" si="909"/>
        <v>-1</v>
      </c>
      <c r="AD2188" s="3">
        <f t="shared" si="910"/>
        <v>201412</v>
      </c>
      <c r="AE2188" s="21">
        <v>1.54</v>
      </c>
      <c r="AF2188" s="21">
        <v>2.66</v>
      </c>
      <c r="AG2188" s="21">
        <v>1.6659999999999999</v>
      </c>
      <c r="AH2188" s="21">
        <v>2.36</v>
      </c>
      <c r="AI2188">
        <v>27</v>
      </c>
      <c r="AJ2188">
        <v>17</v>
      </c>
      <c r="AK2188">
        <f t="shared" si="911"/>
        <v>-160</v>
      </c>
      <c r="AL2188">
        <f t="shared" si="912"/>
        <v>27</v>
      </c>
      <c r="AM2188">
        <f t="shared" si="913"/>
        <v>17</v>
      </c>
    </row>
    <row r="2189" spans="2:39" x14ac:dyDescent="0.25">
      <c r="B2189" s="23">
        <v>42001</v>
      </c>
      <c r="C2189" s="20" t="s">
        <v>41</v>
      </c>
      <c r="D2189" s="20" t="s">
        <v>55</v>
      </c>
      <c r="E2189" s="2">
        <v>-1315.7894736842093</v>
      </c>
      <c r="F2189" s="2">
        <v>925</v>
      </c>
      <c r="H2189" s="2" t="str">
        <f t="shared" si="914"/>
        <v>Denver Broncos</v>
      </c>
      <c r="I2189" s="2" t="str">
        <f t="shared" si="915"/>
        <v>Oakland Raiders</v>
      </c>
      <c r="J2189" s="17">
        <f t="shared" si="916"/>
        <v>-1315.7894736842093</v>
      </c>
      <c r="K2189" s="18">
        <f t="shared" si="917"/>
        <v>925</v>
      </c>
      <c r="L2189" s="4">
        <f t="shared" si="893"/>
        <v>1.0760000000000001</v>
      </c>
      <c r="M2189" s="4">
        <f t="shared" si="894"/>
        <v>10.25</v>
      </c>
      <c r="N2189" s="1">
        <f t="shared" si="895"/>
        <v>0.92936802973977695</v>
      </c>
      <c r="O2189" s="1">
        <f t="shared" si="896"/>
        <v>9.7560975609756101E-2</v>
      </c>
      <c r="P2189" s="1">
        <f t="shared" si="897"/>
        <v>2.6222850079463234E-2</v>
      </c>
      <c r="Q2189" s="1">
        <f t="shared" si="898"/>
        <v>0.41590352706501044</v>
      </c>
      <c r="R2189" s="1">
        <f t="shared" si="899"/>
        <v>0.92690352706501045</v>
      </c>
      <c r="S2189" s="1"/>
      <c r="T2189" s="17">
        <f t="shared" si="900"/>
        <v>78.860928673392337</v>
      </c>
      <c r="U2189" s="18">
        <f t="shared" si="901"/>
        <v>8028.570985705187</v>
      </c>
      <c r="V2189" s="2">
        <f t="shared" si="902"/>
        <v>74.917882239722715</v>
      </c>
      <c r="W2189" s="18">
        <f t="shared" si="903"/>
        <v>7627.1424364199274</v>
      </c>
      <c r="X2189" s="2">
        <f t="shared" si="904"/>
        <v>-1334.7948047973296</v>
      </c>
      <c r="Y2189" s="2">
        <f t="shared" si="905"/>
        <v>762.71424364199277</v>
      </c>
      <c r="Z2189" s="2">
        <f t="shared" si="906"/>
        <v>74.917882239722715</v>
      </c>
      <c r="AA2189" s="2">
        <f t="shared" si="907"/>
        <v>-1000</v>
      </c>
      <c r="AB2189" s="5">
        <f t="shared" si="908"/>
        <v>7.6000000000000068E-2</v>
      </c>
      <c r="AC2189" s="5">
        <f t="shared" si="909"/>
        <v>-1</v>
      </c>
      <c r="AD2189" s="3">
        <f t="shared" si="910"/>
        <v>201412</v>
      </c>
      <c r="AE2189" s="21">
        <v>1.105</v>
      </c>
      <c r="AF2189" s="21">
        <v>8.36</v>
      </c>
      <c r="AG2189" s="21">
        <v>1.0760000000000001</v>
      </c>
      <c r="AH2189" s="21">
        <v>10.25</v>
      </c>
      <c r="AI2189">
        <v>47</v>
      </c>
      <c r="AJ2189">
        <v>14</v>
      </c>
      <c r="AK2189">
        <f t="shared" si="911"/>
        <v>-1400</v>
      </c>
      <c r="AL2189">
        <f t="shared" si="912"/>
        <v>47</v>
      </c>
      <c r="AM2189">
        <f t="shared" si="913"/>
        <v>14</v>
      </c>
    </row>
    <row r="2190" spans="2:39" x14ac:dyDescent="0.25">
      <c r="B2190" s="23">
        <v>42001</v>
      </c>
      <c r="C2190" s="20" t="s">
        <v>25</v>
      </c>
      <c r="D2190" s="20" t="s">
        <v>51</v>
      </c>
      <c r="E2190" s="2">
        <v>-247.52475247524757</v>
      </c>
      <c r="F2190" s="2">
        <v>220.00000000000003</v>
      </c>
      <c r="H2190" s="2" t="str">
        <f t="shared" si="914"/>
        <v>San Francisco 49ers</v>
      </c>
      <c r="I2190" s="2" t="str">
        <f t="shared" si="915"/>
        <v>Arizona Cardinals</v>
      </c>
      <c r="J2190" s="17">
        <f t="shared" si="916"/>
        <v>-247.52475247524757</v>
      </c>
      <c r="K2190" s="18">
        <f t="shared" si="917"/>
        <v>220.00000000000003</v>
      </c>
      <c r="L2190" s="4">
        <f t="shared" si="893"/>
        <v>1.4039999999999999</v>
      </c>
      <c r="M2190" s="4">
        <f t="shared" si="894"/>
        <v>3.2</v>
      </c>
      <c r="N2190" s="1">
        <f t="shared" si="895"/>
        <v>0.71225071225071235</v>
      </c>
      <c r="O2190" s="1">
        <f t="shared" si="896"/>
        <v>0.3125</v>
      </c>
      <c r="P2190" s="1">
        <f t="shared" si="897"/>
        <v>2.4152910512597825E-2</v>
      </c>
      <c r="Q2190" s="1">
        <f t="shared" si="898"/>
        <v>0.19987535612535617</v>
      </c>
      <c r="R2190" s="1">
        <f t="shared" si="899"/>
        <v>0.71087535612535624</v>
      </c>
      <c r="S2190" s="1"/>
      <c r="T2190" s="17">
        <f t="shared" si="900"/>
        <v>406.71636930913581</v>
      </c>
      <c r="U2190" s="18">
        <f t="shared" si="901"/>
        <v>2168.7785299421853</v>
      </c>
      <c r="V2190" s="2">
        <f t="shared" si="902"/>
        <v>386.38055084367903</v>
      </c>
      <c r="W2190" s="18">
        <f t="shared" si="903"/>
        <v>2060.3396034450761</v>
      </c>
      <c r="X2190" s="2">
        <f t="shared" si="904"/>
        <v>-258.81219896199633</v>
      </c>
      <c r="Y2190" s="2">
        <f t="shared" si="905"/>
        <v>206.03396034450762</v>
      </c>
      <c r="Z2190" s="2">
        <f t="shared" si="906"/>
        <v>386.38055084367903</v>
      </c>
      <c r="AA2190" s="2">
        <f t="shared" si="907"/>
        <v>-1000</v>
      </c>
      <c r="AB2190" s="5">
        <f t="shared" si="908"/>
        <v>0.40399999999999991</v>
      </c>
      <c r="AC2190" s="5">
        <f t="shared" si="909"/>
        <v>-1</v>
      </c>
      <c r="AD2190" s="3">
        <f t="shared" si="910"/>
        <v>201412</v>
      </c>
      <c r="AE2190" s="21">
        <v>1.3919999999999999</v>
      </c>
      <c r="AF2190" s="21">
        <v>3.27</v>
      </c>
      <c r="AG2190" s="21">
        <v>1.4039999999999999</v>
      </c>
      <c r="AH2190" s="21">
        <v>3.2</v>
      </c>
      <c r="AI2190">
        <v>20</v>
      </c>
      <c r="AJ2190">
        <v>17</v>
      </c>
      <c r="AK2190">
        <f t="shared" si="911"/>
        <v>-300</v>
      </c>
      <c r="AL2190">
        <f t="shared" si="912"/>
        <v>20</v>
      </c>
      <c r="AM2190">
        <f t="shared" si="913"/>
        <v>17</v>
      </c>
    </row>
    <row r="2191" spans="2:39" x14ac:dyDescent="0.25">
      <c r="B2191" s="23">
        <v>42001</v>
      </c>
      <c r="C2191" s="20" t="s">
        <v>35</v>
      </c>
      <c r="D2191" s="20" t="s">
        <v>58</v>
      </c>
      <c r="E2191" s="2">
        <v>-531.91489361702145</v>
      </c>
      <c r="F2191" s="2">
        <v>446</v>
      </c>
      <c r="H2191" s="2" t="str">
        <f t="shared" si="914"/>
        <v>Seattle Seahawks</v>
      </c>
      <c r="I2191" s="2" t="str">
        <f t="shared" si="915"/>
        <v>St. Louis Rams</v>
      </c>
      <c r="J2191" s="17">
        <f t="shared" si="916"/>
        <v>-531.91489361702145</v>
      </c>
      <c r="K2191" s="18">
        <f t="shared" si="917"/>
        <v>446</v>
      </c>
      <c r="L2191" s="4">
        <f t="shared" si="893"/>
        <v>1.1879999999999999</v>
      </c>
      <c r="M2191" s="4">
        <f t="shared" si="894"/>
        <v>5.46</v>
      </c>
      <c r="N2191" s="1">
        <f t="shared" si="895"/>
        <v>0.84175084175084181</v>
      </c>
      <c r="O2191" s="1">
        <f t="shared" si="896"/>
        <v>0.18315018315018314</v>
      </c>
      <c r="P2191" s="1">
        <f t="shared" si="897"/>
        <v>2.429602888086646E-2</v>
      </c>
      <c r="Q2191" s="1">
        <f t="shared" si="898"/>
        <v>0.32930032930032932</v>
      </c>
      <c r="R2191" s="1">
        <f t="shared" si="899"/>
        <v>0.84030032930032927</v>
      </c>
      <c r="S2191" s="1"/>
      <c r="T2191" s="17">
        <f t="shared" si="900"/>
        <v>190.05070583828476</v>
      </c>
      <c r="U2191" s="18">
        <f t="shared" si="901"/>
        <v>4209.4011788162916</v>
      </c>
      <c r="V2191" s="2">
        <f t="shared" si="902"/>
        <v>180.5481705463705</v>
      </c>
      <c r="W2191" s="18">
        <f t="shared" si="903"/>
        <v>3998.9311198754767</v>
      </c>
      <c r="X2191" s="2">
        <f t="shared" si="904"/>
        <v>-553.86880796068124</v>
      </c>
      <c r="Y2191" s="2">
        <f t="shared" si="905"/>
        <v>399.89311198754768</v>
      </c>
      <c r="Z2191" s="2">
        <f t="shared" si="906"/>
        <v>180.5481705463705</v>
      </c>
      <c r="AA2191" s="2">
        <f t="shared" si="907"/>
        <v>-1000</v>
      </c>
      <c r="AB2191" s="5">
        <f t="shared" si="908"/>
        <v>0.18799999999999994</v>
      </c>
      <c r="AC2191" s="5">
        <f t="shared" si="909"/>
        <v>-1</v>
      </c>
      <c r="AD2191" s="3">
        <f t="shared" si="910"/>
        <v>201412</v>
      </c>
      <c r="AE2191" s="21">
        <v>1.1359999999999999</v>
      </c>
      <c r="AF2191" s="21">
        <v>6.94</v>
      </c>
      <c r="AG2191" s="21">
        <v>1.1879999999999999</v>
      </c>
      <c r="AH2191" s="21">
        <v>5.46</v>
      </c>
      <c r="AI2191">
        <v>20</v>
      </c>
      <c r="AJ2191">
        <v>6</v>
      </c>
      <c r="AK2191">
        <f t="shared" si="911"/>
        <v>-600</v>
      </c>
      <c r="AL2191">
        <f t="shared" si="912"/>
        <v>20</v>
      </c>
      <c r="AM2191">
        <f t="shared" si="913"/>
        <v>6</v>
      </c>
    </row>
    <row r="2192" spans="2:39" x14ac:dyDescent="0.25">
      <c r="B2192" s="23">
        <v>42001</v>
      </c>
      <c r="C2192" s="20" t="s">
        <v>38</v>
      </c>
      <c r="D2192" s="20" t="s">
        <v>47</v>
      </c>
      <c r="E2192" s="2">
        <v>-128.04097311139566</v>
      </c>
      <c r="F2192" s="2">
        <v>116.00000000000001</v>
      </c>
      <c r="H2192" s="2" t="str">
        <f t="shared" si="914"/>
        <v>Atlanta Falcons</v>
      </c>
      <c r="I2192" s="2" t="str">
        <f t="shared" si="915"/>
        <v>Carolina Panthers</v>
      </c>
      <c r="J2192" s="17">
        <f t="shared" si="916"/>
        <v>-128.04097311139566</v>
      </c>
      <c r="K2192" s="18">
        <f t="shared" si="917"/>
        <v>116.00000000000001</v>
      </c>
      <c r="L2192" s="4">
        <f t="shared" si="893"/>
        <v>1.7809999999999999</v>
      </c>
      <c r="M2192" s="4">
        <f t="shared" si="894"/>
        <v>2.16</v>
      </c>
      <c r="N2192" s="1">
        <f t="shared" si="895"/>
        <v>0.56148231330713083</v>
      </c>
      <c r="O2192" s="1">
        <f t="shared" si="896"/>
        <v>0.46296296296296291</v>
      </c>
      <c r="P2192" s="1">
        <f t="shared" si="897"/>
        <v>2.3861963968535793E-2</v>
      </c>
      <c r="Q2192" s="1">
        <f t="shared" si="898"/>
        <v>4.9259675172083961E-2</v>
      </c>
      <c r="R2192" s="1">
        <f t="shared" si="899"/>
        <v>0.56025967517208397</v>
      </c>
      <c r="S2192" s="1"/>
      <c r="T2192" s="17">
        <f t="shared" si="900"/>
        <v>784.88662367651148</v>
      </c>
      <c r="U2192" s="18">
        <f t="shared" si="901"/>
        <v>1159.9838754718842</v>
      </c>
      <c r="V2192" s="2">
        <f t="shared" si="902"/>
        <v>745.6422924926859</v>
      </c>
      <c r="W2192" s="18">
        <f t="shared" si="903"/>
        <v>1101.9846816982899</v>
      </c>
      <c r="X2192" s="2">
        <f t="shared" si="904"/>
        <v>-134.1125644385051</v>
      </c>
      <c r="Y2192" s="2">
        <f t="shared" si="905"/>
        <v>110.198468169829</v>
      </c>
      <c r="Z2192" s="2">
        <f t="shared" si="906"/>
        <v>-1000</v>
      </c>
      <c r="AA2192" s="2">
        <f t="shared" si="907"/>
        <v>1101.9846816982899</v>
      </c>
      <c r="AB2192" s="5">
        <f t="shared" si="908"/>
        <v>-1</v>
      </c>
      <c r="AC2192" s="5">
        <f t="shared" si="909"/>
        <v>1.1600000000000001</v>
      </c>
      <c r="AD2192" s="3">
        <f t="shared" si="910"/>
        <v>201412</v>
      </c>
      <c r="AE2192" s="21">
        <v>1.4650000000000001</v>
      </c>
      <c r="AF2192" s="21">
        <v>2.93</v>
      </c>
      <c r="AG2192" s="21">
        <v>1.7809999999999999</v>
      </c>
      <c r="AH2192" s="21">
        <v>2.16</v>
      </c>
      <c r="AI2192">
        <v>3</v>
      </c>
      <c r="AJ2192">
        <v>34</v>
      </c>
      <c r="AK2192">
        <f t="shared" si="911"/>
        <v>-130</v>
      </c>
      <c r="AL2192">
        <f t="shared" si="912"/>
        <v>3</v>
      </c>
      <c r="AM2192">
        <f t="shared" si="913"/>
        <v>34</v>
      </c>
    </row>
    <row r="2193" spans="2:39" x14ac:dyDescent="0.25">
      <c r="B2193" s="23">
        <v>42001</v>
      </c>
      <c r="C2193" s="20" t="s">
        <v>31</v>
      </c>
      <c r="D2193" s="20" t="s">
        <v>49</v>
      </c>
      <c r="E2193" s="2">
        <v>-999.99999999999909</v>
      </c>
      <c r="F2193" s="2">
        <v>760</v>
      </c>
      <c r="H2193" s="2" t="str">
        <f t="shared" si="914"/>
        <v>Baltimore Ravens</v>
      </c>
      <c r="I2193" s="2" t="str">
        <f t="shared" si="915"/>
        <v>Cleveland Browns</v>
      </c>
      <c r="J2193" s="17">
        <f t="shared" si="916"/>
        <v>-999.99999999999909</v>
      </c>
      <c r="K2193" s="18">
        <f t="shared" si="917"/>
        <v>760</v>
      </c>
      <c r="L2193" s="4">
        <f t="shared" si="893"/>
        <v>1.1000000000000001</v>
      </c>
      <c r="M2193" s="4">
        <f t="shared" si="894"/>
        <v>8.6</v>
      </c>
      <c r="N2193" s="1">
        <f t="shared" si="895"/>
        <v>0.90909090909090906</v>
      </c>
      <c r="O2193" s="1">
        <f t="shared" si="896"/>
        <v>0.11627906976744186</v>
      </c>
      <c r="P2193" s="1">
        <f t="shared" si="897"/>
        <v>2.4742268041236914E-2</v>
      </c>
      <c r="Q2193" s="1">
        <f t="shared" si="898"/>
        <v>0.39640591966173361</v>
      </c>
      <c r="R2193" s="1">
        <f t="shared" si="899"/>
        <v>0.90740591966173367</v>
      </c>
      <c r="S2193" s="1"/>
      <c r="T2193" s="17">
        <f t="shared" si="900"/>
        <v>102.04262318762902</v>
      </c>
      <c r="U2193" s="18">
        <f t="shared" si="901"/>
        <v>6755.7491863361411</v>
      </c>
      <c r="V2193" s="2">
        <f t="shared" si="902"/>
        <v>96.940492028247562</v>
      </c>
      <c r="W2193" s="18">
        <f t="shared" si="903"/>
        <v>6417.9617270193339</v>
      </c>
      <c r="X2193" s="2">
        <f t="shared" si="904"/>
        <v>-1031.5606812771377</v>
      </c>
      <c r="Y2193" s="2">
        <f t="shared" si="905"/>
        <v>641.79617270193341</v>
      </c>
      <c r="Z2193" s="2">
        <f t="shared" si="906"/>
        <v>96.940492028247562</v>
      </c>
      <c r="AA2193" s="2">
        <f t="shared" si="907"/>
        <v>-1000</v>
      </c>
      <c r="AB2193" s="5">
        <f t="shared" si="908"/>
        <v>0.10000000000000009</v>
      </c>
      <c r="AC2193" s="5">
        <f t="shared" si="909"/>
        <v>-1</v>
      </c>
      <c r="AD2193" s="3">
        <f t="shared" si="910"/>
        <v>201412</v>
      </c>
      <c r="AE2193" s="21">
        <v>1.117</v>
      </c>
      <c r="AF2193" s="21">
        <v>7.71</v>
      </c>
      <c r="AG2193" s="21">
        <v>1.1000000000000001</v>
      </c>
      <c r="AH2193" s="21">
        <v>8.6</v>
      </c>
      <c r="AI2193">
        <v>20</v>
      </c>
      <c r="AJ2193">
        <v>10</v>
      </c>
      <c r="AK2193">
        <f t="shared" si="911"/>
        <v>-1000</v>
      </c>
      <c r="AL2193">
        <f t="shared" si="912"/>
        <v>20</v>
      </c>
      <c r="AM2193">
        <f t="shared" si="913"/>
        <v>10</v>
      </c>
    </row>
    <row r="2194" spans="2:39" x14ac:dyDescent="0.25">
      <c r="B2194" s="23">
        <v>42001</v>
      </c>
      <c r="C2194" s="20" t="s">
        <v>36</v>
      </c>
      <c r="D2194" s="20" t="s">
        <v>37</v>
      </c>
      <c r="E2194" s="2">
        <v>-400</v>
      </c>
      <c r="F2194" s="2">
        <v>346</v>
      </c>
      <c r="H2194" s="2" t="str">
        <f t="shared" si="914"/>
        <v>Green Bay Packers</v>
      </c>
      <c r="I2194" s="2" t="str">
        <f t="shared" si="915"/>
        <v>Detroit Lions</v>
      </c>
      <c r="J2194" s="17">
        <f t="shared" si="916"/>
        <v>-400</v>
      </c>
      <c r="K2194" s="18">
        <f t="shared" si="917"/>
        <v>346</v>
      </c>
      <c r="L2194" s="4">
        <f t="shared" si="893"/>
        <v>1.25</v>
      </c>
      <c r="M2194" s="4">
        <f t="shared" si="894"/>
        <v>4.46</v>
      </c>
      <c r="N2194" s="1">
        <f t="shared" si="895"/>
        <v>0.8</v>
      </c>
      <c r="O2194" s="1">
        <f t="shared" si="896"/>
        <v>0.22421524663677131</v>
      </c>
      <c r="P2194" s="1">
        <f t="shared" si="897"/>
        <v>2.3642732049036774E-2</v>
      </c>
      <c r="Q2194" s="1">
        <f t="shared" si="898"/>
        <v>0.28789237668161438</v>
      </c>
      <c r="R2194" s="1">
        <f t="shared" si="899"/>
        <v>0.79889237668161439</v>
      </c>
      <c r="S2194" s="1"/>
      <c r="T2194" s="17">
        <f t="shared" si="900"/>
        <v>251.73306090832037</v>
      </c>
      <c r="U2194" s="18">
        <f t="shared" si="901"/>
        <v>3325.0323008798923</v>
      </c>
      <c r="V2194" s="2">
        <f t="shared" si="902"/>
        <v>239.14640786290434</v>
      </c>
      <c r="W2194" s="18">
        <f t="shared" si="903"/>
        <v>3158.7806858358977</v>
      </c>
      <c r="X2194" s="2">
        <f t="shared" si="904"/>
        <v>-418.15388695834849</v>
      </c>
      <c r="Y2194" s="2">
        <f t="shared" si="905"/>
        <v>315.87806858358977</v>
      </c>
      <c r="Z2194" s="2">
        <f t="shared" si="906"/>
        <v>239.14640786290434</v>
      </c>
      <c r="AA2194" s="2">
        <f t="shared" si="907"/>
        <v>-1000</v>
      </c>
      <c r="AB2194" s="5">
        <f t="shared" si="908"/>
        <v>0.25</v>
      </c>
      <c r="AC2194" s="5">
        <f t="shared" si="909"/>
        <v>-1</v>
      </c>
      <c r="AD2194" s="3">
        <f t="shared" si="910"/>
        <v>201412</v>
      </c>
      <c r="AE2194" s="21">
        <v>1.2969999999999999</v>
      </c>
      <c r="AF2194" s="21">
        <v>3.94</v>
      </c>
      <c r="AG2194" s="21">
        <v>1.25</v>
      </c>
      <c r="AH2194" s="21">
        <v>4.46</v>
      </c>
      <c r="AI2194">
        <v>30</v>
      </c>
      <c r="AJ2194">
        <v>20</v>
      </c>
      <c r="AK2194">
        <f t="shared" si="911"/>
        <v>-400</v>
      </c>
      <c r="AL2194">
        <f t="shared" si="912"/>
        <v>30</v>
      </c>
      <c r="AM2194">
        <f t="shared" si="913"/>
        <v>20</v>
      </c>
    </row>
    <row r="2195" spans="2:39" x14ac:dyDescent="0.25">
      <c r="B2195" s="23">
        <v>42001</v>
      </c>
      <c r="C2195" s="20" t="s">
        <v>43</v>
      </c>
      <c r="D2195" s="20" t="s">
        <v>29</v>
      </c>
      <c r="E2195" s="2">
        <v>-400</v>
      </c>
      <c r="F2195" s="2">
        <v>346</v>
      </c>
      <c r="H2195" s="2" t="str">
        <f t="shared" si="914"/>
        <v>Houston Texans</v>
      </c>
      <c r="I2195" s="2" t="str">
        <f t="shared" si="915"/>
        <v>Jacksonville Jaguars</v>
      </c>
      <c r="J2195" s="17">
        <f t="shared" si="916"/>
        <v>-400</v>
      </c>
      <c r="K2195" s="18">
        <f t="shared" si="917"/>
        <v>346</v>
      </c>
      <c r="L2195" s="4">
        <f t="shared" si="893"/>
        <v>1.25</v>
      </c>
      <c r="M2195" s="4">
        <f t="shared" si="894"/>
        <v>4.46</v>
      </c>
      <c r="N2195" s="1">
        <f t="shared" si="895"/>
        <v>0.8</v>
      </c>
      <c r="O2195" s="1">
        <f t="shared" si="896"/>
        <v>0.22421524663677131</v>
      </c>
      <c r="P2195" s="1">
        <f t="shared" si="897"/>
        <v>2.3642732049036774E-2</v>
      </c>
      <c r="Q2195" s="1">
        <f t="shared" si="898"/>
        <v>0.28789237668161438</v>
      </c>
      <c r="R2195" s="1">
        <f t="shared" si="899"/>
        <v>0.79889237668161439</v>
      </c>
      <c r="S2195" s="1"/>
      <c r="T2195" s="17">
        <f t="shared" si="900"/>
        <v>251.73306090832037</v>
      </c>
      <c r="U2195" s="18">
        <f t="shared" si="901"/>
        <v>3325.0323008798923</v>
      </c>
      <c r="V2195" s="2">
        <f t="shared" si="902"/>
        <v>239.14640786290434</v>
      </c>
      <c r="W2195" s="18">
        <f t="shared" si="903"/>
        <v>3158.7806858358977</v>
      </c>
      <c r="X2195" s="2">
        <f t="shared" si="904"/>
        <v>-418.15388695834849</v>
      </c>
      <c r="Y2195" s="2">
        <f t="shared" si="905"/>
        <v>315.87806858358977</v>
      </c>
      <c r="Z2195" s="2">
        <f t="shared" si="906"/>
        <v>239.14640786290434</v>
      </c>
      <c r="AA2195" s="2">
        <f t="shared" si="907"/>
        <v>-1000</v>
      </c>
      <c r="AB2195" s="5">
        <f t="shared" si="908"/>
        <v>0.25</v>
      </c>
      <c r="AC2195" s="5">
        <f t="shared" si="909"/>
        <v>-1</v>
      </c>
      <c r="AD2195" s="3">
        <f t="shared" si="910"/>
        <v>201412</v>
      </c>
      <c r="AE2195" s="21">
        <v>1.208</v>
      </c>
      <c r="AF2195" s="21">
        <v>5.08</v>
      </c>
      <c r="AG2195" s="21">
        <v>1.25</v>
      </c>
      <c r="AH2195" s="21">
        <v>4.46</v>
      </c>
      <c r="AI2195">
        <v>23</v>
      </c>
      <c r="AJ2195">
        <v>17</v>
      </c>
      <c r="AK2195">
        <f t="shared" si="911"/>
        <v>-400</v>
      </c>
      <c r="AL2195">
        <f t="shared" si="912"/>
        <v>23</v>
      </c>
      <c r="AM2195">
        <f t="shared" si="913"/>
        <v>17</v>
      </c>
    </row>
    <row r="2196" spans="2:39" x14ac:dyDescent="0.25">
      <c r="B2196" s="23">
        <v>42001</v>
      </c>
      <c r="C2196" s="20" t="s">
        <v>23</v>
      </c>
      <c r="D2196" s="20" t="s">
        <v>57</v>
      </c>
      <c r="E2196" s="2">
        <v>-152.20700152207002</v>
      </c>
      <c r="F2196" s="2">
        <v>137</v>
      </c>
      <c r="H2196" s="2" t="str">
        <f t="shared" si="914"/>
        <v>Kansas City Chiefs</v>
      </c>
      <c r="I2196" s="2" t="str">
        <f t="shared" si="915"/>
        <v>San Diego Chargers</v>
      </c>
      <c r="J2196" s="17">
        <f t="shared" si="916"/>
        <v>-152.20700152207002</v>
      </c>
      <c r="K2196" s="18">
        <f t="shared" si="917"/>
        <v>137</v>
      </c>
      <c r="L2196" s="4">
        <f t="shared" si="893"/>
        <v>1.657</v>
      </c>
      <c r="M2196" s="4">
        <f t="shared" si="894"/>
        <v>2.37</v>
      </c>
      <c r="N2196" s="1">
        <f t="shared" si="895"/>
        <v>0.6035003017501509</v>
      </c>
      <c r="O2196" s="1">
        <f t="shared" si="896"/>
        <v>0.42194092827004215</v>
      </c>
      <c r="P2196" s="1">
        <f t="shared" si="897"/>
        <v>2.4810032282095884E-2</v>
      </c>
      <c r="Q2196" s="1">
        <f t="shared" si="898"/>
        <v>9.0779686740054377E-2</v>
      </c>
      <c r="R2196" s="1">
        <f t="shared" si="899"/>
        <v>0.60177968674005444</v>
      </c>
      <c r="S2196" s="1"/>
      <c r="T2196" s="17">
        <f t="shared" si="900"/>
        <v>661.73771237971573</v>
      </c>
      <c r="U2196" s="18">
        <f t="shared" si="901"/>
        <v>1369.9520854530549</v>
      </c>
      <c r="V2196" s="2">
        <f t="shared" si="902"/>
        <v>628.65082676072996</v>
      </c>
      <c r="W2196" s="18">
        <f t="shared" si="903"/>
        <v>1301.4544811804021</v>
      </c>
      <c r="X2196" s="2">
        <f t="shared" si="904"/>
        <v>-159.07081601287845</v>
      </c>
      <c r="Y2196" s="2">
        <f t="shared" si="905"/>
        <v>130.14544811804021</v>
      </c>
      <c r="Z2196" s="2">
        <f t="shared" si="906"/>
        <v>628.65082676072996</v>
      </c>
      <c r="AA2196" s="2">
        <f t="shared" si="907"/>
        <v>-1000</v>
      </c>
      <c r="AB2196" s="5">
        <f t="shared" si="908"/>
        <v>0.65700000000000003</v>
      </c>
      <c r="AC2196" s="5">
        <f t="shared" si="909"/>
        <v>-1</v>
      </c>
      <c r="AD2196" s="3">
        <f t="shared" si="910"/>
        <v>201412</v>
      </c>
      <c r="AE2196" s="21">
        <v>1.7090000000000001</v>
      </c>
      <c r="AF2196" s="21">
        <v>2.2799999999999998</v>
      </c>
      <c r="AG2196" s="21">
        <v>1.657</v>
      </c>
      <c r="AH2196" s="21">
        <v>2.37</v>
      </c>
      <c r="AI2196">
        <v>19</v>
      </c>
      <c r="AJ2196">
        <v>7</v>
      </c>
      <c r="AK2196">
        <f t="shared" si="911"/>
        <v>-160</v>
      </c>
      <c r="AL2196">
        <f t="shared" si="912"/>
        <v>19</v>
      </c>
      <c r="AM2196">
        <f t="shared" si="913"/>
        <v>7</v>
      </c>
    </row>
    <row r="2197" spans="2:39" x14ac:dyDescent="0.25">
      <c r="B2197" s="23">
        <v>42001</v>
      </c>
      <c r="C2197" s="20" t="s">
        <v>33</v>
      </c>
      <c r="D2197" s="20" t="s">
        <v>45</v>
      </c>
      <c r="E2197" s="2">
        <v>-320.51282051282044</v>
      </c>
      <c r="F2197" s="2">
        <v>281</v>
      </c>
      <c r="H2197" s="2" t="str">
        <f t="shared" si="914"/>
        <v>Miami Dolphins</v>
      </c>
      <c r="I2197" s="2" t="str">
        <f t="shared" si="915"/>
        <v>New York Jets</v>
      </c>
      <c r="J2197" s="17">
        <f t="shared" si="916"/>
        <v>-320.51282051282044</v>
      </c>
      <c r="K2197" s="18">
        <f t="shared" si="917"/>
        <v>281</v>
      </c>
      <c r="L2197" s="4">
        <f t="shared" si="893"/>
        <v>1.3120000000000001</v>
      </c>
      <c r="M2197" s="4">
        <f t="shared" si="894"/>
        <v>3.81</v>
      </c>
      <c r="N2197" s="1">
        <f t="shared" si="895"/>
        <v>0.76219512195121952</v>
      </c>
      <c r="O2197" s="1">
        <f t="shared" si="896"/>
        <v>0.26246719160104987</v>
      </c>
      <c r="P2197" s="1">
        <f t="shared" si="897"/>
        <v>2.4068723155017402E-2</v>
      </c>
      <c r="Q2197" s="1">
        <f t="shared" si="898"/>
        <v>0.24986396517508483</v>
      </c>
      <c r="R2197" s="1">
        <f t="shared" si="899"/>
        <v>0.76086396517508481</v>
      </c>
      <c r="S2197" s="1"/>
      <c r="T2197" s="17">
        <f t="shared" si="900"/>
        <v>314.29538757284536</v>
      </c>
      <c r="U2197" s="18">
        <f t="shared" si="901"/>
        <v>2738.2252641908881</v>
      </c>
      <c r="V2197" s="2">
        <f t="shared" si="902"/>
        <v>298.58061819420305</v>
      </c>
      <c r="W2197" s="18">
        <f t="shared" si="903"/>
        <v>2601.3140009813437</v>
      </c>
      <c r="X2197" s="2">
        <f t="shared" si="904"/>
        <v>-334.91792134664922</v>
      </c>
      <c r="Y2197" s="2">
        <f t="shared" si="905"/>
        <v>260.13140009813435</v>
      </c>
      <c r="Z2197" s="2">
        <f t="shared" si="906"/>
        <v>-1000</v>
      </c>
      <c r="AA2197" s="2">
        <f t="shared" si="907"/>
        <v>2601.3140009813437</v>
      </c>
      <c r="AB2197" s="5">
        <f t="shared" si="908"/>
        <v>-1</v>
      </c>
      <c r="AC2197" s="5">
        <f t="shared" si="909"/>
        <v>2.81</v>
      </c>
      <c r="AD2197" s="3">
        <f t="shared" si="910"/>
        <v>201412</v>
      </c>
      <c r="AE2197" s="21">
        <v>1.4079999999999999</v>
      </c>
      <c r="AF2197" s="21">
        <v>3.18</v>
      </c>
      <c r="AG2197" s="21">
        <v>1.3120000000000001</v>
      </c>
      <c r="AH2197" s="21">
        <v>3.81</v>
      </c>
      <c r="AI2197">
        <v>24</v>
      </c>
      <c r="AJ2197">
        <v>37</v>
      </c>
      <c r="AK2197">
        <f t="shared" si="911"/>
        <v>-400</v>
      </c>
      <c r="AL2197">
        <f t="shared" si="912"/>
        <v>24</v>
      </c>
      <c r="AM2197">
        <f t="shared" si="913"/>
        <v>37</v>
      </c>
    </row>
    <row r="2198" spans="2:39" x14ac:dyDescent="0.25">
      <c r="B2198" s="23">
        <v>42001</v>
      </c>
      <c r="C2198" s="20" t="s">
        <v>32</v>
      </c>
      <c r="D2198" s="20" t="s">
        <v>40</v>
      </c>
      <c r="E2198" s="2">
        <v>-300.30030030030031</v>
      </c>
      <c r="F2198" s="2">
        <v>264</v>
      </c>
      <c r="H2198" s="2" t="str">
        <f t="shared" si="914"/>
        <v>Minnesota Vikings</v>
      </c>
      <c r="I2198" s="2" t="str">
        <f t="shared" si="915"/>
        <v>Chicago Bears</v>
      </c>
      <c r="J2198" s="17">
        <f t="shared" si="916"/>
        <v>-300.30030030030031</v>
      </c>
      <c r="K2198" s="18">
        <f t="shared" si="917"/>
        <v>264</v>
      </c>
      <c r="L2198" s="4">
        <f t="shared" si="893"/>
        <v>1.333</v>
      </c>
      <c r="M2198" s="4">
        <f t="shared" si="894"/>
        <v>3.64</v>
      </c>
      <c r="N2198" s="1">
        <f t="shared" si="895"/>
        <v>0.75018754688672173</v>
      </c>
      <c r="O2198" s="1">
        <f t="shared" si="896"/>
        <v>0.27472527472527469</v>
      </c>
      <c r="P2198" s="1">
        <f t="shared" si="897"/>
        <v>2.4307259199678244E-2</v>
      </c>
      <c r="Q2198" s="1">
        <f t="shared" si="898"/>
        <v>0.23773113608072352</v>
      </c>
      <c r="R2198" s="1">
        <f t="shared" si="899"/>
        <v>0.7487311360807235</v>
      </c>
      <c r="S2198" s="1"/>
      <c r="T2198" s="17">
        <f t="shared" si="900"/>
        <v>335.59291421291482</v>
      </c>
      <c r="U2198" s="18">
        <f t="shared" si="901"/>
        <v>2582.4792899601139</v>
      </c>
      <c r="V2198" s="2">
        <f t="shared" si="902"/>
        <v>318.81326850226907</v>
      </c>
      <c r="W2198" s="18">
        <f t="shared" si="903"/>
        <v>2453.3553254621079</v>
      </c>
      <c r="X2198" s="2">
        <f t="shared" si="904"/>
        <v>-313.66323136355999</v>
      </c>
      <c r="Y2198" s="2">
        <f t="shared" si="905"/>
        <v>245.3355325462108</v>
      </c>
      <c r="Z2198" s="2">
        <f t="shared" si="906"/>
        <v>318.81326850226907</v>
      </c>
      <c r="AA2198" s="2">
        <f t="shared" si="907"/>
        <v>-1000</v>
      </c>
      <c r="AB2198" s="5">
        <f t="shared" si="908"/>
        <v>0.33299999999999996</v>
      </c>
      <c r="AC2198" s="5">
        <f t="shared" si="909"/>
        <v>-1</v>
      </c>
      <c r="AD2198" s="3">
        <f t="shared" si="910"/>
        <v>201412</v>
      </c>
      <c r="AE2198" s="21">
        <v>1.3919999999999999</v>
      </c>
      <c r="AF2198" s="21">
        <v>3.27</v>
      </c>
      <c r="AG2198" s="21">
        <v>1.333</v>
      </c>
      <c r="AH2198" s="21">
        <v>3.64</v>
      </c>
      <c r="AI2198">
        <v>13</v>
      </c>
      <c r="AJ2198">
        <v>9</v>
      </c>
      <c r="AK2198">
        <f t="shared" si="911"/>
        <v>-400</v>
      </c>
      <c r="AL2198">
        <f t="shared" si="912"/>
        <v>13</v>
      </c>
      <c r="AM2198">
        <f t="shared" si="913"/>
        <v>9</v>
      </c>
    </row>
    <row r="2199" spans="2:39" x14ac:dyDescent="0.25">
      <c r="B2199" s="23">
        <v>42001</v>
      </c>
      <c r="C2199" s="20" t="s">
        <v>39</v>
      </c>
      <c r="D2199" s="20" t="s">
        <v>27</v>
      </c>
      <c r="E2199" s="2">
        <v>-218.34061135371181</v>
      </c>
      <c r="F2199" s="2">
        <v>195.00000000000003</v>
      </c>
      <c r="H2199" s="2" t="str">
        <f t="shared" si="914"/>
        <v>New England Patriots</v>
      </c>
      <c r="I2199" s="2" t="str">
        <f t="shared" si="915"/>
        <v>Buffalo Bills</v>
      </c>
      <c r="J2199" s="17">
        <f t="shared" si="916"/>
        <v>-218.34061135371181</v>
      </c>
      <c r="K2199" s="18">
        <f t="shared" si="917"/>
        <v>195.00000000000003</v>
      </c>
      <c r="L2199" s="4">
        <f t="shared" si="893"/>
        <v>1.4579999999999997</v>
      </c>
      <c r="M2199" s="4">
        <f t="shared" si="894"/>
        <v>2.95</v>
      </c>
      <c r="N2199" s="1">
        <f t="shared" si="895"/>
        <v>0.68587105624142675</v>
      </c>
      <c r="O2199" s="1">
        <f t="shared" si="896"/>
        <v>0.33898305084745761</v>
      </c>
      <c r="P2199" s="1">
        <f t="shared" si="897"/>
        <v>2.4251361161524376E-2</v>
      </c>
      <c r="Q2199" s="1">
        <f t="shared" si="898"/>
        <v>0.17344400269698457</v>
      </c>
      <c r="R2199" s="1">
        <f t="shared" si="899"/>
        <v>0.68444400269698458</v>
      </c>
      <c r="S2199" s="1"/>
      <c r="T2199" s="17">
        <f t="shared" si="900"/>
        <v>461.03990400909044</v>
      </c>
      <c r="U2199" s="18">
        <f t="shared" si="901"/>
        <v>1931.1287441514417</v>
      </c>
      <c r="V2199" s="2">
        <f t="shared" si="902"/>
        <v>437.98790880863589</v>
      </c>
      <c r="W2199" s="18">
        <f t="shared" si="903"/>
        <v>1834.5723069438695</v>
      </c>
      <c r="X2199" s="2">
        <f t="shared" si="904"/>
        <v>-228.3168050734744</v>
      </c>
      <c r="Y2199" s="2">
        <f t="shared" si="905"/>
        <v>183.45723069438696</v>
      </c>
      <c r="Z2199" s="2">
        <f t="shared" si="906"/>
        <v>-1000</v>
      </c>
      <c r="AA2199" s="2">
        <f t="shared" si="907"/>
        <v>1834.5723069438695</v>
      </c>
      <c r="AB2199" s="5">
        <f t="shared" si="908"/>
        <v>-1</v>
      </c>
      <c r="AC2199" s="5">
        <f t="shared" si="909"/>
        <v>1.9500000000000002</v>
      </c>
      <c r="AD2199" s="3">
        <f t="shared" si="910"/>
        <v>201412</v>
      </c>
      <c r="AE2199" s="21">
        <v>1.429</v>
      </c>
      <c r="AF2199" s="21">
        <v>3.08</v>
      </c>
      <c r="AG2199" s="21">
        <v>1.458</v>
      </c>
      <c r="AH2199" s="21">
        <v>2.95</v>
      </c>
      <c r="AI2199">
        <v>9</v>
      </c>
      <c r="AJ2199">
        <v>17</v>
      </c>
      <c r="AK2199">
        <f t="shared" si="911"/>
        <v>-300</v>
      </c>
      <c r="AL2199">
        <f t="shared" si="912"/>
        <v>9</v>
      </c>
      <c r="AM2199">
        <f t="shared" si="913"/>
        <v>17</v>
      </c>
    </row>
    <row r="2200" spans="2:39" x14ac:dyDescent="0.25">
      <c r="B2200" s="23">
        <v>42001</v>
      </c>
      <c r="C2200" s="20" t="s">
        <v>28</v>
      </c>
      <c r="D2200" s="20" t="s">
        <v>22</v>
      </c>
      <c r="E2200" s="2">
        <v>-105.0420168067227</v>
      </c>
      <c r="F2200" s="2">
        <v>-105.0420168067227</v>
      </c>
      <c r="H2200" s="2" t="str">
        <f t="shared" si="914"/>
        <v>New York Giants</v>
      </c>
      <c r="I2200" s="2" t="str">
        <f t="shared" si="915"/>
        <v>Philadelphia Eagles</v>
      </c>
      <c r="J2200" s="17">
        <f t="shared" si="916"/>
        <v>-105.0420168067227</v>
      </c>
      <c r="K2200" s="18">
        <f t="shared" si="917"/>
        <v>-105.0420168067227</v>
      </c>
      <c r="L2200" s="4">
        <f t="shared" si="893"/>
        <v>1.952</v>
      </c>
      <c r="M2200" s="4">
        <f t="shared" si="894"/>
        <v>1.952</v>
      </c>
      <c r="N2200" s="1">
        <f t="shared" si="895"/>
        <v>0.51229508196721307</v>
      </c>
      <c r="O2200" s="1">
        <f t="shared" si="896"/>
        <v>0.51229508196721307</v>
      </c>
      <c r="P2200" s="1">
        <f t="shared" si="897"/>
        <v>2.4000000000000021E-2</v>
      </c>
      <c r="Q2200" s="1">
        <f t="shared" si="898"/>
        <v>0</v>
      </c>
      <c r="R2200" s="1">
        <f t="shared" si="899"/>
        <v>0.51100000000000001</v>
      </c>
      <c r="S2200" s="1"/>
      <c r="T2200" s="17">
        <f t="shared" si="900"/>
        <v>956.94716242661434</v>
      </c>
      <c r="U2200" s="18">
        <f t="shared" si="901"/>
        <v>953.05662164669593</v>
      </c>
      <c r="V2200" s="2">
        <f t="shared" si="902"/>
        <v>909.09980430528356</v>
      </c>
      <c r="W2200" s="18">
        <f t="shared" si="903"/>
        <v>905.40379056436109</v>
      </c>
      <c r="X2200" s="2">
        <f t="shared" si="904"/>
        <v>-109.9989236895921</v>
      </c>
      <c r="Y2200" s="2">
        <f t="shared" si="905"/>
        <v>-110.44795818412409</v>
      </c>
      <c r="Z2200" s="2">
        <f t="shared" si="906"/>
        <v>909.09980430528356</v>
      </c>
      <c r="AA2200" s="2">
        <f t="shared" si="907"/>
        <v>-1000</v>
      </c>
      <c r="AB2200" s="5">
        <f t="shared" si="908"/>
        <v>0.95199999999999996</v>
      </c>
      <c r="AC2200" s="5">
        <f t="shared" si="909"/>
        <v>-1</v>
      </c>
      <c r="AD2200" s="3">
        <f t="shared" si="910"/>
        <v>201412</v>
      </c>
      <c r="AE2200" s="21">
        <v>1.6890000000000001</v>
      </c>
      <c r="AF2200" s="21">
        <v>2.31</v>
      </c>
      <c r="AG2200" s="21">
        <v>1.952</v>
      </c>
      <c r="AH2200" s="21">
        <v>1.952</v>
      </c>
      <c r="AI2200">
        <v>26</v>
      </c>
      <c r="AJ2200">
        <v>34</v>
      </c>
      <c r="AK2200">
        <f t="shared" si="911"/>
        <v>-110</v>
      </c>
      <c r="AL2200">
        <f t="shared" si="912"/>
        <v>34</v>
      </c>
      <c r="AM2200">
        <f t="shared" si="913"/>
        <v>26</v>
      </c>
    </row>
    <row r="2201" spans="2:39" x14ac:dyDescent="0.25">
      <c r="B2201" s="23">
        <v>42001</v>
      </c>
      <c r="C2201" s="20" t="s">
        <v>30</v>
      </c>
      <c r="D2201" s="20" t="s">
        <v>46</v>
      </c>
      <c r="E2201" s="2">
        <v>216</v>
      </c>
      <c r="F2201" s="2">
        <v>-242.13075060532685</v>
      </c>
      <c r="H2201" s="2" t="str">
        <f t="shared" si="914"/>
        <v>New Orleans Saints</v>
      </c>
      <c r="I2201" s="2" t="str">
        <f t="shared" si="915"/>
        <v>Tampa Bay Buccaneers</v>
      </c>
      <c r="J2201" s="17">
        <f t="shared" si="916"/>
        <v>-242.13075060532685</v>
      </c>
      <c r="K2201" s="18">
        <f t="shared" si="917"/>
        <v>216</v>
      </c>
      <c r="L2201" s="4">
        <f t="shared" si="893"/>
        <v>1.413</v>
      </c>
      <c r="M2201" s="4">
        <f t="shared" si="894"/>
        <v>3.16</v>
      </c>
      <c r="N2201" s="1">
        <f t="shared" si="895"/>
        <v>0.70771408351026188</v>
      </c>
      <c r="O2201" s="1">
        <f t="shared" si="896"/>
        <v>0.31645569620253161</v>
      </c>
      <c r="P2201" s="1">
        <f t="shared" si="897"/>
        <v>2.359938771047454E-2</v>
      </c>
      <c r="Q2201" s="1">
        <f t="shared" si="898"/>
        <v>0.19562919365386514</v>
      </c>
      <c r="R2201" s="1">
        <f t="shared" si="899"/>
        <v>0.70662919365386512</v>
      </c>
      <c r="S2201" s="1"/>
      <c r="T2201" s="17">
        <f t="shared" si="900"/>
        <v>415.16938301000829</v>
      </c>
      <c r="U2201" s="18">
        <f t="shared" si="901"/>
        <v>2128.1128513133845</v>
      </c>
      <c r="V2201" s="2">
        <f t="shared" si="902"/>
        <v>394.41091385950784</v>
      </c>
      <c r="W2201" s="18">
        <f t="shared" si="903"/>
        <v>2021.7072087477152</v>
      </c>
      <c r="X2201" s="2">
        <f t="shared" si="904"/>
        <v>-253.54267969273477</v>
      </c>
      <c r="Y2201" s="2">
        <f t="shared" si="905"/>
        <v>202.17072087477152</v>
      </c>
      <c r="Z2201" s="2">
        <f t="shared" si="906"/>
        <v>394.41091385950784</v>
      </c>
      <c r="AA2201" s="2">
        <f t="shared" si="907"/>
        <v>-1000</v>
      </c>
      <c r="AB2201" s="5">
        <f t="shared" si="908"/>
        <v>0.41300000000000003</v>
      </c>
      <c r="AC2201" s="5">
        <f t="shared" si="909"/>
        <v>-1</v>
      </c>
      <c r="AD2201" s="3">
        <f t="shared" si="910"/>
        <v>201412</v>
      </c>
      <c r="AE2201" s="21">
        <v>2.8</v>
      </c>
      <c r="AF2201" s="21">
        <v>1.5</v>
      </c>
      <c r="AG2201" s="21">
        <v>3.16</v>
      </c>
      <c r="AH2201" s="21">
        <v>1.413</v>
      </c>
      <c r="AI2201">
        <v>20</v>
      </c>
      <c r="AJ2201">
        <v>23</v>
      </c>
      <c r="AK2201">
        <f t="shared" si="911"/>
        <v>-300</v>
      </c>
      <c r="AL2201">
        <f t="shared" si="912"/>
        <v>23</v>
      </c>
      <c r="AM2201">
        <f t="shared" si="913"/>
        <v>20</v>
      </c>
    </row>
    <row r="2202" spans="2:39" x14ac:dyDescent="0.25">
      <c r="B2202" s="23">
        <v>42001</v>
      </c>
      <c r="C2202" s="20" t="s">
        <v>44</v>
      </c>
      <c r="D2202" s="20" t="s">
        <v>42</v>
      </c>
      <c r="E2202" s="2">
        <v>281</v>
      </c>
      <c r="F2202" s="2">
        <v>-320.51282051282044</v>
      </c>
      <c r="H2202" s="2" t="str">
        <f t="shared" si="914"/>
        <v>Indianapolis Colts</v>
      </c>
      <c r="I2202" s="2" t="str">
        <f t="shared" si="915"/>
        <v>Tennessee Titans</v>
      </c>
      <c r="J2202" s="17">
        <f t="shared" si="916"/>
        <v>-320.51282051282044</v>
      </c>
      <c r="K2202" s="18">
        <f t="shared" si="917"/>
        <v>281</v>
      </c>
      <c r="L2202" s="4">
        <f t="shared" si="893"/>
        <v>1.3120000000000001</v>
      </c>
      <c r="M2202" s="4">
        <f t="shared" si="894"/>
        <v>3.81</v>
      </c>
      <c r="N2202" s="1">
        <f t="shared" si="895"/>
        <v>0.76219512195121952</v>
      </c>
      <c r="O2202" s="1">
        <f t="shared" si="896"/>
        <v>0.26246719160104987</v>
      </c>
      <c r="P2202" s="1">
        <f t="shared" si="897"/>
        <v>2.4068723155017402E-2</v>
      </c>
      <c r="Q2202" s="1">
        <f t="shared" si="898"/>
        <v>0.24986396517508483</v>
      </c>
      <c r="R2202" s="1">
        <f t="shared" si="899"/>
        <v>0.76086396517508481</v>
      </c>
      <c r="S2202" s="1"/>
      <c r="T2202" s="17">
        <f t="shared" si="900"/>
        <v>314.29538757284536</v>
      </c>
      <c r="U2202" s="18">
        <f t="shared" si="901"/>
        <v>2738.2252641908881</v>
      </c>
      <c r="V2202" s="2">
        <f t="shared" si="902"/>
        <v>298.58061819420305</v>
      </c>
      <c r="W2202" s="18">
        <f t="shared" si="903"/>
        <v>2601.3140009813437</v>
      </c>
      <c r="X2202" s="2">
        <f t="shared" si="904"/>
        <v>-334.91792134664922</v>
      </c>
      <c r="Y2202" s="2">
        <f t="shared" si="905"/>
        <v>260.13140009813435</v>
      </c>
      <c r="Z2202" s="2">
        <f t="shared" si="906"/>
        <v>298.58061819420305</v>
      </c>
      <c r="AA2202" s="2">
        <f t="shared" si="907"/>
        <v>-1000</v>
      </c>
      <c r="AB2202" s="5">
        <f t="shared" si="908"/>
        <v>0.31200000000000006</v>
      </c>
      <c r="AC2202" s="5">
        <f t="shared" si="909"/>
        <v>-1</v>
      </c>
      <c r="AD2202" s="3">
        <f t="shared" si="910"/>
        <v>201412</v>
      </c>
      <c r="AE2202" s="21">
        <v>3.73</v>
      </c>
      <c r="AF2202" s="21">
        <v>1.3220000000000001</v>
      </c>
      <c r="AG2202" s="21">
        <v>3.81</v>
      </c>
      <c r="AH2202" s="21">
        <v>1.3120000000000001</v>
      </c>
      <c r="AI2202">
        <v>10</v>
      </c>
      <c r="AJ2202">
        <v>27</v>
      </c>
      <c r="AK2202">
        <f t="shared" si="911"/>
        <v>-400</v>
      </c>
      <c r="AL2202">
        <f t="shared" si="912"/>
        <v>27</v>
      </c>
      <c r="AM2202">
        <f t="shared" si="913"/>
        <v>10</v>
      </c>
    </row>
    <row r="2203" spans="2:39" x14ac:dyDescent="0.25">
      <c r="B2203" s="23">
        <v>42001</v>
      </c>
      <c r="C2203" s="20" t="s">
        <v>56</v>
      </c>
      <c r="D2203" s="20" t="s">
        <v>26</v>
      </c>
      <c r="E2203" s="2">
        <v>222.00000000000003</v>
      </c>
      <c r="F2203" s="2">
        <v>-250.00000000000006</v>
      </c>
      <c r="H2203" s="2" t="str">
        <f t="shared" si="914"/>
        <v>Dallas Cowboys</v>
      </c>
      <c r="I2203" s="2" t="str">
        <f t="shared" si="915"/>
        <v>Washington Redskins</v>
      </c>
      <c r="J2203" s="17">
        <f t="shared" si="916"/>
        <v>-250.00000000000006</v>
      </c>
      <c r="K2203" s="18">
        <f t="shared" si="917"/>
        <v>222.00000000000003</v>
      </c>
      <c r="L2203" s="4">
        <f t="shared" si="893"/>
        <v>1.4</v>
      </c>
      <c r="M2203" s="4">
        <f t="shared" si="894"/>
        <v>3.22</v>
      </c>
      <c r="N2203" s="1">
        <f t="shared" si="895"/>
        <v>0.7142857142857143</v>
      </c>
      <c r="O2203" s="1">
        <f t="shared" si="896"/>
        <v>0.3105590062111801</v>
      </c>
      <c r="P2203" s="1">
        <f t="shared" si="897"/>
        <v>2.4242424242424288E-2</v>
      </c>
      <c r="Q2203" s="1">
        <f t="shared" si="898"/>
        <v>0.2018633540372671</v>
      </c>
      <c r="R2203" s="1">
        <f t="shared" si="899"/>
        <v>0.71286335403726708</v>
      </c>
      <c r="S2203" s="1"/>
      <c r="T2203" s="17">
        <f t="shared" si="900"/>
        <v>402.79338857376865</v>
      </c>
      <c r="U2203" s="18">
        <f t="shared" si="901"/>
        <v>2188.1727656476151</v>
      </c>
      <c r="V2203" s="2">
        <f t="shared" si="902"/>
        <v>382.65371914508017</v>
      </c>
      <c r="W2203" s="18">
        <f t="shared" si="903"/>
        <v>2078.7641273652343</v>
      </c>
      <c r="X2203" s="2">
        <f t="shared" si="904"/>
        <v>-261.33288400650764</v>
      </c>
      <c r="Y2203" s="2">
        <f t="shared" si="905"/>
        <v>207.87641273652343</v>
      </c>
      <c r="Z2203" s="2">
        <f t="shared" si="906"/>
        <v>382.65371914508017</v>
      </c>
      <c r="AA2203" s="2">
        <f t="shared" si="907"/>
        <v>-1000</v>
      </c>
      <c r="AB2203" s="5">
        <f t="shared" si="908"/>
        <v>0.39999999999999991</v>
      </c>
      <c r="AC2203" s="5">
        <f t="shared" si="909"/>
        <v>-1</v>
      </c>
      <c r="AD2203" s="3">
        <f t="shared" si="910"/>
        <v>201412</v>
      </c>
      <c r="AE2203" s="21">
        <v>3.37</v>
      </c>
      <c r="AF2203" s="21">
        <v>1.3740000000000001</v>
      </c>
      <c r="AG2203" s="21">
        <v>3.22</v>
      </c>
      <c r="AH2203" s="21">
        <v>1.4</v>
      </c>
      <c r="AI2203">
        <v>17</v>
      </c>
      <c r="AJ2203">
        <v>44</v>
      </c>
      <c r="AK2203">
        <f t="shared" si="911"/>
        <v>-300</v>
      </c>
      <c r="AL2203">
        <f t="shared" si="912"/>
        <v>44</v>
      </c>
      <c r="AM2203">
        <f t="shared" si="913"/>
        <v>17</v>
      </c>
    </row>
    <row r="2204" spans="2:39" x14ac:dyDescent="0.25">
      <c r="B2204" s="23">
        <v>41995</v>
      </c>
      <c r="C2204" s="20" t="s">
        <v>24</v>
      </c>
      <c r="D2204" s="20" t="s">
        <v>41</v>
      </c>
      <c r="E2204" s="2">
        <v>171</v>
      </c>
      <c r="F2204" s="2">
        <v>-190.11406844106463</v>
      </c>
      <c r="H2204" s="2" t="str">
        <f t="shared" si="914"/>
        <v>Denver Broncos</v>
      </c>
      <c r="I2204" s="2" t="str">
        <f t="shared" si="915"/>
        <v>Cincinnati Bengals</v>
      </c>
      <c r="J2204" s="17">
        <f t="shared" si="916"/>
        <v>-190.11406844106463</v>
      </c>
      <c r="K2204" s="18">
        <f t="shared" si="917"/>
        <v>171</v>
      </c>
      <c r="L2204" s="4">
        <f t="shared" si="893"/>
        <v>1.5260000000000002</v>
      </c>
      <c r="M2204" s="4">
        <f t="shared" si="894"/>
        <v>2.71</v>
      </c>
      <c r="N2204" s="1">
        <f t="shared" si="895"/>
        <v>0.65530799475753598</v>
      </c>
      <c r="O2204" s="1">
        <f t="shared" si="896"/>
        <v>0.36900369003690037</v>
      </c>
      <c r="P2204" s="1">
        <f t="shared" si="897"/>
        <v>2.3734655335221788E-2</v>
      </c>
      <c r="Q2204" s="1">
        <f t="shared" si="898"/>
        <v>0.14315215236031781</v>
      </c>
      <c r="R2204" s="1">
        <f t="shared" si="899"/>
        <v>0.65415215236031776</v>
      </c>
      <c r="S2204" s="1"/>
      <c r="T2204" s="17">
        <f t="shared" si="900"/>
        <v>528.69633829345491</v>
      </c>
      <c r="U2204" s="18">
        <f t="shared" si="901"/>
        <v>1698.0824170407793</v>
      </c>
      <c r="V2204" s="2">
        <f t="shared" si="902"/>
        <v>502.26152137878216</v>
      </c>
      <c r="W2204" s="18">
        <f t="shared" si="903"/>
        <v>1613.1782961887402</v>
      </c>
      <c r="X2204" s="2">
        <f t="shared" si="904"/>
        <v>-199.09946460856727</v>
      </c>
      <c r="Y2204" s="2">
        <f t="shared" si="905"/>
        <v>161.31782961887401</v>
      </c>
      <c r="Z2204" s="2">
        <f t="shared" si="906"/>
        <v>-1000</v>
      </c>
      <c r="AA2204" s="2">
        <f t="shared" si="907"/>
        <v>1613.1782961887402</v>
      </c>
      <c r="AB2204" s="5">
        <f t="shared" si="908"/>
        <v>-1</v>
      </c>
      <c r="AC2204" s="5">
        <f t="shared" si="909"/>
        <v>1.71</v>
      </c>
      <c r="AD2204" s="3">
        <f t="shared" si="910"/>
        <v>201412</v>
      </c>
      <c r="AE2204" s="21">
        <v>2.48</v>
      </c>
      <c r="AF2204" s="21">
        <v>1.609</v>
      </c>
      <c r="AG2204" s="21">
        <v>2.71</v>
      </c>
      <c r="AH2204" s="21">
        <v>1.526</v>
      </c>
      <c r="AI2204">
        <v>37</v>
      </c>
      <c r="AJ2204">
        <v>28</v>
      </c>
      <c r="AK2204">
        <f t="shared" si="911"/>
        <v>-200</v>
      </c>
      <c r="AL2204">
        <f t="shared" si="912"/>
        <v>28</v>
      </c>
      <c r="AM2204">
        <f t="shared" si="913"/>
        <v>37</v>
      </c>
    </row>
    <row r="2205" spans="2:39" x14ac:dyDescent="0.25">
      <c r="B2205" s="23">
        <v>41994</v>
      </c>
      <c r="C2205" s="20" t="s">
        <v>51</v>
      </c>
      <c r="D2205" s="20" t="s">
        <v>35</v>
      </c>
      <c r="E2205" s="2">
        <v>338</v>
      </c>
      <c r="F2205" s="2">
        <v>-390.625</v>
      </c>
      <c r="H2205" s="2" t="str">
        <f t="shared" si="914"/>
        <v>Seattle Seahawks</v>
      </c>
      <c r="I2205" s="2" t="str">
        <f t="shared" si="915"/>
        <v>Arizona Cardinals</v>
      </c>
      <c r="J2205" s="17">
        <f t="shared" si="916"/>
        <v>-390.625</v>
      </c>
      <c r="K2205" s="18">
        <f t="shared" si="917"/>
        <v>338</v>
      </c>
      <c r="L2205" s="4">
        <f t="shared" si="893"/>
        <v>1.256</v>
      </c>
      <c r="M2205" s="4">
        <f t="shared" si="894"/>
        <v>4.38</v>
      </c>
      <c r="N2205" s="1">
        <f t="shared" si="895"/>
        <v>0.79617834394904463</v>
      </c>
      <c r="O2205" s="1">
        <f t="shared" si="896"/>
        <v>0.22831050228310504</v>
      </c>
      <c r="P2205" s="1">
        <f t="shared" si="897"/>
        <v>2.3903477643719029E-2</v>
      </c>
      <c r="Q2205" s="1">
        <f t="shared" si="898"/>
        <v>0.28393392083296981</v>
      </c>
      <c r="R2205" s="1">
        <f t="shared" si="899"/>
        <v>0.79493392083296976</v>
      </c>
      <c r="S2205" s="1"/>
      <c r="T2205" s="17">
        <f t="shared" si="900"/>
        <v>257.96619541930244</v>
      </c>
      <c r="U2205" s="18">
        <f t="shared" si="901"/>
        <v>3255.6982796084203</v>
      </c>
      <c r="V2205" s="2">
        <f t="shared" si="902"/>
        <v>245.0678856483373</v>
      </c>
      <c r="W2205" s="18">
        <f t="shared" si="903"/>
        <v>3092.9133656279992</v>
      </c>
      <c r="X2205" s="2">
        <f t="shared" si="904"/>
        <v>-408.05020101040918</v>
      </c>
      <c r="Y2205" s="2">
        <f t="shared" si="905"/>
        <v>309.29133656279993</v>
      </c>
      <c r="Z2205" s="2">
        <f t="shared" si="906"/>
        <v>245.0678856483373</v>
      </c>
      <c r="AA2205" s="2">
        <f t="shared" si="907"/>
        <v>-1000</v>
      </c>
      <c r="AB2205" s="5">
        <f t="shared" si="908"/>
        <v>0.25600000000000001</v>
      </c>
      <c r="AC2205" s="5">
        <f t="shared" si="909"/>
        <v>-1</v>
      </c>
      <c r="AD2205" s="3">
        <f t="shared" si="910"/>
        <v>201412</v>
      </c>
      <c r="AE2205" s="21">
        <v>4.26</v>
      </c>
      <c r="AF2205" s="21">
        <v>1.266</v>
      </c>
      <c r="AG2205" s="21">
        <v>4.38</v>
      </c>
      <c r="AH2205" s="21">
        <v>1.256</v>
      </c>
      <c r="AI2205">
        <v>6</v>
      </c>
      <c r="AJ2205">
        <v>35</v>
      </c>
      <c r="AK2205">
        <f t="shared" si="911"/>
        <v>-400</v>
      </c>
      <c r="AL2205">
        <f t="shared" si="912"/>
        <v>35</v>
      </c>
      <c r="AM2205">
        <f t="shared" si="913"/>
        <v>6</v>
      </c>
    </row>
    <row r="2206" spans="2:39" x14ac:dyDescent="0.25">
      <c r="B2206" s="23">
        <v>41994</v>
      </c>
      <c r="C2206" s="20" t="s">
        <v>26</v>
      </c>
      <c r="D2206" s="20" t="s">
        <v>42</v>
      </c>
      <c r="E2206" s="2">
        <v>-178.25311942959004</v>
      </c>
      <c r="F2206" s="2">
        <v>160</v>
      </c>
      <c r="H2206" s="2" t="str">
        <f t="shared" si="914"/>
        <v>Dallas Cowboys</v>
      </c>
      <c r="I2206" s="2" t="str">
        <f t="shared" si="915"/>
        <v>Indianapolis Colts</v>
      </c>
      <c r="J2206" s="17">
        <f t="shared" si="916"/>
        <v>-178.25311942959004</v>
      </c>
      <c r="K2206" s="18">
        <f t="shared" si="917"/>
        <v>160</v>
      </c>
      <c r="L2206" s="4">
        <f t="shared" si="893"/>
        <v>1.5609999999999997</v>
      </c>
      <c r="M2206" s="4">
        <f t="shared" si="894"/>
        <v>2.6</v>
      </c>
      <c r="N2206" s="1">
        <f t="shared" si="895"/>
        <v>0.6406149903907753</v>
      </c>
      <c r="O2206" s="1">
        <f t="shared" si="896"/>
        <v>0.38461538461538458</v>
      </c>
      <c r="P2206" s="1">
        <f t="shared" si="897"/>
        <v>2.4609468877673679E-2</v>
      </c>
      <c r="Q2206" s="1">
        <f t="shared" si="898"/>
        <v>0.12799980288769536</v>
      </c>
      <c r="R2206" s="1">
        <f t="shared" si="899"/>
        <v>0.63899980288769531</v>
      </c>
      <c r="S2206" s="1"/>
      <c r="T2206" s="17">
        <f t="shared" si="900"/>
        <v>564.94570965579908</v>
      </c>
      <c r="U2206" s="18">
        <f t="shared" si="901"/>
        <v>1594.4901778460153</v>
      </c>
      <c r="V2206" s="2">
        <f t="shared" si="902"/>
        <v>536.69842417300913</v>
      </c>
      <c r="W2206" s="18">
        <f t="shared" si="903"/>
        <v>1514.7656689537143</v>
      </c>
      <c r="X2206" s="2">
        <f t="shared" si="904"/>
        <v>-186.32437789264719</v>
      </c>
      <c r="Y2206" s="2">
        <f t="shared" si="905"/>
        <v>151.47656689537143</v>
      </c>
      <c r="Z2206" s="2">
        <f t="shared" si="906"/>
        <v>536.69842417300913</v>
      </c>
      <c r="AA2206" s="2">
        <f t="shared" si="907"/>
        <v>-1000</v>
      </c>
      <c r="AB2206" s="5">
        <f t="shared" si="908"/>
        <v>0.56099999999999972</v>
      </c>
      <c r="AC2206" s="5">
        <f t="shared" si="909"/>
        <v>-1</v>
      </c>
      <c r="AD2206" s="3">
        <f t="shared" si="910"/>
        <v>201412</v>
      </c>
      <c r="AE2206" s="21">
        <v>1.657</v>
      </c>
      <c r="AF2206" s="21">
        <v>2.37</v>
      </c>
      <c r="AG2206" s="21">
        <v>1.5609999999999999</v>
      </c>
      <c r="AH2206" s="21">
        <v>2.6</v>
      </c>
      <c r="AI2206">
        <v>42</v>
      </c>
      <c r="AJ2206">
        <v>7</v>
      </c>
      <c r="AK2206">
        <f t="shared" si="911"/>
        <v>-180</v>
      </c>
      <c r="AL2206">
        <f t="shared" si="912"/>
        <v>42</v>
      </c>
      <c r="AM2206">
        <f t="shared" si="913"/>
        <v>7</v>
      </c>
    </row>
    <row r="2207" spans="2:39" x14ac:dyDescent="0.25">
      <c r="B2207" s="23">
        <v>41994</v>
      </c>
      <c r="C2207" s="20" t="s">
        <v>55</v>
      </c>
      <c r="D2207" s="20" t="s">
        <v>27</v>
      </c>
      <c r="E2207" s="2">
        <v>256</v>
      </c>
      <c r="F2207" s="2">
        <v>-290.69767441860461</v>
      </c>
      <c r="H2207" s="2" t="str">
        <f t="shared" si="914"/>
        <v>Buffalo Bills</v>
      </c>
      <c r="I2207" s="2" t="str">
        <f t="shared" si="915"/>
        <v>Oakland Raiders</v>
      </c>
      <c r="J2207" s="17">
        <f t="shared" si="916"/>
        <v>-290.69767441860461</v>
      </c>
      <c r="K2207" s="18">
        <f t="shared" si="917"/>
        <v>256</v>
      </c>
      <c r="L2207" s="4">
        <f t="shared" si="893"/>
        <v>1.3440000000000001</v>
      </c>
      <c r="M2207" s="4">
        <f t="shared" si="894"/>
        <v>3.56</v>
      </c>
      <c r="N2207" s="1">
        <f t="shared" si="895"/>
        <v>0.74404761904761896</v>
      </c>
      <c r="O2207" s="1">
        <f t="shared" si="896"/>
        <v>0.2808988764044944</v>
      </c>
      <c r="P2207" s="1">
        <f t="shared" si="897"/>
        <v>2.4339314845024385E-2</v>
      </c>
      <c r="Q2207" s="1">
        <f t="shared" si="898"/>
        <v>0.23157437132156228</v>
      </c>
      <c r="R2207" s="1">
        <f t="shared" si="899"/>
        <v>0.74257437132156223</v>
      </c>
      <c r="S2207" s="1"/>
      <c r="T2207" s="17">
        <f t="shared" si="900"/>
        <v>346.66646011536398</v>
      </c>
      <c r="U2207" s="18">
        <f t="shared" si="901"/>
        <v>2508.192835826314</v>
      </c>
      <c r="V2207" s="2">
        <f t="shared" si="902"/>
        <v>329.33313710959578</v>
      </c>
      <c r="W2207" s="18">
        <f t="shared" si="903"/>
        <v>2382.7831940349984</v>
      </c>
      <c r="X2207" s="2">
        <f t="shared" si="904"/>
        <v>-303.64390561379162</v>
      </c>
      <c r="Y2207" s="2">
        <f t="shared" si="905"/>
        <v>238.27831940349984</v>
      </c>
      <c r="Z2207" s="2">
        <f t="shared" si="906"/>
        <v>-1000</v>
      </c>
      <c r="AA2207" s="2">
        <f t="shared" si="907"/>
        <v>2382.7831940349984</v>
      </c>
      <c r="AB2207" s="5">
        <f t="shared" si="908"/>
        <v>-1</v>
      </c>
      <c r="AC2207" s="5">
        <f t="shared" si="909"/>
        <v>2.56</v>
      </c>
      <c r="AD2207" s="3">
        <f t="shared" si="910"/>
        <v>201412</v>
      </c>
      <c r="AE2207" s="21">
        <v>3.1</v>
      </c>
      <c r="AF2207" s="21">
        <v>1.425</v>
      </c>
      <c r="AG2207" s="21">
        <v>3.56</v>
      </c>
      <c r="AH2207" s="21">
        <v>1.3440000000000001</v>
      </c>
      <c r="AI2207">
        <v>26</v>
      </c>
      <c r="AJ2207">
        <v>24</v>
      </c>
      <c r="AK2207">
        <f t="shared" si="911"/>
        <v>-300</v>
      </c>
      <c r="AL2207">
        <f t="shared" si="912"/>
        <v>24</v>
      </c>
      <c r="AM2207">
        <f t="shared" si="913"/>
        <v>26</v>
      </c>
    </row>
    <row r="2208" spans="2:39" x14ac:dyDescent="0.25">
      <c r="B2208" s="23">
        <v>41994</v>
      </c>
      <c r="C2208" s="20" t="s">
        <v>58</v>
      </c>
      <c r="D2208" s="20" t="s">
        <v>28</v>
      </c>
      <c r="E2208" s="2">
        <v>-290.69767441860461</v>
      </c>
      <c r="F2208" s="2">
        <v>256</v>
      </c>
      <c r="H2208" s="2" t="str">
        <f t="shared" si="914"/>
        <v>St. Louis Rams</v>
      </c>
      <c r="I2208" s="2" t="str">
        <f t="shared" si="915"/>
        <v>New York Giants</v>
      </c>
      <c r="J2208" s="17">
        <f t="shared" si="916"/>
        <v>-290.69767441860461</v>
      </c>
      <c r="K2208" s="18">
        <f t="shared" si="917"/>
        <v>256</v>
      </c>
      <c r="L2208" s="4">
        <f t="shared" si="893"/>
        <v>1.3440000000000001</v>
      </c>
      <c r="M2208" s="4">
        <f t="shared" si="894"/>
        <v>3.56</v>
      </c>
      <c r="N2208" s="1">
        <f t="shared" si="895"/>
        <v>0.74404761904761896</v>
      </c>
      <c r="O2208" s="1">
        <f t="shared" si="896"/>
        <v>0.2808988764044944</v>
      </c>
      <c r="P2208" s="1">
        <f t="shared" si="897"/>
        <v>2.4339314845024385E-2</v>
      </c>
      <c r="Q2208" s="1">
        <f t="shared" si="898"/>
        <v>0.23157437132156228</v>
      </c>
      <c r="R2208" s="1">
        <f t="shared" si="899"/>
        <v>0.74257437132156223</v>
      </c>
      <c r="S2208" s="1"/>
      <c r="T2208" s="17">
        <f t="shared" si="900"/>
        <v>346.66646011536398</v>
      </c>
      <c r="U2208" s="18">
        <f t="shared" si="901"/>
        <v>2508.192835826314</v>
      </c>
      <c r="V2208" s="2">
        <f t="shared" si="902"/>
        <v>329.33313710959578</v>
      </c>
      <c r="W2208" s="18">
        <f t="shared" si="903"/>
        <v>2382.7831940349984</v>
      </c>
      <c r="X2208" s="2">
        <f t="shared" si="904"/>
        <v>-303.64390561379162</v>
      </c>
      <c r="Y2208" s="2">
        <f t="shared" si="905"/>
        <v>238.27831940349984</v>
      </c>
      <c r="Z2208" s="2">
        <f t="shared" si="906"/>
        <v>-1000</v>
      </c>
      <c r="AA2208" s="2">
        <f t="shared" si="907"/>
        <v>2382.7831940349984</v>
      </c>
      <c r="AB2208" s="5">
        <f t="shared" si="908"/>
        <v>-1</v>
      </c>
      <c r="AC2208" s="5">
        <f t="shared" si="909"/>
        <v>2.56</v>
      </c>
      <c r="AD2208" s="3">
        <f t="shared" si="910"/>
        <v>201412</v>
      </c>
      <c r="AE2208" s="21">
        <v>1.448</v>
      </c>
      <c r="AF2208" s="21">
        <v>2.99</v>
      </c>
      <c r="AG2208" s="21">
        <v>1.3440000000000001</v>
      </c>
      <c r="AH2208" s="21">
        <v>3.56</v>
      </c>
      <c r="AI2208">
        <v>27</v>
      </c>
      <c r="AJ2208">
        <v>37</v>
      </c>
      <c r="AK2208">
        <f t="shared" si="911"/>
        <v>-300</v>
      </c>
      <c r="AL2208">
        <f t="shared" si="912"/>
        <v>27</v>
      </c>
      <c r="AM2208">
        <f t="shared" si="913"/>
        <v>37</v>
      </c>
    </row>
    <row r="2209" spans="2:39" x14ac:dyDescent="0.25">
      <c r="B2209" s="23">
        <v>41994</v>
      </c>
      <c r="C2209" s="20" t="s">
        <v>47</v>
      </c>
      <c r="D2209" s="20" t="s">
        <v>49</v>
      </c>
      <c r="E2209" s="2">
        <v>-236.40661938534276</v>
      </c>
      <c r="F2209" s="2">
        <v>211</v>
      </c>
      <c r="H2209" s="2" t="str">
        <f t="shared" si="914"/>
        <v>Carolina Panthers</v>
      </c>
      <c r="I2209" s="2" t="str">
        <f t="shared" si="915"/>
        <v>Cleveland Browns</v>
      </c>
      <c r="J2209" s="17">
        <f t="shared" si="916"/>
        <v>-236.40661938534276</v>
      </c>
      <c r="K2209" s="18">
        <f t="shared" si="917"/>
        <v>211</v>
      </c>
      <c r="L2209" s="4">
        <f t="shared" si="893"/>
        <v>1.423</v>
      </c>
      <c r="M2209" s="4">
        <f t="shared" si="894"/>
        <v>3.11</v>
      </c>
      <c r="N2209" s="1">
        <f t="shared" si="895"/>
        <v>0.70274068868587491</v>
      </c>
      <c r="O2209" s="1">
        <f t="shared" si="896"/>
        <v>0.32154340836012862</v>
      </c>
      <c r="P2209" s="1">
        <f t="shared" si="897"/>
        <v>2.3708360908890169E-2</v>
      </c>
      <c r="Q2209" s="1">
        <f t="shared" si="898"/>
        <v>0.19059864016287315</v>
      </c>
      <c r="R2209" s="1">
        <f t="shared" si="899"/>
        <v>0.7015986401628731</v>
      </c>
      <c r="S2209" s="1"/>
      <c r="T2209" s="17">
        <f t="shared" si="900"/>
        <v>425.31633152517844</v>
      </c>
      <c r="U2209" s="18">
        <f t="shared" si="901"/>
        <v>2081.2285252930133</v>
      </c>
      <c r="V2209" s="2">
        <f t="shared" si="902"/>
        <v>404.0505149489195</v>
      </c>
      <c r="W2209" s="18">
        <f t="shared" si="903"/>
        <v>1977.1670990283626</v>
      </c>
      <c r="X2209" s="2">
        <f t="shared" si="904"/>
        <v>-247.49380659158945</v>
      </c>
      <c r="Y2209" s="2">
        <f t="shared" si="905"/>
        <v>197.71670990283627</v>
      </c>
      <c r="Z2209" s="2">
        <f t="shared" si="906"/>
        <v>404.0505149489195</v>
      </c>
      <c r="AA2209" s="2">
        <f t="shared" si="907"/>
        <v>-1000</v>
      </c>
      <c r="AB2209" s="5">
        <f t="shared" si="908"/>
        <v>0.42300000000000004</v>
      </c>
      <c r="AC2209" s="5">
        <f t="shared" si="909"/>
        <v>-1</v>
      </c>
      <c r="AD2209" s="3">
        <f t="shared" si="910"/>
        <v>201412</v>
      </c>
      <c r="AE2209" s="21">
        <v>1.5580000000000001</v>
      </c>
      <c r="AF2209" s="21">
        <v>2.61</v>
      </c>
      <c r="AG2209" s="21">
        <v>1.423</v>
      </c>
      <c r="AH2209" s="21">
        <v>3.11</v>
      </c>
      <c r="AI2209">
        <v>17</v>
      </c>
      <c r="AJ2209">
        <v>13</v>
      </c>
      <c r="AK2209">
        <f t="shared" si="911"/>
        <v>-300</v>
      </c>
      <c r="AL2209">
        <f t="shared" si="912"/>
        <v>17</v>
      </c>
      <c r="AM2209">
        <f t="shared" si="913"/>
        <v>13</v>
      </c>
    </row>
    <row r="2210" spans="2:39" x14ac:dyDescent="0.25">
      <c r="B2210" s="23">
        <v>41994</v>
      </c>
      <c r="C2210" s="20" t="s">
        <v>40</v>
      </c>
      <c r="D2210" s="20" t="s">
        <v>37</v>
      </c>
      <c r="E2210" s="2">
        <v>354</v>
      </c>
      <c r="F2210" s="2">
        <v>-411.5226337448558</v>
      </c>
      <c r="H2210" s="2" t="str">
        <f t="shared" si="914"/>
        <v>Detroit Lions</v>
      </c>
      <c r="I2210" s="2" t="str">
        <f t="shared" si="915"/>
        <v>Chicago Bears</v>
      </c>
      <c r="J2210" s="17">
        <f t="shared" si="916"/>
        <v>-411.5226337448558</v>
      </c>
      <c r="K2210" s="18">
        <f t="shared" si="917"/>
        <v>354</v>
      </c>
      <c r="L2210" s="4">
        <f t="shared" si="893"/>
        <v>1.2430000000000001</v>
      </c>
      <c r="M2210" s="4">
        <f t="shared" si="894"/>
        <v>4.54</v>
      </c>
      <c r="N2210" s="1">
        <f t="shared" si="895"/>
        <v>0.80450522928399026</v>
      </c>
      <c r="O2210" s="1">
        <f t="shared" si="896"/>
        <v>0.22026431718061673</v>
      </c>
      <c r="P2210" s="1">
        <f t="shared" si="897"/>
        <v>2.4170845581877876E-2</v>
      </c>
      <c r="Q2210" s="1">
        <f t="shared" si="898"/>
        <v>0.29212045605168679</v>
      </c>
      <c r="R2210" s="1">
        <f t="shared" si="899"/>
        <v>0.8031204560516868</v>
      </c>
      <c r="S2210" s="1"/>
      <c r="T2210" s="17">
        <f t="shared" si="900"/>
        <v>245.14323158473061</v>
      </c>
      <c r="U2210" s="18">
        <f t="shared" si="901"/>
        <v>3401.5735924222986</v>
      </c>
      <c r="V2210" s="2">
        <f t="shared" si="902"/>
        <v>232.88607000549408</v>
      </c>
      <c r="W2210" s="18">
        <f t="shared" si="903"/>
        <v>3231.4949128011835</v>
      </c>
      <c r="X2210" s="2">
        <f t="shared" si="904"/>
        <v>-429.39451036140065</v>
      </c>
      <c r="Y2210" s="2">
        <f t="shared" si="905"/>
        <v>323.14949128011835</v>
      </c>
      <c r="Z2210" s="2">
        <f t="shared" si="906"/>
        <v>232.88607000549408</v>
      </c>
      <c r="AA2210" s="2">
        <f t="shared" si="907"/>
        <v>-1000</v>
      </c>
      <c r="AB2210" s="5">
        <f t="shared" si="908"/>
        <v>0.2430000000000001</v>
      </c>
      <c r="AC2210" s="5">
        <f t="shared" si="909"/>
        <v>-1</v>
      </c>
      <c r="AD2210" s="3">
        <f t="shared" si="910"/>
        <v>201412</v>
      </c>
      <c r="AE2210" s="21">
        <v>3.56</v>
      </c>
      <c r="AF2210" s="21">
        <v>1.3440000000000001</v>
      </c>
      <c r="AG2210" s="21">
        <v>4.54</v>
      </c>
      <c r="AH2210" s="21">
        <v>1.2430000000000001</v>
      </c>
      <c r="AI2210">
        <v>14</v>
      </c>
      <c r="AJ2210">
        <v>20</v>
      </c>
      <c r="AK2210">
        <f t="shared" si="911"/>
        <v>-500</v>
      </c>
      <c r="AL2210">
        <f t="shared" si="912"/>
        <v>20</v>
      </c>
      <c r="AM2210">
        <f t="shared" si="913"/>
        <v>14</v>
      </c>
    </row>
    <row r="2211" spans="2:39" x14ac:dyDescent="0.25">
      <c r="B2211" s="23">
        <v>41994</v>
      </c>
      <c r="C2211" s="20" t="s">
        <v>43</v>
      </c>
      <c r="D2211" s="20" t="s">
        <v>31</v>
      </c>
      <c r="E2211" s="2">
        <v>216</v>
      </c>
      <c r="F2211" s="2">
        <v>-242.13075060532685</v>
      </c>
      <c r="H2211" s="2" t="str">
        <f t="shared" si="914"/>
        <v>Baltimore Ravens</v>
      </c>
      <c r="I2211" s="2" t="str">
        <f t="shared" si="915"/>
        <v>Houston Texans</v>
      </c>
      <c r="J2211" s="17">
        <f t="shared" si="916"/>
        <v>-242.13075060532685</v>
      </c>
      <c r="K2211" s="18">
        <f t="shared" si="917"/>
        <v>216</v>
      </c>
      <c r="L2211" s="4">
        <f t="shared" si="893"/>
        <v>1.413</v>
      </c>
      <c r="M2211" s="4">
        <f t="shared" si="894"/>
        <v>3.16</v>
      </c>
      <c r="N2211" s="1">
        <f t="shared" si="895"/>
        <v>0.70771408351026188</v>
      </c>
      <c r="O2211" s="1">
        <f t="shared" si="896"/>
        <v>0.31645569620253161</v>
      </c>
      <c r="P2211" s="1">
        <f t="shared" si="897"/>
        <v>2.359938771047454E-2</v>
      </c>
      <c r="Q2211" s="1">
        <f t="shared" si="898"/>
        <v>0.19562919365386514</v>
      </c>
      <c r="R2211" s="1">
        <f t="shared" si="899"/>
        <v>0.70662919365386512</v>
      </c>
      <c r="S2211" s="1"/>
      <c r="T2211" s="17">
        <f t="shared" si="900"/>
        <v>415.16938301000829</v>
      </c>
      <c r="U2211" s="18">
        <f t="shared" si="901"/>
        <v>2128.1128513133845</v>
      </c>
      <c r="V2211" s="2">
        <f t="shared" si="902"/>
        <v>394.41091385950784</v>
      </c>
      <c r="W2211" s="18">
        <f t="shared" si="903"/>
        <v>2021.7072087477152</v>
      </c>
      <c r="X2211" s="2">
        <f t="shared" si="904"/>
        <v>-253.54267969273477</v>
      </c>
      <c r="Y2211" s="2">
        <f t="shared" si="905"/>
        <v>202.17072087477152</v>
      </c>
      <c r="Z2211" s="2">
        <f t="shared" si="906"/>
        <v>-1000</v>
      </c>
      <c r="AA2211" s="2">
        <f t="shared" si="907"/>
        <v>2021.7072087477152</v>
      </c>
      <c r="AB2211" s="5">
        <f t="shared" si="908"/>
        <v>-1</v>
      </c>
      <c r="AC2211" s="5">
        <f t="shared" si="909"/>
        <v>2.16</v>
      </c>
      <c r="AD2211" s="3">
        <f t="shared" si="910"/>
        <v>201412</v>
      </c>
      <c r="AE2211" s="21">
        <v>3.02</v>
      </c>
      <c r="AF2211" s="21">
        <v>1.4419999999999999</v>
      </c>
      <c r="AG2211" s="21">
        <v>3.16</v>
      </c>
      <c r="AH2211" s="21">
        <v>1.413</v>
      </c>
      <c r="AI2211">
        <v>25</v>
      </c>
      <c r="AJ2211">
        <v>13</v>
      </c>
      <c r="AK2211">
        <f t="shared" si="911"/>
        <v>-300</v>
      </c>
      <c r="AL2211">
        <f t="shared" si="912"/>
        <v>13</v>
      </c>
      <c r="AM2211">
        <f t="shared" si="913"/>
        <v>25</v>
      </c>
    </row>
    <row r="2212" spans="2:39" x14ac:dyDescent="0.25">
      <c r="B2212" s="23">
        <v>41994</v>
      </c>
      <c r="C2212" s="20" t="s">
        <v>33</v>
      </c>
      <c r="D2212" s="20" t="s">
        <v>32</v>
      </c>
      <c r="E2212" s="2">
        <v>-225.22522522522524</v>
      </c>
      <c r="F2212" s="2">
        <v>200.99999999999997</v>
      </c>
      <c r="H2212" s="2" t="str">
        <f t="shared" si="914"/>
        <v>Miami Dolphins</v>
      </c>
      <c r="I2212" s="2" t="str">
        <f t="shared" si="915"/>
        <v>Minnesota Vikings</v>
      </c>
      <c r="J2212" s="17">
        <f t="shared" si="916"/>
        <v>-225.22522522522524</v>
      </c>
      <c r="K2212" s="18">
        <f t="shared" si="917"/>
        <v>200.99999999999997</v>
      </c>
      <c r="L2212" s="4">
        <f t="shared" si="893"/>
        <v>1.444</v>
      </c>
      <c r="M2212" s="4">
        <f t="shared" si="894"/>
        <v>3.01</v>
      </c>
      <c r="N2212" s="1">
        <f t="shared" si="895"/>
        <v>0.69252077562326875</v>
      </c>
      <c r="O2212" s="1">
        <f t="shared" si="896"/>
        <v>0.33222591362126247</v>
      </c>
      <c r="P2212" s="1">
        <f t="shared" si="897"/>
        <v>2.4149079479119928E-2</v>
      </c>
      <c r="Q2212" s="1">
        <f t="shared" si="898"/>
        <v>0.18014743100100314</v>
      </c>
      <c r="R2212" s="1">
        <f t="shared" si="899"/>
        <v>0.69114743100100318</v>
      </c>
      <c r="S2212" s="1"/>
      <c r="T2212" s="17">
        <f t="shared" si="900"/>
        <v>446.86930044965845</v>
      </c>
      <c r="U2212" s="18">
        <f t="shared" si="901"/>
        <v>1988.0604066686358</v>
      </c>
      <c r="V2212" s="2">
        <f t="shared" si="902"/>
        <v>424.52583542717554</v>
      </c>
      <c r="W2212" s="18">
        <f t="shared" si="903"/>
        <v>1888.6573863352039</v>
      </c>
      <c r="X2212" s="2">
        <f t="shared" si="904"/>
        <v>-235.55692411364279</v>
      </c>
      <c r="Y2212" s="2">
        <f t="shared" si="905"/>
        <v>188.86573863352038</v>
      </c>
      <c r="Z2212" s="2">
        <f t="shared" si="906"/>
        <v>424.52583542717554</v>
      </c>
      <c r="AA2212" s="2">
        <f t="shared" si="907"/>
        <v>-1000</v>
      </c>
      <c r="AB2212" s="5">
        <f t="shared" si="908"/>
        <v>0.44399999999999995</v>
      </c>
      <c r="AC2212" s="5">
        <f t="shared" si="909"/>
        <v>-1</v>
      </c>
      <c r="AD2212" s="3">
        <f t="shared" si="910"/>
        <v>201412</v>
      </c>
      <c r="AE2212" s="21">
        <v>1.341</v>
      </c>
      <c r="AF2212" s="21">
        <v>3.59</v>
      </c>
      <c r="AG2212" s="21">
        <v>1.444</v>
      </c>
      <c r="AH2212" s="21">
        <v>3.01</v>
      </c>
      <c r="AI2212">
        <v>37</v>
      </c>
      <c r="AJ2212">
        <v>35</v>
      </c>
      <c r="AK2212">
        <f t="shared" si="911"/>
        <v>-300</v>
      </c>
      <c r="AL2212">
        <f t="shared" si="912"/>
        <v>37</v>
      </c>
      <c r="AM2212">
        <f t="shared" si="913"/>
        <v>35</v>
      </c>
    </row>
    <row r="2213" spans="2:39" x14ac:dyDescent="0.25">
      <c r="B2213" s="23">
        <v>41994</v>
      </c>
      <c r="C2213" s="20" t="s">
        <v>46</v>
      </c>
      <c r="D2213" s="20" t="s">
        <v>38</v>
      </c>
      <c r="E2213" s="2">
        <v>-233.10023310023308</v>
      </c>
      <c r="F2213" s="2">
        <v>208</v>
      </c>
      <c r="H2213" s="2" t="str">
        <f t="shared" si="914"/>
        <v>New Orleans Saints</v>
      </c>
      <c r="I2213" s="2" t="str">
        <f t="shared" si="915"/>
        <v>Atlanta Falcons</v>
      </c>
      <c r="J2213" s="17">
        <f t="shared" si="916"/>
        <v>-233.10023310023308</v>
      </c>
      <c r="K2213" s="18">
        <f t="shared" si="917"/>
        <v>208</v>
      </c>
      <c r="L2213" s="4">
        <f t="shared" si="893"/>
        <v>1.429</v>
      </c>
      <c r="M2213" s="4">
        <f t="shared" si="894"/>
        <v>3.08</v>
      </c>
      <c r="N2213" s="1">
        <f t="shared" si="895"/>
        <v>0.69979006298110569</v>
      </c>
      <c r="O2213" s="1">
        <f t="shared" si="896"/>
        <v>0.32467532467532467</v>
      </c>
      <c r="P2213" s="1">
        <f t="shared" si="897"/>
        <v>2.38811266356177E-2</v>
      </c>
      <c r="Q2213" s="1">
        <f t="shared" si="898"/>
        <v>0.18755736915289051</v>
      </c>
      <c r="R2213" s="1">
        <f t="shared" si="899"/>
        <v>0.69855736915289057</v>
      </c>
      <c r="S2213" s="1"/>
      <c r="T2213" s="17">
        <f t="shared" si="900"/>
        <v>431.52165327903623</v>
      </c>
      <c r="U2213" s="18">
        <f t="shared" si="901"/>
        <v>2053.540524063932</v>
      </c>
      <c r="V2213" s="2">
        <f t="shared" si="902"/>
        <v>409.94557061508442</v>
      </c>
      <c r="W2213" s="18">
        <f t="shared" si="903"/>
        <v>1950.8634978607354</v>
      </c>
      <c r="X2213" s="2">
        <f t="shared" si="904"/>
        <v>-243.93482249353124</v>
      </c>
      <c r="Y2213" s="2">
        <f t="shared" si="905"/>
        <v>195.08634978607353</v>
      </c>
      <c r="Z2213" s="2">
        <f t="shared" si="906"/>
        <v>-1000</v>
      </c>
      <c r="AA2213" s="2">
        <f t="shared" si="907"/>
        <v>1950.8634978607354</v>
      </c>
      <c r="AB2213" s="5">
        <f t="shared" si="908"/>
        <v>-1</v>
      </c>
      <c r="AC2213" s="5">
        <f t="shared" si="909"/>
        <v>2.08</v>
      </c>
      <c r="AD2213" s="3">
        <f t="shared" si="910"/>
        <v>201412</v>
      </c>
      <c r="AE2213" s="21">
        <v>1.4</v>
      </c>
      <c r="AF2213" s="21">
        <v>3.22</v>
      </c>
      <c r="AG2213" s="21">
        <v>1.429</v>
      </c>
      <c r="AH2213" s="21">
        <v>3.08</v>
      </c>
      <c r="AI2213">
        <v>14</v>
      </c>
      <c r="AJ2213">
        <v>30</v>
      </c>
      <c r="AK2213">
        <f t="shared" si="911"/>
        <v>-300</v>
      </c>
      <c r="AL2213">
        <f t="shared" si="912"/>
        <v>14</v>
      </c>
      <c r="AM2213">
        <f t="shared" si="913"/>
        <v>30</v>
      </c>
    </row>
    <row r="2214" spans="2:39" x14ac:dyDescent="0.25">
      <c r="B2214" s="23">
        <v>41994</v>
      </c>
      <c r="C2214" s="20" t="s">
        <v>45</v>
      </c>
      <c r="D2214" s="20" t="s">
        <v>39</v>
      </c>
      <c r="E2214" s="2">
        <v>384.99999999999994</v>
      </c>
      <c r="F2214" s="2">
        <v>-450.45045045045049</v>
      </c>
      <c r="H2214" s="2" t="str">
        <f t="shared" si="914"/>
        <v>New England Patriots</v>
      </c>
      <c r="I2214" s="2" t="str">
        <f t="shared" si="915"/>
        <v>New York Jets</v>
      </c>
      <c r="J2214" s="17">
        <f t="shared" si="916"/>
        <v>-450.45045045045049</v>
      </c>
      <c r="K2214" s="18">
        <f t="shared" si="917"/>
        <v>384.99999999999994</v>
      </c>
      <c r="L2214" s="4">
        <f t="shared" si="893"/>
        <v>1.222</v>
      </c>
      <c r="M2214" s="4">
        <f t="shared" si="894"/>
        <v>4.8499999999999996</v>
      </c>
      <c r="N2214" s="1">
        <f t="shared" si="895"/>
        <v>0.81833060556464809</v>
      </c>
      <c r="O2214" s="1">
        <f t="shared" si="896"/>
        <v>0.2061855670103093</v>
      </c>
      <c r="P2214" s="1">
        <f t="shared" si="897"/>
        <v>2.392951251646902E-2</v>
      </c>
      <c r="Q2214" s="1">
        <f t="shared" si="898"/>
        <v>0.30607251927716939</v>
      </c>
      <c r="R2214" s="1">
        <f t="shared" si="899"/>
        <v>0.8170725192771694</v>
      </c>
      <c r="S2214" s="1"/>
      <c r="T2214" s="17">
        <f t="shared" si="900"/>
        <v>223.88157281884725</v>
      </c>
      <c r="U2214" s="18">
        <f t="shared" si="901"/>
        <v>3674.1094559452272</v>
      </c>
      <c r="V2214" s="2">
        <f t="shared" si="902"/>
        <v>212.68749417790488</v>
      </c>
      <c r="W2214" s="18">
        <f t="shared" si="903"/>
        <v>3490.4039831479658</v>
      </c>
      <c r="X2214" s="2">
        <f t="shared" si="904"/>
        <v>-470.17338930305823</v>
      </c>
      <c r="Y2214" s="2">
        <f t="shared" si="905"/>
        <v>349.04039831479656</v>
      </c>
      <c r="Z2214" s="2">
        <f t="shared" si="906"/>
        <v>212.68749417790488</v>
      </c>
      <c r="AA2214" s="2">
        <f t="shared" si="907"/>
        <v>-1000</v>
      </c>
      <c r="AB2214" s="5">
        <f t="shared" si="908"/>
        <v>0.22199999999999998</v>
      </c>
      <c r="AC2214" s="5">
        <f t="shared" si="909"/>
        <v>-1</v>
      </c>
      <c r="AD2214" s="3">
        <f t="shared" si="910"/>
        <v>201412</v>
      </c>
      <c r="AE2214" s="21">
        <v>5.39</v>
      </c>
      <c r="AF2214" s="21">
        <v>1.1919999999999999</v>
      </c>
      <c r="AG2214" s="21">
        <v>4.8499999999999996</v>
      </c>
      <c r="AH2214" s="21">
        <v>1.222</v>
      </c>
      <c r="AI2214">
        <v>16</v>
      </c>
      <c r="AJ2214">
        <v>17</v>
      </c>
      <c r="AK2214">
        <f t="shared" si="911"/>
        <v>-500</v>
      </c>
      <c r="AL2214">
        <f t="shared" si="912"/>
        <v>17</v>
      </c>
      <c r="AM2214">
        <f t="shared" si="913"/>
        <v>16</v>
      </c>
    </row>
    <row r="2215" spans="2:39" x14ac:dyDescent="0.25">
      <c r="B2215" s="23">
        <v>41994</v>
      </c>
      <c r="C2215" s="20" t="s">
        <v>48</v>
      </c>
      <c r="D2215" s="20" t="s">
        <v>23</v>
      </c>
      <c r="E2215" s="2">
        <v>-134.04825737265415</v>
      </c>
      <c r="F2215" s="2">
        <v>121</v>
      </c>
      <c r="H2215" s="2" t="str">
        <f t="shared" si="914"/>
        <v>Pittsburgh Steelers</v>
      </c>
      <c r="I2215" s="2" t="str">
        <f t="shared" si="915"/>
        <v>Kansas City Chiefs</v>
      </c>
      <c r="J2215" s="17">
        <f t="shared" si="916"/>
        <v>-134.04825737265415</v>
      </c>
      <c r="K2215" s="18">
        <f t="shared" si="917"/>
        <v>121</v>
      </c>
      <c r="L2215" s="4">
        <f t="shared" si="893"/>
        <v>1.746</v>
      </c>
      <c r="M2215" s="4">
        <f t="shared" si="894"/>
        <v>2.21</v>
      </c>
      <c r="N2215" s="1">
        <f t="shared" si="895"/>
        <v>0.57273768613974796</v>
      </c>
      <c r="O2215" s="1">
        <f t="shared" si="896"/>
        <v>0.45248868778280543</v>
      </c>
      <c r="P2215" s="1">
        <f t="shared" si="897"/>
        <v>2.4605662285136498E-2</v>
      </c>
      <c r="Q2215" s="1">
        <f t="shared" si="898"/>
        <v>6.0124499178471263E-2</v>
      </c>
      <c r="R2215" s="1">
        <f t="shared" si="899"/>
        <v>0.5711244991784713</v>
      </c>
      <c r="S2215" s="1"/>
      <c r="T2215" s="17">
        <f t="shared" si="900"/>
        <v>750.93171705721034</v>
      </c>
      <c r="U2215" s="18">
        <f t="shared" si="901"/>
        <v>1211.3891833551868</v>
      </c>
      <c r="V2215" s="2">
        <f t="shared" si="902"/>
        <v>713.38513120434982</v>
      </c>
      <c r="W2215" s="18">
        <f t="shared" si="903"/>
        <v>1150.8197241874275</v>
      </c>
      <c r="X2215" s="2">
        <f t="shared" si="904"/>
        <v>-140.17673711698779</v>
      </c>
      <c r="Y2215" s="2">
        <f t="shared" si="905"/>
        <v>115.08197241874275</v>
      </c>
      <c r="Z2215" s="2">
        <f t="shared" si="906"/>
        <v>713.38513120434982</v>
      </c>
      <c r="AA2215" s="2">
        <f t="shared" si="907"/>
        <v>-1000</v>
      </c>
      <c r="AB2215" s="5">
        <f t="shared" si="908"/>
        <v>0.746</v>
      </c>
      <c r="AC2215" s="5">
        <f t="shared" si="909"/>
        <v>-1</v>
      </c>
      <c r="AD2215" s="3">
        <f t="shared" si="910"/>
        <v>201412</v>
      </c>
      <c r="AE2215" s="21">
        <v>1.641</v>
      </c>
      <c r="AF2215" s="21">
        <v>2.41</v>
      </c>
      <c r="AG2215" s="21">
        <v>1.746</v>
      </c>
      <c r="AH2215" s="21">
        <v>2.21</v>
      </c>
      <c r="AI2215">
        <v>20</v>
      </c>
      <c r="AJ2215">
        <v>12</v>
      </c>
      <c r="AK2215">
        <f t="shared" si="911"/>
        <v>-140</v>
      </c>
      <c r="AL2215">
        <f t="shared" si="912"/>
        <v>20</v>
      </c>
      <c r="AM2215">
        <f t="shared" si="913"/>
        <v>12</v>
      </c>
    </row>
    <row r="2216" spans="2:39" x14ac:dyDescent="0.25">
      <c r="B2216" s="23">
        <v>41994</v>
      </c>
      <c r="C2216" s="20" t="s">
        <v>30</v>
      </c>
      <c r="D2216" s="20" t="s">
        <v>36</v>
      </c>
      <c r="E2216" s="2">
        <v>520</v>
      </c>
      <c r="F2216" s="2">
        <v>-632.91139240506357</v>
      </c>
      <c r="H2216" s="2" t="str">
        <f t="shared" si="914"/>
        <v>Green Bay Packers</v>
      </c>
      <c r="I2216" s="2" t="str">
        <f t="shared" si="915"/>
        <v>Tampa Bay Buccaneers</v>
      </c>
      <c r="J2216" s="17">
        <f t="shared" si="916"/>
        <v>-632.91139240506357</v>
      </c>
      <c r="K2216" s="18">
        <f t="shared" si="917"/>
        <v>520</v>
      </c>
      <c r="L2216" s="4">
        <f t="shared" si="893"/>
        <v>1.1579999999999999</v>
      </c>
      <c r="M2216" s="4">
        <f t="shared" si="894"/>
        <v>6.2</v>
      </c>
      <c r="N2216" s="1">
        <f t="shared" si="895"/>
        <v>0.86355785837651133</v>
      </c>
      <c r="O2216" s="1">
        <f t="shared" si="896"/>
        <v>0.16129032258064516</v>
      </c>
      <c r="P2216" s="1">
        <f t="shared" si="897"/>
        <v>2.4245718945365646E-2</v>
      </c>
      <c r="Q2216" s="1">
        <f t="shared" si="898"/>
        <v>0.3511337678979331</v>
      </c>
      <c r="R2216" s="1">
        <f t="shared" si="899"/>
        <v>0.86213376789793306</v>
      </c>
      <c r="S2216" s="1"/>
      <c r="T2216" s="17">
        <f t="shared" si="900"/>
        <v>159.91280847079503</v>
      </c>
      <c r="U2216" s="18">
        <f t="shared" si="901"/>
        <v>4835.1244171250719</v>
      </c>
      <c r="V2216" s="2">
        <f t="shared" si="902"/>
        <v>151.91716804725527</v>
      </c>
      <c r="W2216" s="18">
        <f t="shared" si="903"/>
        <v>4593.3681962688179</v>
      </c>
      <c r="X2216" s="2">
        <f t="shared" si="904"/>
        <v>-658.25345012285936</v>
      </c>
      <c r="Y2216" s="2">
        <f t="shared" si="905"/>
        <v>459.33681962688178</v>
      </c>
      <c r="Z2216" s="2">
        <f t="shared" si="906"/>
        <v>151.91716804725527</v>
      </c>
      <c r="AA2216" s="2">
        <f t="shared" si="907"/>
        <v>-1000</v>
      </c>
      <c r="AB2216" s="5">
        <f t="shared" si="908"/>
        <v>0.15799999999999992</v>
      </c>
      <c r="AC2216" s="5">
        <f t="shared" si="909"/>
        <v>-1</v>
      </c>
      <c r="AD2216" s="3">
        <f t="shared" si="910"/>
        <v>201412</v>
      </c>
      <c r="AE2216" s="21">
        <v>5.35</v>
      </c>
      <c r="AF2216" s="21">
        <v>1.194</v>
      </c>
      <c r="AG2216" s="21">
        <v>6.2</v>
      </c>
      <c r="AH2216" s="21">
        <v>1.1579999999999999</v>
      </c>
      <c r="AI2216">
        <v>3</v>
      </c>
      <c r="AJ2216">
        <v>20</v>
      </c>
      <c r="AK2216">
        <f t="shared" si="911"/>
        <v>-700</v>
      </c>
      <c r="AL2216">
        <f t="shared" si="912"/>
        <v>20</v>
      </c>
      <c r="AM2216">
        <f t="shared" si="913"/>
        <v>3</v>
      </c>
    </row>
    <row r="2217" spans="2:39" x14ac:dyDescent="0.25">
      <c r="B2217" s="23">
        <v>41993</v>
      </c>
      <c r="C2217" s="20" t="s">
        <v>25</v>
      </c>
      <c r="D2217" s="20" t="s">
        <v>57</v>
      </c>
      <c r="E2217" s="2">
        <v>-128.04097311139566</v>
      </c>
      <c r="F2217" s="2">
        <v>116.00000000000001</v>
      </c>
      <c r="H2217" s="2" t="str">
        <f t="shared" si="914"/>
        <v>San Francisco 49ers</v>
      </c>
      <c r="I2217" s="2" t="str">
        <f t="shared" si="915"/>
        <v>San Diego Chargers</v>
      </c>
      <c r="J2217" s="17">
        <f t="shared" si="916"/>
        <v>-128.04097311139566</v>
      </c>
      <c r="K2217" s="18">
        <f t="shared" si="917"/>
        <v>116.00000000000001</v>
      </c>
      <c r="L2217" s="4">
        <f t="shared" si="893"/>
        <v>1.7809999999999999</v>
      </c>
      <c r="M2217" s="4">
        <f t="shared" si="894"/>
        <v>2.16</v>
      </c>
      <c r="N2217" s="1">
        <f t="shared" si="895"/>
        <v>0.56148231330713083</v>
      </c>
      <c r="O2217" s="1">
        <f t="shared" si="896"/>
        <v>0.46296296296296291</v>
      </c>
      <c r="P2217" s="1">
        <f t="shared" si="897"/>
        <v>2.3861963968535793E-2</v>
      </c>
      <c r="Q2217" s="1">
        <f t="shared" si="898"/>
        <v>4.9259675172083961E-2</v>
      </c>
      <c r="R2217" s="1">
        <f t="shared" si="899"/>
        <v>0.56025967517208397</v>
      </c>
      <c r="S2217" s="1"/>
      <c r="T2217" s="17">
        <f t="shared" si="900"/>
        <v>784.88662367651148</v>
      </c>
      <c r="U2217" s="18">
        <f t="shared" si="901"/>
        <v>1159.9838754718842</v>
      </c>
      <c r="V2217" s="2">
        <f t="shared" si="902"/>
        <v>745.6422924926859</v>
      </c>
      <c r="W2217" s="18">
        <f t="shared" si="903"/>
        <v>1101.9846816982899</v>
      </c>
      <c r="X2217" s="2">
        <f t="shared" si="904"/>
        <v>-134.1125644385051</v>
      </c>
      <c r="Y2217" s="2">
        <f t="shared" si="905"/>
        <v>110.198468169829</v>
      </c>
      <c r="Z2217" s="2">
        <f t="shared" si="906"/>
        <v>-1000</v>
      </c>
      <c r="AA2217" s="2">
        <f t="shared" si="907"/>
        <v>1101.9846816982899</v>
      </c>
      <c r="AB2217" s="5">
        <f t="shared" si="908"/>
        <v>-1</v>
      </c>
      <c r="AC2217" s="5">
        <f t="shared" si="909"/>
        <v>1.1600000000000001</v>
      </c>
      <c r="AD2217" s="3">
        <f t="shared" si="910"/>
        <v>201412</v>
      </c>
      <c r="AE2217" s="21">
        <v>1.7689999999999999</v>
      </c>
      <c r="AF2217" s="21">
        <v>2.1800000000000002</v>
      </c>
      <c r="AG2217" s="21">
        <v>1.7809999999999999</v>
      </c>
      <c r="AH2217" s="21">
        <v>2.16</v>
      </c>
      <c r="AI2217">
        <v>35</v>
      </c>
      <c r="AJ2217">
        <v>38</v>
      </c>
      <c r="AK2217">
        <f t="shared" si="911"/>
        <v>-130</v>
      </c>
      <c r="AL2217">
        <f t="shared" si="912"/>
        <v>35</v>
      </c>
      <c r="AM2217">
        <f t="shared" si="913"/>
        <v>38</v>
      </c>
    </row>
    <row r="2218" spans="2:39" x14ac:dyDescent="0.25">
      <c r="B2218" s="23">
        <v>41993</v>
      </c>
      <c r="C2218" s="20" t="s">
        <v>56</v>
      </c>
      <c r="D2218" s="20" t="s">
        <v>22</v>
      </c>
      <c r="E2218" s="2">
        <v>277</v>
      </c>
      <c r="F2218" s="2">
        <v>-315.45741324921141</v>
      </c>
      <c r="H2218" s="2" t="str">
        <f t="shared" si="914"/>
        <v>Philadelphia Eagles</v>
      </c>
      <c r="I2218" s="2" t="str">
        <f t="shared" si="915"/>
        <v>Washington Redskins</v>
      </c>
      <c r="J2218" s="17">
        <f t="shared" si="916"/>
        <v>-315.45741324921141</v>
      </c>
      <c r="K2218" s="18">
        <f t="shared" si="917"/>
        <v>277</v>
      </c>
      <c r="L2218" s="4">
        <f t="shared" si="893"/>
        <v>1.3169999999999999</v>
      </c>
      <c r="M2218" s="4">
        <f t="shared" si="894"/>
        <v>3.77</v>
      </c>
      <c r="N2218" s="1">
        <f t="shared" si="895"/>
        <v>0.75930144267274113</v>
      </c>
      <c r="O2218" s="1">
        <f t="shared" si="896"/>
        <v>0.26525198938992045</v>
      </c>
      <c r="P2218" s="1">
        <f t="shared" si="897"/>
        <v>2.3965008846078217E-2</v>
      </c>
      <c r="Q2218" s="1">
        <f t="shared" si="898"/>
        <v>0.24702472664141034</v>
      </c>
      <c r="R2218" s="1">
        <f t="shared" si="899"/>
        <v>0.75802472664141041</v>
      </c>
      <c r="S2218" s="1"/>
      <c r="T2218" s="17">
        <f t="shared" si="900"/>
        <v>319.21817963737476</v>
      </c>
      <c r="U2218" s="18">
        <f t="shared" si="901"/>
        <v>2700.607045193698</v>
      </c>
      <c r="V2218" s="2">
        <f t="shared" si="902"/>
        <v>303.25727065550603</v>
      </c>
      <c r="W2218" s="18">
        <f t="shared" si="903"/>
        <v>2565.576692934013</v>
      </c>
      <c r="X2218" s="2">
        <f t="shared" si="904"/>
        <v>-329.7530172445492</v>
      </c>
      <c r="Y2218" s="2">
        <f t="shared" si="905"/>
        <v>256.55766929340132</v>
      </c>
      <c r="Z2218" s="2">
        <f t="shared" si="906"/>
        <v>-1000</v>
      </c>
      <c r="AA2218" s="2">
        <f t="shared" si="907"/>
        <v>2565.576692934013</v>
      </c>
      <c r="AB2218" s="5">
        <f t="shared" si="908"/>
        <v>-1</v>
      </c>
      <c r="AC2218" s="5">
        <f t="shared" si="909"/>
        <v>2.77</v>
      </c>
      <c r="AD2218" s="3">
        <f t="shared" si="910"/>
        <v>201412</v>
      </c>
      <c r="AE2218" s="21">
        <v>4.22</v>
      </c>
      <c r="AF2218" s="21">
        <v>1.27</v>
      </c>
      <c r="AG2218" s="21">
        <v>3.77</v>
      </c>
      <c r="AH2218" s="21">
        <v>1.3169999999999999</v>
      </c>
      <c r="AI2218">
        <v>27</v>
      </c>
      <c r="AJ2218">
        <v>24</v>
      </c>
      <c r="AK2218">
        <f t="shared" si="911"/>
        <v>-400</v>
      </c>
      <c r="AL2218">
        <f t="shared" si="912"/>
        <v>24</v>
      </c>
      <c r="AM2218">
        <f t="shared" si="913"/>
        <v>27</v>
      </c>
    </row>
    <row r="2219" spans="2:39" x14ac:dyDescent="0.25">
      <c r="B2219" s="23">
        <v>41991</v>
      </c>
      <c r="C2219" s="20" t="s">
        <v>29</v>
      </c>
      <c r="D2219" s="20" t="s">
        <v>44</v>
      </c>
      <c r="E2219" s="2">
        <v>-196.07843137254901</v>
      </c>
      <c r="F2219" s="2">
        <v>175.99999999999997</v>
      </c>
      <c r="H2219" s="2" t="str">
        <f t="shared" si="914"/>
        <v>Jacksonville Jaguars</v>
      </c>
      <c r="I2219" s="2" t="str">
        <f t="shared" si="915"/>
        <v>Tennessee Titans</v>
      </c>
      <c r="J2219" s="17">
        <f t="shared" si="916"/>
        <v>-196.07843137254901</v>
      </c>
      <c r="K2219" s="18">
        <f t="shared" si="917"/>
        <v>175.99999999999997</v>
      </c>
      <c r="L2219" s="4">
        <f t="shared" si="893"/>
        <v>1.51</v>
      </c>
      <c r="M2219" s="4">
        <f t="shared" si="894"/>
        <v>2.76</v>
      </c>
      <c r="N2219" s="1">
        <f t="shared" si="895"/>
        <v>0.66225165562913912</v>
      </c>
      <c r="O2219" s="1">
        <f t="shared" si="896"/>
        <v>0.3623188405797102</v>
      </c>
      <c r="P2219" s="1">
        <f t="shared" si="897"/>
        <v>2.3981264637002453E-2</v>
      </c>
      <c r="Q2219" s="1">
        <f t="shared" si="898"/>
        <v>0.14996640752471446</v>
      </c>
      <c r="R2219" s="1">
        <f t="shared" si="899"/>
        <v>0.66096640752471447</v>
      </c>
      <c r="S2219" s="1"/>
      <c r="T2219" s="17">
        <f t="shared" si="900"/>
        <v>512.93619254410987</v>
      </c>
      <c r="U2219" s="18">
        <f t="shared" si="901"/>
        <v>1747.3196475929296</v>
      </c>
      <c r="V2219" s="2">
        <f t="shared" si="902"/>
        <v>487.28938291690434</v>
      </c>
      <c r="W2219" s="18">
        <f t="shared" si="903"/>
        <v>1659.9536652132831</v>
      </c>
      <c r="X2219" s="2">
        <f t="shared" si="904"/>
        <v>-205.21686600557976</v>
      </c>
      <c r="Y2219" s="2">
        <f t="shared" si="905"/>
        <v>165.99536652132832</v>
      </c>
      <c r="Z2219" s="2">
        <f t="shared" si="906"/>
        <v>487.28938291690434</v>
      </c>
      <c r="AA2219" s="2">
        <f t="shared" si="907"/>
        <v>-1000</v>
      </c>
      <c r="AB2219" s="5">
        <f t="shared" si="908"/>
        <v>0.51</v>
      </c>
      <c r="AC2219" s="5">
        <f t="shared" si="909"/>
        <v>-1</v>
      </c>
      <c r="AD2219" s="3">
        <f t="shared" si="910"/>
        <v>201412</v>
      </c>
      <c r="AE2219" s="21">
        <v>1.645</v>
      </c>
      <c r="AF2219" s="21">
        <v>2.4</v>
      </c>
      <c r="AG2219" s="21">
        <v>1.51</v>
      </c>
      <c r="AH2219" s="21">
        <v>2.76</v>
      </c>
      <c r="AI2219">
        <v>21</v>
      </c>
      <c r="AJ2219">
        <v>13</v>
      </c>
      <c r="AK2219">
        <f t="shared" si="911"/>
        <v>-200</v>
      </c>
      <c r="AL2219">
        <f t="shared" si="912"/>
        <v>21</v>
      </c>
      <c r="AM2219">
        <f t="shared" si="913"/>
        <v>13</v>
      </c>
    </row>
    <row r="2220" spans="2:39" x14ac:dyDescent="0.25">
      <c r="B2220" s="23">
        <v>41988</v>
      </c>
      <c r="C2220" s="20" t="s">
        <v>40</v>
      </c>
      <c r="D2220" s="20" t="s">
        <v>46</v>
      </c>
      <c r="E2220" s="2">
        <v>159</v>
      </c>
      <c r="F2220" s="2">
        <v>-177.30496453900707</v>
      </c>
      <c r="H2220" s="2" t="str">
        <f t="shared" si="914"/>
        <v>New Orleans Saints</v>
      </c>
      <c r="I2220" s="2" t="str">
        <f t="shared" si="915"/>
        <v>Chicago Bears</v>
      </c>
      <c r="J2220" s="17">
        <f t="shared" si="916"/>
        <v>-177.30496453900707</v>
      </c>
      <c r="K2220" s="18">
        <f t="shared" si="917"/>
        <v>159</v>
      </c>
      <c r="L2220" s="4">
        <f t="shared" si="893"/>
        <v>1.5640000000000001</v>
      </c>
      <c r="M2220" s="4">
        <f t="shared" si="894"/>
        <v>2.59</v>
      </c>
      <c r="N2220" s="1">
        <f t="shared" si="895"/>
        <v>0.63938618925831203</v>
      </c>
      <c r="O2220" s="1">
        <f t="shared" si="896"/>
        <v>0.38610038610038611</v>
      </c>
      <c r="P2220" s="1">
        <f t="shared" si="897"/>
        <v>2.4853153586904098E-2</v>
      </c>
      <c r="Q2220" s="1">
        <f t="shared" si="898"/>
        <v>0.12664290157896296</v>
      </c>
      <c r="R2220" s="1">
        <f t="shared" si="899"/>
        <v>0.63764290157896297</v>
      </c>
      <c r="S2220" s="1"/>
      <c r="T2220" s="17">
        <f t="shared" si="900"/>
        <v>568.27590728878238</v>
      </c>
      <c r="U2220" s="18">
        <f t="shared" si="901"/>
        <v>1585.5874535669882</v>
      </c>
      <c r="V2220" s="2">
        <f t="shared" si="902"/>
        <v>539.86211192434325</v>
      </c>
      <c r="W2220" s="18">
        <f t="shared" si="903"/>
        <v>1506.3080808886386</v>
      </c>
      <c r="X2220" s="2">
        <f t="shared" si="904"/>
        <v>-185.23248398289911</v>
      </c>
      <c r="Y2220" s="2">
        <f t="shared" si="905"/>
        <v>150.63080808886386</v>
      </c>
      <c r="Z2220" s="2">
        <f t="shared" si="906"/>
        <v>539.86211192434325</v>
      </c>
      <c r="AA2220" s="2">
        <f t="shared" si="907"/>
        <v>-1000</v>
      </c>
      <c r="AB2220" s="5">
        <f t="shared" si="908"/>
        <v>0.56400000000000006</v>
      </c>
      <c r="AC2220" s="5">
        <f t="shared" si="909"/>
        <v>-1</v>
      </c>
      <c r="AD2220" s="3">
        <f t="shared" si="910"/>
        <v>201412</v>
      </c>
      <c r="AE2220" s="21">
        <v>2.31</v>
      </c>
      <c r="AF2220" s="21">
        <v>1.6890000000000001</v>
      </c>
      <c r="AG2220" s="21">
        <v>2.59</v>
      </c>
      <c r="AH2220" s="21">
        <v>1.5640000000000001</v>
      </c>
      <c r="AI2220">
        <v>15</v>
      </c>
      <c r="AJ2220">
        <v>31</v>
      </c>
      <c r="AK2220">
        <f t="shared" si="911"/>
        <v>-180</v>
      </c>
      <c r="AL2220">
        <f t="shared" si="912"/>
        <v>31</v>
      </c>
      <c r="AM2220">
        <f t="shared" si="913"/>
        <v>15</v>
      </c>
    </row>
    <row r="2221" spans="2:39" x14ac:dyDescent="0.25">
      <c r="B2221" s="23">
        <v>41987</v>
      </c>
      <c r="C2221" s="20" t="s">
        <v>22</v>
      </c>
      <c r="D2221" s="20" t="s">
        <v>26</v>
      </c>
      <c r="E2221" s="2">
        <v>-159.23566878980895</v>
      </c>
      <c r="F2221" s="2">
        <v>144</v>
      </c>
      <c r="H2221" s="2" t="str">
        <f t="shared" si="914"/>
        <v>Philadelphia Eagles</v>
      </c>
      <c r="I2221" s="2" t="str">
        <f t="shared" si="915"/>
        <v>Dallas Cowboys</v>
      </c>
      <c r="J2221" s="17">
        <f t="shared" si="916"/>
        <v>-159.23566878980895</v>
      </c>
      <c r="K2221" s="18">
        <f t="shared" si="917"/>
        <v>144</v>
      </c>
      <c r="L2221" s="4">
        <f t="shared" si="893"/>
        <v>1.6280000000000001</v>
      </c>
      <c r="M2221" s="4">
        <f t="shared" si="894"/>
        <v>2.44</v>
      </c>
      <c r="N2221" s="1">
        <f t="shared" si="895"/>
        <v>0.61425061425061422</v>
      </c>
      <c r="O2221" s="1">
        <f t="shared" si="896"/>
        <v>0.4098360655737705</v>
      </c>
      <c r="P2221" s="1">
        <f t="shared" si="897"/>
        <v>2.3520157325466862E-2</v>
      </c>
      <c r="Q2221" s="1">
        <f t="shared" si="898"/>
        <v>0.10220727433842186</v>
      </c>
      <c r="R2221" s="1">
        <f t="shared" si="899"/>
        <v>0.61320727433842181</v>
      </c>
      <c r="S2221" s="1"/>
      <c r="T2221" s="17">
        <f t="shared" si="900"/>
        <v>630.76995633961099</v>
      </c>
      <c r="U2221" s="18">
        <f t="shared" si="901"/>
        <v>1434.793516445478</v>
      </c>
      <c r="V2221" s="2">
        <f t="shared" si="902"/>
        <v>599.23145852263042</v>
      </c>
      <c r="W2221" s="18">
        <f t="shared" si="903"/>
        <v>1363.053840623204</v>
      </c>
      <c r="X2221" s="2">
        <f t="shared" si="904"/>
        <v>-166.88042421294782</v>
      </c>
      <c r="Y2221" s="2">
        <f t="shared" si="905"/>
        <v>136.3053840623204</v>
      </c>
      <c r="Z2221" s="2">
        <f t="shared" si="906"/>
        <v>-1000</v>
      </c>
      <c r="AA2221" s="2">
        <f t="shared" si="907"/>
        <v>1363.053840623204</v>
      </c>
      <c r="AB2221" s="5">
        <f t="shared" si="908"/>
        <v>-1</v>
      </c>
      <c r="AC2221" s="5">
        <f t="shared" si="909"/>
        <v>1.44</v>
      </c>
      <c r="AD2221" s="3">
        <f t="shared" si="910"/>
        <v>201412</v>
      </c>
      <c r="AE2221" s="21">
        <v>1.5549999999999999</v>
      </c>
      <c r="AF2221" s="21">
        <v>2.62</v>
      </c>
      <c r="AG2221" s="21">
        <v>1.6279999999999999</v>
      </c>
      <c r="AH2221" s="21">
        <v>2.44</v>
      </c>
      <c r="AI2221">
        <v>27</v>
      </c>
      <c r="AJ2221">
        <v>38</v>
      </c>
      <c r="AK2221">
        <f t="shared" si="911"/>
        <v>-160</v>
      </c>
      <c r="AL2221">
        <f t="shared" si="912"/>
        <v>27</v>
      </c>
      <c r="AM2221">
        <f t="shared" si="913"/>
        <v>38</v>
      </c>
    </row>
    <row r="2222" spans="2:39" x14ac:dyDescent="0.25">
      <c r="B2222" s="23">
        <v>41987</v>
      </c>
      <c r="C2222" s="20" t="s">
        <v>37</v>
      </c>
      <c r="D2222" s="20" t="s">
        <v>32</v>
      </c>
      <c r="E2222" s="2">
        <v>-350.87719298245622</v>
      </c>
      <c r="F2222" s="2">
        <v>305</v>
      </c>
      <c r="H2222" s="2" t="str">
        <f t="shared" si="914"/>
        <v>Detroit Lions</v>
      </c>
      <c r="I2222" s="2" t="str">
        <f t="shared" si="915"/>
        <v>Minnesota Vikings</v>
      </c>
      <c r="J2222" s="17">
        <f t="shared" si="916"/>
        <v>-350.87719298245622</v>
      </c>
      <c r="K2222" s="18">
        <f t="shared" si="917"/>
        <v>305</v>
      </c>
      <c r="L2222" s="4">
        <f t="shared" si="893"/>
        <v>1.2849999999999999</v>
      </c>
      <c r="M2222" s="4">
        <f t="shared" si="894"/>
        <v>4.05</v>
      </c>
      <c r="N2222" s="1">
        <f t="shared" si="895"/>
        <v>0.77821011673151752</v>
      </c>
      <c r="O2222" s="1">
        <f t="shared" si="896"/>
        <v>0.24691358024691359</v>
      </c>
      <c r="P2222" s="1">
        <f t="shared" si="897"/>
        <v>2.4507966260543745E-2</v>
      </c>
      <c r="Q2222" s="1">
        <f t="shared" si="898"/>
        <v>0.26564826824230198</v>
      </c>
      <c r="R2222" s="1">
        <f t="shared" si="899"/>
        <v>0.77664826824230193</v>
      </c>
      <c r="S2222" s="1"/>
      <c r="T2222" s="17">
        <f t="shared" si="900"/>
        <v>287.58414959603806</v>
      </c>
      <c r="U2222" s="18">
        <f t="shared" si="901"/>
        <v>2961.7578422321562</v>
      </c>
      <c r="V2222" s="2">
        <f t="shared" si="902"/>
        <v>273.20494211623617</v>
      </c>
      <c r="W2222" s="18">
        <f t="shared" si="903"/>
        <v>2813.6699501205485</v>
      </c>
      <c r="X2222" s="2">
        <f t="shared" si="904"/>
        <v>-366.025589527786</v>
      </c>
      <c r="Y2222" s="2">
        <f t="shared" si="905"/>
        <v>281.36699501205487</v>
      </c>
      <c r="Z2222" s="2">
        <f t="shared" si="906"/>
        <v>273.20494211623617</v>
      </c>
      <c r="AA2222" s="2">
        <f t="shared" si="907"/>
        <v>-1000</v>
      </c>
      <c r="AB2222" s="5">
        <f t="shared" si="908"/>
        <v>0.28499999999999992</v>
      </c>
      <c r="AC2222" s="5">
        <f t="shared" si="909"/>
        <v>-1</v>
      </c>
      <c r="AD2222" s="3">
        <f t="shared" si="910"/>
        <v>201412</v>
      </c>
      <c r="AE2222" s="21">
        <v>1.2629999999999999</v>
      </c>
      <c r="AF2222" s="21">
        <v>4.3</v>
      </c>
      <c r="AG2222" s="21">
        <v>1.2849999999999999</v>
      </c>
      <c r="AH2222" s="21">
        <v>4.05</v>
      </c>
      <c r="AI2222">
        <v>16</v>
      </c>
      <c r="AJ2222">
        <v>14</v>
      </c>
      <c r="AK2222">
        <f t="shared" si="911"/>
        <v>-400</v>
      </c>
      <c r="AL2222">
        <f t="shared" si="912"/>
        <v>16</v>
      </c>
      <c r="AM2222">
        <f t="shared" si="913"/>
        <v>14</v>
      </c>
    </row>
    <row r="2223" spans="2:39" x14ac:dyDescent="0.25">
      <c r="B2223" s="23">
        <v>41987</v>
      </c>
      <c r="C2223" s="20" t="s">
        <v>35</v>
      </c>
      <c r="D2223" s="20" t="s">
        <v>25</v>
      </c>
      <c r="E2223" s="2">
        <v>-431.0344827586207</v>
      </c>
      <c r="F2223" s="2">
        <v>369.00000000000006</v>
      </c>
      <c r="H2223" s="2" t="str">
        <f t="shared" si="914"/>
        <v>Seattle Seahawks</v>
      </c>
      <c r="I2223" s="2" t="str">
        <f t="shared" si="915"/>
        <v>San Francisco 49ers</v>
      </c>
      <c r="J2223" s="17">
        <f t="shared" si="916"/>
        <v>-431.0344827586207</v>
      </c>
      <c r="K2223" s="18">
        <f t="shared" si="917"/>
        <v>369.00000000000006</v>
      </c>
      <c r="L2223" s="4">
        <f t="shared" si="893"/>
        <v>1.232</v>
      </c>
      <c r="M2223" s="4">
        <f t="shared" si="894"/>
        <v>4.6900000000000004</v>
      </c>
      <c r="N2223" s="1">
        <f t="shared" si="895"/>
        <v>0.81168831168831168</v>
      </c>
      <c r="O2223" s="1">
        <f t="shared" si="896"/>
        <v>0.21321961620469082</v>
      </c>
      <c r="P2223" s="1">
        <f t="shared" si="897"/>
        <v>2.4302600472813296E-2</v>
      </c>
      <c r="Q2223" s="1">
        <f t="shared" si="898"/>
        <v>0.29923434774181046</v>
      </c>
      <c r="R2223" s="1">
        <f t="shared" si="899"/>
        <v>0.81023434774181047</v>
      </c>
      <c r="S2223" s="1"/>
      <c r="T2223" s="17">
        <f t="shared" si="900"/>
        <v>234.21082158153615</v>
      </c>
      <c r="U2223" s="18">
        <f t="shared" si="901"/>
        <v>3536.5230739829199</v>
      </c>
      <c r="V2223" s="2">
        <f t="shared" si="902"/>
        <v>222.50028050245933</v>
      </c>
      <c r="W2223" s="18">
        <f t="shared" si="903"/>
        <v>3359.6969202837736</v>
      </c>
      <c r="X2223" s="2">
        <f t="shared" si="904"/>
        <v>-449.43763564781074</v>
      </c>
      <c r="Y2223" s="2">
        <f t="shared" si="905"/>
        <v>335.96969202837738</v>
      </c>
      <c r="Z2223" s="2">
        <f t="shared" si="906"/>
        <v>222.50028050245933</v>
      </c>
      <c r="AA2223" s="2">
        <f t="shared" si="907"/>
        <v>-1000</v>
      </c>
      <c r="AB2223" s="5">
        <f t="shared" si="908"/>
        <v>0.23199999999999998</v>
      </c>
      <c r="AC2223" s="5">
        <f t="shared" si="909"/>
        <v>-1</v>
      </c>
      <c r="AD2223" s="3">
        <f t="shared" si="910"/>
        <v>201412</v>
      </c>
      <c r="AE2223" s="21">
        <v>1.2170000000000001</v>
      </c>
      <c r="AF2223" s="21">
        <v>4.93</v>
      </c>
      <c r="AG2223" s="21">
        <v>1.232</v>
      </c>
      <c r="AH2223" s="21">
        <v>4.6900000000000004</v>
      </c>
      <c r="AI2223">
        <v>17</v>
      </c>
      <c r="AJ2223">
        <v>7</v>
      </c>
      <c r="AK2223">
        <f t="shared" si="911"/>
        <v>-500</v>
      </c>
      <c r="AL2223">
        <f t="shared" si="912"/>
        <v>17</v>
      </c>
      <c r="AM2223">
        <f t="shared" si="913"/>
        <v>7</v>
      </c>
    </row>
    <row r="2224" spans="2:39" x14ac:dyDescent="0.25">
      <c r="B2224" s="23">
        <v>41987</v>
      </c>
      <c r="C2224" s="20" t="s">
        <v>57</v>
      </c>
      <c r="D2224" s="20" t="s">
        <v>41</v>
      </c>
      <c r="E2224" s="2">
        <v>171</v>
      </c>
      <c r="F2224" s="2">
        <v>-190.11406844106463</v>
      </c>
      <c r="H2224" s="2" t="str">
        <f t="shared" si="914"/>
        <v>Denver Broncos</v>
      </c>
      <c r="I2224" s="2" t="str">
        <f t="shared" si="915"/>
        <v>San Diego Chargers</v>
      </c>
      <c r="J2224" s="17">
        <f t="shared" si="916"/>
        <v>-190.11406844106463</v>
      </c>
      <c r="K2224" s="18">
        <f t="shared" si="917"/>
        <v>171</v>
      </c>
      <c r="L2224" s="4">
        <f t="shared" si="893"/>
        <v>1.5260000000000002</v>
      </c>
      <c r="M2224" s="4">
        <f t="shared" si="894"/>
        <v>2.71</v>
      </c>
      <c r="N2224" s="1">
        <f t="shared" si="895"/>
        <v>0.65530799475753598</v>
      </c>
      <c r="O2224" s="1">
        <f t="shared" si="896"/>
        <v>0.36900369003690037</v>
      </c>
      <c r="P2224" s="1">
        <f t="shared" si="897"/>
        <v>2.3734655335221788E-2</v>
      </c>
      <c r="Q2224" s="1">
        <f t="shared" si="898"/>
        <v>0.14315215236031781</v>
      </c>
      <c r="R2224" s="1">
        <f t="shared" si="899"/>
        <v>0.65415215236031776</v>
      </c>
      <c r="S2224" s="1"/>
      <c r="T2224" s="17">
        <f t="shared" si="900"/>
        <v>528.69633829345491</v>
      </c>
      <c r="U2224" s="18">
        <f t="shared" si="901"/>
        <v>1698.0824170407793</v>
      </c>
      <c r="V2224" s="2">
        <f t="shared" si="902"/>
        <v>502.26152137878216</v>
      </c>
      <c r="W2224" s="18">
        <f t="shared" si="903"/>
        <v>1613.1782961887402</v>
      </c>
      <c r="X2224" s="2">
        <f t="shared" si="904"/>
        <v>-199.09946460856727</v>
      </c>
      <c r="Y2224" s="2">
        <f t="shared" si="905"/>
        <v>161.31782961887401</v>
      </c>
      <c r="Z2224" s="2">
        <f t="shared" si="906"/>
        <v>502.26152137878216</v>
      </c>
      <c r="AA2224" s="2">
        <f t="shared" si="907"/>
        <v>-1000</v>
      </c>
      <c r="AB2224" s="5">
        <f t="shared" si="908"/>
        <v>0.52600000000000025</v>
      </c>
      <c r="AC2224" s="5">
        <f t="shared" si="909"/>
        <v>-1</v>
      </c>
      <c r="AD2224" s="3">
        <f t="shared" si="910"/>
        <v>201412</v>
      </c>
      <c r="AE2224" s="21">
        <v>2.76</v>
      </c>
      <c r="AF2224" s="21">
        <v>1.51</v>
      </c>
      <c r="AG2224" s="21">
        <v>2.71</v>
      </c>
      <c r="AH2224" s="21">
        <v>1.526</v>
      </c>
      <c r="AI2224">
        <v>10</v>
      </c>
      <c r="AJ2224">
        <v>22</v>
      </c>
      <c r="AK2224">
        <f t="shared" si="911"/>
        <v>-200</v>
      </c>
      <c r="AL2224">
        <f t="shared" si="912"/>
        <v>22</v>
      </c>
      <c r="AM2224">
        <f t="shared" si="913"/>
        <v>10</v>
      </c>
    </row>
    <row r="2225" spans="2:39" x14ac:dyDescent="0.25">
      <c r="B2225" s="23">
        <v>41987</v>
      </c>
      <c r="C2225" s="20" t="s">
        <v>44</v>
      </c>
      <c r="D2225" s="20" t="s">
        <v>45</v>
      </c>
      <c r="E2225" s="2">
        <v>167</v>
      </c>
      <c r="F2225" s="2">
        <v>-186.21973929236501</v>
      </c>
      <c r="H2225" s="2" t="str">
        <f t="shared" si="914"/>
        <v>New York Jets</v>
      </c>
      <c r="I2225" s="2" t="str">
        <f t="shared" si="915"/>
        <v>Tennessee Titans</v>
      </c>
      <c r="J2225" s="17">
        <f t="shared" si="916"/>
        <v>-186.21973929236501</v>
      </c>
      <c r="K2225" s="18">
        <f t="shared" si="917"/>
        <v>167</v>
      </c>
      <c r="L2225" s="4">
        <f t="shared" si="893"/>
        <v>1.5370000000000001</v>
      </c>
      <c r="M2225" s="4">
        <f t="shared" si="894"/>
        <v>2.67</v>
      </c>
      <c r="N2225" s="1">
        <f t="shared" si="895"/>
        <v>0.65061808718282366</v>
      </c>
      <c r="O2225" s="1">
        <f t="shared" si="896"/>
        <v>0.37453183520599254</v>
      </c>
      <c r="P2225" s="1">
        <f t="shared" si="897"/>
        <v>2.4532921321606782E-2</v>
      </c>
      <c r="Q2225" s="1">
        <f t="shared" si="898"/>
        <v>0.13804312598841556</v>
      </c>
      <c r="R2225" s="1">
        <f t="shared" si="899"/>
        <v>0.64904312598841551</v>
      </c>
      <c r="S2225" s="1"/>
      <c r="T2225" s="17">
        <f t="shared" si="900"/>
        <v>540.72966796639105</v>
      </c>
      <c r="U2225" s="18">
        <f t="shared" si="901"/>
        <v>1662.2722361356973</v>
      </c>
      <c r="V2225" s="2">
        <f t="shared" si="902"/>
        <v>513.6931845680715</v>
      </c>
      <c r="W2225" s="18">
        <f t="shared" si="903"/>
        <v>1579.1586243289123</v>
      </c>
      <c r="X2225" s="2">
        <f t="shared" si="904"/>
        <v>-194.66873029293347</v>
      </c>
      <c r="Y2225" s="2">
        <f t="shared" si="905"/>
        <v>157.91586243289123</v>
      </c>
      <c r="Z2225" s="2">
        <f t="shared" si="906"/>
        <v>513.6931845680715</v>
      </c>
      <c r="AA2225" s="2">
        <f t="shared" si="907"/>
        <v>-1000</v>
      </c>
      <c r="AB2225" s="5">
        <f t="shared" si="908"/>
        <v>0.53700000000000014</v>
      </c>
      <c r="AC2225" s="5">
        <f t="shared" si="909"/>
        <v>-1</v>
      </c>
      <c r="AD2225" s="3">
        <f t="shared" si="910"/>
        <v>201412</v>
      </c>
      <c r="AE2225" s="21">
        <v>2.11</v>
      </c>
      <c r="AF2225" s="21">
        <v>1.8129999999999999</v>
      </c>
      <c r="AG2225" s="21">
        <v>2.67</v>
      </c>
      <c r="AH2225" s="21">
        <v>1.5369999999999999</v>
      </c>
      <c r="AI2225">
        <v>11</v>
      </c>
      <c r="AJ2225">
        <v>16</v>
      </c>
      <c r="AK2225">
        <f t="shared" si="911"/>
        <v>-190</v>
      </c>
      <c r="AL2225">
        <f t="shared" si="912"/>
        <v>16</v>
      </c>
      <c r="AM2225">
        <f t="shared" si="913"/>
        <v>11</v>
      </c>
    </row>
    <row r="2226" spans="2:39" x14ac:dyDescent="0.25">
      <c r="B2226" s="23">
        <v>41987</v>
      </c>
      <c r="C2226" s="20" t="s">
        <v>38</v>
      </c>
      <c r="D2226" s="20" t="s">
        <v>48</v>
      </c>
      <c r="E2226" s="2">
        <v>136</v>
      </c>
      <c r="F2226" s="2">
        <v>-150.15015015015015</v>
      </c>
      <c r="H2226" s="2" t="str">
        <f t="shared" si="914"/>
        <v>Pittsburgh Steelers</v>
      </c>
      <c r="I2226" s="2" t="str">
        <f t="shared" si="915"/>
        <v>Atlanta Falcons</v>
      </c>
      <c r="J2226" s="17">
        <f t="shared" si="916"/>
        <v>-150.15015015015015</v>
      </c>
      <c r="K2226" s="18">
        <f t="shared" si="917"/>
        <v>136</v>
      </c>
      <c r="L2226" s="4">
        <f t="shared" si="893"/>
        <v>1.6659999999999999</v>
      </c>
      <c r="M2226" s="4">
        <f t="shared" si="894"/>
        <v>2.3600000000000003</v>
      </c>
      <c r="N2226" s="1">
        <f t="shared" si="895"/>
        <v>0.60024009603841544</v>
      </c>
      <c r="O2226" s="1">
        <f t="shared" si="896"/>
        <v>0.42372881355932196</v>
      </c>
      <c r="P2226" s="1">
        <f t="shared" si="897"/>
        <v>2.3407848981619406E-2</v>
      </c>
      <c r="Q2226" s="1">
        <f t="shared" si="898"/>
        <v>8.8255641239546739E-2</v>
      </c>
      <c r="R2226" s="1">
        <f t="shared" si="899"/>
        <v>0.59925564123954678</v>
      </c>
      <c r="S2226" s="1"/>
      <c r="T2226" s="17">
        <f t="shared" si="900"/>
        <v>668.73689821513005</v>
      </c>
      <c r="U2226" s="18">
        <f t="shared" si="901"/>
        <v>1356.0765066241347</v>
      </c>
      <c r="V2226" s="2">
        <f t="shared" si="902"/>
        <v>635.30005330437348</v>
      </c>
      <c r="W2226" s="18">
        <f t="shared" si="903"/>
        <v>1288.2726812929279</v>
      </c>
      <c r="X2226" s="2">
        <f t="shared" si="904"/>
        <v>-157.40593673787998</v>
      </c>
      <c r="Y2226" s="2">
        <f t="shared" si="905"/>
        <v>128.8272681292928</v>
      </c>
      <c r="Z2226" s="2">
        <f t="shared" si="906"/>
        <v>635.30005330437348</v>
      </c>
      <c r="AA2226" s="2">
        <f t="shared" si="907"/>
        <v>-1000</v>
      </c>
      <c r="AB2226" s="5">
        <f t="shared" si="908"/>
        <v>0.66599999999999993</v>
      </c>
      <c r="AC2226" s="5">
        <f t="shared" si="909"/>
        <v>-1</v>
      </c>
      <c r="AD2226" s="3">
        <f t="shared" si="910"/>
        <v>201412</v>
      </c>
      <c r="AE2226" s="21">
        <v>2.11</v>
      </c>
      <c r="AF2226" s="21">
        <v>1.8129999999999999</v>
      </c>
      <c r="AG2226" s="21">
        <v>2.36</v>
      </c>
      <c r="AH2226" s="21">
        <v>1.6659999999999999</v>
      </c>
      <c r="AI2226">
        <v>20</v>
      </c>
      <c r="AJ2226">
        <v>27</v>
      </c>
      <c r="AK2226">
        <f t="shared" si="911"/>
        <v>-160</v>
      </c>
      <c r="AL2226">
        <f t="shared" si="912"/>
        <v>27</v>
      </c>
      <c r="AM2226">
        <f t="shared" si="913"/>
        <v>20</v>
      </c>
    </row>
    <row r="2227" spans="2:39" x14ac:dyDescent="0.25">
      <c r="B2227" s="23">
        <v>41987</v>
      </c>
      <c r="C2227" s="20" t="s">
        <v>31</v>
      </c>
      <c r="D2227" s="20" t="s">
        <v>29</v>
      </c>
      <c r="E2227" s="2">
        <v>-800</v>
      </c>
      <c r="F2227" s="2">
        <v>638</v>
      </c>
      <c r="H2227" s="2" t="str">
        <f t="shared" si="914"/>
        <v>Baltimore Ravens</v>
      </c>
      <c r="I2227" s="2" t="str">
        <f t="shared" si="915"/>
        <v>Jacksonville Jaguars</v>
      </c>
      <c r="J2227" s="17">
        <f t="shared" si="916"/>
        <v>-800</v>
      </c>
      <c r="K2227" s="18">
        <f t="shared" si="917"/>
        <v>638</v>
      </c>
      <c r="L2227" s="4">
        <f t="shared" si="893"/>
        <v>1.125</v>
      </c>
      <c r="M2227" s="4">
        <f t="shared" si="894"/>
        <v>7.38</v>
      </c>
      <c r="N2227" s="1">
        <f t="shared" si="895"/>
        <v>0.88888888888888884</v>
      </c>
      <c r="O2227" s="1">
        <f t="shared" si="896"/>
        <v>0.13550135501355015</v>
      </c>
      <c r="P2227" s="1">
        <f t="shared" si="897"/>
        <v>2.3809523809523725E-2</v>
      </c>
      <c r="Q2227" s="1">
        <f t="shared" si="898"/>
        <v>0.37669376693766932</v>
      </c>
      <c r="R2227" s="1">
        <f t="shared" si="899"/>
        <v>0.88769376693766933</v>
      </c>
      <c r="S2227" s="1"/>
      <c r="T2227" s="17">
        <f t="shared" si="900"/>
        <v>126.51461263467057</v>
      </c>
      <c r="U2227" s="18">
        <f t="shared" si="901"/>
        <v>5785.40701103421</v>
      </c>
      <c r="V2227" s="2">
        <f t="shared" si="902"/>
        <v>120.18888200293704</v>
      </c>
      <c r="W2227" s="18">
        <f t="shared" si="903"/>
        <v>5496.1366604824989</v>
      </c>
      <c r="X2227" s="2">
        <f t="shared" si="904"/>
        <v>-832.0237141198827</v>
      </c>
      <c r="Y2227" s="2">
        <f t="shared" si="905"/>
        <v>549.61366604824991</v>
      </c>
      <c r="Z2227" s="2">
        <f t="shared" si="906"/>
        <v>120.18888200293704</v>
      </c>
      <c r="AA2227" s="2">
        <f t="shared" si="907"/>
        <v>-1000</v>
      </c>
      <c r="AB2227" s="5">
        <f t="shared" si="908"/>
        <v>0.125</v>
      </c>
      <c r="AC2227" s="5">
        <f t="shared" si="909"/>
        <v>-1</v>
      </c>
      <c r="AD2227" s="3">
        <f t="shared" si="910"/>
        <v>201412</v>
      </c>
      <c r="AE2227" s="21">
        <v>1.111</v>
      </c>
      <c r="AF2227" s="21">
        <v>8.0399999999999991</v>
      </c>
      <c r="AG2227" s="21">
        <v>1.125</v>
      </c>
      <c r="AH2227" s="21">
        <v>7.38</v>
      </c>
      <c r="AI2227">
        <v>20</v>
      </c>
      <c r="AJ2227">
        <v>12</v>
      </c>
      <c r="AK2227">
        <f t="shared" si="911"/>
        <v>-800</v>
      </c>
      <c r="AL2227">
        <f t="shared" si="912"/>
        <v>20</v>
      </c>
      <c r="AM2227">
        <f t="shared" si="913"/>
        <v>12</v>
      </c>
    </row>
    <row r="2228" spans="2:39" x14ac:dyDescent="0.25">
      <c r="B2228" s="23">
        <v>41987</v>
      </c>
      <c r="C2228" s="20" t="s">
        <v>27</v>
      </c>
      <c r="D2228" s="20" t="s">
        <v>36</v>
      </c>
      <c r="E2228" s="2">
        <v>154.99999999999997</v>
      </c>
      <c r="F2228" s="2">
        <v>-172.11703958691911</v>
      </c>
      <c r="H2228" s="2" t="str">
        <f t="shared" si="914"/>
        <v>Green Bay Packers</v>
      </c>
      <c r="I2228" s="2" t="str">
        <f t="shared" si="915"/>
        <v>Buffalo Bills</v>
      </c>
      <c r="J2228" s="17">
        <f t="shared" si="916"/>
        <v>-172.11703958691911</v>
      </c>
      <c r="K2228" s="18">
        <f t="shared" si="917"/>
        <v>154.99999999999997</v>
      </c>
      <c r="L2228" s="4">
        <f t="shared" si="893"/>
        <v>1.5809999999999997</v>
      </c>
      <c r="M2228" s="4">
        <f t="shared" si="894"/>
        <v>2.5499999999999998</v>
      </c>
      <c r="N2228" s="1">
        <f t="shared" si="895"/>
        <v>0.63251106894370657</v>
      </c>
      <c r="O2228" s="1">
        <f t="shared" si="896"/>
        <v>0.39215686274509809</v>
      </c>
      <c r="P2228" s="1">
        <f t="shared" si="897"/>
        <v>2.4074074074074137E-2</v>
      </c>
      <c r="Q2228" s="1">
        <f t="shared" si="898"/>
        <v>0.12017710309930424</v>
      </c>
      <c r="R2228" s="1">
        <f t="shared" si="899"/>
        <v>0.6311771030993043</v>
      </c>
      <c r="S2228" s="1"/>
      <c r="T2228" s="17">
        <f t="shared" si="900"/>
        <v>584.3413759619034</v>
      </c>
      <c r="U2228" s="18">
        <f t="shared" si="901"/>
        <v>1543.9627445384015</v>
      </c>
      <c r="V2228" s="2">
        <f t="shared" si="902"/>
        <v>555.12430716380823</v>
      </c>
      <c r="W2228" s="18">
        <f t="shared" si="903"/>
        <v>1466.7646073114813</v>
      </c>
      <c r="X2228" s="2">
        <f t="shared" si="904"/>
        <v>-180.13983302390614</v>
      </c>
      <c r="Y2228" s="2">
        <f t="shared" si="905"/>
        <v>146.67646073114813</v>
      </c>
      <c r="Z2228" s="2">
        <f t="shared" si="906"/>
        <v>-1000</v>
      </c>
      <c r="AA2228" s="2">
        <f t="shared" si="907"/>
        <v>1466.7646073114813</v>
      </c>
      <c r="AB2228" s="5">
        <f t="shared" si="908"/>
        <v>-1</v>
      </c>
      <c r="AC2228" s="5">
        <f t="shared" si="909"/>
        <v>1.5499999999999998</v>
      </c>
      <c r="AD2228" s="3">
        <f t="shared" si="910"/>
        <v>201412</v>
      </c>
      <c r="AE2228" s="21">
        <v>2.95</v>
      </c>
      <c r="AF2228" s="21">
        <v>1.458</v>
      </c>
      <c r="AG2228" s="21">
        <v>2.5499999999999998</v>
      </c>
      <c r="AH2228" s="21">
        <v>1.581</v>
      </c>
      <c r="AI2228">
        <v>21</v>
      </c>
      <c r="AJ2228">
        <v>13</v>
      </c>
      <c r="AK2228">
        <f t="shared" si="911"/>
        <v>-180</v>
      </c>
      <c r="AL2228">
        <f t="shared" si="912"/>
        <v>13</v>
      </c>
      <c r="AM2228">
        <f t="shared" si="913"/>
        <v>21</v>
      </c>
    </row>
    <row r="2229" spans="2:39" x14ac:dyDescent="0.25">
      <c r="B2229" s="23">
        <v>41987</v>
      </c>
      <c r="C2229" s="20" t="s">
        <v>47</v>
      </c>
      <c r="D2229" s="20" t="s">
        <v>30</v>
      </c>
      <c r="E2229" s="2">
        <v>-185.18518518518516</v>
      </c>
      <c r="F2229" s="2">
        <v>166</v>
      </c>
      <c r="H2229" s="2" t="str">
        <f t="shared" si="914"/>
        <v>Carolina Panthers</v>
      </c>
      <c r="I2229" s="2" t="str">
        <f t="shared" si="915"/>
        <v>Tampa Bay Buccaneers</v>
      </c>
      <c r="J2229" s="17">
        <f t="shared" si="916"/>
        <v>-185.18518518518516</v>
      </c>
      <c r="K2229" s="18">
        <f t="shared" si="917"/>
        <v>166</v>
      </c>
      <c r="L2229" s="4">
        <f t="shared" si="893"/>
        <v>1.54</v>
      </c>
      <c r="M2229" s="4">
        <f t="shared" si="894"/>
        <v>2.66</v>
      </c>
      <c r="N2229" s="1">
        <f t="shared" si="895"/>
        <v>0.64935064935064934</v>
      </c>
      <c r="O2229" s="1">
        <f t="shared" si="896"/>
        <v>0.37593984962406013</v>
      </c>
      <c r="P2229" s="1">
        <f t="shared" si="897"/>
        <v>2.4666666666666726E-2</v>
      </c>
      <c r="Q2229" s="1">
        <f t="shared" si="898"/>
        <v>0.13670539986329461</v>
      </c>
      <c r="R2229" s="1">
        <f t="shared" si="899"/>
        <v>0.64770539986329467</v>
      </c>
      <c r="S2229" s="1"/>
      <c r="T2229" s="17">
        <f t="shared" si="900"/>
        <v>543.91178491187668</v>
      </c>
      <c r="U2229" s="18">
        <f t="shared" si="901"/>
        <v>1653.0471874062387</v>
      </c>
      <c r="V2229" s="2">
        <f t="shared" si="902"/>
        <v>516.71619566628283</v>
      </c>
      <c r="W2229" s="18">
        <f t="shared" si="903"/>
        <v>1570.3948280359266</v>
      </c>
      <c r="X2229" s="2">
        <f t="shared" si="904"/>
        <v>-193.52983482751958</v>
      </c>
      <c r="Y2229" s="2">
        <f t="shared" si="905"/>
        <v>157.03948280359265</v>
      </c>
      <c r="Z2229" s="2">
        <f t="shared" si="906"/>
        <v>516.71619566628283</v>
      </c>
      <c r="AA2229" s="2">
        <f t="shared" si="907"/>
        <v>-1000</v>
      </c>
      <c r="AB2229" s="5">
        <f t="shared" si="908"/>
        <v>0.54</v>
      </c>
      <c r="AC2229" s="5">
        <f t="shared" si="909"/>
        <v>-1</v>
      </c>
      <c r="AD2229" s="3">
        <f t="shared" si="910"/>
        <v>201412</v>
      </c>
      <c r="AE2229" s="21">
        <v>1.5780000000000001</v>
      </c>
      <c r="AF2229" s="21">
        <v>2.56</v>
      </c>
      <c r="AG2229" s="21">
        <v>1.54</v>
      </c>
      <c r="AH2229" s="21">
        <v>2.66</v>
      </c>
      <c r="AI2229">
        <v>19</v>
      </c>
      <c r="AJ2229">
        <v>17</v>
      </c>
      <c r="AK2229">
        <f t="shared" si="911"/>
        <v>-190</v>
      </c>
      <c r="AL2229">
        <f t="shared" si="912"/>
        <v>19</v>
      </c>
      <c r="AM2229">
        <f t="shared" si="913"/>
        <v>17</v>
      </c>
    </row>
    <row r="2230" spans="2:39" x14ac:dyDescent="0.25">
      <c r="B2230" s="23">
        <v>41987</v>
      </c>
      <c r="C2230" s="20" t="s">
        <v>49</v>
      </c>
      <c r="D2230" s="20" t="s">
        <v>24</v>
      </c>
      <c r="E2230" s="2">
        <v>-139.08205841446451</v>
      </c>
      <c r="F2230" s="2">
        <v>125.99999999999997</v>
      </c>
      <c r="H2230" s="2" t="str">
        <f t="shared" si="914"/>
        <v>Cleveland Browns</v>
      </c>
      <c r="I2230" s="2" t="str">
        <f t="shared" si="915"/>
        <v>Cincinnati Bengals</v>
      </c>
      <c r="J2230" s="17">
        <f t="shared" si="916"/>
        <v>-139.08205841446451</v>
      </c>
      <c r="K2230" s="18">
        <f t="shared" si="917"/>
        <v>125.99999999999997</v>
      </c>
      <c r="L2230" s="4">
        <f t="shared" si="893"/>
        <v>1.7190000000000001</v>
      </c>
      <c r="M2230" s="4">
        <f t="shared" si="894"/>
        <v>2.2599999999999998</v>
      </c>
      <c r="N2230" s="1">
        <f t="shared" si="895"/>
        <v>0.58173356602675974</v>
      </c>
      <c r="O2230" s="1">
        <f t="shared" si="896"/>
        <v>0.44247787610619471</v>
      </c>
      <c r="P2230" s="1">
        <f t="shared" si="897"/>
        <v>2.3639105302839969E-2</v>
      </c>
      <c r="Q2230" s="1">
        <f t="shared" si="898"/>
        <v>6.9627844960282514E-2</v>
      </c>
      <c r="R2230" s="1">
        <f t="shared" si="899"/>
        <v>0.58062784496028252</v>
      </c>
      <c r="S2230" s="1"/>
      <c r="T2230" s="17">
        <f t="shared" si="900"/>
        <v>722.27358484401384</v>
      </c>
      <c r="U2230" s="18">
        <f t="shared" si="901"/>
        <v>1258.3160788446787</v>
      </c>
      <c r="V2230" s="2">
        <f t="shared" si="902"/>
        <v>686.15990560181308</v>
      </c>
      <c r="W2230" s="18">
        <f t="shared" si="903"/>
        <v>1195.4002749024448</v>
      </c>
      <c r="X2230" s="2">
        <f t="shared" si="904"/>
        <v>-145.7386232911592</v>
      </c>
      <c r="Y2230" s="2">
        <f t="shared" si="905"/>
        <v>119.54002749024448</v>
      </c>
      <c r="Z2230" s="2">
        <f t="shared" si="906"/>
        <v>-1000</v>
      </c>
      <c r="AA2230" s="2">
        <f t="shared" si="907"/>
        <v>1195.4002749024448</v>
      </c>
      <c r="AB2230" s="5">
        <f t="shared" si="908"/>
        <v>-1</v>
      </c>
      <c r="AC2230" s="5">
        <f t="shared" si="909"/>
        <v>1.2599999999999998</v>
      </c>
      <c r="AD2230" s="3">
        <f t="shared" si="910"/>
        <v>201412</v>
      </c>
      <c r="AE2230" s="21">
        <v>1.877</v>
      </c>
      <c r="AF2230" s="21">
        <v>2.0299999999999998</v>
      </c>
      <c r="AG2230" s="21">
        <v>1.7190000000000001</v>
      </c>
      <c r="AH2230" s="21">
        <v>2.2599999999999998</v>
      </c>
      <c r="AI2230">
        <v>0</v>
      </c>
      <c r="AJ2230">
        <v>30</v>
      </c>
      <c r="AK2230">
        <f t="shared" si="911"/>
        <v>-140</v>
      </c>
      <c r="AL2230">
        <f t="shared" si="912"/>
        <v>0</v>
      </c>
      <c r="AM2230">
        <f t="shared" si="913"/>
        <v>30</v>
      </c>
    </row>
    <row r="2231" spans="2:39" x14ac:dyDescent="0.25">
      <c r="B2231" s="23">
        <v>41987</v>
      </c>
      <c r="C2231" s="20" t="s">
        <v>42</v>
      </c>
      <c r="D2231" s="20" t="s">
        <v>43</v>
      </c>
      <c r="E2231" s="2">
        <v>-310.55900621118008</v>
      </c>
      <c r="F2231" s="2">
        <v>273</v>
      </c>
      <c r="H2231" s="2" t="str">
        <f t="shared" si="914"/>
        <v>Indianapolis Colts</v>
      </c>
      <c r="I2231" s="2" t="str">
        <f t="shared" si="915"/>
        <v>Houston Texans</v>
      </c>
      <c r="J2231" s="17">
        <f t="shared" si="916"/>
        <v>-310.55900621118008</v>
      </c>
      <c r="K2231" s="18">
        <f t="shared" si="917"/>
        <v>273</v>
      </c>
      <c r="L2231" s="4">
        <f t="shared" si="893"/>
        <v>1.3220000000000001</v>
      </c>
      <c r="M2231" s="4">
        <f t="shared" si="894"/>
        <v>3.73</v>
      </c>
      <c r="N2231" s="1">
        <f t="shared" si="895"/>
        <v>0.75642965204236001</v>
      </c>
      <c r="O2231" s="1">
        <f t="shared" si="896"/>
        <v>0.26809651474530832</v>
      </c>
      <c r="P2231" s="1">
        <f t="shared" si="897"/>
        <v>2.3939034045922236E-2</v>
      </c>
      <c r="Q2231" s="1">
        <f t="shared" si="898"/>
        <v>0.24416656864852584</v>
      </c>
      <c r="R2231" s="1">
        <f t="shared" si="899"/>
        <v>0.75516656864852583</v>
      </c>
      <c r="S2231" s="1"/>
      <c r="T2231" s="17">
        <f t="shared" si="900"/>
        <v>324.21116282946303</v>
      </c>
      <c r="U2231" s="18">
        <f t="shared" si="901"/>
        <v>2663.4771552855118</v>
      </c>
      <c r="V2231" s="2">
        <f t="shared" si="902"/>
        <v>308.00060468798989</v>
      </c>
      <c r="W2231" s="18">
        <f t="shared" si="903"/>
        <v>2530.3032975212359</v>
      </c>
      <c r="X2231" s="2">
        <f t="shared" si="904"/>
        <v>-324.67468725037662</v>
      </c>
      <c r="Y2231" s="2">
        <f t="shared" si="905"/>
        <v>253.03032975212358</v>
      </c>
      <c r="Z2231" s="2">
        <f t="shared" si="906"/>
        <v>308.00060468798989</v>
      </c>
      <c r="AA2231" s="2">
        <f t="shared" si="907"/>
        <v>-1000</v>
      </c>
      <c r="AB2231" s="5">
        <f t="shared" si="908"/>
        <v>0.32200000000000006</v>
      </c>
      <c r="AC2231" s="5">
        <f t="shared" si="909"/>
        <v>-1</v>
      </c>
      <c r="AD2231" s="3">
        <f t="shared" si="910"/>
        <v>201412</v>
      </c>
      <c r="AE2231" s="21">
        <v>1.357</v>
      </c>
      <c r="AF2231" s="21">
        <v>3.48</v>
      </c>
      <c r="AG2231" s="21">
        <v>1.3220000000000001</v>
      </c>
      <c r="AH2231" s="21">
        <v>3.73</v>
      </c>
      <c r="AI2231">
        <v>17</v>
      </c>
      <c r="AJ2231">
        <v>10</v>
      </c>
      <c r="AK2231">
        <f t="shared" si="911"/>
        <v>-400</v>
      </c>
      <c r="AL2231">
        <f t="shared" si="912"/>
        <v>17</v>
      </c>
      <c r="AM2231">
        <f t="shared" si="913"/>
        <v>10</v>
      </c>
    </row>
    <row r="2232" spans="2:39" x14ac:dyDescent="0.25">
      <c r="B2232" s="23">
        <v>41987</v>
      </c>
      <c r="C2232" s="20" t="s">
        <v>23</v>
      </c>
      <c r="D2232" s="20" t="s">
        <v>55</v>
      </c>
      <c r="E2232" s="2">
        <v>-500.00000000000011</v>
      </c>
      <c r="F2232" s="2">
        <v>423.00000000000006</v>
      </c>
      <c r="H2232" s="2" t="str">
        <f t="shared" si="914"/>
        <v>Kansas City Chiefs</v>
      </c>
      <c r="I2232" s="2" t="str">
        <f t="shared" si="915"/>
        <v>Oakland Raiders</v>
      </c>
      <c r="J2232" s="17">
        <f t="shared" si="916"/>
        <v>-500.00000000000011</v>
      </c>
      <c r="K2232" s="18">
        <f t="shared" si="917"/>
        <v>423.00000000000006</v>
      </c>
      <c r="L2232" s="4">
        <f t="shared" si="893"/>
        <v>1.2</v>
      </c>
      <c r="M2232" s="4">
        <f t="shared" si="894"/>
        <v>5.23</v>
      </c>
      <c r="N2232" s="1">
        <f t="shared" si="895"/>
        <v>0.83333333333333337</v>
      </c>
      <c r="O2232" s="1">
        <f t="shared" si="896"/>
        <v>0.19120458891013384</v>
      </c>
      <c r="P2232" s="1">
        <f t="shared" si="897"/>
        <v>2.3950233281493039E-2</v>
      </c>
      <c r="Q2232" s="1">
        <f t="shared" si="898"/>
        <v>0.32106437221159978</v>
      </c>
      <c r="R2232" s="1">
        <f t="shared" si="899"/>
        <v>0.83206437221159979</v>
      </c>
      <c r="S2232" s="1"/>
      <c r="T2232" s="17">
        <f t="shared" si="900"/>
        <v>201.83009079217373</v>
      </c>
      <c r="U2232" s="18">
        <f t="shared" si="901"/>
        <v>4006.3698989884547</v>
      </c>
      <c r="V2232" s="2">
        <f t="shared" si="902"/>
        <v>191.73858625256503</v>
      </c>
      <c r="W2232" s="18">
        <f t="shared" si="903"/>
        <v>3806.0514040390317</v>
      </c>
      <c r="X2232" s="2">
        <f t="shared" si="904"/>
        <v>-521.54343032589361</v>
      </c>
      <c r="Y2232" s="2">
        <f t="shared" si="905"/>
        <v>380.60514040390319</v>
      </c>
      <c r="Z2232" s="2">
        <f t="shared" si="906"/>
        <v>191.73858625256503</v>
      </c>
      <c r="AA2232" s="2">
        <f t="shared" si="907"/>
        <v>-1000</v>
      </c>
      <c r="AB2232" s="5">
        <f t="shared" si="908"/>
        <v>0.19999999999999996</v>
      </c>
      <c r="AC2232" s="5">
        <f t="shared" si="909"/>
        <v>-1</v>
      </c>
      <c r="AD2232" s="3">
        <f t="shared" si="910"/>
        <v>201412</v>
      </c>
      <c r="AE2232" s="21">
        <v>1.1779999999999999</v>
      </c>
      <c r="AF2232" s="21">
        <v>5.68</v>
      </c>
      <c r="AG2232" s="21">
        <v>1.2</v>
      </c>
      <c r="AH2232" s="21">
        <v>5.23</v>
      </c>
      <c r="AI2232">
        <v>31</v>
      </c>
      <c r="AJ2232">
        <v>13</v>
      </c>
      <c r="AK2232">
        <f t="shared" si="911"/>
        <v>-500</v>
      </c>
      <c r="AL2232">
        <f t="shared" si="912"/>
        <v>31</v>
      </c>
      <c r="AM2232">
        <f t="shared" si="913"/>
        <v>13</v>
      </c>
    </row>
    <row r="2233" spans="2:39" x14ac:dyDescent="0.25">
      <c r="B2233" s="23">
        <v>41987</v>
      </c>
      <c r="C2233" s="20" t="s">
        <v>39</v>
      </c>
      <c r="D2233" s="20" t="s">
        <v>33</v>
      </c>
      <c r="E2233" s="2">
        <v>-420.1680672268908</v>
      </c>
      <c r="F2233" s="2">
        <v>361.00000000000006</v>
      </c>
      <c r="H2233" s="2" t="str">
        <f t="shared" si="914"/>
        <v>New England Patriots</v>
      </c>
      <c r="I2233" s="2" t="str">
        <f t="shared" si="915"/>
        <v>Miami Dolphins</v>
      </c>
      <c r="J2233" s="17">
        <f t="shared" si="916"/>
        <v>-420.1680672268908</v>
      </c>
      <c r="K2233" s="18">
        <f t="shared" si="917"/>
        <v>361.00000000000006</v>
      </c>
      <c r="L2233" s="4">
        <f t="shared" si="893"/>
        <v>1.238</v>
      </c>
      <c r="M2233" s="4">
        <f t="shared" si="894"/>
        <v>4.6100000000000012</v>
      </c>
      <c r="N2233" s="1">
        <f t="shared" si="895"/>
        <v>0.80775444264943463</v>
      </c>
      <c r="O2233" s="1">
        <f t="shared" si="896"/>
        <v>0.21691973969631231</v>
      </c>
      <c r="P2233" s="1">
        <f t="shared" si="897"/>
        <v>2.4080027359781098E-2</v>
      </c>
      <c r="Q2233" s="1">
        <f t="shared" si="898"/>
        <v>0.29541735147656117</v>
      </c>
      <c r="R2233" s="1">
        <f t="shared" si="899"/>
        <v>0.80641735147656113</v>
      </c>
      <c r="S2233" s="1"/>
      <c r="T2233" s="17">
        <f t="shared" si="900"/>
        <v>240.05268260781642</v>
      </c>
      <c r="U2233" s="18">
        <f t="shared" si="901"/>
        <v>3463.1234488006144</v>
      </c>
      <c r="V2233" s="2">
        <f t="shared" si="902"/>
        <v>228.05004847742558</v>
      </c>
      <c r="W2233" s="18">
        <f t="shared" si="903"/>
        <v>3289.9672763605836</v>
      </c>
      <c r="X2233" s="2">
        <f t="shared" si="904"/>
        <v>-438.50023566164202</v>
      </c>
      <c r="Y2233" s="2">
        <f t="shared" si="905"/>
        <v>328.99672763605838</v>
      </c>
      <c r="Z2233" s="2">
        <f t="shared" si="906"/>
        <v>228.05004847742558</v>
      </c>
      <c r="AA2233" s="2">
        <f t="shared" si="907"/>
        <v>-1000</v>
      </c>
      <c r="AB2233" s="5">
        <f t="shared" si="908"/>
        <v>0.23799999999999999</v>
      </c>
      <c r="AC2233" s="5">
        <f t="shared" si="909"/>
        <v>-1</v>
      </c>
      <c r="AD2233" s="3">
        <f t="shared" si="910"/>
        <v>201412</v>
      </c>
      <c r="AE2233" s="21">
        <v>1.2889999999999999</v>
      </c>
      <c r="AF2233" s="21">
        <v>4.01</v>
      </c>
      <c r="AG2233" s="21">
        <v>1.238</v>
      </c>
      <c r="AH2233" s="21">
        <v>4.6100000000000003</v>
      </c>
      <c r="AI2233">
        <v>41</v>
      </c>
      <c r="AJ2233">
        <v>13</v>
      </c>
      <c r="AK2233">
        <f t="shared" si="911"/>
        <v>-500</v>
      </c>
      <c r="AL2233">
        <f t="shared" si="912"/>
        <v>41</v>
      </c>
      <c r="AM2233">
        <f t="shared" si="913"/>
        <v>13</v>
      </c>
    </row>
    <row r="2234" spans="2:39" x14ac:dyDescent="0.25">
      <c r="B2234" s="23">
        <v>41987</v>
      </c>
      <c r="C2234" s="20" t="s">
        <v>28</v>
      </c>
      <c r="D2234" s="20" t="s">
        <v>56</v>
      </c>
      <c r="E2234" s="2">
        <v>-300.30030030030031</v>
      </c>
      <c r="F2234" s="2">
        <v>264</v>
      </c>
      <c r="H2234" s="2" t="str">
        <f t="shared" si="914"/>
        <v>New York Giants</v>
      </c>
      <c r="I2234" s="2" t="str">
        <f t="shared" si="915"/>
        <v>Washington Redskins</v>
      </c>
      <c r="J2234" s="17">
        <f t="shared" si="916"/>
        <v>-300.30030030030031</v>
      </c>
      <c r="K2234" s="18">
        <f t="shared" si="917"/>
        <v>264</v>
      </c>
      <c r="L2234" s="4">
        <f t="shared" si="893"/>
        <v>1.333</v>
      </c>
      <c r="M2234" s="4">
        <f t="shared" si="894"/>
        <v>3.64</v>
      </c>
      <c r="N2234" s="1">
        <f t="shared" si="895"/>
        <v>0.75018754688672173</v>
      </c>
      <c r="O2234" s="1">
        <f t="shared" si="896"/>
        <v>0.27472527472527469</v>
      </c>
      <c r="P2234" s="1">
        <f t="shared" si="897"/>
        <v>2.4307259199678244E-2</v>
      </c>
      <c r="Q2234" s="1">
        <f t="shared" si="898"/>
        <v>0.23773113608072352</v>
      </c>
      <c r="R2234" s="1">
        <f t="shared" si="899"/>
        <v>0.7487311360807235</v>
      </c>
      <c r="S2234" s="1"/>
      <c r="T2234" s="17">
        <f t="shared" si="900"/>
        <v>335.59291421291482</v>
      </c>
      <c r="U2234" s="18">
        <f t="shared" si="901"/>
        <v>2582.4792899601139</v>
      </c>
      <c r="V2234" s="2">
        <f t="shared" si="902"/>
        <v>318.81326850226907</v>
      </c>
      <c r="W2234" s="18">
        <f t="shared" si="903"/>
        <v>2453.3553254621079</v>
      </c>
      <c r="X2234" s="2">
        <f t="shared" si="904"/>
        <v>-313.66323136355999</v>
      </c>
      <c r="Y2234" s="2">
        <f t="shared" si="905"/>
        <v>245.3355325462108</v>
      </c>
      <c r="Z2234" s="2">
        <f t="shared" si="906"/>
        <v>318.81326850226907</v>
      </c>
      <c r="AA2234" s="2">
        <f t="shared" si="907"/>
        <v>-1000</v>
      </c>
      <c r="AB2234" s="5">
        <f t="shared" si="908"/>
        <v>0.33299999999999996</v>
      </c>
      <c r="AC2234" s="5">
        <f t="shared" si="909"/>
        <v>-1</v>
      </c>
      <c r="AD2234" s="3">
        <f t="shared" si="910"/>
        <v>201412</v>
      </c>
      <c r="AE2234" s="21">
        <v>1.363</v>
      </c>
      <c r="AF2234" s="21">
        <v>3.44</v>
      </c>
      <c r="AG2234" s="21">
        <v>1.333</v>
      </c>
      <c r="AH2234" s="21">
        <v>3.64</v>
      </c>
      <c r="AI2234">
        <v>24</v>
      </c>
      <c r="AJ2234">
        <v>13</v>
      </c>
      <c r="AK2234">
        <f t="shared" si="911"/>
        <v>-400</v>
      </c>
      <c r="AL2234">
        <f t="shared" si="912"/>
        <v>24</v>
      </c>
      <c r="AM2234">
        <f t="shared" si="913"/>
        <v>13</v>
      </c>
    </row>
    <row r="2235" spans="2:39" x14ac:dyDescent="0.25">
      <c r="B2235" s="23">
        <v>41984</v>
      </c>
      <c r="C2235" s="20" t="s">
        <v>58</v>
      </c>
      <c r="D2235" s="20" t="s">
        <v>51</v>
      </c>
      <c r="E2235" s="2">
        <v>-255.10204081632659</v>
      </c>
      <c r="F2235" s="2">
        <v>227</v>
      </c>
      <c r="H2235" s="2" t="str">
        <f t="shared" si="914"/>
        <v>St. Louis Rams</v>
      </c>
      <c r="I2235" s="2" t="str">
        <f t="shared" si="915"/>
        <v>Arizona Cardinals</v>
      </c>
      <c r="J2235" s="17">
        <f t="shared" si="916"/>
        <v>-255.10204081632659</v>
      </c>
      <c r="K2235" s="18">
        <f t="shared" si="917"/>
        <v>227</v>
      </c>
      <c r="L2235" s="4">
        <f t="shared" si="893"/>
        <v>1.3920000000000001</v>
      </c>
      <c r="M2235" s="4">
        <f t="shared" si="894"/>
        <v>3.27</v>
      </c>
      <c r="N2235" s="1">
        <f t="shared" si="895"/>
        <v>0.7183908045977011</v>
      </c>
      <c r="O2235" s="1">
        <f t="shared" si="896"/>
        <v>0.3058103975535168</v>
      </c>
      <c r="P2235" s="1">
        <f t="shared" si="897"/>
        <v>2.3629343629343547E-2</v>
      </c>
      <c r="Q2235" s="1">
        <f t="shared" si="898"/>
        <v>0.20629020352209215</v>
      </c>
      <c r="R2235" s="1">
        <f t="shared" si="899"/>
        <v>0.71729020352209216</v>
      </c>
      <c r="S2235" s="1"/>
      <c r="T2235" s="17">
        <f t="shared" si="900"/>
        <v>394.13586730966779</v>
      </c>
      <c r="U2235" s="18">
        <f t="shared" si="901"/>
        <v>2232.1995513061215</v>
      </c>
      <c r="V2235" s="2">
        <f t="shared" si="902"/>
        <v>374.42907394418438</v>
      </c>
      <c r="W2235" s="18">
        <f t="shared" si="903"/>
        <v>2120.5895737408155</v>
      </c>
      <c r="X2235" s="2">
        <f t="shared" si="904"/>
        <v>-267.07327758128861</v>
      </c>
      <c r="Y2235" s="2">
        <f t="shared" si="905"/>
        <v>212.05895737408156</v>
      </c>
      <c r="Z2235" s="2">
        <f t="shared" si="906"/>
        <v>-1000</v>
      </c>
      <c r="AA2235" s="2">
        <f t="shared" si="907"/>
        <v>2120.5895737408155</v>
      </c>
      <c r="AB2235" s="5">
        <f t="shared" si="908"/>
        <v>-1</v>
      </c>
      <c r="AC2235" s="5">
        <f t="shared" si="909"/>
        <v>2.27</v>
      </c>
      <c r="AD2235" s="3">
        <f t="shared" si="910"/>
        <v>201412</v>
      </c>
      <c r="AE2235" s="21">
        <v>1.476</v>
      </c>
      <c r="AF2235" s="21">
        <v>2.88</v>
      </c>
      <c r="AG2235" s="21">
        <v>1.3919999999999999</v>
      </c>
      <c r="AH2235" s="21">
        <v>3.27</v>
      </c>
      <c r="AI2235">
        <v>6</v>
      </c>
      <c r="AJ2235">
        <v>12</v>
      </c>
      <c r="AK2235">
        <f t="shared" si="911"/>
        <v>-300</v>
      </c>
      <c r="AL2235">
        <f t="shared" si="912"/>
        <v>6</v>
      </c>
      <c r="AM2235">
        <f t="shared" si="913"/>
        <v>12</v>
      </c>
    </row>
    <row r="2236" spans="2:39" x14ac:dyDescent="0.25">
      <c r="B2236" s="23">
        <v>41981</v>
      </c>
      <c r="C2236" s="20" t="s">
        <v>36</v>
      </c>
      <c r="D2236" s="20" t="s">
        <v>38</v>
      </c>
      <c r="E2236" s="2">
        <v>-735.29411764705935</v>
      </c>
      <c r="F2236" s="2">
        <v>590</v>
      </c>
      <c r="H2236" s="2" t="str">
        <f t="shared" si="914"/>
        <v>Green Bay Packers</v>
      </c>
      <c r="I2236" s="2" t="str">
        <f t="shared" si="915"/>
        <v>Atlanta Falcons</v>
      </c>
      <c r="J2236" s="17">
        <f t="shared" si="916"/>
        <v>-735.29411764705935</v>
      </c>
      <c r="K2236" s="18">
        <f t="shared" si="917"/>
        <v>590</v>
      </c>
      <c r="L2236" s="4">
        <f t="shared" si="893"/>
        <v>1.1359999999999999</v>
      </c>
      <c r="M2236" s="4">
        <f t="shared" si="894"/>
        <v>6.9</v>
      </c>
      <c r="N2236" s="1">
        <f t="shared" si="895"/>
        <v>0.88028169014084512</v>
      </c>
      <c r="O2236" s="1">
        <f t="shared" si="896"/>
        <v>0.14492753623188406</v>
      </c>
      <c r="P2236" s="1">
        <f t="shared" si="897"/>
        <v>2.4589347934295569E-2</v>
      </c>
      <c r="Q2236" s="1">
        <f t="shared" si="898"/>
        <v>0.36767707695448054</v>
      </c>
      <c r="R2236" s="1">
        <f t="shared" si="899"/>
        <v>0.8786770769544805</v>
      </c>
      <c r="S2236" s="1"/>
      <c r="T2236" s="17">
        <f t="shared" si="900"/>
        <v>138.07452843316236</v>
      </c>
      <c r="U2236" s="18">
        <f t="shared" si="901"/>
        <v>5417.256320190847</v>
      </c>
      <c r="V2236" s="2">
        <f t="shared" si="902"/>
        <v>131.17080201150424</v>
      </c>
      <c r="W2236" s="18">
        <f t="shared" si="903"/>
        <v>5146.3935041813047</v>
      </c>
      <c r="X2236" s="2">
        <f t="shared" si="904"/>
        <v>-762.36478291281298</v>
      </c>
      <c r="Y2236" s="2">
        <f t="shared" si="905"/>
        <v>514.63935041813045</v>
      </c>
      <c r="Z2236" s="2">
        <f t="shared" si="906"/>
        <v>131.17080201150424</v>
      </c>
      <c r="AA2236" s="2">
        <f t="shared" si="907"/>
        <v>-1000</v>
      </c>
      <c r="AB2236" s="5">
        <f t="shared" si="908"/>
        <v>0.1359999999999999</v>
      </c>
      <c r="AC2236" s="5">
        <f t="shared" si="909"/>
        <v>-1</v>
      </c>
      <c r="AD2236" s="3">
        <f t="shared" si="910"/>
        <v>201412</v>
      </c>
      <c r="AE2236" s="21">
        <v>1.169</v>
      </c>
      <c r="AF2236" s="21">
        <v>5.91</v>
      </c>
      <c r="AG2236" s="21">
        <v>1.1359999999999999</v>
      </c>
      <c r="AH2236" s="21">
        <v>6.9</v>
      </c>
      <c r="AI2236">
        <v>43</v>
      </c>
      <c r="AJ2236">
        <v>37</v>
      </c>
      <c r="AK2236">
        <f t="shared" si="911"/>
        <v>-800</v>
      </c>
      <c r="AL2236">
        <f t="shared" si="912"/>
        <v>43</v>
      </c>
      <c r="AM2236">
        <f t="shared" si="913"/>
        <v>37</v>
      </c>
    </row>
    <row r="2237" spans="2:39" x14ac:dyDescent="0.25">
      <c r="B2237" s="23">
        <v>41980</v>
      </c>
      <c r="C2237" s="20" t="s">
        <v>57</v>
      </c>
      <c r="D2237" s="20" t="s">
        <v>39</v>
      </c>
      <c r="E2237" s="2">
        <v>186</v>
      </c>
      <c r="F2237" s="2">
        <v>-208.33333333333334</v>
      </c>
      <c r="H2237" s="2" t="str">
        <f t="shared" si="914"/>
        <v>New England Patriots</v>
      </c>
      <c r="I2237" s="2" t="str">
        <f t="shared" si="915"/>
        <v>San Diego Chargers</v>
      </c>
      <c r="J2237" s="17">
        <f t="shared" si="916"/>
        <v>-208.33333333333334</v>
      </c>
      <c r="K2237" s="18">
        <f t="shared" si="917"/>
        <v>186</v>
      </c>
      <c r="L2237" s="4">
        <f t="shared" si="893"/>
        <v>1.4800000000000002</v>
      </c>
      <c r="M2237" s="4">
        <f t="shared" si="894"/>
        <v>2.8600000000000003</v>
      </c>
      <c r="N2237" s="1">
        <f t="shared" si="895"/>
        <v>0.67567567567567555</v>
      </c>
      <c r="O2237" s="1">
        <f t="shared" si="896"/>
        <v>0.34965034965034963</v>
      </c>
      <c r="P2237" s="1">
        <f t="shared" si="897"/>
        <v>2.4700460829493065E-2</v>
      </c>
      <c r="Q2237" s="1">
        <f t="shared" si="898"/>
        <v>0.16301266301266296</v>
      </c>
      <c r="R2237" s="1">
        <f t="shared" si="899"/>
        <v>0.67401266301266294</v>
      </c>
      <c r="S2237" s="1"/>
      <c r="T2237" s="17">
        <f t="shared" si="900"/>
        <v>483.65165059400761</v>
      </c>
      <c r="U2237" s="18">
        <f t="shared" si="901"/>
        <v>1846.6048003943094</v>
      </c>
      <c r="V2237" s="2">
        <f t="shared" si="902"/>
        <v>459.46906806430718</v>
      </c>
      <c r="W2237" s="18">
        <f t="shared" si="903"/>
        <v>1754.2745603745939</v>
      </c>
      <c r="X2237" s="2">
        <f t="shared" si="904"/>
        <v>-217.64250729932493</v>
      </c>
      <c r="Y2237" s="2">
        <f t="shared" si="905"/>
        <v>175.42745603745939</v>
      </c>
      <c r="Z2237" s="2">
        <f t="shared" si="906"/>
        <v>459.46906806430718</v>
      </c>
      <c r="AA2237" s="2">
        <f t="shared" si="907"/>
        <v>-1000</v>
      </c>
      <c r="AB2237" s="5">
        <f t="shared" si="908"/>
        <v>0.4800000000000002</v>
      </c>
      <c r="AC2237" s="5">
        <f t="shared" si="909"/>
        <v>-1</v>
      </c>
      <c r="AD2237" s="3">
        <f t="shared" si="910"/>
        <v>201412</v>
      </c>
      <c r="AE2237" s="21">
        <v>2.62</v>
      </c>
      <c r="AF2237" s="21">
        <v>1.5549999999999999</v>
      </c>
      <c r="AG2237" s="21">
        <v>2.86</v>
      </c>
      <c r="AH2237" s="21">
        <v>1.48</v>
      </c>
      <c r="AI2237">
        <v>14</v>
      </c>
      <c r="AJ2237">
        <v>23</v>
      </c>
      <c r="AK2237">
        <f t="shared" si="911"/>
        <v>-300</v>
      </c>
      <c r="AL2237">
        <f t="shared" si="912"/>
        <v>23</v>
      </c>
      <c r="AM2237">
        <f t="shared" si="913"/>
        <v>14</v>
      </c>
    </row>
    <row r="2238" spans="2:39" x14ac:dyDescent="0.25">
      <c r="B2238" s="23">
        <v>41980</v>
      </c>
      <c r="C2238" s="20" t="s">
        <v>55</v>
      </c>
      <c r="D2238" s="20" t="s">
        <v>25</v>
      </c>
      <c r="E2238" s="2">
        <v>315.00000000000006</v>
      </c>
      <c r="F2238" s="2">
        <v>-362.31884057971013</v>
      </c>
      <c r="H2238" s="2" t="str">
        <f t="shared" si="914"/>
        <v>San Francisco 49ers</v>
      </c>
      <c r="I2238" s="2" t="str">
        <f t="shared" si="915"/>
        <v>Oakland Raiders</v>
      </c>
      <c r="J2238" s="17">
        <f t="shared" si="916"/>
        <v>-362.31884057971013</v>
      </c>
      <c r="K2238" s="18">
        <f t="shared" si="917"/>
        <v>315.00000000000006</v>
      </c>
      <c r="L2238" s="4">
        <f t="shared" si="893"/>
        <v>1.276</v>
      </c>
      <c r="M2238" s="4">
        <f t="shared" si="894"/>
        <v>4.1500000000000004</v>
      </c>
      <c r="N2238" s="1">
        <f t="shared" si="895"/>
        <v>0.78369905956112851</v>
      </c>
      <c r="O2238" s="1">
        <f t="shared" si="896"/>
        <v>0.24096385542168672</v>
      </c>
      <c r="P2238" s="1">
        <f t="shared" si="897"/>
        <v>2.4069295982307337E-2</v>
      </c>
      <c r="Q2238" s="1">
        <f t="shared" si="898"/>
        <v>0.27136760206972088</v>
      </c>
      <c r="R2238" s="1">
        <f t="shared" si="899"/>
        <v>0.78236760206972089</v>
      </c>
      <c r="S2238" s="1"/>
      <c r="T2238" s="17">
        <f t="shared" si="900"/>
        <v>278.17153644212976</v>
      </c>
      <c r="U2238" s="18">
        <f t="shared" si="901"/>
        <v>3049.3319173749996</v>
      </c>
      <c r="V2238" s="2">
        <f t="shared" si="902"/>
        <v>264.26295962002325</v>
      </c>
      <c r="W2238" s="18">
        <f t="shared" si="903"/>
        <v>2896.8653215062495</v>
      </c>
      <c r="X2238" s="2">
        <f t="shared" si="904"/>
        <v>-378.41095908328344</v>
      </c>
      <c r="Y2238" s="2">
        <f t="shared" si="905"/>
        <v>289.68653215062494</v>
      </c>
      <c r="Z2238" s="2">
        <f t="shared" si="906"/>
        <v>-1000</v>
      </c>
      <c r="AA2238" s="2">
        <f t="shared" si="907"/>
        <v>2896.8653215062495</v>
      </c>
      <c r="AB2238" s="5">
        <f t="shared" si="908"/>
        <v>-1</v>
      </c>
      <c r="AC2238" s="5">
        <f t="shared" si="909"/>
        <v>3.1500000000000004</v>
      </c>
      <c r="AD2238" s="3">
        <f t="shared" si="910"/>
        <v>201412</v>
      </c>
      <c r="AE2238" s="21">
        <v>4.38</v>
      </c>
      <c r="AF2238" s="21">
        <v>1.256</v>
      </c>
      <c r="AG2238" s="21">
        <v>4.1500000000000004</v>
      </c>
      <c r="AH2238" s="21">
        <v>1.276</v>
      </c>
      <c r="AI2238">
        <v>24</v>
      </c>
      <c r="AJ2238">
        <v>13</v>
      </c>
      <c r="AK2238">
        <f t="shared" si="911"/>
        <v>-400</v>
      </c>
      <c r="AL2238">
        <f t="shared" si="912"/>
        <v>13</v>
      </c>
      <c r="AM2238">
        <f t="shared" si="913"/>
        <v>24</v>
      </c>
    </row>
    <row r="2239" spans="2:39" x14ac:dyDescent="0.25">
      <c r="B2239" s="23">
        <v>41980</v>
      </c>
      <c r="C2239" s="20" t="s">
        <v>22</v>
      </c>
      <c r="D2239" s="20" t="s">
        <v>35</v>
      </c>
      <c r="E2239" s="2">
        <v>110.99999999999999</v>
      </c>
      <c r="F2239" s="2">
        <v>-123.00123001230013</v>
      </c>
      <c r="H2239" s="2" t="str">
        <f t="shared" si="914"/>
        <v>Seattle Seahawks</v>
      </c>
      <c r="I2239" s="2" t="str">
        <f t="shared" si="915"/>
        <v>Philadelphia Eagles</v>
      </c>
      <c r="J2239" s="17">
        <f t="shared" si="916"/>
        <v>-123.00123001230013</v>
      </c>
      <c r="K2239" s="18">
        <f t="shared" si="917"/>
        <v>110.99999999999999</v>
      </c>
      <c r="L2239" s="4">
        <f t="shared" si="893"/>
        <v>1.8130000000000002</v>
      </c>
      <c r="M2239" s="4">
        <f t="shared" si="894"/>
        <v>2.11</v>
      </c>
      <c r="N2239" s="1">
        <f t="shared" si="895"/>
        <v>0.55157198014340869</v>
      </c>
      <c r="O2239" s="1">
        <f t="shared" si="896"/>
        <v>0.47393364928909953</v>
      </c>
      <c r="P2239" s="1">
        <f t="shared" si="897"/>
        <v>2.4871271985725141E-2</v>
      </c>
      <c r="Q2239" s="1">
        <f t="shared" si="898"/>
        <v>3.8819165427154578E-2</v>
      </c>
      <c r="R2239" s="1">
        <f t="shared" si="899"/>
        <v>0.54981916542715459</v>
      </c>
      <c r="S2239" s="1"/>
      <c r="T2239" s="17">
        <f t="shared" si="900"/>
        <v>818.77981503809497</v>
      </c>
      <c r="U2239" s="18">
        <f t="shared" si="901"/>
        <v>1112.7024405877062</v>
      </c>
      <c r="V2239" s="2">
        <f t="shared" si="902"/>
        <v>777.84082428619013</v>
      </c>
      <c r="W2239" s="18">
        <f t="shared" si="903"/>
        <v>1057.0673185583207</v>
      </c>
      <c r="X2239" s="2">
        <f t="shared" si="904"/>
        <v>-128.56100744232359</v>
      </c>
      <c r="Y2239" s="2">
        <f t="shared" si="905"/>
        <v>105.70673185583207</v>
      </c>
      <c r="Z2239" s="2">
        <f t="shared" si="906"/>
        <v>777.84082428619013</v>
      </c>
      <c r="AA2239" s="2">
        <f t="shared" si="907"/>
        <v>-1000</v>
      </c>
      <c r="AB2239" s="5">
        <f t="shared" si="908"/>
        <v>0.81300000000000017</v>
      </c>
      <c r="AC2239" s="5">
        <f t="shared" si="909"/>
        <v>-1</v>
      </c>
      <c r="AD2239" s="3">
        <f t="shared" si="910"/>
        <v>201412</v>
      </c>
      <c r="AE2239" s="21">
        <v>1.8540000000000001</v>
      </c>
      <c r="AF2239" s="21">
        <v>2.06</v>
      </c>
      <c r="AG2239" s="21">
        <v>2.11</v>
      </c>
      <c r="AH2239" s="21">
        <v>1.8129999999999999</v>
      </c>
      <c r="AI2239">
        <v>14</v>
      </c>
      <c r="AJ2239">
        <v>24</v>
      </c>
      <c r="AK2239">
        <f t="shared" si="911"/>
        <v>-130</v>
      </c>
      <c r="AL2239">
        <f t="shared" si="912"/>
        <v>24</v>
      </c>
      <c r="AM2239">
        <f t="shared" si="913"/>
        <v>14</v>
      </c>
    </row>
    <row r="2240" spans="2:39" x14ac:dyDescent="0.25">
      <c r="B2240" s="23">
        <v>41980</v>
      </c>
      <c r="C2240" s="20" t="s">
        <v>51</v>
      </c>
      <c r="D2240" s="20" t="s">
        <v>23</v>
      </c>
      <c r="E2240" s="2">
        <v>131</v>
      </c>
      <c r="F2240" s="2">
        <v>-145.13788098693757</v>
      </c>
      <c r="H2240" s="2" t="str">
        <f t="shared" si="914"/>
        <v>Kansas City Chiefs</v>
      </c>
      <c r="I2240" s="2" t="str">
        <f t="shared" si="915"/>
        <v>Arizona Cardinals</v>
      </c>
      <c r="J2240" s="17">
        <f t="shared" si="916"/>
        <v>-145.13788098693757</v>
      </c>
      <c r="K2240" s="18">
        <f t="shared" si="917"/>
        <v>131</v>
      </c>
      <c r="L2240" s="4">
        <f t="shared" si="893"/>
        <v>1.6890000000000001</v>
      </c>
      <c r="M2240" s="4">
        <f t="shared" si="894"/>
        <v>2.31</v>
      </c>
      <c r="N2240" s="1">
        <f t="shared" si="895"/>
        <v>0.59206631142687982</v>
      </c>
      <c r="O2240" s="1">
        <f t="shared" si="896"/>
        <v>0.4329004329004329</v>
      </c>
      <c r="P2240" s="1">
        <f t="shared" si="897"/>
        <v>2.4358589647411888E-2</v>
      </c>
      <c r="Q2240" s="1">
        <f t="shared" si="898"/>
        <v>7.9582939263223462E-2</v>
      </c>
      <c r="R2240" s="1">
        <f t="shared" si="899"/>
        <v>0.59058293926322347</v>
      </c>
      <c r="S2240" s="1"/>
      <c r="T2240" s="17">
        <f t="shared" si="900"/>
        <v>693.24227558544305</v>
      </c>
      <c r="U2240" s="18">
        <f t="shared" si="901"/>
        <v>1309.568863191934</v>
      </c>
      <c r="V2240" s="2">
        <f t="shared" si="902"/>
        <v>658.58016180617085</v>
      </c>
      <c r="W2240" s="18">
        <f t="shared" si="903"/>
        <v>1244.0904200323373</v>
      </c>
      <c r="X2240" s="2">
        <f t="shared" si="904"/>
        <v>-151.84180423192183</v>
      </c>
      <c r="Y2240" s="2">
        <f t="shared" si="905"/>
        <v>124.40904200323374</v>
      </c>
      <c r="Z2240" s="2">
        <f t="shared" si="906"/>
        <v>-1000</v>
      </c>
      <c r="AA2240" s="2">
        <f t="shared" si="907"/>
        <v>1244.0904200323373</v>
      </c>
      <c r="AB2240" s="5">
        <f t="shared" si="908"/>
        <v>-1</v>
      </c>
      <c r="AC2240" s="5">
        <f t="shared" si="909"/>
        <v>1.31</v>
      </c>
      <c r="AD2240" s="3">
        <f t="shared" si="910"/>
        <v>201412</v>
      </c>
      <c r="AE2240" s="21">
        <v>1.877</v>
      </c>
      <c r="AF2240" s="21">
        <v>2.0299999999999998</v>
      </c>
      <c r="AG2240" s="21">
        <v>2.31</v>
      </c>
      <c r="AH2240" s="21">
        <v>1.6890000000000001</v>
      </c>
      <c r="AI2240">
        <v>17</v>
      </c>
      <c r="AJ2240">
        <v>14</v>
      </c>
      <c r="AK2240">
        <f t="shared" si="911"/>
        <v>-150</v>
      </c>
      <c r="AL2240">
        <f t="shared" si="912"/>
        <v>14</v>
      </c>
      <c r="AM2240">
        <f t="shared" si="913"/>
        <v>17</v>
      </c>
    </row>
    <row r="2241" spans="2:39" x14ac:dyDescent="0.25">
      <c r="B2241" s="23">
        <v>41980</v>
      </c>
      <c r="C2241" s="20" t="s">
        <v>41</v>
      </c>
      <c r="D2241" s="20" t="s">
        <v>27</v>
      </c>
      <c r="E2241" s="2">
        <v>-400</v>
      </c>
      <c r="F2241" s="2">
        <v>346</v>
      </c>
      <c r="H2241" s="2" t="str">
        <f t="shared" si="914"/>
        <v>Denver Broncos</v>
      </c>
      <c r="I2241" s="2" t="str">
        <f t="shared" si="915"/>
        <v>Buffalo Bills</v>
      </c>
      <c r="J2241" s="17">
        <f t="shared" si="916"/>
        <v>-400</v>
      </c>
      <c r="K2241" s="18">
        <f t="shared" si="917"/>
        <v>346</v>
      </c>
      <c r="L2241" s="4">
        <f t="shared" si="893"/>
        <v>1.25</v>
      </c>
      <c r="M2241" s="4">
        <f t="shared" si="894"/>
        <v>4.46</v>
      </c>
      <c r="N2241" s="1">
        <f t="shared" si="895"/>
        <v>0.8</v>
      </c>
      <c r="O2241" s="1">
        <f t="shared" si="896"/>
        <v>0.22421524663677131</v>
      </c>
      <c r="P2241" s="1">
        <f t="shared" si="897"/>
        <v>2.3642732049036774E-2</v>
      </c>
      <c r="Q2241" s="1">
        <f t="shared" si="898"/>
        <v>0.28789237668161438</v>
      </c>
      <c r="R2241" s="1">
        <f t="shared" si="899"/>
        <v>0.79889237668161439</v>
      </c>
      <c r="S2241" s="1"/>
      <c r="T2241" s="17">
        <f t="shared" si="900"/>
        <v>251.73306090832037</v>
      </c>
      <c r="U2241" s="18">
        <f t="shared" si="901"/>
        <v>3325.0323008798923</v>
      </c>
      <c r="V2241" s="2">
        <f t="shared" si="902"/>
        <v>239.14640786290434</v>
      </c>
      <c r="W2241" s="18">
        <f t="shared" si="903"/>
        <v>3158.7806858358977</v>
      </c>
      <c r="X2241" s="2">
        <f t="shared" si="904"/>
        <v>-418.15388695834849</v>
      </c>
      <c r="Y2241" s="2">
        <f t="shared" si="905"/>
        <v>315.87806858358977</v>
      </c>
      <c r="Z2241" s="2">
        <f t="shared" si="906"/>
        <v>239.14640786290434</v>
      </c>
      <c r="AA2241" s="2">
        <f t="shared" si="907"/>
        <v>-1000</v>
      </c>
      <c r="AB2241" s="5">
        <f t="shared" si="908"/>
        <v>0.25</v>
      </c>
      <c r="AC2241" s="5">
        <f t="shared" si="909"/>
        <v>-1</v>
      </c>
      <c r="AD2241" s="3">
        <f t="shared" si="910"/>
        <v>201412</v>
      </c>
      <c r="AE2241" s="21">
        <v>1.2</v>
      </c>
      <c r="AF2241" s="21">
        <v>5.23</v>
      </c>
      <c r="AG2241" s="21">
        <v>1.25</v>
      </c>
      <c r="AH2241" s="21">
        <v>4.46</v>
      </c>
      <c r="AI2241">
        <v>24</v>
      </c>
      <c r="AJ2241">
        <v>17</v>
      </c>
      <c r="AK2241">
        <f t="shared" si="911"/>
        <v>-400</v>
      </c>
      <c r="AL2241">
        <f t="shared" si="912"/>
        <v>24</v>
      </c>
      <c r="AM2241">
        <f t="shared" si="913"/>
        <v>17</v>
      </c>
    </row>
    <row r="2242" spans="2:39" x14ac:dyDescent="0.25">
      <c r="B2242" s="23">
        <v>41980</v>
      </c>
      <c r="C2242" s="20" t="s">
        <v>24</v>
      </c>
      <c r="D2242" s="20" t="s">
        <v>48</v>
      </c>
      <c r="E2242" s="2">
        <v>-139.08205841446451</v>
      </c>
      <c r="F2242" s="2">
        <v>125.99999999999997</v>
      </c>
      <c r="H2242" s="2" t="str">
        <f t="shared" si="914"/>
        <v>Cincinnati Bengals</v>
      </c>
      <c r="I2242" s="2" t="str">
        <f t="shared" si="915"/>
        <v>Pittsburgh Steelers</v>
      </c>
      <c r="J2242" s="17">
        <f t="shared" si="916"/>
        <v>-139.08205841446451</v>
      </c>
      <c r="K2242" s="18">
        <f t="shared" si="917"/>
        <v>125.99999999999997</v>
      </c>
      <c r="L2242" s="4">
        <f t="shared" si="893"/>
        <v>1.7190000000000001</v>
      </c>
      <c r="M2242" s="4">
        <f t="shared" si="894"/>
        <v>2.2599999999999998</v>
      </c>
      <c r="N2242" s="1">
        <f t="shared" si="895"/>
        <v>0.58173356602675974</v>
      </c>
      <c r="O2242" s="1">
        <f t="shared" si="896"/>
        <v>0.44247787610619471</v>
      </c>
      <c r="P2242" s="1">
        <f t="shared" si="897"/>
        <v>2.3639105302839969E-2</v>
      </c>
      <c r="Q2242" s="1">
        <f t="shared" si="898"/>
        <v>6.9627844960282514E-2</v>
      </c>
      <c r="R2242" s="1">
        <f t="shared" si="899"/>
        <v>0.58062784496028252</v>
      </c>
      <c r="S2242" s="1"/>
      <c r="T2242" s="17">
        <f t="shared" si="900"/>
        <v>722.27358484401384</v>
      </c>
      <c r="U2242" s="18">
        <f t="shared" si="901"/>
        <v>1258.3160788446787</v>
      </c>
      <c r="V2242" s="2">
        <f t="shared" si="902"/>
        <v>686.15990560181308</v>
      </c>
      <c r="W2242" s="18">
        <f t="shared" si="903"/>
        <v>1195.4002749024448</v>
      </c>
      <c r="X2242" s="2">
        <f t="shared" si="904"/>
        <v>-145.7386232911592</v>
      </c>
      <c r="Y2242" s="2">
        <f t="shared" si="905"/>
        <v>119.54002749024448</v>
      </c>
      <c r="Z2242" s="2">
        <f t="shared" si="906"/>
        <v>-1000</v>
      </c>
      <c r="AA2242" s="2">
        <f t="shared" si="907"/>
        <v>1195.4002749024448</v>
      </c>
      <c r="AB2242" s="5">
        <f t="shared" si="908"/>
        <v>-1</v>
      </c>
      <c r="AC2242" s="5">
        <f t="shared" si="909"/>
        <v>1.2599999999999998</v>
      </c>
      <c r="AD2242" s="3">
        <f t="shared" si="910"/>
        <v>201412</v>
      </c>
      <c r="AE2242" s="21">
        <v>1.5880000000000001</v>
      </c>
      <c r="AF2242" s="21">
        <v>2.5299999999999998</v>
      </c>
      <c r="AG2242" s="21">
        <v>1.7190000000000001</v>
      </c>
      <c r="AH2242" s="21">
        <v>2.2599999999999998</v>
      </c>
      <c r="AI2242">
        <v>21</v>
      </c>
      <c r="AJ2242">
        <v>42</v>
      </c>
      <c r="AK2242">
        <f t="shared" si="911"/>
        <v>-140</v>
      </c>
      <c r="AL2242">
        <f t="shared" si="912"/>
        <v>21</v>
      </c>
      <c r="AM2242">
        <f t="shared" si="913"/>
        <v>42</v>
      </c>
    </row>
    <row r="2243" spans="2:39" x14ac:dyDescent="0.25">
      <c r="B2243" s="23">
        <v>41980</v>
      </c>
      <c r="C2243" s="20" t="s">
        <v>49</v>
      </c>
      <c r="D2243" s="20" t="s">
        <v>42</v>
      </c>
      <c r="E2243" s="2">
        <v>139</v>
      </c>
      <c r="F2243" s="2">
        <v>-154.08320493066256</v>
      </c>
      <c r="H2243" s="2" t="str">
        <f t="shared" si="914"/>
        <v>Indianapolis Colts</v>
      </c>
      <c r="I2243" s="2" t="str">
        <f t="shared" si="915"/>
        <v>Cleveland Browns</v>
      </c>
      <c r="J2243" s="17">
        <f t="shared" si="916"/>
        <v>-154.08320493066256</v>
      </c>
      <c r="K2243" s="18">
        <f t="shared" si="917"/>
        <v>139</v>
      </c>
      <c r="L2243" s="4">
        <f t="shared" si="893"/>
        <v>1.649</v>
      </c>
      <c r="M2243" s="4">
        <f t="shared" si="894"/>
        <v>2.3899999999999997</v>
      </c>
      <c r="N2243" s="1">
        <f t="shared" si="895"/>
        <v>0.60642813826561548</v>
      </c>
      <c r="O2243" s="1">
        <f t="shared" si="896"/>
        <v>0.41841004184100422</v>
      </c>
      <c r="P2243" s="1">
        <f t="shared" si="897"/>
        <v>2.4236197078484789E-2</v>
      </c>
      <c r="Q2243" s="1">
        <f t="shared" si="898"/>
        <v>9.4009048212305629E-2</v>
      </c>
      <c r="R2243" s="1">
        <f t="shared" si="899"/>
        <v>0.60500904821230561</v>
      </c>
      <c r="S2243" s="1"/>
      <c r="T2243" s="17">
        <f t="shared" si="900"/>
        <v>652.86784215016701</v>
      </c>
      <c r="U2243" s="18">
        <f t="shared" si="901"/>
        <v>1387.9360655435105</v>
      </c>
      <c r="V2243" s="2">
        <f t="shared" si="902"/>
        <v>620.22445004265865</v>
      </c>
      <c r="W2243" s="18">
        <f t="shared" si="903"/>
        <v>1318.5392622663348</v>
      </c>
      <c r="X2243" s="2">
        <f t="shared" si="904"/>
        <v>-161.23195400168771</v>
      </c>
      <c r="Y2243" s="2">
        <f t="shared" si="905"/>
        <v>131.85392622663349</v>
      </c>
      <c r="Z2243" s="2">
        <f t="shared" si="906"/>
        <v>620.22445004265865</v>
      </c>
      <c r="AA2243" s="2">
        <f t="shared" si="907"/>
        <v>-1000</v>
      </c>
      <c r="AB2243" s="5">
        <f t="shared" si="908"/>
        <v>0.64900000000000002</v>
      </c>
      <c r="AC2243" s="5">
        <f t="shared" si="909"/>
        <v>-1</v>
      </c>
      <c r="AD2243" s="3">
        <f t="shared" si="910"/>
        <v>201412</v>
      </c>
      <c r="AE2243" s="21">
        <v>2.86</v>
      </c>
      <c r="AF2243" s="21">
        <v>1.48</v>
      </c>
      <c r="AG2243" s="21">
        <v>2.39</v>
      </c>
      <c r="AH2243" s="21">
        <v>1.649</v>
      </c>
      <c r="AI2243">
        <v>24</v>
      </c>
      <c r="AJ2243">
        <v>25</v>
      </c>
      <c r="AK2243">
        <f t="shared" si="911"/>
        <v>-160</v>
      </c>
      <c r="AL2243">
        <f t="shared" si="912"/>
        <v>25</v>
      </c>
      <c r="AM2243">
        <f t="shared" si="913"/>
        <v>24</v>
      </c>
    </row>
    <row r="2244" spans="2:39" x14ac:dyDescent="0.25">
      <c r="B2244" s="23">
        <v>41980</v>
      </c>
      <c r="C2244" s="20" t="s">
        <v>37</v>
      </c>
      <c r="D2244" s="20" t="s">
        <v>30</v>
      </c>
      <c r="E2244" s="2">
        <v>-480.76923076923083</v>
      </c>
      <c r="F2244" s="2">
        <v>408</v>
      </c>
      <c r="H2244" s="2" t="str">
        <f t="shared" si="914"/>
        <v>Detroit Lions</v>
      </c>
      <c r="I2244" s="2" t="str">
        <f t="shared" si="915"/>
        <v>Tampa Bay Buccaneers</v>
      </c>
      <c r="J2244" s="17">
        <f t="shared" si="916"/>
        <v>-480.76923076923083</v>
      </c>
      <c r="K2244" s="18">
        <f t="shared" si="917"/>
        <v>408</v>
      </c>
      <c r="L2244" s="4">
        <f t="shared" ref="L2244:L2307" si="918">IF(J2244&lt;0,-(100-J2244)/J2244,J2244/100+1)</f>
        <v>1.208</v>
      </c>
      <c r="M2244" s="4">
        <f t="shared" ref="M2244:M2307" si="919">IF(K2244&lt;0,-(100-K2244)/K2244,K2244/100+1)</f>
        <v>5.08</v>
      </c>
      <c r="N2244" s="1">
        <f t="shared" si="895"/>
        <v>0.82781456953642385</v>
      </c>
      <c r="O2244" s="1">
        <f t="shared" si="896"/>
        <v>0.19685039370078738</v>
      </c>
      <c r="P2244" s="1">
        <f t="shared" si="897"/>
        <v>2.4071246819338477E-2</v>
      </c>
      <c r="Q2244" s="1">
        <f t="shared" si="898"/>
        <v>0.31548208791781823</v>
      </c>
      <c r="R2244" s="1">
        <f t="shared" si="899"/>
        <v>0.8264820879178183</v>
      </c>
      <c r="S2244" s="1"/>
      <c r="T2244" s="17">
        <f t="shared" si="900"/>
        <v>209.94757735080594</v>
      </c>
      <c r="U2244" s="18">
        <f t="shared" si="901"/>
        <v>3877.3749854426251</v>
      </c>
      <c r="V2244" s="2">
        <f t="shared" si="902"/>
        <v>199.45019848326564</v>
      </c>
      <c r="W2244" s="18">
        <f t="shared" si="903"/>
        <v>3683.5062361704936</v>
      </c>
      <c r="X2244" s="2">
        <f t="shared" si="904"/>
        <v>-501.37829272900046</v>
      </c>
      <c r="Y2244" s="2">
        <f t="shared" si="905"/>
        <v>368.35062361704934</v>
      </c>
      <c r="Z2244" s="2">
        <f t="shared" si="906"/>
        <v>199.45019848326564</v>
      </c>
      <c r="AA2244" s="2">
        <f t="shared" si="907"/>
        <v>-1000</v>
      </c>
      <c r="AB2244" s="5">
        <f t="shared" si="908"/>
        <v>0.20799999999999996</v>
      </c>
      <c r="AC2244" s="5">
        <f t="shared" si="909"/>
        <v>-1</v>
      </c>
      <c r="AD2244" s="3">
        <f t="shared" si="910"/>
        <v>201412</v>
      </c>
      <c r="AE2244" s="21">
        <v>1.2170000000000001</v>
      </c>
      <c r="AF2244" s="21">
        <v>4.93</v>
      </c>
      <c r="AG2244" s="21">
        <v>1.208</v>
      </c>
      <c r="AH2244" s="21">
        <v>5.08</v>
      </c>
      <c r="AI2244">
        <v>34</v>
      </c>
      <c r="AJ2244">
        <v>17</v>
      </c>
      <c r="AK2244">
        <f t="shared" si="911"/>
        <v>-500</v>
      </c>
      <c r="AL2244">
        <f t="shared" si="912"/>
        <v>34</v>
      </c>
      <c r="AM2244">
        <f t="shared" si="913"/>
        <v>17</v>
      </c>
    </row>
    <row r="2245" spans="2:39" x14ac:dyDescent="0.25">
      <c r="B2245" s="23">
        <v>41980</v>
      </c>
      <c r="C2245" s="20" t="s">
        <v>29</v>
      </c>
      <c r="D2245" s="20" t="s">
        <v>43</v>
      </c>
      <c r="E2245" s="2">
        <v>243.00000000000003</v>
      </c>
      <c r="F2245" s="2">
        <v>-274.72527472527463</v>
      </c>
      <c r="H2245" s="2" t="str">
        <f t="shared" si="914"/>
        <v>Houston Texans</v>
      </c>
      <c r="I2245" s="2" t="str">
        <f t="shared" si="915"/>
        <v>Jacksonville Jaguars</v>
      </c>
      <c r="J2245" s="17">
        <f t="shared" si="916"/>
        <v>-274.72527472527463</v>
      </c>
      <c r="K2245" s="18">
        <f t="shared" si="917"/>
        <v>243.00000000000003</v>
      </c>
      <c r="L2245" s="4">
        <f t="shared" si="918"/>
        <v>1.3640000000000001</v>
      </c>
      <c r="M2245" s="4">
        <f t="shared" si="919"/>
        <v>3.43</v>
      </c>
      <c r="N2245" s="1">
        <f t="shared" ref="N2245:N2308" si="920">1/L2245</f>
        <v>0.73313782991202336</v>
      </c>
      <c r="O2245" s="1">
        <f t="shared" ref="O2245:O2308" si="921">1/M2245</f>
        <v>0.29154518950437314</v>
      </c>
      <c r="P2245" s="1">
        <f t="shared" ref="P2245:P2308" si="922">1-L2245*M2245/(L2245+M2245)</f>
        <v>2.4088443888193534E-2</v>
      </c>
      <c r="Q2245" s="1">
        <f t="shared" ref="Q2245:Q2308" si="923">ABS(N2245-O2245)/2</f>
        <v>0.22079632020382511</v>
      </c>
      <c r="R2245" s="1">
        <f t="shared" ref="R2245:R2308" si="924">R$1+IF(L2245&lt;=M2245,Q2245,-Q2245)</f>
        <v>0.73179632020382512</v>
      </c>
      <c r="S2245" s="1"/>
      <c r="T2245" s="17">
        <f t="shared" ref="T2245:T2308" si="925">(1/R2245-1)*1000</f>
        <v>366.50044881542021</v>
      </c>
      <c r="U2245" s="18">
        <f t="shared" ref="U2245:U2308" si="926">1000000/(T2245+S$1)-T$1</f>
        <v>2385.131006852323</v>
      </c>
      <c r="V2245" s="2">
        <f t="shared" ref="V2245:V2308" si="927">T2245*0.95</f>
        <v>348.17542637464919</v>
      </c>
      <c r="W2245" s="18">
        <f t="shared" ref="W2245:W2308" si="928">U2245*0.95</f>
        <v>2265.8744565097068</v>
      </c>
      <c r="X2245" s="2">
        <f t="shared" ref="X2245:X2308" si="929">IF(V2245&lt;1000,-100000/V2245,V2245/10)</f>
        <v>-287.21153885339521</v>
      </c>
      <c r="Y2245" s="2">
        <f t="shared" ref="Y2245:Y2308" si="930">IF(W2245&lt;1000,-100000/W2245,W2245/10)</f>
        <v>226.58744565097066</v>
      </c>
      <c r="Z2245" s="2">
        <f t="shared" ref="Z2245:Z2308" si="931">IF(AL2245&gt;AM2245,V2245,-1000)</f>
        <v>348.17542637464919</v>
      </c>
      <c r="AA2245" s="2">
        <f t="shared" ref="AA2245:AA2308" si="932">IF(AM2245&gt;AL2245,W2245,-1000)</f>
        <v>-1000</v>
      </c>
      <c r="AB2245" s="5">
        <f t="shared" ref="AB2245:AB2308" si="933">IF(AL2245&gt;AM2245,L2245-1,-1)</f>
        <v>0.3640000000000001</v>
      </c>
      <c r="AC2245" s="5">
        <f t="shared" ref="AC2245:AC2308" si="934">IF(AM2245&gt;AL2245,M2245-1,-1)</f>
        <v>-1</v>
      </c>
      <c r="AD2245" s="3">
        <f t="shared" ref="AD2245:AD2308" si="935">YEAR(B2245)*100+MONTH(B2245)</f>
        <v>201412</v>
      </c>
      <c r="AE2245" s="21">
        <v>3.04</v>
      </c>
      <c r="AF2245" s="21">
        <v>1.4379999999999999</v>
      </c>
      <c r="AG2245" s="21">
        <v>3.43</v>
      </c>
      <c r="AH2245" s="21">
        <v>1.3640000000000001</v>
      </c>
      <c r="AI2245">
        <v>13</v>
      </c>
      <c r="AJ2245">
        <v>27</v>
      </c>
      <c r="AK2245">
        <f t="shared" ref="AK2245:AK2308" si="936">IF(J2245&lt;-200,INT(J2245/100)*100,INT(J2245/10)*10)</f>
        <v>-300</v>
      </c>
      <c r="AL2245">
        <f t="shared" ref="AL2245:AL2308" si="937">IF(E2245&lt;F2245,AI2245,AJ2245)</f>
        <v>27</v>
      </c>
      <c r="AM2245">
        <f t="shared" ref="AM2245:AM2308" si="938">IF(E2245&lt;F2245,AJ2245,AI2245)</f>
        <v>13</v>
      </c>
    </row>
    <row r="2246" spans="2:39" x14ac:dyDescent="0.25">
      <c r="B2246" s="23">
        <v>41980</v>
      </c>
      <c r="C2246" s="20" t="s">
        <v>33</v>
      </c>
      <c r="D2246" s="20" t="s">
        <v>31</v>
      </c>
      <c r="E2246" s="2">
        <v>-162.07455429497568</v>
      </c>
      <c r="F2246" s="2">
        <v>146</v>
      </c>
      <c r="H2246" s="2" t="str">
        <f t="shared" si="914"/>
        <v>Miami Dolphins</v>
      </c>
      <c r="I2246" s="2" t="str">
        <f t="shared" si="915"/>
        <v>Baltimore Ravens</v>
      </c>
      <c r="J2246" s="17">
        <f t="shared" si="916"/>
        <v>-162.07455429497568</v>
      </c>
      <c r="K2246" s="18">
        <f t="shared" si="917"/>
        <v>146</v>
      </c>
      <c r="L2246" s="4">
        <f t="shared" si="918"/>
        <v>1.6169999999999998</v>
      </c>
      <c r="M2246" s="4">
        <f t="shared" si="919"/>
        <v>2.46</v>
      </c>
      <c r="N2246" s="1">
        <f t="shared" si="920"/>
        <v>0.61842918985776141</v>
      </c>
      <c r="O2246" s="1">
        <f t="shared" si="921"/>
        <v>0.4065040650406504</v>
      </c>
      <c r="P2246" s="1">
        <f t="shared" si="922"/>
        <v>2.4326710816777175E-2</v>
      </c>
      <c r="Q2246" s="1">
        <f t="shared" si="923"/>
        <v>0.10596256240855551</v>
      </c>
      <c r="R2246" s="1">
        <f t="shared" si="924"/>
        <v>0.61696256240855551</v>
      </c>
      <c r="S2246" s="1"/>
      <c r="T2246" s="17">
        <f t="shared" si="925"/>
        <v>620.84389058569059</v>
      </c>
      <c r="U2246" s="18">
        <f t="shared" si="926"/>
        <v>1456.8535337470446</v>
      </c>
      <c r="V2246" s="2">
        <f t="shared" si="927"/>
        <v>589.80169605640606</v>
      </c>
      <c r="W2246" s="18">
        <f t="shared" si="928"/>
        <v>1384.0108570596924</v>
      </c>
      <c r="X2246" s="2">
        <f t="shared" si="929"/>
        <v>-169.54851209928776</v>
      </c>
      <c r="Y2246" s="2">
        <f t="shared" si="930"/>
        <v>138.40108570596925</v>
      </c>
      <c r="Z2246" s="2">
        <f t="shared" si="931"/>
        <v>-1000</v>
      </c>
      <c r="AA2246" s="2">
        <f t="shared" si="932"/>
        <v>1384.0108570596924</v>
      </c>
      <c r="AB2246" s="5">
        <f t="shared" si="933"/>
        <v>-1</v>
      </c>
      <c r="AC2246" s="5">
        <f t="shared" si="934"/>
        <v>1.46</v>
      </c>
      <c r="AD2246" s="3">
        <f t="shared" si="935"/>
        <v>201412</v>
      </c>
      <c r="AE2246" s="21">
        <v>1.7350000000000001</v>
      </c>
      <c r="AF2246" s="21">
        <v>2.23</v>
      </c>
      <c r="AG2246" s="21">
        <v>1.617</v>
      </c>
      <c r="AH2246" s="21">
        <v>2.46</v>
      </c>
      <c r="AI2246">
        <v>13</v>
      </c>
      <c r="AJ2246">
        <v>28</v>
      </c>
      <c r="AK2246">
        <f t="shared" si="936"/>
        <v>-170</v>
      </c>
      <c r="AL2246">
        <f t="shared" si="937"/>
        <v>13</v>
      </c>
      <c r="AM2246">
        <f t="shared" si="938"/>
        <v>28</v>
      </c>
    </row>
    <row r="2247" spans="2:39" x14ac:dyDescent="0.25">
      <c r="B2247" s="23">
        <v>41980</v>
      </c>
      <c r="C2247" s="20" t="s">
        <v>32</v>
      </c>
      <c r="D2247" s="20" t="s">
        <v>45</v>
      </c>
      <c r="E2247" s="2">
        <v>-218.34061135371181</v>
      </c>
      <c r="F2247" s="2">
        <v>195.00000000000003</v>
      </c>
      <c r="H2247" s="2" t="str">
        <f t="shared" ref="H2247:H2310" si="939">IF(E2247&lt;=F2247,C2247,D2247)</f>
        <v>Minnesota Vikings</v>
      </c>
      <c r="I2247" s="2" t="str">
        <f t="shared" ref="I2247:I2310" si="940">IF(E2247&gt;F2247,C2247,D2247)</f>
        <v>New York Jets</v>
      </c>
      <c r="J2247" s="17">
        <f t="shared" ref="J2247:J2310" si="941">IF(E2247&lt;=F2247,E2247,F2247)</f>
        <v>-218.34061135371181</v>
      </c>
      <c r="K2247" s="18">
        <f t="shared" ref="K2247:K2310" si="942">IF(E2247&gt;F2247,E2247,F2247)</f>
        <v>195.00000000000003</v>
      </c>
      <c r="L2247" s="4">
        <f t="shared" si="918"/>
        <v>1.4579999999999997</v>
      </c>
      <c r="M2247" s="4">
        <f t="shared" si="919"/>
        <v>2.95</v>
      </c>
      <c r="N2247" s="1">
        <f t="shared" si="920"/>
        <v>0.68587105624142675</v>
      </c>
      <c r="O2247" s="1">
        <f t="shared" si="921"/>
        <v>0.33898305084745761</v>
      </c>
      <c r="P2247" s="1">
        <f t="shared" si="922"/>
        <v>2.4251361161524376E-2</v>
      </c>
      <c r="Q2247" s="1">
        <f t="shared" si="923"/>
        <v>0.17344400269698457</v>
      </c>
      <c r="R2247" s="1">
        <f t="shared" si="924"/>
        <v>0.68444400269698458</v>
      </c>
      <c r="S2247" s="1"/>
      <c r="T2247" s="17">
        <f t="shared" si="925"/>
        <v>461.03990400909044</v>
      </c>
      <c r="U2247" s="18">
        <f t="shared" si="926"/>
        <v>1931.1287441514417</v>
      </c>
      <c r="V2247" s="2">
        <f t="shared" si="927"/>
        <v>437.98790880863589</v>
      </c>
      <c r="W2247" s="18">
        <f t="shared" si="928"/>
        <v>1834.5723069438695</v>
      </c>
      <c r="X2247" s="2">
        <f t="shared" si="929"/>
        <v>-228.3168050734744</v>
      </c>
      <c r="Y2247" s="2">
        <f t="shared" si="930"/>
        <v>183.45723069438696</v>
      </c>
      <c r="Z2247" s="2">
        <f t="shared" si="931"/>
        <v>437.98790880863589</v>
      </c>
      <c r="AA2247" s="2">
        <f t="shared" si="932"/>
        <v>-1000</v>
      </c>
      <c r="AB2247" s="5">
        <f t="shared" si="933"/>
        <v>0.45799999999999974</v>
      </c>
      <c r="AC2247" s="5">
        <f t="shared" si="934"/>
        <v>-1</v>
      </c>
      <c r="AD2247" s="3">
        <f t="shared" si="935"/>
        <v>201412</v>
      </c>
      <c r="AE2247" s="21">
        <v>1.4</v>
      </c>
      <c r="AF2247" s="21">
        <v>3.22</v>
      </c>
      <c r="AG2247" s="21">
        <v>1.458</v>
      </c>
      <c r="AH2247" s="21">
        <v>2.95</v>
      </c>
      <c r="AI2247">
        <v>30</v>
      </c>
      <c r="AJ2247">
        <v>24</v>
      </c>
      <c r="AK2247">
        <f t="shared" si="936"/>
        <v>-300</v>
      </c>
      <c r="AL2247">
        <f t="shared" si="937"/>
        <v>30</v>
      </c>
      <c r="AM2247">
        <f t="shared" si="938"/>
        <v>24</v>
      </c>
    </row>
    <row r="2248" spans="2:39" x14ac:dyDescent="0.25">
      <c r="B2248" s="23">
        <v>41980</v>
      </c>
      <c r="C2248" s="20" t="s">
        <v>46</v>
      </c>
      <c r="D2248" s="20" t="s">
        <v>47</v>
      </c>
      <c r="E2248" s="2">
        <v>-400</v>
      </c>
      <c r="F2248" s="2">
        <v>346</v>
      </c>
      <c r="H2248" s="2" t="str">
        <f t="shared" si="939"/>
        <v>New Orleans Saints</v>
      </c>
      <c r="I2248" s="2" t="str">
        <f t="shared" si="940"/>
        <v>Carolina Panthers</v>
      </c>
      <c r="J2248" s="17">
        <f t="shared" si="941"/>
        <v>-400</v>
      </c>
      <c r="K2248" s="18">
        <f t="shared" si="942"/>
        <v>346</v>
      </c>
      <c r="L2248" s="4">
        <f t="shared" si="918"/>
        <v>1.25</v>
      </c>
      <c r="M2248" s="4">
        <f t="shared" si="919"/>
        <v>4.46</v>
      </c>
      <c r="N2248" s="1">
        <f t="shared" si="920"/>
        <v>0.8</v>
      </c>
      <c r="O2248" s="1">
        <f t="shared" si="921"/>
        <v>0.22421524663677131</v>
      </c>
      <c r="P2248" s="1">
        <f t="shared" si="922"/>
        <v>2.3642732049036774E-2</v>
      </c>
      <c r="Q2248" s="1">
        <f t="shared" si="923"/>
        <v>0.28789237668161438</v>
      </c>
      <c r="R2248" s="1">
        <f t="shared" si="924"/>
        <v>0.79889237668161439</v>
      </c>
      <c r="S2248" s="1"/>
      <c r="T2248" s="17">
        <f t="shared" si="925"/>
        <v>251.73306090832037</v>
      </c>
      <c r="U2248" s="18">
        <f t="shared" si="926"/>
        <v>3325.0323008798923</v>
      </c>
      <c r="V2248" s="2">
        <f t="shared" si="927"/>
        <v>239.14640786290434</v>
      </c>
      <c r="W2248" s="18">
        <f t="shared" si="928"/>
        <v>3158.7806858358977</v>
      </c>
      <c r="X2248" s="2">
        <f t="shared" si="929"/>
        <v>-418.15388695834849</v>
      </c>
      <c r="Y2248" s="2">
        <f t="shared" si="930"/>
        <v>315.87806858358977</v>
      </c>
      <c r="Z2248" s="2">
        <f t="shared" si="931"/>
        <v>-1000</v>
      </c>
      <c r="AA2248" s="2">
        <f t="shared" si="932"/>
        <v>3158.7806858358977</v>
      </c>
      <c r="AB2248" s="5">
        <f t="shared" si="933"/>
        <v>-1</v>
      </c>
      <c r="AC2248" s="5">
        <f t="shared" si="934"/>
        <v>3.46</v>
      </c>
      <c r="AD2248" s="3">
        <f t="shared" si="935"/>
        <v>201412</v>
      </c>
      <c r="AE2248" s="21">
        <v>1.222</v>
      </c>
      <c r="AF2248" s="21">
        <v>4.8499999999999996</v>
      </c>
      <c r="AG2248" s="21">
        <v>1.25</v>
      </c>
      <c r="AH2248" s="21">
        <v>4.46</v>
      </c>
      <c r="AI2248">
        <v>10</v>
      </c>
      <c r="AJ2248">
        <v>41</v>
      </c>
      <c r="AK2248">
        <f t="shared" si="936"/>
        <v>-400</v>
      </c>
      <c r="AL2248">
        <f t="shared" si="937"/>
        <v>10</v>
      </c>
      <c r="AM2248">
        <f t="shared" si="938"/>
        <v>41</v>
      </c>
    </row>
    <row r="2249" spans="2:39" x14ac:dyDescent="0.25">
      <c r="B2249" s="23">
        <v>41980</v>
      </c>
      <c r="C2249" s="20" t="s">
        <v>44</v>
      </c>
      <c r="D2249" s="20" t="s">
        <v>28</v>
      </c>
      <c r="E2249" s="2">
        <v>129</v>
      </c>
      <c r="F2249" s="2">
        <v>-143.06151645207439</v>
      </c>
      <c r="H2249" s="2" t="str">
        <f t="shared" si="939"/>
        <v>New York Giants</v>
      </c>
      <c r="I2249" s="2" t="str">
        <f t="shared" si="940"/>
        <v>Tennessee Titans</v>
      </c>
      <c r="J2249" s="17">
        <f t="shared" si="941"/>
        <v>-143.06151645207439</v>
      </c>
      <c r="K2249" s="18">
        <f t="shared" si="942"/>
        <v>129</v>
      </c>
      <c r="L2249" s="4">
        <f t="shared" si="918"/>
        <v>1.6990000000000001</v>
      </c>
      <c r="M2249" s="4">
        <f t="shared" si="919"/>
        <v>2.29</v>
      </c>
      <c r="N2249" s="1">
        <f t="shared" si="920"/>
        <v>0.58858151854031782</v>
      </c>
      <c r="O2249" s="1">
        <f t="shared" si="921"/>
        <v>0.4366812227074236</v>
      </c>
      <c r="P2249" s="1">
        <f t="shared" si="922"/>
        <v>2.4640260716971563E-2</v>
      </c>
      <c r="Q2249" s="1">
        <f t="shared" si="923"/>
        <v>7.5950147916447108E-2</v>
      </c>
      <c r="R2249" s="1">
        <f t="shared" si="924"/>
        <v>0.58695014791644717</v>
      </c>
      <c r="S2249" s="1"/>
      <c r="T2249" s="17">
        <f t="shared" si="925"/>
        <v>703.72220460254619</v>
      </c>
      <c r="U2249" s="18">
        <f t="shared" si="926"/>
        <v>1290.6088464490549</v>
      </c>
      <c r="V2249" s="2">
        <f t="shared" si="927"/>
        <v>668.5360943724188</v>
      </c>
      <c r="W2249" s="18">
        <f t="shared" si="928"/>
        <v>1226.0784041266022</v>
      </c>
      <c r="X2249" s="2">
        <f t="shared" si="929"/>
        <v>-149.58055494950344</v>
      </c>
      <c r="Y2249" s="2">
        <f t="shared" si="930"/>
        <v>122.60784041266022</v>
      </c>
      <c r="Z2249" s="2">
        <f t="shared" si="931"/>
        <v>668.5360943724188</v>
      </c>
      <c r="AA2249" s="2">
        <f t="shared" si="932"/>
        <v>-1000</v>
      </c>
      <c r="AB2249" s="5">
        <f t="shared" si="933"/>
        <v>0.69900000000000007</v>
      </c>
      <c r="AC2249" s="5">
        <f t="shared" si="934"/>
        <v>-1</v>
      </c>
      <c r="AD2249" s="3">
        <f t="shared" si="935"/>
        <v>201412</v>
      </c>
      <c r="AE2249" s="21">
        <v>2.02</v>
      </c>
      <c r="AF2249" s="21">
        <v>1.8839999999999999</v>
      </c>
      <c r="AG2249" s="21">
        <v>2.29</v>
      </c>
      <c r="AH2249" s="21">
        <v>1.6990000000000001</v>
      </c>
      <c r="AI2249">
        <v>7</v>
      </c>
      <c r="AJ2249">
        <v>36</v>
      </c>
      <c r="AK2249">
        <f t="shared" si="936"/>
        <v>-150</v>
      </c>
      <c r="AL2249">
        <f t="shared" si="937"/>
        <v>36</v>
      </c>
      <c r="AM2249">
        <f t="shared" si="938"/>
        <v>7</v>
      </c>
    </row>
    <row r="2250" spans="2:39" x14ac:dyDescent="0.25">
      <c r="B2250" s="23">
        <v>41980</v>
      </c>
      <c r="C2250" s="20" t="s">
        <v>56</v>
      </c>
      <c r="D2250" s="20" t="s">
        <v>58</v>
      </c>
      <c r="E2250" s="2">
        <v>121</v>
      </c>
      <c r="F2250" s="2">
        <v>-134.04825737265415</v>
      </c>
      <c r="H2250" s="2" t="str">
        <f t="shared" si="939"/>
        <v>St. Louis Rams</v>
      </c>
      <c r="I2250" s="2" t="str">
        <f t="shared" si="940"/>
        <v>Washington Redskins</v>
      </c>
      <c r="J2250" s="17">
        <f t="shared" si="941"/>
        <v>-134.04825737265415</v>
      </c>
      <c r="K2250" s="18">
        <f t="shared" si="942"/>
        <v>121</v>
      </c>
      <c r="L2250" s="4">
        <f t="shared" si="918"/>
        <v>1.746</v>
      </c>
      <c r="M2250" s="4">
        <f t="shared" si="919"/>
        <v>2.21</v>
      </c>
      <c r="N2250" s="1">
        <f t="shared" si="920"/>
        <v>0.57273768613974796</v>
      </c>
      <c r="O2250" s="1">
        <f t="shared" si="921"/>
        <v>0.45248868778280543</v>
      </c>
      <c r="P2250" s="1">
        <f t="shared" si="922"/>
        <v>2.4605662285136498E-2</v>
      </c>
      <c r="Q2250" s="1">
        <f t="shared" si="923"/>
        <v>6.0124499178471263E-2</v>
      </c>
      <c r="R2250" s="1">
        <f t="shared" si="924"/>
        <v>0.5711244991784713</v>
      </c>
      <c r="S2250" s="1"/>
      <c r="T2250" s="17">
        <f t="shared" si="925"/>
        <v>750.93171705721034</v>
      </c>
      <c r="U2250" s="18">
        <f t="shared" si="926"/>
        <v>1211.3891833551868</v>
      </c>
      <c r="V2250" s="2">
        <f t="shared" si="927"/>
        <v>713.38513120434982</v>
      </c>
      <c r="W2250" s="18">
        <f t="shared" si="928"/>
        <v>1150.8197241874275</v>
      </c>
      <c r="X2250" s="2">
        <f t="shared" si="929"/>
        <v>-140.17673711698779</v>
      </c>
      <c r="Y2250" s="2">
        <f t="shared" si="930"/>
        <v>115.08197241874275</v>
      </c>
      <c r="Z2250" s="2">
        <f t="shared" si="931"/>
        <v>713.38513120434982</v>
      </c>
      <c r="AA2250" s="2">
        <f t="shared" si="932"/>
        <v>-1000</v>
      </c>
      <c r="AB2250" s="5">
        <f t="shared" si="933"/>
        <v>0.746</v>
      </c>
      <c r="AC2250" s="5">
        <f t="shared" si="934"/>
        <v>-1</v>
      </c>
      <c r="AD2250" s="3">
        <f t="shared" si="935"/>
        <v>201412</v>
      </c>
      <c r="AE2250" s="21">
        <v>2.2799999999999998</v>
      </c>
      <c r="AF2250" s="21">
        <v>1.7090000000000001</v>
      </c>
      <c r="AG2250" s="21">
        <v>2.21</v>
      </c>
      <c r="AH2250" s="21">
        <v>1.746</v>
      </c>
      <c r="AI2250">
        <v>0</v>
      </c>
      <c r="AJ2250">
        <v>24</v>
      </c>
      <c r="AK2250">
        <f t="shared" si="936"/>
        <v>-140</v>
      </c>
      <c r="AL2250">
        <f t="shared" si="937"/>
        <v>24</v>
      </c>
      <c r="AM2250">
        <f t="shared" si="938"/>
        <v>0</v>
      </c>
    </row>
    <row r="2251" spans="2:39" x14ac:dyDescent="0.25">
      <c r="B2251" s="23">
        <v>41977</v>
      </c>
      <c r="C2251" s="20" t="s">
        <v>40</v>
      </c>
      <c r="D2251" s="20" t="s">
        <v>26</v>
      </c>
      <c r="E2251" s="2">
        <v>168.00000000000003</v>
      </c>
      <c r="F2251" s="2">
        <v>-187.26591760299624</v>
      </c>
      <c r="H2251" s="2" t="str">
        <f t="shared" si="939"/>
        <v>Dallas Cowboys</v>
      </c>
      <c r="I2251" s="2" t="str">
        <f t="shared" si="940"/>
        <v>Chicago Bears</v>
      </c>
      <c r="J2251" s="17">
        <f t="shared" si="941"/>
        <v>-187.26591760299624</v>
      </c>
      <c r="K2251" s="18">
        <f t="shared" si="942"/>
        <v>168.00000000000003</v>
      </c>
      <c r="L2251" s="4">
        <f t="shared" si="918"/>
        <v>1.534</v>
      </c>
      <c r="M2251" s="4">
        <f t="shared" si="919"/>
        <v>2.6800000000000006</v>
      </c>
      <c r="N2251" s="1">
        <f t="shared" si="920"/>
        <v>0.65189048239895697</v>
      </c>
      <c r="O2251" s="1">
        <f t="shared" si="921"/>
        <v>0.37313432835820887</v>
      </c>
      <c r="P2251" s="1">
        <f t="shared" si="922"/>
        <v>2.4413858566682212E-2</v>
      </c>
      <c r="Q2251" s="1">
        <f t="shared" si="923"/>
        <v>0.13937807702037405</v>
      </c>
      <c r="R2251" s="1">
        <f t="shared" si="924"/>
        <v>0.65037807702037409</v>
      </c>
      <c r="S2251" s="1"/>
      <c r="T2251" s="17">
        <f t="shared" si="925"/>
        <v>537.56720180571756</v>
      </c>
      <c r="U2251" s="18">
        <f t="shared" si="926"/>
        <v>1671.5401637792399</v>
      </c>
      <c r="V2251" s="2">
        <f t="shared" si="927"/>
        <v>510.68884171543164</v>
      </c>
      <c r="W2251" s="18">
        <f t="shared" si="928"/>
        <v>1587.9631555902779</v>
      </c>
      <c r="X2251" s="2">
        <f t="shared" si="929"/>
        <v>-195.81395133697174</v>
      </c>
      <c r="Y2251" s="2">
        <f t="shared" si="930"/>
        <v>158.79631555902779</v>
      </c>
      <c r="Z2251" s="2">
        <f t="shared" si="931"/>
        <v>510.68884171543164</v>
      </c>
      <c r="AA2251" s="2">
        <f t="shared" si="932"/>
        <v>-1000</v>
      </c>
      <c r="AB2251" s="5">
        <f t="shared" si="933"/>
        <v>0.53400000000000003</v>
      </c>
      <c r="AC2251" s="5">
        <f t="shared" si="934"/>
        <v>-1</v>
      </c>
      <c r="AD2251" s="3">
        <f t="shared" si="935"/>
        <v>201412</v>
      </c>
      <c r="AE2251" s="21">
        <v>2.73</v>
      </c>
      <c r="AF2251" s="21">
        <v>1.52</v>
      </c>
      <c r="AG2251" s="21">
        <v>2.68</v>
      </c>
      <c r="AH2251" s="21">
        <v>1.534</v>
      </c>
      <c r="AI2251">
        <v>28</v>
      </c>
      <c r="AJ2251">
        <v>41</v>
      </c>
      <c r="AK2251">
        <f t="shared" si="936"/>
        <v>-190</v>
      </c>
      <c r="AL2251">
        <f t="shared" si="937"/>
        <v>41</v>
      </c>
      <c r="AM2251">
        <f t="shared" si="938"/>
        <v>28</v>
      </c>
    </row>
    <row r="2252" spans="2:39" x14ac:dyDescent="0.25">
      <c r="B2252" s="23">
        <v>41974</v>
      </c>
      <c r="C2252" s="20" t="s">
        <v>45</v>
      </c>
      <c r="D2252" s="20" t="s">
        <v>33</v>
      </c>
      <c r="E2252" s="2">
        <v>269</v>
      </c>
      <c r="F2252" s="2">
        <v>-305.81039755351685</v>
      </c>
      <c r="H2252" s="2" t="str">
        <f t="shared" si="939"/>
        <v>Miami Dolphins</v>
      </c>
      <c r="I2252" s="2" t="str">
        <f t="shared" si="940"/>
        <v>New York Jets</v>
      </c>
      <c r="J2252" s="17">
        <f t="shared" si="941"/>
        <v>-305.81039755351685</v>
      </c>
      <c r="K2252" s="18">
        <f t="shared" si="942"/>
        <v>269</v>
      </c>
      <c r="L2252" s="4">
        <f t="shared" si="918"/>
        <v>1.327</v>
      </c>
      <c r="M2252" s="4">
        <f t="shared" si="919"/>
        <v>3.69</v>
      </c>
      <c r="N2252" s="1">
        <f t="shared" si="920"/>
        <v>0.75357950263752826</v>
      </c>
      <c r="O2252" s="1">
        <f t="shared" si="921"/>
        <v>0.2710027100271003</v>
      </c>
      <c r="P2252" s="1">
        <f t="shared" si="922"/>
        <v>2.3992425752441537E-2</v>
      </c>
      <c r="Q2252" s="1">
        <f t="shared" si="923"/>
        <v>0.24128839630521398</v>
      </c>
      <c r="R2252" s="1">
        <f t="shared" si="924"/>
        <v>0.75228839630521405</v>
      </c>
      <c r="S2252" s="1"/>
      <c r="T2252" s="17">
        <f t="shared" si="925"/>
        <v>329.27744853090337</v>
      </c>
      <c r="U2252" s="18">
        <f t="shared" si="926"/>
        <v>2626.8147297550358</v>
      </c>
      <c r="V2252" s="2">
        <f t="shared" si="927"/>
        <v>312.81357610435816</v>
      </c>
      <c r="W2252" s="18">
        <f t="shared" si="928"/>
        <v>2495.4739932672837</v>
      </c>
      <c r="X2252" s="2">
        <f t="shared" si="929"/>
        <v>-319.67921995380044</v>
      </c>
      <c r="Y2252" s="2">
        <f t="shared" si="930"/>
        <v>249.54739932672837</v>
      </c>
      <c r="Z2252" s="2">
        <f t="shared" si="931"/>
        <v>312.81357610435816</v>
      </c>
      <c r="AA2252" s="2">
        <f t="shared" si="932"/>
        <v>-1000</v>
      </c>
      <c r="AB2252" s="5">
        <f t="shared" si="933"/>
        <v>0.32699999999999996</v>
      </c>
      <c r="AC2252" s="5">
        <f t="shared" si="934"/>
        <v>-1</v>
      </c>
      <c r="AD2252" s="3">
        <f t="shared" si="935"/>
        <v>201412</v>
      </c>
      <c r="AE2252" s="21">
        <v>3.22</v>
      </c>
      <c r="AF2252" s="21">
        <v>1.4</v>
      </c>
      <c r="AG2252" s="21">
        <v>3.69</v>
      </c>
      <c r="AH2252" s="21">
        <v>1.327</v>
      </c>
      <c r="AI2252">
        <v>13</v>
      </c>
      <c r="AJ2252">
        <v>16</v>
      </c>
      <c r="AK2252">
        <f t="shared" si="936"/>
        <v>-400</v>
      </c>
      <c r="AL2252">
        <f t="shared" si="937"/>
        <v>16</v>
      </c>
      <c r="AM2252">
        <f t="shared" si="938"/>
        <v>13</v>
      </c>
    </row>
    <row r="2253" spans="2:39" x14ac:dyDescent="0.25">
      <c r="B2253" s="23">
        <v>41973</v>
      </c>
      <c r="C2253" s="20" t="s">
        <v>23</v>
      </c>
      <c r="D2253" s="20" t="s">
        <v>41</v>
      </c>
      <c r="E2253" s="2">
        <v>-109.05125408942203</v>
      </c>
      <c r="F2253" s="2">
        <v>-101.01010101010101</v>
      </c>
      <c r="H2253" s="2" t="str">
        <f t="shared" si="939"/>
        <v>Kansas City Chiefs</v>
      </c>
      <c r="I2253" s="2" t="str">
        <f t="shared" si="940"/>
        <v>Denver Broncos</v>
      </c>
      <c r="J2253" s="17">
        <f t="shared" si="941"/>
        <v>-109.05125408942203</v>
      </c>
      <c r="K2253" s="18">
        <f t="shared" si="942"/>
        <v>-101.01010101010101</v>
      </c>
      <c r="L2253" s="4">
        <f t="shared" si="918"/>
        <v>1.917</v>
      </c>
      <c r="M2253" s="4">
        <f t="shared" si="919"/>
        <v>1.99</v>
      </c>
      <c r="N2253" s="1">
        <f t="shared" si="920"/>
        <v>0.52164840897235265</v>
      </c>
      <c r="O2253" s="1">
        <f t="shared" si="921"/>
        <v>0.50251256281407031</v>
      </c>
      <c r="P2253" s="1">
        <f t="shared" si="922"/>
        <v>2.3590990529818279E-2</v>
      </c>
      <c r="Q2253" s="1">
        <f t="shared" si="923"/>
        <v>9.5679230791411718E-3</v>
      </c>
      <c r="R2253" s="1">
        <f t="shared" si="924"/>
        <v>0.52056792307914113</v>
      </c>
      <c r="S2253" s="1"/>
      <c r="T2253" s="17">
        <f t="shared" si="925"/>
        <v>920.97890720011105</v>
      </c>
      <c r="U2253" s="18">
        <f t="shared" si="926"/>
        <v>990.21929158732769</v>
      </c>
      <c r="V2253" s="2">
        <f t="shared" si="927"/>
        <v>874.92996184010542</v>
      </c>
      <c r="W2253" s="18">
        <f t="shared" si="928"/>
        <v>940.70832700796132</v>
      </c>
      <c r="X2253" s="2">
        <f t="shared" si="929"/>
        <v>-114.29486285929151</v>
      </c>
      <c r="Y2253" s="2">
        <f t="shared" si="930"/>
        <v>-106.30287532168693</v>
      </c>
      <c r="Z2253" s="2">
        <f t="shared" si="931"/>
        <v>-1000</v>
      </c>
      <c r="AA2253" s="2">
        <f t="shared" si="932"/>
        <v>940.70832700796132</v>
      </c>
      <c r="AB2253" s="5">
        <f t="shared" si="933"/>
        <v>-1</v>
      </c>
      <c r="AC2253" s="5">
        <f t="shared" si="934"/>
        <v>0.99</v>
      </c>
      <c r="AD2253" s="3">
        <f t="shared" si="935"/>
        <v>201411</v>
      </c>
      <c r="AE2253" s="21">
        <v>2.0499999999999998</v>
      </c>
      <c r="AF2253" s="21">
        <v>1.8620000000000001</v>
      </c>
      <c r="AG2253" s="21">
        <v>1.917</v>
      </c>
      <c r="AH2253" s="21">
        <v>1.99</v>
      </c>
      <c r="AI2253">
        <v>16</v>
      </c>
      <c r="AJ2253">
        <v>29</v>
      </c>
      <c r="AK2253">
        <f t="shared" si="936"/>
        <v>-110</v>
      </c>
      <c r="AL2253">
        <f t="shared" si="937"/>
        <v>16</v>
      </c>
      <c r="AM2253">
        <f t="shared" si="938"/>
        <v>29</v>
      </c>
    </row>
    <row r="2254" spans="2:39" x14ac:dyDescent="0.25">
      <c r="B2254" s="23">
        <v>41973</v>
      </c>
      <c r="C2254" s="20" t="s">
        <v>36</v>
      </c>
      <c r="D2254" s="20" t="s">
        <v>39</v>
      </c>
      <c r="E2254" s="2">
        <v>-160</v>
      </c>
      <c r="F2254" s="2">
        <v>144</v>
      </c>
      <c r="H2254" s="2" t="str">
        <f t="shared" si="939"/>
        <v>Green Bay Packers</v>
      </c>
      <c r="I2254" s="2" t="str">
        <f t="shared" si="940"/>
        <v>New England Patriots</v>
      </c>
      <c r="J2254" s="17">
        <f t="shared" si="941"/>
        <v>-160</v>
      </c>
      <c r="K2254" s="18">
        <f t="shared" si="942"/>
        <v>144</v>
      </c>
      <c r="L2254" s="4">
        <f t="shared" si="918"/>
        <v>1.625</v>
      </c>
      <c r="M2254" s="4">
        <f t="shared" si="919"/>
        <v>2.44</v>
      </c>
      <c r="N2254" s="1">
        <f t="shared" si="920"/>
        <v>0.61538461538461542</v>
      </c>
      <c r="O2254" s="1">
        <f t="shared" si="921"/>
        <v>0.4098360655737705</v>
      </c>
      <c r="P2254" s="1">
        <f t="shared" si="922"/>
        <v>2.4600246002459913E-2</v>
      </c>
      <c r="Q2254" s="1">
        <f t="shared" si="923"/>
        <v>0.10277427490542246</v>
      </c>
      <c r="R2254" s="1">
        <f t="shared" si="924"/>
        <v>0.61377427490542247</v>
      </c>
      <c r="S2254" s="1"/>
      <c r="T2254" s="17">
        <f t="shared" si="925"/>
        <v>629.26346196912823</v>
      </c>
      <c r="U2254" s="18">
        <f t="shared" si="926"/>
        <v>1438.0997917039526</v>
      </c>
      <c r="V2254" s="2">
        <f t="shared" si="927"/>
        <v>597.80028887067181</v>
      </c>
      <c r="W2254" s="18">
        <f t="shared" si="928"/>
        <v>1366.194802118755</v>
      </c>
      <c r="X2254" s="2">
        <f t="shared" si="929"/>
        <v>-167.27994593129748</v>
      </c>
      <c r="Y2254" s="2">
        <f t="shared" si="930"/>
        <v>136.6194802118755</v>
      </c>
      <c r="Z2254" s="2">
        <f t="shared" si="931"/>
        <v>597.80028887067181</v>
      </c>
      <c r="AA2254" s="2">
        <f t="shared" si="932"/>
        <v>-1000</v>
      </c>
      <c r="AB2254" s="5">
        <f t="shared" si="933"/>
        <v>0.625</v>
      </c>
      <c r="AC2254" s="5">
        <f t="shared" si="934"/>
        <v>-1</v>
      </c>
      <c r="AD2254" s="3">
        <f t="shared" si="935"/>
        <v>201411</v>
      </c>
      <c r="AE2254" s="21">
        <v>1.591</v>
      </c>
      <c r="AF2254" s="21">
        <v>2.52</v>
      </c>
      <c r="AG2254" s="21">
        <v>1.625</v>
      </c>
      <c r="AH2254" s="21">
        <v>2.44</v>
      </c>
      <c r="AI2254">
        <v>26</v>
      </c>
      <c r="AJ2254">
        <v>21</v>
      </c>
      <c r="AK2254">
        <f t="shared" si="936"/>
        <v>-160</v>
      </c>
      <c r="AL2254">
        <f t="shared" si="937"/>
        <v>26</v>
      </c>
      <c r="AM2254">
        <f t="shared" si="938"/>
        <v>21</v>
      </c>
    </row>
    <row r="2255" spans="2:39" x14ac:dyDescent="0.25">
      <c r="B2255" s="23">
        <v>41973</v>
      </c>
      <c r="C2255" s="20" t="s">
        <v>38</v>
      </c>
      <c r="D2255" s="20" t="s">
        <v>51</v>
      </c>
      <c r="E2255" s="2">
        <v>106</v>
      </c>
      <c r="F2255" s="2">
        <v>-117.09601873536299</v>
      </c>
      <c r="H2255" s="2" t="str">
        <f t="shared" si="939"/>
        <v>Arizona Cardinals</v>
      </c>
      <c r="I2255" s="2" t="str">
        <f t="shared" si="940"/>
        <v>Atlanta Falcons</v>
      </c>
      <c r="J2255" s="17">
        <f t="shared" si="941"/>
        <v>-117.09601873536299</v>
      </c>
      <c r="K2255" s="18">
        <f t="shared" si="942"/>
        <v>106</v>
      </c>
      <c r="L2255" s="4">
        <f t="shared" si="918"/>
        <v>1.8539999999999999</v>
      </c>
      <c r="M2255" s="4">
        <f t="shared" si="919"/>
        <v>2.06</v>
      </c>
      <c r="N2255" s="1">
        <f t="shared" si="920"/>
        <v>0.53937432578209277</v>
      </c>
      <c r="O2255" s="1">
        <f t="shared" si="921"/>
        <v>0.4854368932038835</v>
      </c>
      <c r="P2255" s="1">
        <f t="shared" si="922"/>
        <v>2.421052631578946E-2</v>
      </c>
      <c r="Q2255" s="1">
        <f t="shared" si="923"/>
        <v>2.6968716289104633E-2</v>
      </c>
      <c r="R2255" s="1">
        <f t="shared" si="924"/>
        <v>0.5379687162891047</v>
      </c>
      <c r="S2255" s="1"/>
      <c r="T2255" s="17">
        <f t="shared" si="925"/>
        <v>858.84414784929493</v>
      </c>
      <c r="U2255" s="18">
        <f t="shared" si="926"/>
        <v>1061.3854342361001</v>
      </c>
      <c r="V2255" s="2">
        <f t="shared" si="927"/>
        <v>815.90194045683018</v>
      </c>
      <c r="W2255" s="18">
        <f t="shared" si="928"/>
        <v>1008.316162524295</v>
      </c>
      <c r="X2255" s="2">
        <f t="shared" si="929"/>
        <v>-122.56374821710705</v>
      </c>
      <c r="Y2255" s="2">
        <f t="shared" si="930"/>
        <v>100.8316162524295</v>
      </c>
      <c r="Z2255" s="2">
        <f t="shared" si="931"/>
        <v>-1000</v>
      </c>
      <c r="AA2255" s="2">
        <f t="shared" si="932"/>
        <v>1008.316162524295</v>
      </c>
      <c r="AB2255" s="5">
        <f t="shared" si="933"/>
        <v>-1</v>
      </c>
      <c r="AC2255" s="5">
        <f t="shared" si="934"/>
        <v>1.06</v>
      </c>
      <c r="AD2255" s="3">
        <f t="shared" si="935"/>
        <v>201411</v>
      </c>
      <c r="AE2255" s="21">
        <v>2.21</v>
      </c>
      <c r="AF2255" s="21">
        <v>1.746</v>
      </c>
      <c r="AG2255" s="21">
        <v>2.06</v>
      </c>
      <c r="AH2255" s="21">
        <v>1.8540000000000001</v>
      </c>
      <c r="AI2255">
        <v>29</v>
      </c>
      <c r="AJ2255">
        <v>18</v>
      </c>
      <c r="AK2255">
        <f t="shared" si="936"/>
        <v>-120</v>
      </c>
      <c r="AL2255">
        <f t="shared" si="937"/>
        <v>18</v>
      </c>
      <c r="AM2255">
        <f t="shared" si="938"/>
        <v>29</v>
      </c>
    </row>
    <row r="2256" spans="2:39" x14ac:dyDescent="0.25">
      <c r="B2256" s="23">
        <v>41973</v>
      </c>
      <c r="C2256" s="20" t="s">
        <v>31</v>
      </c>
      <c r="D2256" s="20" t="s">
        <v>57</v>
      </c>
      <c r="E2256" s="2">
        <v>-290.69767441860461</v>
      </c>
      <c r="F2256" s="2">
        <v>256</v>
      </c>
      <c r="H2256" s="2" t="str">
        <f t="shared" si="939"/>
        <v>Baltimore Ravens</v>
      </c>
      <c r="I2256" s="2" t="str">
        <f t="shared" si="940"/>
        <v>San Diego Chargers</v>
      </c>
      <c r="J2256" s="17">
        <f t="shared" si="941"/>
        <v>-290.69767441860461</v>
      </c>
      <c r="K2256" s="18">
        <f t="shared" si="942"/>
        <v>256</v>
      </c>
      <c r="L2256" s="4">
        <f t="shared" si="918"/>
        <v>1.3440000000000001</v>
      </c>
      <c r="M2256" s="4">
        <f t="shared" si="919"/>
        <v>3.56</v>
      </c>
      <c r="N2256" s="1">
        <f t="shared" si="920"/>
        <v>0.74404761904761896</v>
      </c>
      <c r="O2256" s="1">
        <f t="shared" si="921"/>
        <v>0.2808988764044944</v>
      </c>
      <c r="P2256" s="1">
        <f t="shared" si="922"/>
        <v>2.4339314845024385E-2</v>
      </c>
      <c r="Q2256" s="1">
        <f t="shared" si="923"/>
        <v>0.23157437132156228</v>
      </c>
      <c r="R2256" s="1">
        <f t="shared" si="924"/>
        <v>0.74257437132156223</v>
      </c>
      <c r="S2256" s="1"/>
      <c r="T2256" s="17">
        <f t="shared" si="925"/>
        <v>346.66646011536398</v>
      </c>
      <c r="U2256" s="18">
        <f t="shared" si="926"/>
        <v>2508.192835826314</v>
      </c>
      <c r="V2256" s="2">
        <f t="shared" si="927"/>
        <v>329.33313710959578</v>
      </c>
      <c r="W2256" s="18">
        <f t="shared" si="928"/>
        <v>2382.7831940349984</v>
      </c>
      <c r="X2256" s="2">
        <f t="shared" si="929"/>
        <v>-303.64390561379162</v>
      </c>
      <c r="Y2256" s="2">
        <f t="shared" si="930"/>
        <v>238.27831940349984</v>
      </c>
      <c r="Z2256" s="2">
        <f t="shared" si="931"/>
        <v>-1000</v>
      </c>
      <c r="AA2256" s="2">
        <f t="shared" si="932"/>
        <v>2382.7831940349984</v>
      </c>
      <c r="AB2256" s="5">
        <f t="shared" si="933"/>
        <v>-1</v>
      </c>
      <c r="AC2256" s="5">
        <f t="shared" si="934"/>
        <v>2.56</v>
      </c>
      <c r="AD2256" s="3">
        <f t="shared" si="935"/>
        <v>201411</v>
      </c>
      <c r="AE2256" s="21">
        <v>1.4039999999999999</v>
      </c>
      <c r="AF2256" s="21">
        <v>3.2</v>
      </c>
      <c r="AG2256" s="21">
        <v>1.3440000000000001</v>
      </c>
      <c r="AH2256" s="21">
        <v>3.56</v>
      </c>
      <c r="AI2256">
        <v>33</v>
      </c>
      <c r="AJ2256">
        <v>34</v>
      </c>
      <c r="AK2256">
        <f t="shared" si="936"/>
        <v>-300</v>
      </c>
      <c r="AL2256">
        <f t="shared" si="937"/>
        <v>33</v>
      </c>
      <c r="AM2256">
        <f t="shared" si="938"/>
        <v>34</v>
      </c>
    </row>
    <row r="2257" spans="2:39" x14ac:dyDescent="0.25">
      <c r="B2257" s="23">
        <v>41973</v>
      </c>
      <c r="C2257" s="20" t="s">
        <v>27</v>
      </c>
      <c r="D2257" s="20" t="s">
        <v>49</v>
      </c>
      <c r="E2257" s="2">
        <v>-173.01038062283735</v>
      </c>
      <c r="F2257" s="2">
        <v>156</v>
      </c>
      <c r="H2257" s="2" t="str">
        <f t="shared" si="939"/>
        <v>Buffalo Bills</v>
      </c>
      <c r="I2257" s="2" t="str">
        <f t="shared" si="940"/>
        <v>Cleveland Browns</v>
      </c>
      <c r="J2257" s="17">
        <f t="shared" si="941"/>
        <v>-173.01038062283735</v>
      </c>
      <c r="K2257" s="18">
        <f t="shared" si="942"/>
        <v>156</v>
      </c>
      <c r="L2257" s="4">
        <f t="shared" si="918"/>
        <v>1.5780000000000003</v>
      </c>
      <c r="M2257" s="4">
        <f t="shared" si="919"/>
        <v>2.56</v>
      </c>
      <c r="N2257" s="1">
        <f t="shared" si="920"/>
        <v>0.63371356147021529</v>
      </c>
      <c r="O2257" s="1">
        <f t="shared" si="921"/>
        <v>0.390625</v>
      </c>
      <c r="P2257" s="1">
        <f t="shared" si="922"/>
        <v>2.3760270662155469E-2</v>
      </c>
      <c r="Q2257" s="1">
        <f t="shared" si="923"/>
        <v>0.12154428073510765</v>
      </c>
      <c r="R2257" s="1">
        <f t="shared" si="924"/>
        <v>0.6325442807351076</v>
      </c>
      <c r="S2257" s="1"/>
      <c r="T2257" s="17">
        <f t="shared" si="925"/>
        <v>580.916989460178</v>
      </c>
      <c r="U2257" s="18">
        <f t="shared" si="926"/>
        <v>1552.6559461382408</v>
      </c>
      <c r="V2257" s="2">
        <f t="shared" si="927"/>
        <v>551.87113998716904</v>
      </c>
      <c r="W2257" s="18">
        <f t="shared" si="928"/>
        <v>1475.0231488313286</v>
      </c>
      <c r="X2257" s="2">
        <f t="shared" si="929"/>
        <v>-181.20172039133084</v>
      </c>
      <c r="Y2257" s="2">
        <f t="shared" si="930"/>
        <v>147.50231488313287</v>
      </c>
      <c r="Z2257" s="2">
        <f t="shared" si="931"/>
        <v>551.87113998716904</v>
      </c>
      <c r="AA2257" s="2">
        <f t="shared" si="932"/>
        <v>-1000</v>
      </c>
      <c r="AB2257" s="5">
        <f t="shared" si="933"/>
        <v>0.57800000000000029</v>
      </c>
      <c r="AC2257" s="5">
        <f t="shared" si="934"/>
        <v>-1</v>
      </c>
      <c r="AD2257" s="3">
        <f t="shared" si="935"/>
        <v>201411</v>
      </c>
      <c r="AE2257" s="21">
        <v>1.6990000000000001</v>
      </c>
      <c r="AF2257" s="21">
        <v>2.29</v>
      </c>
      <c r="AG2257" s="21">
        <v>1.5780000000000001</v>
      </c>
      <c r="AH2257" s="21">
        <v>2.56</v>
      </c>
      <c r="AI2257">
        <v>26</v>
      </c>
      <c r="AJ2257">
        <v>10</v>
      </c>
      <c r="AK2257">
        <f t="shared" si="936"/>
        <v>-180</v>
      </c>
      <c r="AL2257">
        <f t="shared" si="937"/>
        <v>26</v>
      </c>
      <c r="AM2257">
        <f t="shared" si="938"/>
        <v>10</v>
      </c>
    </row>
    <row r="2258" spans="2:39" x14ac:dyDescent="0.25">
      <c r="B2258" s="23">
        <v>41973</v>
      </c>
      <c r="C2258" s="20" t="s">
        <v>43</v>
      </c>
      <c r="D2258" s="20" t="s">
        <v>44</v>
      </c>
      <c r="E2258" s="2">
        <v>-285.71428571428567</v>
      </c>
      <c r="F2258" s="2">
        <v>252</v>
      </c>
      <c r="H2258" s="2" t="str">
        <f t="shared" si="939"/>
        <v>Houston Texans</v>
      </c>
      <c r="I2258" s="2" t="str">
        <f t="shared" si="940"/>
        <v>Tennessee Titans</v>
      </c>
      <c r="J2258" s="17">
        <f t="shared" si="941"/>
        <v>-285.71428571428567</v>
      </c>
      <c r="K2258" s="18">
        <f t="shared" si="942"/>
        <v>252</v>
      </c>
      <c r="L2258" s="4">
        <f t="shared" si="918"/>
        <v>1.35</v>
      </c>
      <c r="M2258" s="4">
        <f t="shared" si="919"/>
        <v>3.52</v>
      </c>
      <c r="N2258" s="1">
        <f t="shared" si="920"/>
        <v>0.7407407407407407</v>
      </c>
      <c r="O2258" s="1">
        <f t="shared" si="921"/>
        <v>0.28409090909090912</v>
      </c>
      <c r="P2258" s="1">
        <f t="shared" si="922"/>
        <v>2.4229979466118934E-2</v>
      </c>
      <c r="Q2258" s="1">
        <f t="shared" si="923"/>
        <v>0.22832491582491579</v>
      </c>
      <c r="R2258" s="1">
        <f t="shared" si="924"/>
        <v>0.73932491582491577</v>
      </c>
      <c r="S2258" s="1"/>
      <c r="T2258" s="17">
        <f t="shared" si="925"/>
        <v>352.58528232371435</v>
      </c>
      <c r="U2258" s="18">
        <f t="shared" si="926"/>
        <v>2470.1836460228901</v>
      </c>
      <c r="V2258" s="2">
        <f t="shared" si="927"/>
        <v>334.95601820752864</v>
      </c>
      <c r="W2258" s="18">
        <f t="shared" si="928"/>
        <v>2346.6744637217457</v>
      </c>
      <c r="X2258" s="2">
        <f t="shared" si="929"/>
        <v>-298.54665855874549</v>
      </c>
      <c r="Y2258" s="2">
        <f t="shared" si="930"/>
        <v>234.66744637217457</v>
      </c>
      <c r="Z2258" s="2">
        <f t="shared" si="931"/>
        <v>334.95601820752864</v>
      </c>
      <c r="AA2258" s="2">
        <f t="shared" si="932"/>
        <v>-1000</v>
      </c>
      <c r="AB2258" s="5">
        <f t="shared" si="933"/>
        <v>0.35000000000000009</v>
      </c>
      <c r="AC2258" s="5">
        <f t="shared" si="934"/>
        <v>-1</v>
      </c>
      <c r="AD2258" s="3">
        <f t="shared" si="935"/>
        <v>201411</v>
      </c>
      <c r="AE2258" s="21">
        <v>1.3859999999999999</v>
      </c>
      <c r="AF2258" s="21">
        <v>3.3</v>
      </c>
      <c r="AG2258" s="21">
        <v>1.35</v>
      </c>
      <c r="AH2258" s="21">
        <v>3.52</v>
      </c>
      <c r="AI2258">
        <v>45</v>
      </c>
      <c r="AJ2258">
        <v>21</v>
      </c>
      <c r="AK2258">
        <f t="shared" si="936"/>
        <v>-300</v>
      </c>
      <c r="AL2258">
        <f t="shared" si="937"/>
        <v>45</v>
      </c>
      <c r="AM2258">
        <f t="shared" si="938"/>
        <v>21</v>
      </c>
    </row>
    <row r="2259" spans="2:39" x14ac:dyDescent="0.25">
      <c r="B2259" s="23">
        <v>41973</v>
      </c>
      <c r="C2259" s="20" t="s">
        <v>42</v>
      </c>
      <c r="D2259" s="20" t="s">
        <v>56</v>
      </c>
      <c r="E2259" s="2">
        <v>-390.625</v>
      </c>
      <c r="F2259" s="2">
        <v>338</v>
      </c>
      <c r="H2259" s="2" t="str">
        <f t="shared" si="939"/>
        <v>Indianapolis Colts</v>
      </c>
      <c r="I2259" s="2" t="str">
        <f t="shared" si="940"/>
        <v>Washington Redskins</v>
      </c>
      <c r="J2259" s="17">
        <f t="shared" si="941"/>
        <v>-390.625</v>
      </c>
      <c r="K2259" s="18">
        <f t="shared" si="942"/>
        <v>338</v>
      </c>
      <c r="L2259" s="4">
        <f t="shared" si="918"/>
        <v>1.256</v>
      </c>
      <c r="M2259" s="4">
        <f t="shared" si="919"/>
        <v>4.38</v>
      </c>
      <c r="N2259" s="1">
        <f t="shared" si="920"/>
        <v>0.79617834394904463</v>
      </c>
      <c r="O2259" s="1">
        <f t="shared" si="921"/>
        <v>0.22831050228310504</v>
      </c>
      <c r="P2259" s="1">
        <f t="shared" si="922"/>
        <v>2.3903477643719029E-2</v>
      </c>
      <c r="Q2259" s="1">
        <f t="shared" si="923"/>
        <v>0.28393392083296981</v>
      </c>
      <c r="R2259" s="1">
        <f t="shared" si="924"/>
        <v>0.79493392083296976</v>
      </c>
      <c r="S2259" s="1"/>
      <c r="T2259" s="17">
        <f t="shared" si="925"/>
        <v>257.96619541930244</v>
      </c>
      <c r="U2259" s="18">
        <f t="shared" si="926"/>
        <v>3255.6982796084203</v>
      </c>
      <c r="V2259" s="2">
        <f t="shared" si="927"/>
        <v>245.0678856483373</v>
      </c>
      <c r="W2259" s="18">
        <f t="shared" si="928"/>
        <v>3092.9133656279992</v>
      </c>
      <c r="X2259" s="2">
        <f t="shared" si="929"/>
        <v>-408.05020101040918</v>
      </c>
      <c r="Y2259" s="2">
        <f t="shared" si="930"/>
        <v>309.29133656279993</v>
      </c>
      <c r="Z2259" s="2">
        <f t="shared" si="931"/>
        <v>245.0678856483373</v>
      </c>
      <c r="AA2259" s="2">
        <f t="shared" si="932"/>
        <v>-1000</v>
      </c>
      <c r="AB2259" s="5">
        <f t="shared" si="933"/>
        <v>0.25600000000000001</v>
      </c>
      <c r="AC2259" s="5">
        <f t="shared" si="934"/>
        <v>-1</v>
      </c>
      <c r="AD2259" s="3">
        <f t="shared" si="935"/>
        <v>201411</v>
      </c>
      <c r="AE2259" s="21">
        <v>1.208</v>
      </c>
      <c r="AF2259" s="21">
        <v>5.08</v>
      </c>
      <c r="AG2259" s="21">
        <v>1.256</v>
      </c>
      <c r="AH2259" s="21">
        <v>4.38</v>
      </c>
      <c r="AI2259">
        <v>49</v>
      </c>
      <c r="AJ2259">
        <v>27</v>
      </c>
      <c r="AK2259">
        <f t="shared" si="936"/>
        <v>-400</v>
      </c>
      <c r="AL2259">
        <f t="shared" si="937"/>
        <v>49</v>
      </c>
      <c r="AM2259">
        <f t="shared" si="938"/>
        <v>27</v>
      </c>
    </row>
    <row r="2260" spans="2:39" x14ac:dyDescent="0.25">
      <c r="B2260" s="23">
        <v>41973</v>
      </c>
      <c r="C2260" s="20" t="s">
        <v>29</v>
      </c>
      <c r="D2260" s="20" t="s">
        <v>28</v>
      </c>
      <c r="E2260" s="2">
        <v>137</v>
      </c>
      <c r="F2260" s="2">
        <v>-152.20700152207002</v>
      </c>
      <c r="H2260" s="2" t="str">
        <f t="shared" si="939"/>
        <v>New York Giants</v>
      </c>
      <c r="I2260" s="2" t="str">
        <f t="shared" si="940"/>
        <v>Jacksonville Jaguars</v>
      </c>
      <c r="J2260" s="17">
        <f t="shared" si="941"/>
        <v>-152.20700152207002</v>
      </c>
      <c r="K2260" s="18">
        <f t="shared" si="942"/>
        <v>137</v>
      </c>
      <c r="L2260" s="4">
        <f t="shared" si="918"/>
        <v>1.657</v>
      </c>
      <c r="M2260" s="4">
        <f t="shared" si="919"/>
        <v>2.37</v>
      </c>
      <c r="N2260" s="1">
        <f t="shared" si="920"/>
        <v>0.6035003017501509</v>
      </c>
      <c r="O2260" s="1">
        <f t="shared" si="921"/>
        <v>0.42194092827004215</v>
      </c>
      <c r="P2260" s="1">
        <f t="shared" si="922"/>
        <v>2.4810032282095884E-2</v>
      </c>
      <c r="Q2260" s="1">
        <f t="shared" si="923"/>
        <v>9.0779686740054377E-2</v>
      </c>
      <c r="R2260" s="1">
        <f t="shared" si="924"/>
        <v>0.60177968674005444</v>
      </c>
      <c r="S2260" s="1"/>
      <c r="T2260" s="17">
        <f t="shared" si="925"/>
        <v>661.73771237971573</v>
      </c>
      <c r="U2260" s="18">
        <f t="shared" si="926"/>
        <v>1369.9520854530549</v>
      </c>
      <c r="V2260" s="2">
        <f t="shared" si="927"/>
        <v>628.65082676072996</v>
      </c>
      <c r="W2260" s="18">
        <f t="shared" si="928"/>
        <v>1301.4544811804021</v>
      </c>
      <c r="X2260" s="2">
        <f t="shared" si="929"/>
        <v>-159.07081601287845</v>
      </c>
      <c r="Y2260" s="2">
        <f t="shared" si="930"/>
        <v>130.14544811804021</v>
      </c>
      <c r="Z2260" s="2">
        <f t="shared" si="931"/>
        <v>-1000</v>
      </c>
      <c r="AA2260" s="2">
        <f t="shared" si="932"/>
        <v>1301.4544811804021</v>
      </c>
      <c r="AB2260" s="5">
        <f t="shared" si="933"/>
        <v>-1</v>
      </c>
      <c r="AC2260" s="5">
        <f t="shared" si="934"/>
        <v>1.37</v>
      </c>
      <c r="AD2260" s="3">
        <f t="shared" si="935"/>
        <v>201411</v>
      </c>
      <c r="AE2260" s="21">
        <v>2.27</v>
      </c>
      <c r="AF2260" s="21">
        <v>1.714</v>
      </c>
      <c r="AG2260" s="21">
        <v>2.37</v>
      </c>
      <c r="AH2260" s="21">
        <v>1.657</v>
      </c>
      <c r="AI2260">
        <v>25</v>
      </c>
      <c r="AJ2260">
        <v>24</v>
      </c>
      <c r="AK2260">
        <f t="shared" si="936"/>
        <v>-160</v>
      </c>
      <c r="AL2260">
        <f t="shared" si="937"/>
        <v>24</v>
      </c>
      <c r="AM2260">
        <f t="shared" si="938"/>
        <v>25</v>
      </c>
    </row>
    <row r="2261" spans="2:39" x14ac:dyDescent="0.25">
      <c r="B2261" s="23">
        <v>41973</v>
      </c>
      <c r="C2261" s="20" t="s">
        <v>32</v>
      </c>
      <c r="D2261" s="20" t="s">
        <v>47</v>
      </c>
      <c r="E2261" s="2">
        <v>-143.06151645207439</v>
      </c>
      <c r="F2261" s="2">
        <v>129</v>
      </c>
      <c r="H2261" s="2" t="str">
        <f t="shared" si="939"/>
        <v>Minnesota Vikings</v>
      </c>
      <c r="I2261" s="2" t="str">
        <f t="shared" si="940"/>
        <v>Carolina Panthers</v>
      </c>
      <c r="J2261" s="17">
        <f t="shared" si="941"/>
        <v>-143.06151645207439</v>
      </c>
      <c r="K2261" s="18">
        <f t="shared" si="942"/>
        <v>129</v>
      </c>
      <c r="L2261" s="4">
        <f t="shared" si="918"/>
        <v>1.6990000000000001</v>
      </c>
      <c r="M2261" s="4">
        <f t="shared" si="919"/>
        <v>2.29</v>
      </c>
      <c r="N2261" s="1">
        <f t="shared" si="920"/>
        <v>0.58858151854031782</v>
      </c>
      <c r="O2261" s="1">
        <f t="shared" si="921"/>
        <v>0.4366812227074236</v>
      </c>
      <c r="P2261" s="1">
        <f t="shared" si="922"/>
        <v>2.4640260716971563E-2</v>
      </c>
      <c r="Q2261" s="1">
        <f t="shared" si="923"/>
        <v>7.5950147916447108E-2</v>
      </c>
      <c r="R2261" s="1">
        <f t="shared" si="924"/>
        <v>0.58695014791644717</v>
      </c>
      <c r="S2261" s="1"/>
      <c r="T2261" s="17">
        <f t="shared" si="925"/>
        <v>703.72220460254619</v>
      </c>
      <c r="U2261" s="18">
        <f t="shared" si="926"/>
        <v>1290.6088464490549</v>
      </c>
      <c r="V2261" s="2">
        <f t="shared" si="927"/>
        <v>668.5360943724188</v>
      </c>
      <c r="W2261" s="18">
        <f t="shared" si="928"/>
        <v>1226.0784041266022</v>
      </c>
      <c r="X2261" s="2">
        <f t="shared" si="929"/>
        <v>-149.58055494950344</v>
      </c>
      <c r="Y2261" s="2">
        <f t="shared" si="930"/>
        <v>122.60784041266022</v>
      </c>
      <c r="Z2261" s="2">
        <f t="shared" si="931"/>
        <v>668.5360943724188</v>
      </c>
      <c r="AA2261" s="2">
        <f t="shared" si="932"/>
        <v>-1000</v>
      </c>
      <c r="AB2261" s="5">
        <f t="shared" si="933"/>
        <v>0.69900000000000007</v>
      </c>
      <c r="AC2261" s="5">
        <f t="shared" si="934"/>
        <v>-1</v>
      </c>
      <c r="AD2261" s="3">
        <f t="shared" si="935"/>
        <v>201411</v>
      </c>
      <c r="AE2261" s="21">
        <v>1.714</v>
      </c>
      <c r="AF2261" s="21">
        <v>2.27</v>
      </c>
      <c r="AG2261" s="21">
        <v>1.6990000000000001</v>
      </c>
      <c r="AH2261" s="21">
        <v>2.29</v>
      </c>
      <c r="AI2261">
        <v>31</v>
      </c>
      <c r="AJ2261">
        <v>13</v>
      </c>
      <c r="AK2261">
        <f t="shared" si="936"/>
        <v>-150</v>
      </c>
      <c r="AL2261">
        <f t="shared" si="937"/>
        <v>31</v>
      </c>
      <c r="AM2261">
        <f t="shared" si="938"/>
        <v>13</v>
      </c>
    </row>
    <row r="2262" spans="2:39" x14ac:dyDescent="0.25">
      <c r="B2262" s="23">
        <v>41973</v>
      </c>
      <c r="C2262" s="20" t="s">
        <v>48</v>
      </c>
      <c r="D2262" s="20" t="s">
        <v>46</v>
      </c>
      <c r="E2262" s="2">
        <v>-185.18518518518516</v>
      </c>
      <c r="F2262" s="2">
        <v>166</v>
      </c>
      <c r="H2262" s="2" t="str">
        <f t="shared" si="939"/>
        <v>Pittsburgh Steelers</v>
      </c>
      <c r="I2262" s="2" t="str">
        <f t="shared" si="940"/>
        <v>New Orleans Saints</v>
      </c>
      <c r="J2262" s="17">
        <f t="shared" si="941"/>
        <v>-185.18518518518516</v>
      </c>
      <c r="K2262" s="18">
        <f t="shared" si="942"/>
        <v>166</v>
      </c>
      <c r="L2262" s="4">
        <f t="shared" si="918"/>
        <v>1.54</v>
      </c>
      <c r="M2262" s="4">
        <f t="shared" si="919"/>
        <v>2.66</v>
      </c>
      <c r="N2262" s="1">
        <f t="shared" si="920"/>
        <v>0.64935064935064934</v>
      </c>
      <c r="O2262" s="1">
        <f t="shared" si="921"/>
        <v>0.37593984962406013</v>
      </c>
      <c r="P2262" s="1">
        <f t="shared" si="922"/>
        <v>2.4666666666666726E-2</v>
      </c>
      <c r="Q2262" s="1">
        <f t="shared" si="923"/>
        <v>0.13670539986329461</v>
      </c>
      <c r="R2262" s="1">
        <f t="shared" si="924"/>
        <v>0.64770539986329467</v>
      </c>
      <c r="S2262" s="1"/>
      <c r="T2262" s="17">
        <f t="shared" si="925"/>
        <v>543.91178491187668</v>
      </c>
      <c r="U2262" s="18">
        <f t="shared" si="926"/>
        <v>1653.0471874062387</v>
      </c>
      <c r="V2262" s="2">
        <f t="shared" si="927"/>
        <v>516.71619566628283</v>
      </c>
      <c r="W2262" s="18">
        <f t="shared" si="928"/>
        <v>1570.3948280359266</v>
      </c>
      <c r="X2262" s="2">
        <f t="shared" si="929"/>
        <v>-193.52983482751958</v>
      </c>
      <c r="Y2262" s="2">
        <f t="shared" si="930"/>
        <v>157.03948280359265</v>
      </c>
      <c r="Z2262" s="2">
        <f t="shared" si="931"/>
        <v>-1000</v>
      </c>
      <c r="AA2262" s="2">
        <f t="shared" si="932"/>
        <v>1570.3948280359266</v>
      </c>
      <c r="AB2262" s="5">
        <f t="shared" si="933"/>
        <v>-1</v>
      </c>
      <c r="AC2262" s="5">
        <f t="shared" si="934"/>
        <v>1.6600000000000001</v>
      </c>
      <c r="AD2262" s="3">
        <f t="shared" si="935"/>
        <v>201411</v>
      </c>
      <c r="AE2262" s="21">
        <v>1.476</v>
      </c>
      <c r="AF2262" s="21">
        <v>2.88</v>
      </c>
      <c r="AG2262" s="21">
        <v>1.54</v>
      </c>
      <c r="AH2262" s="21">
        <v>2.66</v>
      </c>
      <c r="AI2262">
        <v>32</v>
      </c>
      <c r="AJ2262">
        <v>35</v>
      </c>
      <c r="AK2262">
        <f t="shared" si="936"/>
        <v>-190</v>
      </c>
      <c r="AL2262">
        <f t="shared" si="937"/>
        <v>32</v>
      </c>
      <c r="AM2262">
        <f t="shared" si="938"/>
        <v>35</v>
      </c>
    </row>
    <row r="2263" spans="2:39" x14ac:dyDescent="0.25">
      <c r="B2263" s="23">
        <v>41973</v>
      </c>
      <c r="C2263" s="20" t="s">
        <v>58</v>
      </c>
      <c r="D2263" s="20" t="s">
        <v>55</v>
      </c>
      <c r="E2263" s="2">
        <v>-290.69767441860461</v>
      </c>
      <c r="F2263" s="2">
        <v>256</v>
      </c>
      <c r="H2263" s="2" t="str">
        <f t="shared" si="939"/>
        <v>St. Louis Rams</v>
      </c>
      <c r="I2263" s="2" t="str">
        <f t="shared" si="940"/>
        <v>Oakland Raiders</v>
      </c>
      <c r="J2263" s="17">
        <f t="shared" si="941"/>
        <v>-290.69767441860461</v>
      </c>
      <c r="K2263" s="18">
        <f t="shared" si="942"/>
        <v>256</v>
      </c>
      <c r="L2263" s="4">
        <f t="shared" si="918"/>
        <v>1.3440000000000001</v>
      </c>
      <c r="M2263" s="4">
        <f t="shared" si="919"/>
        <v>3.56</v>
      </c>
      <c r="N2263" s="1">
        <f t="shared" si="920"/>
        <v>0.74404761904761896</v>
      </c>
      <c r="O2263" s="1">
        <f t="shared" si="921"/>
        <v>0.2808988764044944</v>
      </c>
      <c r="P2263" s="1">
        <f t="shared" si="922"/>
        <v>2.4339314845024385E-2</v>
      </c>
      <c r="Q2263" s="1">
        <f t="shared" si="923"/>
        <v>0.23157437132156228</v>
      </c>
      <c r="R2263" s="1">
        <f t="shared" si="924"/>
        <v>0.74257437132156223</v>
      </c>
      <c r="S2263" s="1"/>
      <c r="T2263" s="17">
        <f t="shared" si="925"/>
        <v>346.66646011536398</v>
      </c>
      <c r="U2263" s="18">
        <f t="shared" si="926"/>
        <v>2508.192835826314</v>
      </c>
      <c r="V2263" s="2">
        <f t="shared" si="927"/>
        <v>329.33313710959578</v>
      </c>
      <c r="W2263" s="18">
        <f t="shared" si="928"/>
        <v>2382.7831940349984</v>
      </c>
      <c r="X2263" s="2">
        <f t="shared" si="929"/>
        <v>-303.64390561379162</v>
      </c>
      <c r="Y2263" s="2">
        <f t="shared" si="930"/>
        <v>238.27831940349984</v>
      </c>
      <c r="Z2263" s="2">
        <f t="shared" si="931"/>
        <v>329.33313710959578</v>
      </c>
      <c r="AA2263" s="2">
        <f t="shared" si="932"/>
        <v>-1000</v>
      </c>
      <c r="AB2263" s="5">
        <f t="shared" si="933"/>
        <v>0.34400000000000008</v>
      </c>
      <c r="AC2263" s="5">
        <f t="shared" si="934"/>
        <v>-1</v>
      </c>
      <c r="AD2263" s="3">
        <f t="shared" si="935"/>
        <v>201411</v>
      </c>
      <c r="AE2263" s="21">
        <v>1.327</v>
      </c>
      <c r="AF2263" s="21">
        <v>3.69</v>
      </c>
      <c r="AG2263" s="21">
        <v>1.3440000000000001</v>
      </c>
      <c r="AH2263" s="21">
        <v>3.56</v>
      </c>
      <c r="AI2263">
        <v>52</v>
      </c>
      <c r="AJ2263">
        <v>0</v>
      </c>
      <c r="AK2263">
        <f t="shared" si="936"/>
        <v>-300</v>
      </c>
      <c r="AL2263">
        <f t="shared" si="937"/>
        <v>52</v>
      </c>
      <c r="AM2263">
        <f t="shared" si="938"/>
        <v>0</v>
      </c>
    </row>
    <row r="2264" spans="2:39" x14ac:dyDescent="0.25">
      <c r="B2264" s="23">
        <v>41973</v>
      </c>
      <c r="C2264" s="20" t="s">
        <v>30</v>
      </c>
      <c r="D2264" s="20" t="s">
        <v>24</v>
      </c>
      <c r="E2264" s="2">
        <v>210</v>
      </c>
      <c r="F2264" s="2">
        <v>-235.29411764705881</v>
      </c>
      <c r="H2264" s="2" t="str">
        <f t="shared" si="939"/>
        <v>Cincinnati Bengals</v>
      </c>
      <c r="I2264" s="2" t="str">
        <f t="shared" si="940"/>
        <v>Tampa Bay Buccaneers</v>
      </c>
      <c r="J2264" s="17">
        <f t="shared" si="941"/>
        <v>-235.29411764705881</v>
      </c>
      <c r="K2264" s="18">
        <f t="shared" si="942"/>
        <v>210</v>
      </c>
      <c r="L2264" s="4">
        <f t="shared" si="918"/>
        <v>1.4249999999999998</v>
      </c>
      <c r="M2264" s="4">
        <f t="shared" si="919"/>
        <v>3.1</v>
      </c>
      <c r="N2264" s="1">
        <f t="shared" si="920"/>
        <v>0.70175438596491235</v>
      </c>
      <c r="O2264" s="1">
        <f t="shared" si="921"/>
        <v>0.32258064516129031</v>
      </c>
      <c r="P2264" s="1">
        <f t="shared" si="922"/>
        <v>2.3756906077348261E-2</v>
      </c>
      <c r="Q2264" s="1">
        <f t="shared" si="923"/>
        <v>0.18958687040181102</v>
      </c>
      <c r="R2264" s="1">
        <f t="shared" si="924"/>
        <v>0.700586870401811</v>
      </c>
      <c r="S2264" s="1"/>
      <c r="T2264" s="17">
        <f t="shared" si="925"/>
        <v>427.37473716352281</v>
      </c>
      <c r="U2264" s="18">
        <f t="shared" si="926"/>
        <v>2071.9633372112958</v>
      </c>
      <c r="V2264" s="2">
        <f t="shared" si="927"/>
        <v>406.00600030534667</v>
      </c>
      <c r="W2264" s="18">
        <f t="shared" si="928"/>
        <v>1968.365170350731</v>
      </c>
      <c r="X2264" s="2">
        <f t="shared" si="929"/>
        <v>-246.30177860620918</v>
      </c>
      <c r="Y2264" s="2">
        <f t="shared" si="930"/>
        <v>196.83651703507309</v>
      </c>
      <c r="Z2264" s="2">
        <f t="shared" si="931"/>
        <v>406.00600030534667</v>
      </c>
      <c r="AA2264" s="2">
        <f t="shared" si="932"/>
        <v>-1000</v>
      </c>
      <c r="AB2264" s="5">
        <f t="shared" si="933"/>
        <v>0.42499999999999982</v>
      </c>
      <c r="AC2264" s="5">
        <f t="shared" si="934"/>
        <v>-1</v>
      </c>
      <c r="AD2264" s="3">
        <f t="shared" si="935"/>
        <v>201411</v>
      </c>
      <c r="AE2264" s="21">
        <v>2.83</v>
      </c>
      <c r="AF2264" s="21">
        <v>1.49</v>
      </c>
      <c r="AG2264" s="21">
        <v>3.1</v>
      </c>
      <c r="AH2264" s="21">
        <v>1.425</v>
      </c>
      <c r="AI2264">
        <v>13</v>
      </c>
      <c r="AJ2264">
        <v>14</v>
      </c>
      <c r="AK2264">
        <f t="shared" si="936"/>
        <v>-300</v>
      </c>
      <c r="AL2264">
        <f t="shared" si="937"/>
        <v>14</v>
      </c>
      <c r="AM2264">
        <f t="shared" si="938"/>
        <v>13</v>
      </c>
    </row>
    <row r="2265" spans="2:39" x14ac:dyDescent="0.25">
      <c r="B2265" s="23">
        <v>41970</v>
      </c>
      <c r="C2265" s="20" t="s">
        <v>25</v>
      </c>
      <c r="D2265" s="20" t="s">
        <v>35</v>
      </c>
      <c r="E2265" s="2">
        <v>-114.02508551881414</v>
      </c>
      <c r="F2265" s="2">
        <v>102.99999999999999</v>
      </c>
      <c r="H2265" s="2" t="str">
        <f t="shared" si="939"/>
        <v>San Francisco 49ers</v>
      </c>
      <c r="I2265" s="2" t="str">
        <f t="shared" si="940"/>
        <v>Seattle Seahawks</v>
      </c>
      <c r="J2265" s="17">
        <f t="shared" si="941"/>
        <v>-114.02508551881414</v>
      </c>
      <c r="K2265" s="18">
        <f t="shared" si="942"/>
        <v>102.99999999999999</v>
      </c>
      <c r="L2265" s="4">
        <f t="shared" si="918"/>
        <v>1.877</v>
      </c>
      <c r="M2265" s="4">
        <f t="shared" si="919"/>
        <v>2.0299999999999998</v>
      </c>
      <c r="N2265" s="1">
        <f t="shared" si="920"/>
        <v>0.53276505061267976</v>
      </c>
      <c r="O2265" s="1">
        <f t="shared" si="921"/>
        <v>0.49261083743842371</v>
      </c>
      <c r="P2265" s="1">
        <f t="shared" si="922"/>
        <v>2.4747888405426299E-2</v>
      </c>
      <c r="Q2265" s="1">
        <f t="shared" si="923"/>
        <v>2.0077106587128024E-2</v>
      </c>
      <c r="R2265" s="1">
        <f t="shared" si="924"/>
        <v>0.53107710658712803</v>
      </c>
      <c r="S2265" s="1"/>
      <c r="T2265" s="17">
        <f t="shared" si="925"/>
        <v>882.96574564533773</v>
      </c>
      <c r="U2265" s="18">
        <f t="shared" si="926"/>
        <v>1032.6259842485536</v>
      </c>
      <c r="V2265" s="2">
        <f t="shared" si="927"/>
        <v>838.81745836307084</v>
      </c>
      <c r="W2265" s="18">
        <f t="shared" si="928"/>
        <v>980.99468503612582</v>
      </c>
      <c r="X2265" s="2">
        <f t="shared" si="929"/>
        <v>-119.21544908608274</v>
      </c>
      <c r="Y2265" s="2">
        <f t="shared" si="930"/>
        <v>-101.9373514712951</v>
      </c>
      <c r="Z2265" s="2">
        <f t="shared" si="931"/>
        <v>-1000</v>
      </c>
      <c r="AA2265" s="2">
        <f t="shared" si="932"/>
        <v>980.99468503612582</v>
      </c>
      <c r="AB2265" s="5">
        <f t="shared" si="933"/>
        <v>-1</v>
      </c>
      <c r="AC2265" s="5">
        <f t="shared" si="934"/>
        <v>1.0299999999999998</v>
      </c>
      <c r="AD2265" s="3">
        <f t="shared" si="935"/>
        <v>201411</v>
      </c>
      <c r="AE2265" s="21">
        <v>1.917</v>
      </c>
      <c r="AF2265" s="21">
        <v>1.99</v>
      </c>
      <c r="AG2265" s="21">
        <v>1.877</v>
      </c>
      <c r="AH2265" s="21">
        <v>2.0299999999999998</v>
      </c>
      <c r="AI2265">
        <v>3</v>
      </c>
      <c r="AJ2265">
        <v>19</v>
      </c>
      <c r="AK2265">
        <f t="shared" si="936"/>
        <v>-120</v>
      </c>
      <c r="AL2265">
        <f t="shared" si="937"/>
        <v>3</v>
      </c>
      <c r="AM2265">
        <f t="shared" si="938"/>
        <v>19</v>
      </c>
    </row>
    <row r="2266" spans="2:39" x14ac:dyDescent="0.25">
      <c r="B2266" s="23">
        <v>41970</v>
      </c>
      <c r="C2266" s="20" t="s">
        <v>26</v>
      </c>
      <c r="D2266" s="20" t="s">
        <v>22</v>
      </c>
      <c r="E2266" s="2">
        <v>-160</v>
      </c>
      <c r="F2266" s="2">
        <v>144</v>
      </c>
      <c r="H2266" s="2" t="str">
        <f t="shared" si="939"/>
        <v>Dallas Cowboys</v>
      </c>
      <c r="I2266" s="2" t="str">
        <f t="shared" si="940"/>
        <v>Philadelphia Eagles</v>
      </c>
      <c r="J2266" s="17">
        <f t="shared" si="941"/>
        <v>-160</v>
      </c>
      <c r="K2266" s="18">
        <f t="shared" si="942"/>
        <v>144</v>
      </c>
      <c r="L2266" s="4">
        <f t="shared" si="918"/>
        <v>1.625</v>
      </c>
      <c r="M2266" s="4">
        <f t="shared" si="919"/>
        <v>2.44</v>
      </c>
      <c r="N2266" s="1">
        <f t="shared" si="920"/>
        <v>0.61538461538461542</v>
      </c>
      <c r="O2266" s="1">
        <f t="shared" si="921"/>
        <v>0.4098360655737705</v>
      </c>
      <c r="P2266" s="1">
        <f t="shared" si="922"/>
        <v>2.4600246002459913E-2</v>
      </c>
      <c r="Q2266" s="1">
        <f t="shared" si="923"/>
        <v>0.10277427490542246</v>
      </c>
      <c r="R2266" s="1">
        <f t="shared" si="924"/>
        <v>0.61377427490542247</v>
      </c>
      <c r="S2266" s="1"/>
      <c r="T2266" s="17">
        <f t="shared" si="925"/>
        <v>629.26346196912823</v>
      </c>
      <c r="U2266" s="18">
        <f t="shared" si="926"/>
        <v>1438.0997917039526</v>
      </c>
      <c r="V2266" s="2">
        <f t="shared" si="927"/>
        <v>597.80028887067181</v>
      </c>
      <c r="W2266" s="18">
        <f t="shared" si="928"/>
        <v>1366.194802118755</v>
      </c>
      <c r="X2266" s="2">
        <f t="shared" si="929"/>
        <v>-167.27994593129748</v>
      </c>
      <c r="Y2266" s="2">
        <f t="shared" si="930"/>
        <v>136.6194802118755</v>
      </c>
      <c r="Z2266" s="2">
        <f t="shared" si="931"/>
        <v>-1000</v>
      </c>
      <c r="AA2266" s="2">
        <f t="shared" si="932"/>
        <v>1366.194802118755</v>
      </c>
      <c r="AB2266" s="5">
        <f t="shared" si="933"/>
        <v>-1</v>
      </c>
      <c r="AC2266" s="5">
        <f t="shared" si="934"/>
        <v>1.44</v>
      </c>
      <c r="AD2266" s="3">
        <f t="shared" si="935"/>
        <v>201411</v>
      </c>
      <c r="AE2266" s="21">
        <v>1.6319999999999999</v>
      </c>
      <c r="AF2266" s="21">
        <v>2.4300000000000002</v>
      </c>
      <c r="AG2266" s="21">
        <v>1.625</v>
      </c>
      <c r="AH2266" s="21">
        <v>2.44</v>
      </c>
      <c r="AI2266">
        <v>10</v>
      </c>
      <c r="AJ2266">
        <v>33</v>
      </c>
      <c r="AK2266">
        <f t="shared" si="936"/>
        <v>-160</v>
      </c>
      <c r="AL2266">
        <f t="shared" si="937"/>
        <v>10</v>
      </c>
      <c r="AM2266">
        <f t="shared" si="938"/>
        <v>33</v>
      </c>
    </row>
    <row r="2267" spans="2:39" x14ac:dyDescent="0.25">
      <c r="B2267" s="23">
        <v>41970</v>
      </c>
      <c r="C2267" s="20" t="s">
        <v>37</v>
      </c>
      <c r="D2267" s="20" t="s">
        <v>40</v>
      </c>
      <c r="E2267" s="2">
        <v>-330.03300330033011</v>
      </c>
      <c r="F2267" s="2">
        <v>289</v>
      </c>
      <c r="H2267" s="2" t="str">
        <f t="shared" si="939"/>
        <v>Detroit Lions</v>
      </c>
      <c r="I2267" s="2" t="str">
        <f t="shared" si="940"/>
        <v>Chicago Bears</v>
      </c>
      <c r="J2267" s="17">
        <f t="shared" si="941"/>
        <v>-330.03300330033011</v>
      </c>
      <c r="K2267" s="18">
        <f t="shared" si="942"/>
        <v>289</v>
      </c>
      <c r="L2267" s="4">
        <f t="shared" si="918"/>
        <v>1.3029999999999999</v>
      </c>
      <c r="M2267" s="4">
        <f t="shared" si="919"/>
        <v>3.89</v>
      </c>
      <c r="N2267" s="1">
        <f t="shared" si="920"/>
        <v>0.76745970836531086</v>
      </c>
      <c r="O2267" s="1">
        <f t="shared" si="921"/>
        <v>0.25706940874035988</v>
      </c>
      <c r="P2267" s="1">
        <f t="shared" si="922"/>
        <v>2.394184479106487E-2</v>
      </c>
      <c r="Q2267" s="1">
        <f t="shared" si="923"/>
        <v>0.25519514981247549</v>
      </c>
      <c r="R2267" s="1">
        <f t="shared" si="924"/>
        <v>0.7661951498124755</v>
      </c>
      <c r="S2267" s="1"/>
      <c r="T2267" s="17">
        <f t="shared" si="925"/>
        <v>305.15052235027554</v>
      </c>
      <c r="U2267" s="18">
        <f t="shared" si="926"/>
        <v>2810.9146314785244</v>
      </c>
      <c r="V2267" s="2">
        <f t="shared" si="927"/>
        <v>289.89299623276173</v>
      </c>
      <c r="W2267" s="18">
        <f t="shared" si="928"/>
        <v>2670.368899904598</v>
      </c>
      <c r="X2267" s="2">
        <f t="shared" si="929"/>
        <v>-344.95486713900362</v>
      </c>
      <c r="Y2267" s="2">
        <f t="shared" si="930"/>
        <v>267.03688999045983</v>
      </c>
      <c r="Z2267" s="2">
        <f t="shared" si="931"/>
        <v>289.89299623276173</v>
      </c>
      <c r="AA2267" s="2">
        <f t="shared" si="932"/>
        <v>-1000</v>
      </c>
      <c r="AB2267" s="5">
        <f t="shared" si="933"/>
        <v>0.30299999999999994</v>
      </c>
      <c r="AC2267" s="5">
        <f t="shared" si="934"/>
        <v>-1</v>
      </c>
      <c r="AD2267" s="3">
        <f t="shared" si="935"/>
        <v>201411</v>
      </c>
      <c r="AE2267" s="21">
        <v>1.325</v>
      </c>
      <c r="AF2267" s="21">
        <v>3.7</v>
      </c>
      <c r="AG2267" s="21">
        <v>1.3029999999999999</v>
      </c>
      <c r="AH2267" s="21">
        <v>3.89</v>
      </c>
      <c r="AI2267">
        <v>34</v>
      </c>
      <c r="AJ2267">
        <v>17</v>
      </c>
      <c r="AK2267">
        <f t="shared" si="936"/>
        <v>-400</v>
      </c>
      <c r="AL2267">
        <f t="shared" si="937"/>
        <v>34</v>
      </c>
      <c r="AM2267">
        <f t="shared" si="938"/>
        <v>17</v>
      </c>
    </row>
    <row r="2268" spans="2:39" x14ac:dyDescent="0.25">
      <c r="B2268" s="23">
        <v>41967</v>
      </c>
      <c r="C2268" s="20" t="s">
        <v>46</v>
      </c>
      <c r="D2268" s="20" t="s">
        <v>31</v>
      </c>
      <c r="E2268" s="2">
        <v>-134.04825737265415</v>
      </c>
      <c r="F2268" s="2">
        <v>121</v>
      </c>
      <c r="H2268" s="2" t="str">
        <f t="shared" si="939"/>
        <v>New Orleans Saints</v>
      </c>
      <c r="I2268" s="2" t="str">
        <f t="shared" si="940"/>
        <v>Baltimore Ravens</v>
      </c>
      <c r="J2268" s="17">
        <f t="shared" si="941"/>
        <v>-134.04825737265415</v>
      </c>
      <c r="K2268" s="18">
        <f t="shared" si="942"/>
        <v>121</v>
      </c>
      <c r="L2268" s="4">
        <f t="shared" si="918"/>
        <v>1.746</v>
      </c>
      <c r="M2268" s="4">
        <f t="shared" si="919"/>
        <v>2.21</v>
      </c>
      <c r="N2268" s="1">
        <f t="shared" si="920"/>
        <v>0.57273768613974796</v>
      </c>
      <c r="O2268" s="1">
        <f t="shared" si="921"/>
        <v>0.45248868778280543</v>
      </c>
      <c r="P2268" s="1">
        <f t="shared" si="922"/>
        <v>2.4605662285136498E-2</v>
      </c>
      <c r="Q2268" s="1">
        <f t="shared" si="923"/>
        <v>6.0124499178471263E-2</v>
      </c>
      <c r="R2268" s="1">
        <f t="shared" si="924"/>
        <v>0.5711244991784713</v>
      </c>
      <c r="S2268" s="1"/>
      <c r="T2268" s="17">
        <f t="shared" si="925"/>
        <v>750.93171705721034</v>
      </c>
      <c r="U2268" s="18">
        <f t="shared" si="926"/>
        <v>1211.3891833551868</v>
      </c>
      <c r="V2268" s="2">
        <f t="shared" si="927"/>
        <v>713.38513120434982</v>
      </c>
      <c r="W2268" s="18">
        <f t="shared" si="928"/>
        <v>1150.8197241874275</v>
      </c>
      <c r="X2268" s="2">
        <f t="shared" si="929"/>
        <v>-140.17673711698779</v>
      </c>
      <c r="Y2268" s="2">
        <f t="shared" si="930"/>
        <v>115.08197241874275</v>
      </c>
      <c r="Z2268" s="2">
        <f t="shared" si="931"/>
        <v>-1000</v>
      </c>
      <c r="AA2268" s="2">
        <f t="shared" si="932"/>
        <v>1150.8197241874275</v>
      </c>
      <c r="AB2268" s="5">
        <f t="shared" si="933"/>
        <v>-1</v>
      </c>
      <c r="AC2268" s="5">
        <f t="shared" si="934"/>
        <v>1.21</v>
      </c>
      <c r="AD2268" s="3">
        <f t="shared" si="935"/>
        <v>201411</v>
      </c>
      <c r="AE2268" s="21">
        <v>1.5069999999999999</v>
      </c>
      <c r="AF2268" s="21">
        <v>2.77</v>
      </c>
      <c r="AG2268" s="21">
        <v>1.746</v>
      </c>
      <c r="AH2268" s="21">
        <v>2.21</v>
      </c>
      <c r="AI2268">
        <v>27</v>
      </c>
      <c r="AJ2268">
        <v>34</v>
      </c>
      <c r="AK2268">
        <f t="shared" si="936"/>
        <v>-140</v>
      </c>
      <c r="AL2268">
        <f t="shared" si="937"/>
        <v>27</v>
      </c>
      <c r="AM2268">
        <f t="shared" si="938"/>
        <v>34</v>
      </c>
    </row>
    <row r="2269" spans="2:39" x14ac:dyDescent="0.25">
      <c r="B2269" s="23">
        <v>41967</v>
      </c>
      <c r="C2269" s="20" t="s">
        <v>27</v>
      </c>
      <c r="D2269" s="20" t="s">
        <v>45</v>
      </c>
      <c r="E2269" s="2">
        <v>-143.06151645207439</v>
      </c>
      <c r="F2269" s="2">
        <v>129</v>
      </c>
      <c r="H2269" s="2" t="str">
        <f t="shared" si="939"/>
        <v>Buffalo Bills</v>
      </c>
      <c r="I2269" s="2" t="str">
        <f t="shared" si="940"/>
        <v>New York Jets</v>
      </c>
      <c r="J2269" s="17">
        <f t="shared" si="941"/>
        <v>-143.06151645207439</v>
      </c>
      <c r="K2269" s="18">
        <f t="shared" si="942"/>
        <v>129</v>
      </c>
      <c r="L2269" s="4">
        <f t="shared" si="918"/>
        <v>1.6990000000000001</v>
      </c>
      <c r="M2269" s="4">
        <f t="shared" si="919"/>
        <v>2.29</v>
      </c>
      <c r="N2269" s="1">
        <f t="shared" si="920"/>
        <v>0.58858151854031782</v>
      </c>
      <c r="O2269" s="1">
        <f t="shared" si="921"/>
        <v>0.4366812227074236</v>
      </c>
      <c r="P2269" s="1">
        <f t="shared" si="922"/>
        <v>2.4640260716971563E-2</v>
      </c>
      <c r="Q2269" s="1">
        <f t="shared" si="923"/>
        <v>7.5950147916447108E-2</v>
      </c>
      <c r="R2269" s="1">
        <f t="shared" si="924"/>
        <v>0.58695014791644717</v>
      </c>
      <c r="S2269" s="1"/>
      <c r="T2269" s="17">
        <f t="shared" si="925"/>
        <v>703.72220460254619</v>
      </c>
      <c r="U2269" s="18">
        <f t="shared" si="926"/>
        <v>1290.6088464490549</v>
      </c>
      <c r="V2269" s="2">
        <f t="shared" si="927"/>
        <v>668.5360943724188</v>
      </c>
      <c r="W2269" s="18">
        <f t="shared" si="928"/>
        <v>1226.0784041266022</v>
      </c>
      <c r="X2269" s="2">
        <f t="shared" si="929"/>
        <v>-149.58055494950344</v>
      </c>
      <c r="Y2269" s="2">
        <f t="shared" si="930"/>
        <v>122.60784041266022</v>
      </c>
      <c r="Z2269" s="2">
        <f t="shared" si="931"/>
        <v>668.5360943724188</v>
      </c>
      <c r="AA2269" s="2">
        <f t="shared" si="932"/>
        <v>-1000</v>
      </c>
      <c r="AB2269" s="5">
        <f t="shared" si="933"/>
        <v>0.69900000000000007</v>
      </c>
      <c r="AC2269" s="5">
        <f t="shared" si="934"/>
        <v>-1</v>
      </c>
      <c r="AD2269" s="3">
        <f t="shared" si="935"/>
        <v>201411</v>
      </c>
      <c r="AE2269" s="21">
        <v>1.6890000000000001</v>
      </c>
      <c r="AF2269" s="21">
        <v>2.31</v>
      </c>
      <c r="AG2269" s="21">
        <v>1.6990000000000001</v>
      </c>
      <c r="AH2269" s="21">
        <v>2.29</v>
      </c>
      <c r="AI2269">
        <v>38</v>
      </c>
      <c r="AJ2269">
        <v>3</v>
      </c>
      <c r="AK2269">
        <f t="shared" si="936"/>
        <v>-150</v>
      </c>
      <c r="AL2269">
        <f t="shared" si="937"/>
        <v>38</v>
      </c>
      <c r="AM2269">
        <f t="shared" si="938"/>
        <v>3</v>
      </c>
    </row>
    <row r="2270" spans="2:39" x14ac:dyDescent="0.25">
      <c r="B2270" s="23">
        <v>41966</v>
      </c>
      <c r="C2270" s="20" t="s">
        <v>28</v>
      </c>
      <c r="D2270" s="20" t="s">
        <v>26</v>
      </c>
      <c r="E2270" s="2">
        <v>181</v>
      </c>
      <c r="F2270" s="2">
        <v>-202.02020202020196</v>
      </c>
      <c r="H2270" s="2" t="str">
        <f t="shared" si="939"/>
        <v>Dallas Cowboys</v>
      </c>
      <c r="I2270" s="2" t="str">
        <f t="shared" si="940"/>
        <v>New York Giants</v>
      </c>
      <c r="J2270" s="17">
        <f t="shared" si="941"/>
        <v>-202.02020202020196</v>
      </c>
      <c r="K2270" s="18">
        <f t="shared" si="942"/>
        <v>181</v>
      </c>
      <c r="L2270" s="4">
        <f t="shared" si="918"/>
        <v>1.4950000000000001</v>
      </c>
      <c r="M2270" s="4">
        <f t="shared" si="919"/>
        <v>2.81</v>
      </c>
      <c r="N2270" s="1">
        <f t="shared" si="920"/>
        <v>0.66889632107023411</v>
      </c>
      <c r="O2270" s="1">
        <f t="shared" si="921"/>
        <v>0.35587188612099646</v>
      </c>
      <c r="P2270" s="1">
        <f t="shared" si="922"/>
        <v>2.4169570267131069E-2</v>
      </c>
      <c r="Q2270" s="1">
        <f t="shared" si="923"/>
        <v>0.15651221747461883</v>
      </c>
      <c r="R2270" s="1">
        <f t="shared" si="924"/>
        <v>0.66751221747461886</v>
      </c>
      <c r="S2270" s="1"/>
      <c r="T2270" s="17">
        <f t="shared" si="925"/>
        <v>498.09992060261197</v>
      </c>
      <c r="U2270" s="18">
        <f t="shared" si="926"/>
        <v>1796.2818011286422</v>
      </c>
      <c r="V2270" s="2">
        <f t="shared" si="927"/>
        <v>473.19492457248134</v>
      </c>
      <c r="W2270" s="18">
        <f t="shared" si="928"/>
        <v>1706.46771107221</v>
      </c>
      <c r="X2270" s="2">
        <f t="shared" si="929"/>
        <v>-211.32940107155051</v>
      </c>
      <c r="Y2270" s="2">
        <f t="shared" si="930"/>
        <v>170.64677110722101</v>
      </c>
      <c r="Z2270" s="2">
        <f t="shared" si="931"/>
        <v>473.19492457248134</v>
      </c>
      <c r="AA2270" s="2">
        <f t="shared" si="932"/>
        <v>-1000</v>
      </c>
      <c r="AB2270" s="5">
        <f t="shared" si="933"/>
        <v>0.49500000000000011</v>
      </c>
      <c r="AC2270" s="5">
        <f t="shared" si="934"/>
        <v>-1</v>
      </c>
      <c r="AD2270" s="3">
        <f t="shared" si="935"/>
        <v>201411</v>
      </c>
      <c r="AE2270" s="21">
        <v>2.4500000000000002</v>
      </c>
      <c r="AF2270" s="21">
        <v>1.621</v>
      </c>
      <c r="AG2270" s="21">
        <v>2.81</v>
      </c>
      <c r="AH2270" s="21">
        <v>1.4950000000000001</v>
      </c>
      <c r="AI2270">
        <v>28</v>
      </c>
      <c r="AJ2270">
        <v>31</v>
      </c>
      <c r="AK2270">
        <f t="shared" si="936"/>
        <v>-300</v>
      </c>
      <c r="AL2270">
        <f t="shared" si="937"/>
        <v>31</v>
      </c>
      <c r="AM2270">
        <f t="shared" si="938"/>
        <v>28</v>
      </c>
    </row>
    <row r="2271" spans="2:39" x14ac:dyDescent="0.25">
      <c r="B2271" s="23">
        <v>41966</v>
      </c>
      <c r="C2271" s="20" t="s">
        <v>41</v>
      </c>
      <c r="D2271" s="20" t="s">
        <v>33</v>
      </c>
      <c r="E2271" s="2">
        <v>-285.71428571428567</v>
      </c>
      <c r="F2271" s="2">
        <v>252</v>
      </c>
      <c r="H2271" s="2" t="str">
        <f t="shared" si="939"/>
        <v>Denver Broncos</v>
      </c>
      <c r="I2271" s="2" t="str">
        <f t="shared" si="940"/>
        <v>Miami Dolphins</v>
      </c>
      <c r="J2271" s="17">
        <f t="shared" si="941"/>
        <v>-285.71428571428567</v>
      </c>
      <c r="K2271" s="18">
        <f t="shared" si="942"/>
        <v>252</v>
      </c>
      <c r="L2271" s="4">
        <f t="shared" si="918"/>
        <v>1.35</v>
      </c>
      <c r="M2271" s="4">
        <f t="shared" si="919"/>
        <v>3.52</v>
      </c>
      <c r="N2271" s="1">
        <f t="shared" si="920"/>
        <v>0.7407407407407407</v>
      </c>
      <c r="O2271" s="1">
        <f t="shared" si="921"/>
        <v>0.28409090909090912</v>
      </c>
      <c r="P2271" s="1">
        <f t="shared" si="922"/>
        <v>2.4229979466118934E-2</v>
      </c>
      <c r="Q2271" s="1">
        <f t="shared" si="923"/>
        <v>0.22832491582491579</v>
      </c>
      <c r="R2271" s="1">
        <f t="shared" si="924"/>
        <v>0.73932491582491577</v>
      </c>
      <c r="S2271" s="1"/>
      <c r="T2271" s="17">
        <f t="shared" si="925"/>
        <v>352.58528232371435</v>
      </c>
      <c r="U2271" s="18">
        <f t="shared" si="926"/>
        <v>2470.1836460228901</v>
      </c>
      <c r="V2271" s="2">
        <f t="shared" si="927"/>
        <v>334.95601820752864</v>
      </c>
      <c r="W2271" s="18">
        <f t="shared" si="928"/>
        <v>2346.6744637217457</v>
      </c>
      <c r="X2271" s="2">
        <f t="shared" si="929"/>
        <v>-298.54665855874549</v>
      </c>
      <c r="Y2271" s="2">
        <f t="shared" si="930"/>
        <v>234.66744637217457</v>
      </c>
      <c r="Z2271" s="2">
        <f t="shared" si="931"/>
        <v>334.95601820752864</v>
      </c>
      <c r="AA2271" s="2">
        <f t="shared" si="932"/>
        <v>-1000</v>
      </c>
      <c r="AB2271" s="5">
        <f t="shared" si="933"/>
        <v>0.35000000000000009</v>
      </c>
      <c r="AC2271" s="5">
        <f t="shared" si="934"/>
        <v>-1</v>
      </c>
      <c r="AD2271" s="3">
        <f t="shared" si="935"/>
        <v>201411</v>
      </c>
      <c r="AE2271" s="21">
        <v>1.3</v>
      </c>
      <c r="AF2271" s="21">
        <v>3.92</v>
      </c>
      <c r="AG2271" s="21">
        <v>1.35</v>
      </c>
      <c r="AH2271" s="21">
        <v>3.52</v>
      </c>
      <c r="AI2271">
        <v>39</v>
      </c>
      <c r="AJ2271">
        <v>36</v>
      </c>
      <c r="AK2271">
        <f t="shared" si="936"/>
        <v>-300</v>
      </c>
      <c r="AL2271">
        <f t="shared" si="937"/>
        <v>39</v>
      </c>
      <c r="AM2271">
        <f t="shared" si="938"/>
        <v>36</v>
      </c>
    </row>
    <row r="2272" spans="2:39" x14ac:dyDescent="0.25">
      <c r="B2272" s="23">
        <v>41966</v>
      </c>
      <c r="C2272" s="20" t="s">
        <v>25</v>
      </c>
      <c r="D2272" s="20" t="s">
        <v>56</v>
      </c>
      <c r="E2272" s="2">
        <v>-420.1680672268908</v>
      </c>
      <c r="F2272" s="2">
        <v>361.00000000000006</v>
      </c>
      <c r="H2272" s="2" t="str">
        <f t="shared" si="939"/>
        <v>San Francisco 49ers</v>
      </c>
      <c r="I2272" s="2" t="str">
        <f t="shared" si="940"/>
        <v>Washington Redskins</v>
      </c>
      <c r="J2272" s="17">
        <f t="shared" si="941"/>
        <v>-420.1680672268908</v>
      </c>
      <c r="K2272" s="18">
        <f t="shared" si="942"/>
        <v>361.00000000000006</v>
      </c>
      <c r="L2272" s="4">
        <f t="shared" si="918"/>
        <v>1.238</v>
      </c>
      <c r="M2272" s="4">
        <f t="shared" si="919"/>
        <v>4.6100000000000012</v>
      </c>
      <c r="N2272" s="1">
        <f t="shared" si="920"/>
        <v>0.80775444264943463</v>
      </c>
      <c r="O2272" s="1">
        <f t="shared" si="921"/>
        <v>0.21691973969631231</v>
      </c>
      <c r="P2272" s="1">
        <f t="shared" si="922"/>
        <v>2.4080027359781098E-2</v>
      </c>
      <c r="Q2272" s="1">
        <f t="shared" si="923"/>
        <v>0.29541735147656117</v>
      </c>
      <c r="R2272" s="1">
        <f t="shared" si="924"/>
        <v>0.80641735147656113</v>
      </c>
      <c r="S2272" s="1"/>
      <c r="T2272" s="17">
        <f t="shared" si="925"/>
        <v>240.05268260781642</v>
      </c>
      <c r="U2272" s="18">
        <f t="shared" si="926"/>
        <v>3463.1234488006144</v>
      </c>
      <c r="V2272" s="2">
        <f t="shared" si="927"/>
        <v>228.05004847742558</v>
      </c>
      <c r="W2272" s="18">
        <f t="shared" si="928"/>
        <v>3289.9672763605836</v>
      </c>
      <c r="X2272" s="2">
        <f t="shared" si="929"/>
        <v>-438.50023566164202</v>
      </c>
      <c r="Y2272" s="2">
        <f t="shared" si="930"/>
        <v>328.99672763605838</v>
      </c>
      <c r="Z2272" s="2">
        <f t="shared" si="931"/>
        <v>228.05004847742558</v>
      </c>
      <c r="AA2272" s="2">
        <f t="shared" si="932"/>
        <v>-1000</v>
      </c>
      <c r="AB2272" s="5">
        <f t="shared" si="933"/>
        <v>0.23799999999999999</v>
      </c>
      <c r="AC2272" s="5">
        <f t="shared" si="934"/>
        <v>-1</v>
      </c>
      <c r="AD2272" s="3">
        <f t="shared" si="935"/>
        <v>201411</v>
      </c>
      <c r="AE2272" s="21">
        <v>1.2430000000000001</v>
      </c>
      <c r="AF2272" s="21">
        <v>4.54</v>
      </c>
      <c r="AG2272" s="21">
        <v>1.238</v>
      </c>
      <c r="AH2272" s="21">
        <v>4.6100000000000003</v>
      </c>
      <c r="AI2272">
        <v>17</v>
      </c>
      <c r="AJ2272">
        <v>13</v>
      </c>
      <c r="AK2272">
        <f t="shared" si="936"/>
        <v>-500</v>
      </c>
      <c r="AL2272">
        <f t="shared" si="937"/>
        <v>17</v>
      </c>
      <c r="AM2272">
        <f t="shared" si="938"/>
        <v>13</v>
      </c>
    </row>
    <row r="2273" spans="2:39" x14ac:dyDescent="0.25">
      <c r="B2273" s="23">
        <v>41966</v>
      </c>
      <c r="C2273" s="20" t="s">
        <v>57</v>
      </c>
      <c r="D2273" s="20" t="s">
        <v>58</v>
      </c>
      <c r="E2273" s="2">
        <v>-195.3125</v>
      </c>
      <c r="F2273" s="2">
        <v>175</v>
      </c>
      <c r="H2273" s="2" t="str">
        <f t="shared" si="939"/>
        <v>San Diego Chargers</v>
      </c>
      <c r="I2273" s="2" t="str">
        <f t="shared" si="940"/>
        <v>St. Louis Rams</v>
      </c>
      <c r="J2273" s="17">
        <f t="shared" si="941"/>
        <v>-195.3125</v>
      </c>
      <c r="K2273" s="18">
        <f t="shared" si="942"/>
        <v>175</v>
      </c>
      <c r="L2273" s="4">
        <f t="shared" si="918"/>
        <v>1.512</v>
      </c>
      <c r="M2273" s="4">
        <f t="shared" si="919"/>
        <v>2.75</v>
      </c>
      <c r="N2273" s="1">
        <f t="shared" si="920"/>
        <v>0.66137566137566139</v>
      </c>
      <c r="O2273" s="1">
        <f t="shared" si="921"/>
        <v>0.36363636363636365</v>
      </c>
      <c r="P2273" s="1">
        <f t="shared" si="922"/>
        <v>2.4401689347724131E-2</v>
      </c>
      <c r="Q2273" s="1">
        <f t="shared" si="923"/>
        <v>0.14886964886964887</v>
      </c>
      <c r="R2273" s="1">
        <f t="shared" si="924"/>
        <v>0.65986964886964894</v>
      </c>
      <c r="S2273" s="1"/>
      <c r="T2273" s="17">
        <f t="shared" si="925"/>
        <v>515.45081928376521</v>
      </c>
      <c r="U2273" s="18">
        <f t="shared" si="926"/>
        <v>1739.277880578285</v>
      </c>
      <c r="V2273" s="2">
        <f t="shared" si="927"/>
        <v>489.67827831957692</v>
      </c>
      <c r="W2273" s="18">
        <f t="shared" si="928"/>
        <v>1652.3139865493706</v>
      </c>
      <c r="X2273" s="2">
        <f t="shared" si="929"/>
        <v>-204.21571555750606</v>
      </c>
      <c r="Y2273" s="2">
        <f t="shared" si="930"/>
        <v>165.23139865493707</v>
      </c>
      <c r="Z2273" s="2">
        <f t="shared" si="931"/>
        <v>489.67827831957692</v>
      </c>
      <c r="AA2273" s="2">
        <f t="shared" si="932"/>
        <v>-1000</v>
      </c>
      <c r="AB2273" s="5">
        <f t="shared" si="933"/>
        <v>0.51200000000000001</v>
      </c>
      <c r="AC2273" s="5">
        <f t="shared" si="934"/>
        <v>-1</v>
      </c>
      <c r="AD2273" s="3">
        <f t="shared" si="935"/>
        <v>201411</v>
      </c>
      <c r="AE2273" s="21">
        <v>1.4159999999999999</v>
      </c>
      <c r="AF2273" s="21">
        <v>3.14</v>
      </c>
      <c r="AG2273" s="21">
        <v>1.512</v>
      </c>
      <c r="AH2273" s="21">
        <v>2.75</v>
      </c>
      <c r="AI2273">
        <v>27</v>
      </c>
      <c r="AJ2273">
        <v>24</v>
      </c>
      <c r="AK2273">
        <f t="shared" si="936"/>
        <v>-200</v>
      </c>
      <c r="AL2273">
        <f t="shared" si="937"/>
        <v>27</v>
      </c>
      <c r="AM2273">
        <f t="shared" si="938"/>
        <v>24</v>
      </c>
    </row>
    <row r="2274" spans="2:39" x14ac:dyDescent="0.25">
      <c r="B2274" s="23">
        <v>41966</v>
      </c>
      <c r="C2274" s="20" t="s">
        <v>35</v>
      </c>
      <c r="D2274" s="20" t="s">
        <v>51</v>
      </c>
      <c r="E2274" s="2">
        <v>-361.01083032490988</v>
      </c>
      <c r="F2274" s="2">
        <v>313.99999999999994</v>
      </c>
      <c r="H2274" s="2" t="str">
        <f t="shared" si="939"/>
        <v>Seattle Seahawks</v>
      </c>
      <c r="I2274" s="2" t="str">
        <f t="shared" si="940"/>
        <v>Arizona Cardinals</v>
      </c>
      <c r="J2274" s="17">
        <f t="shared" si="941"/>
        <v>-361.01083032490988</v>
      </c>
      <c r="K2274" s="18">
        <f t="shared" si="942"/>
        <v>313.99999999999994</v>
      </c>
      <c r="L2274" s="4">
        <f t="shared" si="918"/>
        <v>1.2769999999999999</v>
      </c>
      <c r="M2274" s="4">
        <f t="shared" si="919"/>
        <v>4.1399999999999988</v>
      </c>
      <c r="N2274" s="1">
        <f t="shared" si="920"/>
        <v>0.78308535630383713</v>
      </c>
      <c r="O2274" s="1">
        <f t="shared" si="921"/>
        <v>0.24154589371980684</v>
      </c>
      <c r="P2274" s="1">
        <f t="shared" si="922"/>
        <v>2.4039136053166099E-2</v>
      </c>
      <c r="Q2274" s="1">
        <f t="shared" si="923"/>
        <v>0.27076973129201515</v>
      </c>
      <c r="R2274" s="1">
        <f t="shared" si="924"/>
        <v>0.7817697312920151</v>
      </c>
      <c r="S2274" s="1"/>
      <c r="T2274" s="17">
        <f t="shared" si="925"/>
        <v>279.14903835854597</v>
      </c>
      <c r="U2274" s="18">
        <f t="shared" si="926"/>
        <v>3040.0006684082323</v>
      </c>
      <c r="V2274" s="2">
        <f t="shared" si="927"/>
        <v>265.19158644061866</v>
      </c>
      <c r="W2274" s="18">
        <f t="shared" si="928"/>
        <v>2888.0006349878204</v>
      </c>
      <c r="X2274" s="2">
        <f t="shared" si="929"/>
        <v>-377.08586966197686</v>
      </c>
      <c r="Y2274" s="2">
        <f t="shared" si="930"/>
        <v>288.80006349878204</v>
      </c>
      <c r="Z2274" s="2">
        <f t="shared" si="931"/>
        <v>265.19158644061866</v>
      </c>
      <c r="AA2274" s="2">
        <f t="shared" si="932"/>
        <v>-1000</v>
      </c>
      <c r="AB2274" s="5">
        <f t="shared" si="933"/>
        <v>0.27699999999999991</v>
      </c>
      <c r="AC2274" s="5">
        <f t="shared" si="934"/>
        <v>-1</v>
      </c>
      <c r="AD2274" s="3">
        <f t="shared" si="935"/>
        <v>201411</v>
      </c>
      <c r="AE2274" s="21">
        <v>1.357</v>
      </c>
      <c r="AF2274" s="21">
        <v>3.48</v>
      </c>
      <c r="AG2274" s="21">
        <v>1.2769999999999999</v>
      </c>
      <c r="AH2274" s="21">
        <v>4.1399999999999997</v>
      </c>
      <c r="AI2274">
        <v>19</v>
      </c>
      <c r="AJ2274">
        <v>3</v>
      </c>
      <c r="AK2274">
        <f t="shared" si="936"/>
        <v>-400</v>
      </c>
      <c r="AL2274">
        <f t="shared" si="937"/>
        <v>19</v>
      </c>
      <c r="AM2274">
        <f t="shared" si="938"/>
        <v>3</v>
      </c>
    </row>
    <row r="2275" spans="2:39" x14ac:dyDescent="0.25">
      <c r="B2275" s="23">
        <v>41966</v>
      </c>
      <c r="C2275" s="20" t="s">
        <v>38</v>
      </c>
      <c r="D2275" s="20" t="s">
        <v>49</v>
      </c>
      <c r="E2275" s="2">
        <v>-145.13788098693757</v>
      </c>
      <c r="F2275" s="2">
        <v>131</v>
      </c>
      <c r="H2275" s="2" t="str">
        <f t="shared" si="939"/>
        <v>Atlanta Falcons</v>
      </c>
      <c r="I2275" s="2" t="str">
        <f t="shared" si="940"/>
        <v>Cleveland Browns</v>
      </c>
      <c r="J2275" s="17">
        <f t="shared" si="941"/>
        <v>-145.13788098693757</v>
      </c>
      <c r="K2275" s="18">
        <f t="shared" si="942"/>
        <v>131</v>
      </c>
      <c r="L2275" s="4">
        <f t="shared" si="918"/>
        <v>1.6890000000000001</v>
      </c>
      <c r="M2275" s="4">
        <f t="shared" si="919"/>
        <v>2.31</v>
      </c>
      <c r="N2275" s="1">
        <f t="shared" si="920"/>
        <v>0.59206631142687982</v>
      </c>
      <c r="O2275" s="1">
        <f t="shared" si="921"/>
        <v>0.4329004329004329</v>
      </c>
      <c r="P2275" s="1">
        <f t="shared" si="922"/>
        <v>2.4358589647411888E-2</v>
      </c>
      <c r="Q2275" s="1">
        <f t="shared" si="923"/>
        <v>7.9582939263223462E-2</v>
      </c>
      <c r="R2275" s="1">
        <f t="shared" si="924"/>
        <v>0.59058293926322347</v>
      </c>
      <c r="S2275" s="1"/>
      <c r="T2275" s="17">
        <f t="shared" si="925"/>
        <v>693.24227558544305</v>
      </c>
      <c r="U2275" s="18">
        <f t="shared" si="926"/>
        <v>1309.568863191934</v>
      </c>
      <c r="V2275" s="2">
        <f t="shared" si="927"/>
        <v>658.58016180617085</v>
      </c>
      <c r="W2275" s="18">
        <f t="shared" si="928"/>
        <v>1244.0904200323373</v>
      </c>
      <c r="X2275" s="2">
        <f t="shared" si="929"/>
        <v>-151.84180423192183</v>
      </c>
      <c r="Y2275" s="2">
        <f t="shared" si="930"/>
        <v>124.40904200323374</v>
      </c>
      <c r="Z2275" s="2">
        <f t="shared" si="931"/>
        <v>-1000</v>
      </c>
      <c r="AA2275" s="2">
        <f t="shared" si="932"/>
        <v>1244.0904200323373</v>
      </c>
      <c r="AB2275" s="5">
        <f t="shared" si="933"/>
        <v>-1</v>
      </c>
      <c r="AC2275" s="5">
        <f t="shared" si="934"/>
        <v>1.31</v>
      </c>
      <c r="AD2275" s="3">
        <f t="shared" si="935"/>
        <v>201411</v>
      </c>
      <c r="AE2275" s="21">
        <v>1.595</v>
      </c>
      <c r="AF2275" s="21">
        <v>2.52</v>
      </c>
      <c r="AG2275" s="21">
        <v>1.6890000000000001</v>
      </c>
      <c r="AH2275" s="21">
        <v>2.31</v>
      </c>
      <c r="AI2275">
        <v>24</v>
      </c>
      <c r="AJ2275">
        <v>26</v>
      </c>
      <c r="AK2275">
        <f t="shared" si="936"/>
        <v>-150</v>
      </c>
      <c r="AL2275">
        <f t="shared" si="937"/>
        <v>24</v>
      </c>
      <c r="AM2275">
        <f t="shared" si="938"/>
        <v>26</v>
      </c>
    </row>
    <row r="2276" spans="2:39" x14ac:dyDescent="0.25">
      <c r="B2276" s="23">
        <v>41966</v>
      </c>
      <c r="C2276" s="20" t="s">
        <v>40</v>
      </c>
      <c r="D2276" s="20" t="s">
        <v>30</v>
      </c>
      <c r="E2276" s="2">
        <v>-202.02020202020196</v>
      </c>
      <c r="F2276" s="2">
        <v>181</v>
      </c>
      <c r="H2276" s="2" t="str">
        <f t="shared" si="939"/>
        <v>Chicago Bears</v>
      </c>
      <c r="I2276" s="2" t="str">
        <f t="shared" si="940"/>
        <v>Tampa Bay Buccaneers</v>
      </c>
      <c r="J2276" s="17">
        <f t="shared" si="941"/>
        <v>-202.02020202020196</v>
      </c>
      <c r="K2276" s="18">
        <f t="shared" si="942"/>
        <v>181</v>
      </c>
      <c r="L2276" s="4">
        <f t="shared" si="918"/>
        <v>1.4950000000000001</v>
      </c>
      <c r="M2276" s="4">
        <f t="shared" si="919"/>
        <v>2.81</v>
      </c>
      <c r="N2276" s="1">
        <f t="shared" si="920"/>
        <v>0.66889632107023411</v>
      </c>
      <c r="O2276" s="1">
        <f t="shared" si="921"/>
        <v>0.35587188612099646</v>
      </c>
      <c r="P2276" s="1">
        <f t="shared" si="922"/>
        <v>2.4169570267131069E-2</v>
      </c>
      <c r="Q2276" s="1">
        <f t="shared" si="923"/>
        <v>0.15651221747461883</v>
      </c>
      <c r="R2276" s="1">
        <f t="shared" si="924"/>
        <v>0.66751221747461886</v>
      </c>
      <c r="S2276" s="1"/>
      <c r="T2276" s="17">
        <f t="shared" si="925"/>
        <v>498.09992060261197</v>
      </c>
      <c r="U2276" s="18">
        <f t="shared" si="926"/>
        <v>1796.2818011286422</v>
      </c>
      <c r="V2276" s="2">
        <f t="shared" si="927"/>
        <v>473.19492457248134</v>
      </c>
      <c r="W2276" s="18">
        <f t="shared" si="928"/>
        <v>1706.46771107221</v>
      </c>
      <c r="X2276" s="2">
        <f t="shared" si="929"/>
        <v>-211.32940107155051</v>
      </c>
      <c r="Y2276" s="2">
        <f t="shared" si="930"/>
        <v>170.64677110722101</v>
      </c>
      <c r="Z2276" s="2">
        <f t="shared" si="931"/>
        <v>473.19492457248134</v>
      </c>
      <c r="AA2276" s="2">
        <f t="shared" si="932"/>
        <v>-1000</v>
      </c>
      <c r="AB2276" s="5">
        <f t="shared" si="933"/>
        <v>0.49500000000000011</v>
      </c>
      <c r="AC2276" s="5">
        <f t="shared" si="934"/>
        <v>-1</v>
      </c>
      <c r="AD2276" s="3">
        <f t="shared" si="935"/>
        <v>201411</v>
      </c>
      <c r="AE2276" s="21">
        <v>1.4</v>
      </c>
      <c r="AF2276" s="21">
        <v>3.22</v>
      </c>
      <c r="AG2276" s="21">
        <v>1.4950000000000001</v>
      </c>
      <c r="AH2276" s="21">
        <v>2.81</v>
      </c>
      <c r="AI2276">
        <v>21</v>
      </c>
      <c r="AJ2276">
        <v>13</v>
      </c>
      <c r="AK2276">
        <f t="shared" si="936"/>
        <v>-300</v>
      </c>
      <c r="AL2276">
        <f t="shared" si="937"/>
        <v>21</v>
      </c>
      <c r="AM2276">
        <f t="shared" si="938"/>
        <v>13</v>
      </c>
    </row>
    <row r="2277" spans="2:39" x14ac:dyDescent="0.25">
      <c r="B2277" s="23">
        <v>41966</v>
      </c>
      <c r="C2277" s="20" t="s">
        <v>43</v>
      </c>
      <c r="D2277" s="20" t="s">
        <v>24</v>
      </c>
      <c r="E2277" s="2">
        <v>-149.03129657228018</v>
      </c>
      <c r="F2277" s="2">
        <v>135</v>
      </c>
      <c r="H2277" s="2" t="str">
        <f t="shared" si="939"/>
        <v>Houston Texans</v>
      </c>
      <c r="I2277" s="2" t="str">
        <f t="shared" si="940"/>
        <v>Cincinnati Bengals</v>
      </c>
      <c r="J2277" s="17">
        <f t="shared" si="941"/>
        <v>-149.03129657228018</v>
      </c>
      <c r="K2277" s="18">
        <f t="shared" si="942"/>
        <v>135</v>
      </c>
      <c r="L2277" s="4">
        <f t="shared" si="918"/>
        <v>1.671</v>
      </c>
      <c r="M2277" s="4">
        <f t="shared" si="919"/>
        <v>2.35</v>
      </c>
      <c r="N2277" s="1">
        <f t="shared" si="920"/>
        <v>0.59844404548174746</v>
      </c>
      <c r="O2277" s="1">
        <f t="shared" si="921"/>
        <v>0.42553191489361702</v>
      </c>
      <c r="P2277" s="1">
        <f t="shared" si="922"/>
        <v>2.3414573489181634E-2</v>
      </c>
      <c r="Q2277" s="1">
        <f t="shared" si="923"/>
        <v>8.6456065294065215E-2</v>
      </c>
      <c r="R2277" s="1">
        <f t="shared" si="924"/>
        <v>0.59745606529406525</v>
      </c>
      <c r="S2277" s="1"/>
      <c r="T2277" s="17">
        <f t="shared" si="925"/>
        <v>673.76324066239818</v>
      </c>
      <c r="U2277" s="18">
        <f t="shared" si="926"/>
        <v>1346.2787179800953</v>
      </c>
      <c r="V2277" s="2">
        <f t="shared" si="927"/>
        <v>640.07507862927821</v>
      </c>
      <c r="W2277" s="18">
        <f t="shared" si="928"/>
        <v>1278.9647820810906</v>
      </c>
      <c r="X2277" s="2">
        <f t="shared" si="929"/>
        <v>-156.23167240654044</v>
      </c>
      <c r="Y2277" s="2">
        <f t="shared" si="930"/>
        <v>127.89647820810906</v>
      </c>
      <c r="Z2277" s="2">
        <f t="shared" si="931"/>
        <v>-1000</v>
      </c>
      <c r="AA2277" s="2">
        <f t="shared" si="932"/>
        <v>1278.9647820810906</v>
      </c>
      <c r="AB2277" s="5">
        <f t="shared" si="933"/>
        <v>-1</v>
      </c>
      <c r="AC2277" s="5">
        <f t="shared" si="934"/>
        <v>1.35</v>
      </c>
      <c r="AD2277" s="3">
        <f t="shared" si="935"/>
        <v>201411</v>
      </c>
      <c r="AE2277" s="21">
        <v>1.833</v>
      </c>
      <c r="AF2277" s="21">
        <v>2.09</v>
      </c>
      <c r="AG2277" s="21">
        <v>1.671</v>
      </c>
      <c r="AH2277" s="21">
        <v>2.35</v>
      </c>
      <c r="AI2277">
        <v>13</v>
      </c>
      <c r="AJ2277">
        <v>22</v>
      </c>
      <c r="AK2277">
        <f t="shared" si="936"/>
        <v>-150</v>
      </c>
      <c r="AL2277">
        <f t="shared" si="937"/>
        <v>13</v>
      </c>
      <c r="AM2277">
        <f t="shared" si="938"/>
        <v>22</v>
      </c>
    </row>
    <row r="2278" spans="2:39" x14ac:dyDescent="0.25">
      <c r="B2278" s="23">
        <v>41966</v>
      </c>
      <c r="C2278" s="20" t="s">
        <v>42</v>
      </c>
      <c r="D2278" s="20" t="s">
        <v>29</v>
      </c>
      <c r="E2278" s="2">
        <v>-704.22535211267655</v>
      </c>
      <c r="F2278" s="2">
        <v>569</v>
      </c>
      <c r="H2278" s="2" t="str">
        <f t="shared" si="939"/>
        <v>Indianapolis Colts</v>
      </c>
      <c r="I2278" s="2" t="str">
        <f t="shared" si="940"/>
        <v>Jacksonville Jaguars</v>
      </c>
      <c r="J2278" s="17">
        <f t="shared" si="941"/>
        <v>-704.22535211267655</v>
      </c>
      <c r="K2278" s="18">
        <f t="shared" si="942"/>
        <v>569</v>
      </c>
      <c r="L2278" s="4">
        <f t="shared" si="918"/>
        <v>1.1419999999999999</v>
      </c>
      <c r="M2278" s="4">
        <f t="shared" si="919"/>
        <v>6.69</v>
      </c>
      <c r="N2278" s="1">
        <f t="shared" si="920"/>
        <v>0.87565674255691772</v>
      </c>
      <c r="O2278" s="1">
        <f t="shared" si="921"/>
        <v>0.14947683109118085</v>
      </c>
      <c r="P2278" s="1">
        <f t="shared" si="922"/>
        <v>2.4517364657814289E-2</v>
      </c>
      <c r="Q2278" s="1">
        <f t="shared" si="923"/>
        <v>0.36308995573286845</v>
      </c>
      <c r="R2278" s="1">
        <f t="shared" si="924"/>
        <v>0.87408995573286852</v>
      </c>
      <c r="S2278" s="1"/>
      <c r="T2278" s="17">
        <f t="shared" si="925"/>
        <v>144.04700962564431</v>
      </c>
      <c r="U2278" s="18">
        <f t="shared" si="926"/>
        <v>5244.6895961497903</v>
      </c>
      <c r="V2278" s="2">
        <f t="shared" si="927"/>
        <v>136.84465914436208</v>
      </c>
      <c r="W2278" s="18">
        <f t="shared" si="928"/>
        <v>4982.4551163423002</v>
      </c>
      <c r="X2278" s="2">
        <f t="shared" si="929"/>
        <v>-730.75559269365863</v>
      </c>
      <c r="Y2278" s="2">
        <f t="shared" si="930"/>
        <v>498.24551163423001</v>
      </c>
      <c r="Z2278" s="2">
        <f t="shared" si="931"/>
        <v>136.84465914436208</v>
      </c>
      <c r="AA2278" s="2">
        <f t="shared" si="932"/>
        <v>-1000</v>
      </c>
      <c r="AB2278" s="5">
        <f t="shared" si="933"/>
        <v>0.1419999999999999</v>
      </c>
      <c r="AC2278" s="5">
        <f t="shared" si="934"/>
        <v>-1</v>
      </c>
      <c r="AD2278" s="3">
        <f t="shared" si="935"/>
        <v>201411</v>
      </c>
      <c r="AE2278" s="21">
        <v>1.105</v>
      </c>
      <c r="AF2278" s="21">
        <v>8.36</v>
      </c>
      <c r="AG2278" s="21">
        <v>1.1419999999999999</v>
      </c>
      <c r="AH2278" s="21">
        <v>6.69</v>
      </c>
      <c r="AI2278">
        <v>23</v>
      </c>
      <c r="AJ2278">
        <v>3</v>
      </c>
      <c r="AK2278">
        <f t="shared" si="936"/>
        <v>-800</v>
      </c>
      <c r="AL2278">
        <f t="shared" si="937"/>
        <v>23</v>
      </c>
      <c r="AM2278">
        <f t="shared" si="938"/>
        <v>3</v>
      </c>
    </row>
    <row r="2279" spans="2:39" x14ac:dyDescent="0.25">
      <c r="B2279" s="23">
        <v>41966</v>
      </c>
      <c r="C2279" s="20" t="s">
        <v>32</v>
      </c>
      <c r="D2279" s="20" t="s">
        <v>36</v>
      </c>
      <c r="E2279" s="2">
        <v>297</v>
      </c>
      <c r="F2279" s="2">
        <v>-340.13605442176868</v>
      </c>
      <c r="H2279" s="2" t="str">
        <f t="shared" si="939"/>
        <v>Green Bay Packers</v>
      </c>
      <c r="I2279" s="2" t="str">
        <f t="shared" si="940"/>
        <v>Minnesota Vikings</v>
      </c>
      <c r="J2279" s="17">
        <f t="shared" si="941"/>
        <v>-340.13605442176868</v>
      </c>
      <c r="K2279" s="18">
        <f t="shared" si="942"/>
        <v>297</v>
      </c>
      <c r="L2279" s="4">
        <f t="shared" si="918"/>
        <v>1.294</v>
      </c>
      <c r="M2279" s="4">
        <f t="shared" si="919"/>
        <v>3.97</v>
      </c>
      <c r="N2279" s="1">
        <f t="shared" si="920"/>
        <v>0.77279752704791338</v>
      </c>
      <c r="O2279" s="1">
        <f t="shared" si="921"/>
        <v>0.25188916876574308</v>
      </c>
      <c r="P2279" s="1">
        <f t="shared" si="922"/>
        <v>2.4091945288753691E-2</v>
      </c>
      <c r="Q2279" s="1">
        <f t="shared" si="923"/>
        <v>0.26045417914108515</v>
      </c>
      <c r="R2279" s="1">
        <f t="shared" si="924"/>
        <v>0.77145417914108516</v>
      </c>
      <c r="S2279" s="1"/>
      <c r="T2279" s="17">
        <f t="shared" si="925"/>
        <v>296.25326693203101</v>
      </c>
      <c r="U2279" s="18">
        <f t="shared" si="926"/>
        <v>2885.3748766723884</v>
      </c>
      <c r="V2279" s="2">
        <f t="shared" si="927"/>
        <v>281.44060358542947</v>
      </c>
      <c r="W2279" s="18">
        <f t="shared" si="928"/>
        <v>2741.1061328387686</v>
      </c>
      <c r="X2279" s="2">
        <f t="shared" si="929"/>
        <v>-355.31475816226941</v>
      </c>
      <c r="Y2279" s="2">
        <f t="shared" si="930"/>
        <v>274.11061328387689</v>
      </c>
      <c r="Z2279" s="2">
        <f t="shared" si="931"/>
        <v>281.44060358542947</v>
      </c>
      <c r="AA2279" s="2">
        <f t="shared" si="932"/>
        <v>-1000</v>
      </c>
      <c r="AB2279" s="5">
        <f t="shared" si="933"/>
        <v>0.29400000000000004</v>
      </c>
      <c r="AC2279" s="5">
        <f t="shared" si="934"/>
        <v>-1</v>
      </c>
      <c r="AD2279" s="3">
        <f t="shared" si="935"/>
        <v>201411</v>
      </c>
      <c r="AE2279" s="21">
        <v>5</v>
      </c>
      <c r="AF2279" s="21">
        <v>1.212</v>
      </c>
      <c r="AG2279" s="21">
        <v>3.97</v>
      </c>
      <c r="AH2279" s="21">
        <v>1.294</v>
      </c>
      <c r="AI2279">
        <v>21</v>
      </c>
      <c r="AJ2279">
        <v>24</v>
      </c>
      <c r="AK2279">
        <f t="shared" si="936"/>
        <v>-400</v>
      </c>
      <c r="AL2279">
        <f t="shared" si="937"/>
        <v>24</v>
      </c>
      <c r="AM2279">
        <f t="shared" si="938"/>
        <v>21</v>
      </c>
    </row>
    <row r="2280" spans="2:39" x14ac:dyDescent="0.25">
      <c r="B2280" s="23">
        <v>41966</v>
      </c>
      <c r="C2280" s="20" t="s">
        <v>39</v>
      </c>
      <c r="D2280" s="20" t="s">
        <v>37</v>
      </c>
      <c r="E2280" s="2">
        <v>-310.55900621118008</v>
      </c>
      <c r="F2280" s="2">
        <v>273</v>
      </c>
      <c r="H2280" s="2" t="str">
        <f t="shared" si="939"/>
        <v>New England Patriots</v>
      </c>
      <c r="I2280" s="2" t="str">
        <f t="shared" si="940"/>
        <v>Detroit Lions</v>
      </c>
      <c r="J2280" s="17">
        <f t="shared" si="941"/>
        <v>-310.55900621118008</v>
      </c>
      <c r="K2280" s="18">
        <f t="shared" si="942"/>
        <v>273</v>
      </c>
      <c r="L2280" s="4">
        <f t="shared" si="918"/>
        <v>1.3220000000000001</v>
      </c>
      <c r="M2280" s="4">
        <f t="shared" si="919"/>
        <v>3.73</v>
      </c>
      <c r="N2280" s="1">
        <f t="shared" si="920"/>
        <v>0.75642965204236001</v>
      </c>
      <c r="O2280" s="1">
        <f t="shared" si="921"/>
        <v>0.26809651474530832</v>
      </c>
      <c r="P2280" s="1">
        <f t="shared" si="922"/>
        <v>2.3939034045922236E-2</v>
      </c>
      <c r="Q2280" s="1">
        <f t="shared" si="923"/>
        <v>0.24416656864852584</v>
      </c>
      <c r="R2280" s="1">
        <f t="shared" si="924"/>
        <v>0.75516656864852583</v>
      </c>
      <c r="S2280" s="1"/>
      <c r="T2280" s="17">
        <f t="shared" si="925"/>
        <v>324.21116282946303</v>
      </c>
      <c r="U2280" s="18">
        <f t="shared" si="926"/>
        <v>2663.4771552855118</v>
      </c>
      <c r="V2280" s="2">
        <f t="shared" si="927"/>
        <v>308.00060468798989</v>
      </c>
      <c r="W2280" s="18">
        <f t="shared" si="928"/>
        <v>2530.3032975212359</v>
      </c>
      <c r="X2280" s="2">
        <f t="shared" si="929"/>
        <v>-324.67468725037662</v>
      </c>
      <c r="Y2280" s="2">
        <f t="shared" si="930"/>
        <v>253.03032975212358</v>
      </c>
      <c r="Z2280" s="2">
        <f t="shared" si="931"/>
        <v>308.00060468798989</v>
      </c>
      <c r="AA2280" s="2">
        <f t="shared" si="932"/>
        <v>-1000</v>
      </c>
      <c r="AB2280" s="5">
        <f t="shared" si="933"/>
        <v>0.32200000000000006</v>
      </c>
      <c r="AC2280" s="5">
        <f t="shared" si="934"/>
        <v>-1</v>
      </c>
      <c r="AD2280" s="3">
        <f t="shared" si="935"/>
        <v>201411</v>
      </c>
      <c r="AE2280" s="21">
        <v>1.327</v>
      </c>
      <c r="AF2280" s="21">
        <v>3.69</v>
      </c>
      <c r="AG2280" s="21">
        <v>1.3220000000000001</v>
      </c>
      <c r="AH2280" s="21">
        <v>3.73</v>
      </c>
      <c r="AI2280">
        <v>34</v>
      </c>
      <c r="AJ2280">
        <v>9</v>
      </c>
      <c r="AK2280">
        <f t="shared" si="936"/>
        <v>-400</v>
      </c>
      <c r="AL2280">
        <f t="shared" si="937"/>
        <v>34</v>
      </c>
      <c r="AM2280">
        <f t="shared" si="938"/>
        <v>9</v>
      </c>
    </row>
    <row r="2281" spans="2:39" x14ac:dyDescent="0.25">
      <c r="B2281" s="23">
        <v>41966</v>
      </c>
      <c r="C2281" s="20" t="s">
        <v>22</v>
      </c>
      <c r="D2281" s="20" t="s">
        <v>44</v>
      </c>
      <c r="E2281" s="2">
        <v>-602.40963855421717</v>
      </c>
      <c r="F2281" s="2">
        <v>498.00000000000006</v>
      </c>
      <c r="H2281" s="2" t="str">
        <f t="shared" si="939"/>
        <v>Philadelphia Eagles</v>
      </c>
      <c r="I2281" s="2" t="str">
        <f t="shared" si="940"/>
        <v>Tennessee Titans</v>
      </c>
      <c r="J2281" s="17">
        <f t="shared" si="941"/>
        <v>-602.40963855421717</v>
      </c>
      <c r="K2281" s="18">
        <f t="shared" si="942"/>
        <v>498.00000000000006</v>
      </c>
      <c r="L2281" s="4">
        <f t="shared" si="918"/>
        <v>1.1659999999999999</v>
      </c>
      <c r="M2281" s="4">
        <f t="shared" si="919"/>
        <v>5.98</v>
      </c>
      <c r="N2281" s="1">
        <f t="shared" si="920"/>
        <v>0.85763293310463129</v>
      </c>
      <c r="O2281" s="1">
        <f t="shared" si="921"/>
        <v>0.16722408026755853</v>
      </c>
      <c r="P2281" s="1">
        <f t="shared" si="922"/>
        <v>2.4254128183599288E-2</v>
      </c>
      <c r="Q2281" s="1">
        <f t="shared" si="923"/>
        <v>0.34520442641853638</v>
      </c>
      <c r="R2281" s="1">
        <f t="shared" si="924"/>
        <v>0.85620442641853645</v>
      </c>
      <c r="S2281" s="1"/>
      <c r="T2281" s="17">
        <f t="shared" si="925"/>
        <v>167.94537512840679</v>
      </c>
      <c r="U2281" s="18">
        <f t="shared" si="926"/>
        <v>4651.0400027330788</v>
      </c>
      <c r="V2281" s="2">
        <f t="shared" si="927"/>
        <v>159.54810637198645</v>
      </c>
      <c r="W2281" s="18">
        <f t="shared" si="928"/>
        <v>4418.4880025964248</v>
      </c>
      <c r="X2281" s="2">
        <f t="shared" si="929"/>
        <v>-626.77020914839295</v>
      </c>
      <c r="Y2281" s="2">
        <f t="shared" si="930"/>
        <v>441.84880025964247</v>
      </c>
      <c r="Z2281" s="2">
        <f t="shared" si="931"/>
        <v>159.54810637198645</v>
      </c>
      <c r="AA2281" s="2">
        <f t="shared" si="932"/>
        <v>-1000</v>
      </c>
      <c r="AB2281" s="5">
        <f t="shared" si="933"/>
        <v>0.16599999999999993</v>
      </c>
      <c r="AC2281" s="5">
        <f t="shared" si="934"/>
        <v>-1</v>
      </c>
      <c r="AD2281" s="3">
        <f t="shared" si="935"/>
        <v>201411</v>
      </c>
      <c r="AE2281" s="21">
        <v>1.1659999999999999</v>
      </c>
      <c r="AF2281" s="21">
        <v>5.98</v>
      </c>
      <c r="AG2281" s="21">
        <v>1.1659999999999999</v>
      </c>
      <c r="AH2281" s="21">
        <v>5.98</v>
      </c>
      <c r="AI2281">
        <v>43</v>
      </c>
      <c r="AJ2281">
        <v>24</v>
      </c>
      <c r="AK2281">
        <f t="shared" si="936"/>
        <v>-700</v>
      </c>
      <c r="AL2281">
        <f t="shared" si="937"/>
        <v>43</v>
      </c>
      <c r="AM2281">
        <f t="shared" si="938"/>
        <v>24</v>
      </c>
    </row>
    <row r="2282" spans="2:39" x14ac:dyDescent="0.25">
      <c r="B2282" s="23">
        <v>41963</v>
      </c>
      <c r="C2282" s="20" t="s">
        <v>55</v>
      </c>
      <c r="D2282" s="20" t="s">
        <v>23</v>
      </c>
      <c r="E2282" s="2">
        <v>289</v>
      </c>
      <c r="F2282" s="2">
        <v>-330.03300330033011</v>
      </c>
      <c r="H2282" s="2" t="str">
        <f t="shared" si="939"/>
        <v>Kansas City Chiefs</v>
      </c>
      <c r="I2282" s="2" t="str">
        <f t="shared" si="940"/>
        <v>Oakland Raiders</v>
      </c>
      <c r="J2282" s="17">
        <f t="shared" si="941"/>
        <v>-330.03300330033011</v>
      </c>
      <c r="K2282" s="18">
        <f t="shared" si="942"/>
        <v>289</v>
      </c>
      <c r="L2282" s="4">
        <f t="shared" si="918"/>
        <v>1.3029999999999999</v>
      </c>
      <c r="M2282" s="4">
        <f t="shared" si="919"/>
        <v>3.89</v>
      </c>
      <c r="N2282" s="1">
        <f t="shared" si="920"/>
        <v>0.76745970836531086</v>
      </c>
      <c r="O2282" s="1">
        <f t="shared" si="921"/>
        <v>0.25706940874035988</v>
      </c>
      <c r="P2282" s="1">
        <f t="shared" si="922"/>
        <v>2.394184479106487E-2</v>
      </c>
      <c r="Q2282" s="1">
        <f t="shared" si="923"/>
        <v>0.25519514981247549</v>
      </c>
      <c r="R2282" s="1">
        <f t="shared" si="924"/>
        <v>0.7661951498124755</v>
      </c>
      <c r="S2282" s="1"/>
      <c r="T2282" s="17">
        <f t="shared" si="925"/>
        <v>305.15052235027554</v>
      </c>
      <c r="U2282" s="18">
        <f t="shared" si="926"/>
        <v>2810.9146314785244</v>
      </c>
      <c r="V2282" s="2">
        <f t="shared" si="927"/>
        <v>289.89299623276173</v>
      </c>
      <c r="W2282" s="18">
        <f t="shared" si="928"/>
        <v>2670.368899904598</v>
      </c>
      <c r="X2282" s="2">
        <f t="shared" si="929"/>
        <v>-344.95486713900362</v>
      </c>
      <c r="Y2282" s="2">
        <f t="shared" si="930"/>
        <v>267.03688999045983</v>
      </c>
      <c r="Z2282" s="2">
        <f t="shared" si="931"/>
        <v>-1000</v>
      </c>
      <c r="AA2282" s="2">
        <f t="shared" si="932"/>
        <v>2670.368899904598</v>
      </c>
      <c r="AB2282" s="5">
        <f t="shared" si="933"/>
        <v>-1</v>
      </c>
      <c r="AC2282" s="5">
        <f t="shared" si="934"/>
        <v>2.89</v>
      </c>
      <c r="AD2282" s="3">
        <f t="shared" si="935"/>
        <v>201411</v>
      </c>
      <c r="AE2282" s="21">
        <v>3.81</v>
      </c>
      <c r="AF2282" s="21">
        <v>1.3120000000000001</v>
      </c>
      <c r="AG2282" s="21">
        <v>3.89</v>
      </c>
      <c r="AH2282" s="21">
        <v>1.3029999999999999</v>
      </c>
      <c r="AI2282">
        <v>24</v>
      </c>
      <c r="AJ2282">
        <v>20</v>
      </c>
      <c r="AK2282">
        <f t="shared" si="936"/>
        <v>-400</v>
      </c>
      <c r="AL2282">
        <f t="shared" si="937"/>
        <v>20</v>
      </c>
      <c r="AM2282">
        <f t="shared" si="938"/>
        <v>24</v>
      </c>
    </row>
    <row r="2283" spans="2:39" x14ac:dyDescent="0.25">
      <c r="B2283" s="23">
        <v>41960</v>
      </c>
      <c r="C2283" s="20" t="s">
        <v>44</v>
      </c>
      <c r="D2283" s="20" t="s">
        <v>48</v>
      </c>
      <c r="E2283" s="2">
        <v>271</v>
      </c>
      <c r="F2283" s="2">
        <v>-308.64197530864192</v>
      </c>
      <c r="H2283" s="2" t="str">
        <f t="shared" si="939"/>
        <v>Pittsburgh Steelers</v>
      </c>
      <c r="I2283" s="2" t="str">
        <f t="shared" si="940"/>
        <v>Tennessee Titans</v>
      </c>
      <c r="J2283" s="17">
        <f t="shared" si="941"/>
        <v>-308.64197530864192</v>
      </c>
      <c r="K2283" s="18">
        <f t="shared" si="942"/>
        <v>271</v>
      </c>
      <c r="L2283" s="4">
        <f t="shared" si="918"/>
        <v>1.3240000000000001</v>
      </c>
      <c r="M2283" s="4">
        <f t="shared" si="919"/>
        <v>3.71</v>
      </c>
      <c r="N2283" s="1">
        <f t="shared" si="920"/>
        <v>0.75528700906344404</v>
      </c>
      <c r="O2283" s="1">
        <f t="shared" si="921"/>
        <v>0.26954177897574122</v>
      </c>
      <c r="P2283" s="1">
        <f t="shared" si="922"/>
        <v>2.4227254668255815E-2</v>
      </c>
      <c r="Q2283" s="1">
        <f t="shared" si="923"/>
        <v>0.24287261504385141</v>
      </c>
      <c r="R2283" s="1">
        <f t="shared" si="924"/>
        <v>0.75387261504385139</v>
      </c>
      <c r="S2283" s="1"/>
      <c r="T2283" s="17">
        <f t="shared" si="925"/>
        <v>326.48405054722906</v>
      </c>
      <c r="U2283" s="18">
        <f t="shared" si="926"/>
        <v>2646.9056108247742</v>
      </c>
      <c r="V2283" s="2">
        <f t="shared" si="927"/>
        <v>310.15984801986758</v>
      </c>
      <c r="W2283" s="18">
        <f t="shared" si="928"/>
        <v>2514.5603302835352</v>
      </c>
      <c r="X2283" s="2">
        <f t="shared" si="929"/>
        <v>-322.41439579759663</v>
      </c>
      <c r="Y2283" s="2">
        <f t="shared" si="930"/>
        <v>251.45603302835352</v>
      </c>
      <c r="Z2283" s="2">
        <f t="shared" si="931"/>
        <v>310.15984801986758</v>
      </c>
      <c r="AA2283" s="2">
        <f t="shared" si="932"/>
        <v>-1000</v>
      </c>
      <c r="AB2283" s="5">
        <f t="shared" si="933"/>
        <v>0.32400000000000007</v>
      </c>
      <c r="AC2283" s="5">
        <f t="shared" si="934"/>
        <v>-1</v>
      </c>
      <c r="AD2283" s="3">
        <f t="shared" si="935"/>
        <v>201411</v>
      </c>
      <c r="AE2283" s="21">
        <v>3.1</v>
      </c>
      <c r="AF2283" s="21">
        <v>1.425</v>
      </c>
      <c r="AG2283" s="21">
        <v>3.71</v>
      </c>
      <c r="AH2283" s="21">
        <v>1.3240000000000001</v>
      </c>
      <c r="AI2283">
        <v>24</v>
      </c>
      <c r="AJ2283">
        <v>27</v>
      </c>
      <c r="AK2283">
        <f t="shared" si="936"/>
        <v>-400</v>
      </c>
      <c r="AL2283">
        <f t="shared" si="937"/>
        <v>27</v>
      </c>
      <c r="AM2283">
        <f t="shared" si="938"/>
        <v>24</v>
      </c>
    </row>
    <row r="2284" spans="2:39" x14ac:dyDescent="0.25">
      <c r="B2284" s="23">
        <v>41959</v>
      </c>
      <c r="C2284" s="20" t="s">
        <v>42</v>
      </c>
      <c r="D2284" s="20" t="s">
        <v>39</v>
      </c>
      <c r="E2284" s="2">
        <v>-160</v>
      </c>
      <c r="F2284" s="2">
        <v>144</v>
      </c>
      <c r="H2284" s="2" t="str">
        <f t="shared" si="939"/>
        <v>Indianapolis Colts</v>
      </c>
      <c r="I2284" s="2" t="str">
        <f t="shared" si="940"/>
        <v>New England Patriots</v>
      </c>
      <c r="J2284" s="17">
        <f t="shared" si="941"/>
        <v>-160</v>
      </c>
      <c r="K2284" s="18">
        <f t="shared" si="942"/>
        <v>144</v>
      </c>
      <c r="L2284" s="4">
        <f t="shared" si="918"/>
        <v>1.625</v>
      </c>
      <c r="M2284" s="4">
        <f t="shared" si="919"/>
        <v>2.44</v>
      </c>
      <c r="N2284" s="1">
        <f t="shared" si="920"/>
        <v>0.61538461538461542</v>
      </c>
      <c r="O2284" s="1">
        <f t="shared" si="921"/>
        <v>0.4098360655737705</v>
      </c>
      <c r="P2284" s="1">
        <f t="shared" si="922"/>
        <v>2.4600246002459913E-2</v>
      </c>
      <c r="Q2284" s="1">
        <f t="shared" si="923"/>
        <v>0.10277427490542246</v>
      </c>
      <c r="R2284" s="1">
        <f t="shared" si="924"/>
        <v>0.61377427490542247</v>
      </c>
      <c r="S2284" s="1"/>
      <c r="T2284" s="17">
        <f t="shared" si="925"/>
        <v>629.26346196912823</v>
      </c>
      <c r="U2284" s="18">
        <f t="shared" si="926"/>
        <v>1438.0997917039526</v>
      </c>
      <c r="V2284" s="2">
        <f t="shared" si="927"/>
        <v>597.80028887067181</v>
      </c>
      <c r="W2284" s="18">
        <f t="shared" si="928"/>
        <v>1366.194802118755</v>
      </c>
      <c r="X2284" s="2">
        <f t="shared" si="929"/>
        <v>-167.27994593129748</v>
      </c>
      <c r="Y2284" s="2">
        <f t="shared" si="930"/>
        <v>136.6194802118755</v>
      </c>
      <c r="Z2284" s="2">
        <f t="shared" si="931"/>
        <v>-1000</v>
      </c>
      <c r="AA2284" s="2">
        <f t="shared" si="932"/>
        <v>1366.194802118755</v>
      </c>
      <c r="AB2284" s="5">
        <f t="shared" si="933"/>
        <v>-1</v>
      </c>
      <c r="AC2284" s="5">
        <f t="shared" si="934"/>
        <v>1.44</v>
      </c>
      <c r="AD2284" s="3">
        <f t="shared" si="935"/>
        <v>201411</v>
      </c>
      <c r="AE2284" s="21">
        <v>1.6890000000000001</v>
      </c>
      <c r="AF2284" s="21">
        <v>2.31</v>
      </c>
      <c r="AG2284" s="21">
        <v>1.625</v>
      </c>
      <c r="AH2284" s="21">
        <v>2.44</v>
      </c>
      <c r="AI2284">
        <v>20</v>
      </c>
      <c r="AJ2284">
        <v>42</v>
      </c>
      <c r="AK2284">
        <f t="shared" si="936"/>
        <v>-160</v>
      </c>
      <c r="AL2284">
        <f t="shared" si="937"/>
        <v>20</v>
      </c>
      <c r="AM2284">
        <f t="shared" si="938"/>
        <v>42</v>
      </c>
    </row>
    <row r="2285" spans="2:39" x14ac:dyDescent="0.25">
      <c r="B2285" s="23">
        <v>41959</v>
      </c>
      <c r="C2285" s="20" t="s">
        <v>51</v>
      </c>
      <c r="D2285" s="20" t="s">
        <v>37</v>
      </c>
      <c r="E2285" s="2">
        <v>104</v>
      </c>
      <c r="F2285" s="2">
        <v>-115.07479861910242</v>
      </c>
      <c r="H2285" s="2" t="str">
        <f t="shared" si="939"/>
        <v>Detroit Lions</v>
      </c>
      <c r="I2285" s="2" t="str">
        <f t="shared" si="940"/>
        <v>Arizona Cardinals</v>
      </c>
      <c r="J2285" s="17">
        <f t="shared" si="941"/>
        <v>-115.07479861910242</v>
      </c>
      <c r="K2285" s="18">
        <f t="shared" si="942"/>
        <v>104</v>
      </c>
      <c r="L2285" s="4">
        <f t="shared" si="918"/>
        <v>1.8689999999999998</v>
      </c>
      <c r="M2285" s="4">
        <f t="shared" si="919"/>
        <v>2.04</v>
      </c>
      <c r="N2285" s="1">
        <f t="shared" si="920"/>
        <v>0.53504547886570364</v>
      </c>
      <c r="O2285" s="1">
        <f t="shared" si="921"/>
        <v>0.49019607843137253</v>
      </c>
      <c r="P2285" s="1">
        <f t="shared" si="922"/>
        <v>2.4620107444359274E-2</v>
      </c>
      <c r="Q2285" s="1">
        <f t="shared" si="923"/>
        <v>2.2424700217165555E-2</v>
      </c>
      <c r="R2285" s="1">
        <f t="shared" si="924"/>
        <v>0.53342470021716559</v>
      </c>
      <c r="S2285" s="1"/>
      <c r="T2285" s="17">
        <f t="shared" si="925"/>
        <v>874.67884331731227</v>
      </c>
      <c r="U2285" s="18">
        <f t="shared" si="926"/>
        <v>1042.3360926657469</v>
      </c>
      <c r="V2285" s="2">
        <f t="shared" si="927"/>
        <v>830.94490115144663</v>
      </c>
      <c r="W2285" s="18">
        <f t="shared" si="928"/>
        <v>990.21928803245953</v>
      </c>
      <c r="X2285" s="2">
        <f t="shared" si="929"/>
        <v>-120.34492282391919</v>
      </c>
      <c r="Y2285" s="2">
        <f t="shared" si="930"/>
        <v>-100.98773191814658</v>
      </c>
      <c r="Z2285" s="2">
        <f t="shared" si="931"/>
        <v>-1000</v>
      </c>
      <c r="AA2285" s="2">
        <f t="shared" si="932"/>
        <v>990.21928803245953</v>
      </c>
      <c r="AB2285" s="5">
        <f t="shared" si="933"/>
        <v>-1</v>
      </c>
      <c r="AC2285" s="5">
        <f t="shared" si="934"/>
        <v>1.04</v>
      </c>
      <c r="AD2285" s="3">
        <f t="shared" si="935"/>
        <v>201411</v>
      </c>
      <c r="AE2285" s="21">
        <v>1.8129999999999999</v>
      </c>
      <c r="AF2285" s="21">
        <v>2.11</v>
      </c>
      <c r="AG2285" s="21">
        <v>2.04</v>
      </c>
      <c r="AH2285" s="21">
        <v>1.869</v>
      </c>
      <c r="AI2285">
        <v>14</v>
      </c>
      <c r="AJ2285">
        <v>6</v>
      </c>
      <c r="AK2285">
        <f t="shared" si="936"/>
        <v>-120</v>
      </c>
      <c r="AL2285">
        <f t="shared" si="937"/>
        <v>6</v>
      </c>
      <c r="AM2285">
        <f t="shared" si="938"/>
        <v>14</v>
      </c>
    </row>
    <row r="2286" spans="2:39" x14ac:dyDescent="0.25">
      <c r="B2286" s="23">
        <v>41959</v>
      </c>
      <c r="C2286" s="20" t="s">
        <v>36</v>
      </c>
      <c r="D2286" s="20" t="s">
        <v>22</v>
      </c>
      <c r="E2286" s="2">
        <v>-200</v>
      </c>
      <c r="F2286" s="2">
        <v>179.99999999999997</v>
      </c>
      <c r="H2286" s="2" t="str">
        <f t="shared" si="939"/>
        <v>Green Bay Packers</v>
      </c>
      <c r="I2286" s="2" t="str">
        <f t="shared" si="940"/>
        <v>Philadelphia Eagles</v>
      </c>
      <c r="J2286" s="17">
        <f t="shared" si="941"/>
        <v>-200</v>
      </c>
      <c r="K2286" s="18">
        <f t="shared" si="942"/>
        <v>179.99999999999997</v>
      </c>
      <c r="L2286" s="4">
        <f t="shared" si="918"/>
        <v>1.5</v>
      </c>
      <c r="M2286" s="4">
        <f t="shared" si="919"/>
        <v>2.8</v>
      </c>
      <c r="N2286" s="1">
        <f t="shared" si="920"/>
        <v>0.66666666666666663</v>
      </c>
      <c r="O2286" s="1">
        <f t="shared" si="921"/>
        <v>0.35714285714285715</v>
      </c>
      <c r="P2286" s="1">
        <f t="shared" si="922"/>
        <v>2.3255813953488524E-2</v>
      </c>
      <c r="Q2286" s="1">
        <f t="shared" si="923"/>
        <v>0.15476190476190474</v>
      </c>
      <c r="R2286" s="1">
        <f t="shared" si="924"/>
        <v>0.66576190476190478</v>
      </c>
      <c r="S2286" s="1"/>
      <c r="T2286" s="17">
        <f t="shared" si="925"/>
        <v>502.03848079536505</v>
      </c>
      <c r="U2286" s="18">
        <f t="shared" si="926"/>
        <v>1783.0249655308576</v>
      </c>
      <c r="V2286" s="2">
        <f t="shared" si="927"/>
        <v>476.93655675559677</v>
      </c>
      <c r="W2286" s="18">
        <f t="shared" si="928"/>
        <v>1693.8737172543147</v>
      </c>
      <c r="X2286" s="2">
        <f t="shared" si="929"/>
        <v>-209.67149316516827</v>
      </c>
      <c r="Y2286" s="2">
        <f t="shared" si="930"/>
        <v>169.38737172543148</v>
      </c>
      <c r="Z2286" s="2">
        <f t="shared" si="931"/>
        <v>476.93655675559677</v>
      </c>
      <c r="AA2286" s="2">
        <f t="shared" si="932"/>
        <v>-1000</v>
      </c>
      <c r="AB2286" s="5">
        <f t="shared" si="933"/>
        <v>0.5</v>
      </c>
      <c r="AC2286" s="5">
        <f t="shared" si="934"/>
        <v>-1</v>
      </c>
      <c r="AD2286" s="3">
        <f t="shared" si="935"/>
        <v>201411</v>
      </c>
      <c r="AE2286" s="21">
        <v>1.454</v>
      </c>
      <c r="AF2286" s="21">
        <v>2.97</v>
      </c>
      <c r="AG2286" s="21">
        <v>1.5</v>
      </c>
      <c r="AH2286" s="21">
        <v>2.8</v>
      </c>
      <c r="AI2286">
        <v>53</v>
      </c>
      <c r="AJ2286">
        <v>20</v>
      </c>
      <c r="AK2286">
        <f t="shared" si="936"/>
        <v>-200</v>
      </c>
      <c r="AL2286">
        <f t="shared" si="937"/>
        <v>53</v>
      </c>
      <c r="AM2286">
        <f t="shared" si="938"/>
        <v>20</v>
      </c>
    </row>
    <row r="2287" spans="2:39" x14ac:dyDescent="0.25">
      <c r="B2287" s="23">
        <v>41959</v>
      </c>
      <c r="C2287" s="20" t="s">
        <v>57</v>
      </c>
      <c r="D2287" s="20" t="s">
        <v>55</v>
      </c>
      <c r="E2287" s="2">
        <v>-500.00000000000011</v>
      </c>
      <c r="F2287" s="2">
        <v>423.00000000000006</v>
      </c>
      <c r="H2287" s="2" t="str">
        <f t="shared" si="939"/>
        <v>San Diego Chargers</v>
      </c>
      <c r="I2287" s="2" t="str">
        <f t="shared" si="940"/>
        <v>Oakland Raiders</v>
      </c>
      <c r="J2287" s="17">
        <f t="shared" si="941"/>
        <v>-500.00000000000011</v>
      </c>
      <c r="K2287" s="18">
        <f t="shared" si="942"/>
        <v>423.00000000000006</v>
      </c>
      <c r="L2287" s="4">
        <f t="shared" si="918"/>
        <v>1.2</v>
      </c>
      <c r="M2287" s="4">
        <f t="shared" si="919"/>
        <v>5.23</v>
      </c>
      <c r="N2287" s="1">
        <f t="shared" si="920"/>
        <v>0.83333333333333337</v>
      </c>
      <c r="O2287" s="1">
        <f t="shared" si="921"/>
        <v>0.19120458891013384</v>
      </c>
      <c r="P2287" s="1">
        <f t="shared" si="922"/>
        <v>2.3950233281493039E-2</v>
      </c>
      <c r="Q2287" s="1">
        <f t="shared" si="923"/>
        <v>0.32106437221159978</v>
      </c>
      <c r="R2287" s="1">
        <f t="shared" si="924"/>
        <v>0.83206437221159979</v>
      </c>
      <c r="S2287" s="1"/>
      <c r="T2287" s="17">
        <f t="shared" si="925"/>
        <v>201.83009079217373</v>
      </c>
      <c r="U2287" s="18">
        <f t="shared" si="926"/>
        <v>4006.3698989884547</v>
      </c>
      <c r="V2287" s="2">
        <f t="shared" si="927"/>
        <v>191.73858625256503</v>
      </c>
      <c r="W2287" s="18">
        <f t="shared" si="928"/>
        <v>3806.0514040390317</v>
      </c>
      <c r="X2287" s="2">
        <f t="shared" si="929"/>
        <v>-521.54343032589361</v>
      </c>
      <c r="Y2287" s="2">
        <f t="shared" si="930"/>
        <v>380.60514040390319</v>
      </c>
      <c r="Z2287" s="2">
        <f t="shared" si="931"/>
        <v>191.73858625256503</v>
      </c>
      <c r="AA2287" s="2">
        <f t="shared" si="932"/>
        <v>-1000</v>
      </c>
      <c r="AB2287" s="5">
        <f t="shared" si="933"/>
        <v>0.19999999999999996</v>
      </c>
      <c r="AC2287" s="5">
        <f t="shared" si="934"/>
        <v>-1</v>
      </c>
      <c r="AD2287" s="3">
        <f t="shared" si="935"/>
        <v>201411</v>
      </c>
      <c r="AE2287" s="21">
        <v>1.208</v>
      </c>
      <c r="AF2287" s="21">
        <v>5.08</v>
      </c>
      <c r="AG2287" s="21">
        <v>1.2</v>
      </c>
      <c r="AH2287" s="21">
        <v>5.23</v>
      </c>
      <c r="AI2287">
        <v>13</v>
      </c>
      <c r="AJ2287">
        <v>6</v>
      </c>
      <c r="AK2287">
        <f t="shared" si="936"/>
        <v>-500</v>
      </c>
      <c r="AL2287">
        <f t="shared" si="937"/>
        <v>13</v>
      </c>
      <c r="AM2287">
        <f t="shared" si="938"/>
        <v>6</v>
      </c>
    </row>
    <row r="2288" spans="2:39" x14ac:dyDescent="0.25">
      <c r="B2288" s="23">
        <v>41959</v>
      </c>
      <c r="C2288" s="20" t="s">
        <v>47</v>
      </c>
      <c r="D2288" s="20" t="s">
        <v>38</v>
      </c>
      <c r="E2288" s="2">
        <v>125.99999999999997</v>
      </c>
      <c r="F2288" s="2">
        <v>-139.08205841446451</v>
      </c>
      <c r="H2288" s="2" t="str">
        <f t="shared" si="939"/>
        <v>Atlanta Falcons</v>
      </c>
      <c r="I2288" s="2" t="str">
        <f t="shared" si="940"/>
        <v>Carolina Panthers</v>
      </c>
      <c r="J2288" s="17">
        <f t="shared" si="941"/>
        <v>-139.08205841446451</v>
      </c>
      <c r="K2288" s="18">
        <f t="shared" si="942"/>
        <v>125.99999999999997</v>
      </c>
      <c r="L2288" s="4">
        <f t="shared" si="918"/>
        <v>1.7190000000000001</v>
      </c>
      <c r="M2288" s="4">
        <f t="shared" si="919"/>
        <v>2.2599999999999998</v>
      </c>
      <c r="N2288" s="1">
        <f t="shared" si="920"/>
        <v>0.58173356602675974</v>
      </c>
      <c r="O2288" s="1">
        <f t="shared" si="921"/>
        <v>0.44247787610619471</v>
      </c>
      <c r="P2288" s="1">
        <f t="shared" si="922"/>
        <v>2.3639105302839969E-2</v>
      </c>
      <c r="Q2288" s="1">
        <f t="shared" si="923"/>
        <v>6.9627844960282514E-2</v>
      </c>
      <c r="R2288" s="1">
        <f t="shared" si="924"/>
        <v>0.58062784496028252</v>
      </c>
      <c r="S2288" s="1"/>
      <c r="T2288" s="17">
        <f t="shared" si="925"/>
        <v>722.27358484401384</v>
      </c>
      <c r="U2288" s="18">
        <f t="shared" si="926"/>
        <v>1258.3160788446787</v>
      </c>
      <c r="V2288" s="2">
        <f t="shared" si="927"/>
        <v>686.15990560181308</v>
      </c>
      <c r="W2288" s="18">
        <f t="shared" si="928"/>
        <v>1195.4002749024448</v>
      </c>
      <c r="X2288" s="2">
        <f t="shared" si="929"/>
        <v>-145.7386232911592</v>
      </c>
      <c r="Y2288" s="2">
        <f t="shared" si="930"/>
        <v>119.54002749024448</v>
      </c>
      <c r="Z2288" s="2">
        <f t="shared" si="931"/>
        <v>686.15990560181308</v>
      </c>
      <c r="AA2288" s="2">
        <f t="shared" si="932"/>
        <v>-1000</v>
      </c>
      <c r="AB2288" s="5">
        <f t="shared" si="933"/>
        <v>0.71900000000000008</v>
      </c>
      <c r="AC2288" s="5">
        <f t="shared" si="934"/>
        <v>-1</v>
      </c>
      <c r="AD2288" s="3">
        <f t="shared" si="935"/>
        <v>201411</v>
      </c>
      <c r="AE2288" s="21">
        <v>1.8540000000000001</v>
      </c>
      <c r="AF2288" s="21">
        <v>2.06</v>
      </c>
      <c r="AG2288" s="21">
        <v>2.2599999999999998</v>
      </c>
      <c r="AH2288" s="21">
        <v>1.7190000000000001</v>
      </c>
      <c r="AI2288">
        <v>17</v>
      </c>
      <c r="AJ2288">
        <v>19</v>
      </c>
      <c r="AK2288">
        <f t="shared" si="936"/>
        <v>-140</v>
      </c>
      <c r="AL2288">
        <f t="shared" si="937"/>
        <v>19</v>
      </c>
      <c r="AM2288">
        <f t="shared" si="938"/>
        <v>17</v>
      </c>
    </row>
    <row r="2289" spans="2:39" x14ac:dyDescent="0.25">
      <c r="B2289" s="23">
        <v>41959</v>
      </c>
      <c r="C2289" s="20" t="s">
        <v>40</v>
      </c>
      <c r="D2289" s="20" t="s">
        <v>32</v>
      </c>
      <c r="E2289" s="2">
        <v>-128.04097311139566</v>
      </c>
      <c r="F2289" s="2">
        <v>116.00000000000001</v>
      </c>
      <c r="H2289" s="2" t="str">
        <f t="shared" si="939"/>
        <v>Chicago Bears</v>
      </c>
      <c r="I2289" s="2" t="str">
        <f t="shared" si="940"/>
        <v>Minnesota Vikings</v>
      </c>
      <c r="J2289" s="17">
        <f t="shared" si="941"/>
        <v>-128.04097311139566</v>
      </c>
      <c r="K2289" s="18">
        <f t="shared" si="942"/>
        <v>116.00000000000001</v>
      </c>
      <c r="L2289" s="4">
        <f t="shared" si="918"/>
        <v>1.7809999999999999</v>
      </c>
      <c r="M2289" s="4">
        <f t="shared" si="919"/>
        <v>2.16</v>
      </c>
      <c r="N2289" s="1">
        <f t="shared" si="920"/>
        <v>0.56148231330713083</v>
      </c>
      <c r="O2289" s="1">
        <f t="shared" si="921"/>
        <v>0.46296296296296291</v>
      </c>
      <c r="P2289" s="1">
        <f t="shared" si="922"/>
        <v>2.3861963968535793E-2</v>
      </c>
      <c r="Q2289" s="1">
        <f t="shared" si="923"/>
        <v>4.9259675172083961E-2</v>
      </c>
      <c r="R2289" s="1">
        <f t="shared" si="924"/>
        <v>0.56025967517208397</v>
      </c>
      <c r="S2289" s="1"/>
      <c r="T2289" s="17">
        <f t="shared" si="925"/>
        <v>784.88662367651148</v>
      </c>
      <c r="U2289" s="18">
        <f t="shared" si="926"/>
        <v>1159.9838754718842</v>
      </c>
      <c r="V2289" s="2">
        <f t="shared" si="927"/>
        <v>745.6422924926859</v>
      </c>
      <c r="W2289" s="18">
        <f t="shared" si="928"/>
        <v>1101.9846816982899</v>
      </c>
      <c r="X2289" s="2">
        <f t="shared" si="929"/>
        <v>-134.1125644385051</v>
      </c>
      <c r="Y2289" s="2">
        <f t="shared" si="930"/>
        <v>110.198468169829</v>
      </c>
      <c r="Z2289" s="2">
        <f t="shared" si="931"/>
        <v>745.6422924926859</v>
      </c>
      <c r="AA2289" s="2">
        <f t="shared" si="932"/>
        <v>-1000</v>
      </c>
      <c r="AB2289" s="5">
        <f t="shared" si="933"/>
        <v>0.78099999999999992</v>
      </c>
      <c r="AC2289" s="5">
        <f t="shared" si="934"/>
        <v>-1</v>
      </c>
      <c r="AD2289" s="3">
        <f t="shared" si="935"/>
        <v>201411</v>
      </c>
      <c r="AE2289" s="21">
        <v>1.609</v>
      </c>
      <c r="AF2289" s="21">
        <v>2.48</v>
      </c>
      <c r="AG2289" s="21">
        <v>1.7809999999999999</v>
      </c>
      <c r="AH2289" s="21">
        <v>2.16</v>
      </c>
      <c r="AI2289">
        <v>21</v>
      </c>
      <c r="AJ2289">
        <v>13</v>
      </c>
      <c r="AK2289">
        <f t="shared" si="936"/>
        <v>-130</v>
      </c>
      <c r="AL2289">
        <f t="shared" si="937"/>
        <v>21</v>
      </c>
      <c r="AM2289">
        <f t="shared" si="938"/>
        <v>13</v>
      </c>
    </row>
    <row r="2290" spans="2:39" x14ac:dyDescent="0.25">
      <c r="B2290" s="23">
        <v>41959</v>
      </c>
      <c r="C2290" s="20" t="s">
        <v>49</v>
      </c>
      <c r="D2290" s="20" t="s">
        <v>43</v>
      </c>
      <c r="E2290" s="2">
        <v>-213.21961620469079</v>
      </c>
      <c r="F2290" s="2">
        <v>191</v>
      </c>
      <c r="H2290" s="2" t="str">
        <f t="shared" si="939"/>
        <v>Cleveland Browns</v>
      </c>
      <c r="I2290" s="2" t="str">
        <f t="shared" si="940"/>
        <v>Houston Texans</v>
      </c>
      <c r="J2290" s="17">
        <f t="shared" si="941"/>
        <v>-213.21961620469079</v>
      </c>
      <c r="K2290" s="18">
        <f t="shared" si="942"/>
        <v>191</v>
      </c>
      <c r="L2290" s="4">
        <f t="shared" si="918"/>
        <v>1.4690000000000001</v>
      </c>
      <c r="M2290" s="4">
        <f t="shared" si="919"/>
        <v>2.91</v>
      </c>
      <c r="N2290" s="1">
        <f t="shared" si="920"/>
        <v>0.68073519400953031</v>
      </c>
      <c r="O2290" s="1">
        <f t="shared" si="921"/>
        <v>0.3436426116838488</v>
      </c>
      <c r="P2290" s="1">
        <f t="shared" si="922"/>
        <v>2.3797670701073304E-2</v>
      </c>
      <c r="Q2290" s="1">
        <f t="shared" si="923"/>
        <v>0.16854629116284076</v>
      </c>
      <c r="R2290" s="1">
        <f t="shared" si="924"/>
        <v>0.67954629116284071</v>
      </c>
      <c r="S2290" s="1"/>
      <c r="T2290" s="17">
        <f t="shared" si="925"/>
        <v>471.57009464182107</v>
      </c>
      <c r="U2290" s="18">
        <f t="shared" si="926"/>
        <v>1890.8457068510311</v>
      </c>
      <c r="V2290" s="2">
        <f t="shared" si="927"/>
        <v>447.99158990973001</v>
      </c>
      <c r="W2290" s="18">
        <f t="shared" si="928"/>
        <v>1796.3034215084795</v>
      </c>
      <c r="X2290" s="2">
        <f t="shared" si="929"/>
        <v>-223.21847608824515</v>
      </c>
      <c r="Y2290" s="2">
        <f t="shared" si="930"/>
        <v>179.63034215084795</v>
      </c>
      <c r="Z2290" s="2">
        <f t="shared" si="931"/>
        <v>-1000</v>
      </c>
      <c r="AA2290" s="2">
        <f t="shared" si="932"/>
        <v>1796.3034215084795</v>
      </c>
      <c r="AB2290" s="5">
        <f t="shared" si="933"/>
        <v>-1</v>
      </c>
      <c r="AC2290" s="5">
        <f t="shared" si="934"/>
        <v>1.9100000000000001</v>
      </c>
      <c r="AD2290" s="3">
        <f t="shared" si="935"/>
        <v>201411</v>
      </c>
      <c r="AE2290" s="21">
        <v>1.5880000000000001</v>
      </c>
      <c r="AF2290" s="21">
        <v>2.5299999999999998</v>
      </c>
      <c r="AG2290" s="21">
        <v>1.4690000000000001</v>
      </c>
      <c r="AH2290" s="21">
        <v>2.91</v>
      </c>
      <c r="AI2290">
        <v>7</v>
      </c>
      <c r="AJ2290">
        <v>23</v>
      </c>
      <c r="AK2290">
        <f t="shared" si="936"/>
        <v>-300</v>
      </c>
      <c r="AL2290">
        <f t="shared" si="937"/>
        <v>7</v>
      </c>
      <c r="AM2290">
        <f t="shared" si="938"/>
        <v>23</v>
      </c>
    </row>
    <row r="2291" spans="2:39" x14ac:dyDescent="0.25">
      <c r="B2291" s="23">
        <v>41959</v>
      </c>
      <c r="C2291" s="20" t="s">
        <v>23</v>
      </c>
      <c r="D2291" s="20" t="s">
        <v>35</v>
      </c>
      <c r="E2291" s="2">
        <v>104</v>
      </c>
      <c r="F2291" s="2">
        <v>-115.07479861910242</v>
      </c>
      <c r="H2291" s="2" t="str">
        <f t="shared" si="939"/>
        <v>Seattle Seahawks</v>
      </c>
      <c r="I2291" s="2" t="str">
        <f t="shared" si="940"/>
        <v>Kansas City Chiefs</v>
      </c>
      <c r="J2291" s="17">
        <f t="shared" si="941"/>
        <v>-115.07479861910242</v>
      </c>
      <c r="K2291" s="18">
        <f t="shared" si="942"/>
        <v>104</v>
      </c>
      <c r="L2291" s="4">
        <f t="shared" si="918"/>
        <v>1.8689999999999998</v>
      </c>
      <c r="M2291" s="4">
        <f t="shared" si="919"/>
        <v>2.04</v>
      </c>
      <c r="N2291" s="1">
        <f t="shared" si="920"/>
        <v>0.53504547886570364</v>
      </c>
      <c r="O2291" s="1">
        <f t="shared" si="921"/>
        <v>0.49019607843137253</v>
      </c>
      <c r="P2291" s="1">
        <f t="shared" si="922"/>
        <v>2.4620107444359274E-2</v>
      </c>
      <c r="Q2291" s="1">
        <f t="shared" si="923"/>
        <v>2.2424700217165555E-2</v>
      </c>
      <c r="R2291" s="1">
        <f t="shared" si="924"/>
        <v>0.53342470021716559</v>
      </c>
      <c r="S2291" s="1"/>
      <c r="T2291" s="17">
        <f t="shared" si="925"/>
        <v>874.67884331731227</v>
      </c>
      <c r="U2291" s="18">
        <f t="shared" si="926"/>
        <v>1042.3360926657469</v>
      </c>
      <c r="V2291" s="2">
        <f t="shared" si="927"/>
        <v>830.94490115144663</v>
      </c>
      <c r="W2291" s="18">
        <f t="shared" si="928"/>
        <v>990.21928803245953</v>
      </c>
      <c r="X2291" s="2">
        <f t="shared" si="929"/>
        <v>-120.34492282391919</v>
      </c>
      <c r="Y2291" s="2">
        <f t="shared" si="930"/>
        <v>-100.98773191814658</v>
      </c>
      <c r="Z2291" s="2">
        <f t="shared" si="931"/>
        <v>-1000</v>
      </c>
      <c r="AA2291" s="2">
        <f t="shared" si="932"/>
        <v>990.21928803245953</v>
      </c>
      <c r="AB2291" s="5">
        <f t="shared" si="933"/>
        <v>-1</v>
      </c>
      <c r="AC2291" s="5">
        <f t="shared" si="934"/>
        <v>1.04</v>
      </c>
      <c r="AD2291" s="3">
        <f t="shared" si="935"/>
        <v>201411</v>
      </c>
      <c r="AE2291" s="21">
        <v>1.8540000000000001</v>
      </c>
      <c r="AF2291" s="21">
        <v>2.06</v>
      </c>
      <c r="AG2291" s="21">
        <v>2.04</v>
      </c>
      <c r="AH2291" s="21">
        <v>1.869</v>
      </c>
      <c r="AI2291">
        <v>24</v>
      </c>
      <c r="AJ2291">
        <v>20</v>
      </c>
      <c r="AK2291">
        <f t="shared" si="936"/>
        <v>-120</v>
      </c>
      <c r="AL2291">
        <f t="shared" si="937"/>
        <v>20</v>
      </c>
      <c r="AM2291">
        <f t="shared" si="938"/>
        <v>24</v>
      </c>
    </row>
    <row r="2292" spans="2:39" x14ac:dyDescent="0.25">
      <c r="B2292" s="23">
        <v>41959</v>
      </c>
      <c r="C2292" s="20" t="s">
        <v>46</v>
      </c>
      <c r="D2292" s="20" t="s">
        <v>24</v>
      </c>
      <c r="E2292" s="2">
        <v>-380.22813688212943</v>
      </c>
      <c r="F2292" s="2">
        <v>330</v>
      </c>
      <c r="H2292" s="2" t="str">
        <f t="shared" si="939"/>
        <v>New Orleans Saints</v>
      </c>
      <c r="I2292" s="2" t="str">
        <f t="shared" si="940"/>
        <v>Cincinnati Bengals</v>
      </c>
      <c r="J2292" s="17">
        <f t="shared" si="941"/>
        <v>-380.22813688212943</v>
      </c>
      <c r="K2292" s="18">
        <f t="shared" si="942"/>
        <v>330</v>
      </c>
      <c r="L2292" s="4">
        <f t="shared" si="918"/>
        <v>1.2629999999999999</v>
      </c>
      <c r="M2292" s="4">
        <f t="shared" si="919"/>
        <v>4.3</v>
      </c>
      <c r="N2292" s="1">
        <f t="shared" si="920"/>
        <v>0.79176563737133809</v>
      </c>
      <c r="O2292" s="1">
        <f t="shared" si="921"/>
        <v>0.23255813953488372</v>
      </c>
      <c r="P2292" s="1">
        <f t="shared" si="922"/>
        <v>2.3746180118641047E-2</v>
      </c>
      <c r="Q2292" s="1">
        <f t="shared" si="923"/>
        <v>0.2796037489182272</v>
      </c>
      <c r="R2292" s="1">
        <f t="shared" si="924"/>
        <v>0.79060374891822716</v>
      </c>
      <c r="S2292" s="1"/>
      <c r="T2292" s="17">
        <f t="shared" si="925"/>
        <v>264.85613225119045</v>
      </c>
      <c r="U2292" s="18">
        <f t="shared" si="926"/>
        <v>3182.3042096495674</v>
      </c>
      <c r="V2292" s="2">
        <f t="shared" si="927"/>
        <v>251.6133256386309</v>
      </c>
      <c r="W2292" s="18">
        <f t="shared" si="928"/>
        <v>3023.1889991670887</v>
      </c>
      <c r="X2292" s="2">
        <f t="shared" si="929"/>
        <v>-397.43523021360488</v>
      </c>
      <c r="Y2292" s="2">
        <f t="shared" si="930"/>
        <v>302.31889991670886</v>
      </c>
      <c r="Z2292" s="2">
        <f t="shared" si="931"/>
        <v>-1000</v>
      </c>
      <c r="AA2292" s="2">
        <f t="shared" si="932"/>
        <v>3023.1889991670887</v>
      </c>
      <c r="AB2292" s="5">
        <f t="shared" si="933"/>
        <v>-1</v>
      </c>
      <c r="AC2292" s="5">
        <f t="shared" si="934"/>
        <v>3.3</v>
      </c>
      <c r="AD2292" s="3">
        <f t="shared" si="935"/>
        <v>201411</v>
      </c>
      <c r="AE2292" s="21">
        <v>1.3120000000000001</v>
      </c>
      <c r="AF2292" s="21">
        <v>3.81</v>
      </c>
      <c r="AG2292" s="21">
        <v>1.2629999999999999</v>
      </c>
      <c r="AH2292" s="21">
        <v>4.3</v>
      </c>
      <c r="AI2292">
        <v>10</v>
      </c>
      <c r="AJ2292">
        <v>27</v>
      </c>
      <c r="AK2292">
        <f t="shared" si="936"/>
        <v>-400</v>
      </c>
      <c r="AL2292">
        <f t="shared" si="937"/>
        <v>10</v>
      </c>
      <c r="AM2292">
        <f t="shared" si="938"/>
        <v>27</v>
      </c>
    </row>
    <row r="2293" spans="2:39" x14ac:dyDescent="0.25">
      <c r="B2293" s="23">
        <v>41959</v>
      </c>
      <c r="C2293" s="20" t="s">
        <v>28</v>
      </c>
      <c r="D2293" s="20" t="s">
        <v>25</v>
      </c>
      <c r="E2293" s="2">
        <v>171</v>
      </c>
      <c r="F2293" s="2">
        <v>-190.11406844106463</v>
      </c>
      <c r="H2293" s="2" t="str">
        <f t="shared" si="939"/>
        <v>San Francisco 49ers</v>
      </c>
      <c r="I2293" s="2" t="str">
        <f t="shared" si="940"/>
        <v>New York Giants</v>
      </c>
      <c r="J2293" s="17">
        <f t="shared" si="941"/>
        <v>-190.11406844106463</v>
      </c>
      <c r="K2293" s="18">
        <f t="shared" si="942"/>
        <v>171</v>
      </c>
      <c r="L2293" s="4">
        <f t="shared" si="918"/>
        <v>1.5260000000000002</v>
      </c>
      <c r="M2293" s="4">
        <f t="shared" si="919"/>
        <v>2.71</v>
      </c>
      <c r="N2293" s="1">
        <f t="shared" si="920"/>
        <v>0.65530799475753598</v>
      </c>
      <c r="O2293" s="1">
        <f t="shared" si="921"/>
        <v>0.36900369003690037</v>
      </c>
      <c r="P2293" s="1">
        <f t="shared" si="922"/>
        <v>2.3734655335221788E-2</v>
      </c>
      <c r="Q2293" s="1">
        <f t="shared" si="923"/>
        <v>0.14315215236031781</v>
      </c>
      <c r="R2293" s="1">
        <f t="shared" si="924"/>
        <v>0.65415215236031776</v>
      </c>
      <c r="S2293" s="1"/>
      <c r="T2293" s="17">
        <f t="shared" si="925"/>
        <v>528.69633829345491</v>
      </c>
      <c r="U2293" s="18">
        <f t="shared" si="926"/>
        <v>1698.0824170407793</v>
      </c>
      <c r="V2293" s="2">
        <f t="shared" si="927"/>
        <v>502.26152137878216</v>
      </c>
      <c r="W2293" s="18">
        <f t="shared" si="928"/>
        <v>1613.1782961887402</v>
      </c>
      <c r="X2293" s="2">
        <f t="shared" si="929"/>
        <v>-199.09946460856727</v>
      </c>
      <c r="Y2293" s="2">
        <f t="shared" si="930"/>
        <v>161.31782961887401</v>
      </c>
      <c r="Z2293" s="2">
        <f t="shared" si="931"/>
        <v>502.26152137878216</v>
      </c>
      <c r="AA2293" s="2">
        <f t="shared" si="932"/>
        <v>-1000</v>
      </c>
      <c r="AB2293" s="5">
        <f t="shared" si="933"/>
        <v>0.52600000000000025</v>
      </c>
      <c r="AC2293" s="5">
        <f t="shared" si="934"/>
        <v>-1</v>
      </c>
      <c r="AD2293" s="3">
        <f t="shared" si="935"/>
        <v>201411</v>
      </c>
      <c r="AE2293" s="21">
        <v>2.86</v>
      </c>
      <c r="AF2293" s="21">
        <v>1.48</v>
      </c>
      <c r="AG2293" s="21">
        <v>2.71</v>
      </c>
      <c r="AH2293" s="21">
        <v>1.526</v>
      </c>
      <c r="AI2293">
        <v>10</v>
      </c>
      <c r="AJ2293">
        <v>16</v>
      </c>
      <c r="AK2293">
        <f t="shared" si="936"/>
        <v>-200</v>
      </c>
      <c r="AL2293">
        <f t="shared" si="937"/>
        <v>16</v>
      </c>
      <c r="AM2293">
        <f t="shared" si="938"/>
        <v>10</v>
      </c>
    </row>
    <row r="2294" spans="2:39" x14ac:dyDescent="0.25">
      <c r="B2294" s="23">
        <v>41959</v>
      </c>
      <c r="C2294" s="20" t="s">
        <v>58</v>
      </c>
      <c r="D2294" s="20" t="s">
        <v>41</v>
      </c>
      <c r="E2294" s="2">
        <v>309.99999999999994</v>
      </c>
      <c r="F2294" s="2">
        <v>-355.87188612099652</v>
      </c>
      <c r="H2294" s="2" t="str">
        <f t="shared" si="939"/>
        <v>Denver Broncos</v>
      </c>
      <c r="I2294" s="2" t="str">
        <f t="shared" si="940"/>
        <v>St. Louis Rams</v>
      </c>
      <c r="J2294" s="17">
        <f t="shared" si="941"/>
        <v>-355.87188612099652</v>
      </c>
      <c r="K2294" s="18">
        <f t="shared" si="942"/>
        <v>309.99999999999994</v>
      </c>
      <c r="L2294" s="4">
        <f t="shared" si="918"/>
        <v>1.2809999999999999</v>
      </c>
      <c r="M2294" s="4">
        <f t="shared" si="919"/>
        <v>4.0999999999999996</v>
      </c>
      <c r="N2294" s="1">
        <f t="shared" si="920"/>
        <v>0.78064012490242007</v>
      </c>
      <c r="O2294" s="1">
        <f t="shared" si="921"/>
        <v>0.24390243902439027</v>
      </c>
      <c r="P2294" s="1">
        <f t="shared" si="922"/>
        <v>2.3954655268537461E-2</v>
      </c>
      <c r="Q2294" s="1">
        <f t="shared" si="923"/>
        <v>0.26836884293901492</v>
      </c>
      <c r="R2294" s="1">
        <f t="shared" si="924"/>
        <v>0.77936884293901487</v>
      </c>
      <c r="S2294" s="1"/>
      <c r="T2294" s="17">
        <f t="shared" si="925"/>
        <v>283.08952694205834</v>
      </c>
      <c r="U2294" s="18">
        <f t="shared" si="926"/>
        <v>3002.9485563603594</v>
      </c>
      <c r="V2294" s="2">
        <f t="shared" si="927"/>
        <v>268.93505059495538</v>
      </c>
      <c r="W2294" s="18">
        <f t="shared" si="928"/>
        <v>2852.8011285423413</v>
      </c>
      <c r="X2294" s="2">
        <f t="shared" si="929"/>
        <v>-371.83699104588106</v>
      </c>
      <c r="Y2294" s="2">
        <f t="shared" si="930"/>
        <v>285.28011285423412</v>
      </c>
      <c r="Z2294" s="2">
        <f t="shared" si="931"/>
        <v>-1000</v>
      </c>
      <c r="AA2294" s="2">
        <f t="shared" si="932"/>
        <v>2852.8011285423413</v>
      </c>
      <c r="AB2294" s="5">
        <f t="shared" si="933"/>
        <v>-1</v>
      </c>
      <c r="AC2294" s="5">
        <f t="shared" si="934"/>
        <v>3.0999999999999996</v>
      </c>
      <c r="AD2294" s="3">
        <f t="shared" si="935"/>
        <v>201411</v>
      </c>
      <c r="AE2294" s="21">
        <v>4.7699999999999996</v>
      </c>
      <c r="AF2294" s="21">
        <v>1.2270000000000001</v>
      </c>
      <c r="AG2294" s="21">
        <v>4.0999999999999996</v>
      </c>
      <c r="AH2294" s="21">
        <v>1.2809999999999999</v>
      </c>
      <c r="AI2294">
        <v>22</v>
      </c>
      <c r="AJ2294">
        <v>7</v>
      </c>
      <c r="AK2294">
        <f t="shared" si="936"/>
        <v>-400</v>
      </c>
      <c r="AL2294">
        <f t="shared" si="937"/>
        <v>7</v>
      </c>
      <c r="AM2294">
        <f t="shared" si="938"/>
        <v>22</v>
      </c>
    </row>
    <row r="2295" spans="2:39" x14ac:dyDescent="0.25">
      <c r="B2295" s="23">
        <v>41959</v>
      </c>
      <c r="C2295" s="20" t="s">
        <v>56</v>
      </c>
      <c r="D2295" s="20" t="s">
        <v>30</v>
      </c>
      <c r="E2295" s="2">
        <v>-300.30030030030031</v>
      </c>
      <c r="F2295" s="2">
        <v>264</v>
      </c>
      <c r="H2295" s="2" t="str">
        <f t="shared" si="939"/>
        <v>Washington Redskins</v>
      </c>
      <c r="I2295" s="2" t="str">
        <f t="shared" si="940"/>
        <v>Tampa Bay Buccaneers</v>
      </c>
      <c r="J2295" s="17">
        <f t="shared" si="941"/>
        <v>-300.30030030030031</v>
      </c>
      <c r="K2295" s="18">
        <f t="shared" si="942"/>
        <v>264</v>
      </c>
      <c r="L2295" s="4">
        <f t="shared" si="918"/>
        <v>1.333</v>
      </c>
      <c r="M2295" s="4">
        <f t="shared" si="919"/>
        <v>3.64</v>
      </c>
      <c r="N2295" s="1">
        <f t="shared" si="920"/>
        <v>0.75018754688672173</v>
      </c>
      <c r="O2295" s="1">
        <f t="shared" si="921"/>
        <v>0.27472527472527469</v>
      </c>
      <c r="P2295" s="1">
        <f t="shared" si="922"/>
        <v>2.4307259199678244E-2</v>
      </c>
      <c r="Q2295" s="1">
        <f t="shared" si="923"/>
        <v>0.23773113608072352</v>
      </c>
      <c r="R2295" s="1">
        <f t="shared" si="924"/>
        <v>0.7487311360807235</v>
      </c>
      <c r="S2295" s="1"/>
      <c r="T2295" s="17">
        <f t="shared" si="925"/>
        <v>335.59291421291482</v>
      </c>
      <c r="U2295" s="18">
        <f t="shared" si="926"/>
        <v>2582.4792899601139</v>
      </c>
      <c r="V2295" s="2">
        <f t="shared" si="927"/>
        <v>318.81326850226907</v>
      </c>
      <c r="W2295" s="18">
        <f t="shared" si="928"/>
        <v>2453.3553254621079</v>
      </c>
      <c r="X2295" s="2">
        <f t="shared" si="929"/>
        <v>-313.66323136355999</v>
      </c>
      <c r="Y2295" s="2">
        <f t="shared" si="930"/>
        <v>245.3355325462108</v>
      </c>
      <c r="Z2295" s="2">
        <f t="shared" si="931"/>
        <v>-1000</v>
      </c>
      <c r="AA2295" s="2">
        <f t="shared" si="932"/>
        <v>2453.3553254621079</v>
      </c>
      <c r="AB2295" s="5">
        <f t="shared" si="933"/>
        <v>-1</v>
      </c>
      <c r="AC2295" s="5">
        <f t="shared" si="934"/>
        <v>2.64</v>
      </c>
      <c r="AD2295" s="3">
        <f t="shared" si="935"/>
        <v>201411</v>
      </c>
      <c r="AE2295" s="21">
        <v>1.347</v>
      </c>
      <c r="AF2295" s="21">
        <v>3.54</v>
      </c>
      <c r="AG2295" s="21">
        <v>1.333</v>
      </c>
      <c r="AH2295" s="21">
        <v>3.64</v>
      </c>
      <c r="AI2295">
        <v>7</v>
      </c>
      <c r="AJ2295">
        <v>27</v>
      </c>
      <c r="AK2295">
        <f t="shared" si="936"/>
        <v>-400</v>
      </c>
      <c r="AL2295">
        <f t="shared" si="937"/>
        <v>7</v>
      </c>
      <c r="AM2295">
        <f t="shared" si="938"/>
        <v>27</v>
      </c>
    </row>
    <row r="2296" spans="2:39" x14ac:dyDescent="0.25">
      <c r="B2296" s="23">
        <v>41956</v>
      </c>
      <c r="C2296" s="20" t="s">
        <v>33</v>
      </c>
      <c r="D2296" s="20" t="s">
        <v>27</v>
      </c>
      <c r="E2296" s="2">
        <v>-195.3125</v>
      </c>
      <c r="F2296" s="2">
        <v>175</v>
      </c>
      <c r="H2296" s="2" t="str">
        <f t="shared" si="939"/>
        <v>Miami Dolphins</v>
      </c>
      <c r="I2296" s="2" t="str">
        <f t="shared" si="940"/>
        <v>Buffalo Bills</v>
      </c>
      <c r="J2296" s="17">
        <f t="shared" si="941"/>
        <v>-195.3125</v>
      </c>
      <c r="K2296" s="18">
        <f t="shared" si="942"/>
        <v>175</v>
      </c>
      <c r="L2296" s="4">
        <f t="shared" si="918"/>
        <v>1.512</v>
      </c>
      <c r="M2296" s="4">
        <f t="shared" si="919"/>
        <v>2.75</v>
      </c>
      <c r="N2296" s="1">
        <f t="shared" si="920"/>
        <v>0.66137566137566139</v>
      </c>
      <c r="O2296" s="1">
        <f t="shared" si="921"/>
        <v>0.36363636363636365</v>
      </c>
      <c r="P2296" s="1">
        <f t="shared" si="922"/>
        <v>2.4401689347724131E-2</v>
      </c>
      <c r="Q2296" s="1">
        <f t="shared" si="923"/>
        <v>0.14886964886964887</v>
      </c>
      <c r="R2296" s="1">
        <f t="shared" si="924"/>
        <v>0.65986964886964894</v>
      </c>
      <c r="S2296" s="1"/>
      <c r="T2296" s="17">
        <f t="shared" si="925"/>
        <v>515.45081928376521</v>
      </c>
      <c r="U2296" s="18">
        <f t="shared" si="926"/>
        <v>1739.277880578285</v>
      </c>
      <c r="V2296" s="2">
        <f t="shared" si="927"/>
        <v>489.67827831957692</v>
      </c>
      <c r="W2296" s="18">
        <f t="shared" si="928"/>
        <v>1652.3139865493706</v>
      </c>
      <c r="X2296" s="2">
        <f t="shared" si="929"/>
        <v>-204.21571555750606</v>
      </c>
      <c r="Y2296" s="2">
        <f t="shared" si="930"/>
        <v>165.23139865493707</v>
      </c>
      <c r="Z2296" s="2">
        <f t="shared" si="931"/>
        <v>489.67827831957692</v>
      </c>
      <c r="AA2296" s="2">
        <f t="shared" si="932"/>
        <v>-1000</v>
      </c>
      <c r="AB2296" s="5">
        <f t="shared" si="933"/>
        <v>0.51200000000000001</v>
      </c>
      <c r="AC2296" s="5">
        <f t="shared" si="934"/>
        <v>-1</v>
      </c>
      <c r="AD2296" s="3">
        <f t="shared" si="935"/>
        <v>201411</v>
      </c>
      <c r="AE2296" s="21">
        <v>1.4339999999999999</v>
      </c>
      <c r="AF2296" s="21">
        <v>3.05</v>
      </c>
      <c r="AG2296" s="21">
        <v>1.512</v>
      </c>
      <c r="AH2296" s="21">
        <v>2.75</v>
      </c>
      <c r="AI2296">
        <v>22</v>
      </c>
      <c r="AJ2296">
        <v>9</v>
      </c>
      <c r="AK2296">
        <f t="shared" si="936"/>
        <v>-200</v>
      </c>
      <c r="AL2296">
        <f t="shared" si="937"/>
        <v>22</v>
      </c>
      <c r="AM2296">
        <f t="shared" si="938"/>
        <v>9</v>
      </c>
    </row>
    <row r="2297" spans="2:39" x14ac:dyDescent="0.25">
      <c r="B2297" s="23">
        <v>41953</v>
      </c>
      <c r="C2297" s="20" t="s">
        <v>22</v>
      </c>
      <c r="D2297" s="20" t="s">
        <v>47</v>
      </c>
      <c r="E2297" s="2">
        <v>-335.57046979865765</v>
      </c>
      <c r="F2297" s="2">
        <v>293</v>
      </c>
      <c r="H2297" s="2" t="str">
        <f t="shared" si="939"/>
        <v>Philadelphia Eagles</v>
      </c>
      <c r="I2297" s="2" t="str">
        <f t="shared" si="940"/>
        <v>Carolina Panthers</v>
      </c>
      <c r="J2297" s="17">
        <f t="shared" si="941"/>
        <v>-335.57046979865765</v>
      </c>
      <c r="K2297" s="18">
        <f t="shared" si="942"/>
        <v>293</v>
      </c>
      <c r="L2297" s="4">
        <f t="shared" si="918"/>
        <v>1.298</v>
      </c>
      <c r="M2297" s="4">
        <f t="shared" si="919"/>
        <v>3.93</v>
      </c>
      <c r="N2297" s="1">
        <f t="shared" si="920"/>
        <v>0.77041602465331271</v>
      </c>
      <c r="O2297" s="1">
        <f t="shared" si="921"/>
        <v>0.2544529262086514</v>
      </c>
      <c r="P2297" s="1">
        <f t="shared" si="922"/>
        <v>2.4265493496556934E-2</v>
      </c>
      <c r="Q2297" s="1">
        <f t="shared" si="923"/>
        <v>0.25798154922233063</v>
      </c>
      <c r="R2297" s="1">
        <f t="shared" si="924"/>
        <v>0.76898154922233064</v>
      </c>
      <c r="S2297" s="1"/>
      <c r="T2297" s="17">
        <f t="shared" si="925"/>
        <v>300.42131831550154</v>
      </c>
      <c r="U2297" s="18">
        <f t="shared" si="926"/>
        <v>2850.0152957456385</v>
      </c>
      <c r="V2297" s="2">
        <f t="shared" si="927"/>
        <v>285.40025239972647</v>
      </c>
      <c r="W2297" s="18">
        <f t="shared" si="928"/>
        <v>2707.5145309583563</v>
      </c>
      <c r="X2297" s="2">
        <f t="shared" si="929"/>
        <v>-350.38511409563085</v>
      </c>
      <c r="Y2297" s="2">
        <f t="shared" si="930"/>
        <v>270.75145309583564</v>
      </c>
      <c r="Z2297" s="2">
        <f t="shared" si="931"/>
        <v>285.40025239972647</v>
      </c>
      <c r="AA2297" s="2">
        <f t="shared" si="932"/>
        <v>-1000</v>
      </c>
      <c r="AB2297" s="5">
        <f t="shared" si="933"/>
        <v>0.29800000000000004</v>
      </c>
      <c r="AC2297" s="5">
        <f t="shared" si="934"/>
        <v>-1</v>
      </c>
      <c r="AD2297" s="3">
        <f t="shared" si="935"/>
        <v>201411</v>
      </c>
      <c r="AE2297" s="21">
        <v>1.377</v>
      </c>
      <c r="AF2297" s="21">
        <v>3.35</v>
      </c>
      <c r="AG2297" s="21">
        <v>1.298</v>
      </c>
      <c r="AH2297" s="21">
        <v>3.93</v>
      </c>
      <c r="AI2297">
        <v>45</v>
      </c>
      <c r="AJ2297">
        <v>21</v>
      </c>
      <c r="AK2297">
        <f t="shared" si="936"/>
        <v>-400</v>
      </c>
      <c r="AL2297">
        <f t="shared" si="937"/>
        <v>45</v>
      </c>
      <c r="AM2297">
        <f t="shared" si="938"/>
        <v>21</v>
      </c>
    </row>
    <row r="2298" spans="2:39" x14ac:dyDescent="0.25">
      <c r="B2298" s="23">
        <v>41952</v>
      </c>
      <c r="C2298" s="20" t="s">
        <v>36</v>
      </c>
      <c r="D2298" s="20" t="s">
        <v>40</v>
      </c>
      <c r="E2298" s="2">
        <v>-380.22813688212943</v>
      </c>
      <c r="F2298" s="2">
        <v>330</v>
      </c>
      <c r="H2298" s="2" t="str">
        <f t="shared" si="939"/>
        <v>Green Bay Packers</v>
      </c>
      <c r="I2298" s="2" t="str">
        <f t="shared" si="940"/>
        <v>Chicago Bears</v>
      </c>
      <c r="J2298" s="17">
        <f t="shared" si="941"/>
        <v>-380.22813688212943</v>
      </c>
      <c r="K2298" s="18">
        <f t="shared" si="942"/>
        <v>330</v>
      </c>
      <c r="L2298" s="4">
        <f t="shared" si="918"/>
        <v>1.2629999999999999</v>
      </c>
      <c r="M2298" s="4">
        <f t="shared" si="919"/>
        <v>4.3</v>
      </c>
      <c r="N2298" s="1">
        <f t="shared" si="920"/>
        <v>0.79176563737133809</v>
      </c>
      <c r="O2298" s="1">
        <f t="shared" si="921"/>
        <v>0.23255813953488372</v>
      </c>
      <c r="P2298" s="1">
        <f t="shared" si="922"/>
        <v>2.3746180118641047E-2</v>
      </c>
      <c r="Q2298" s="1">
        <f t="shared" si="923"/>
        <v>0.2796037489182272</v>
      </c>
      <c r="R2298" s="1">
        <f t="shared" si="924"/>
        <v>0.79060374891822716</v>
      </c>
      <c r="S2298" s="1"/>
      <c r="T2298" s="17">
        <f t="shared" si="925"/>
        <v>264.85613225119045</v>
      </c>
      <c r="U2298" s="18">
        <f t="shared" si="926"/>
        <v>3182.3042096495674</v>
      </c>
      <c r="V2298" s="2">
        <f t="shared" si="927"/>
        <v>251.6133256386309</v>
      </c>
      <c r="W2298" s="18">
        <f t="shared" si="928"/>
        <v>3023.1889991670887</v>
      </c>
      <c r="X2298" s="2">
        <f t="shared" si="929"/>
        <v>-397.43523021360488</v>
      </c>
      <c r="Y2298" s="2">
        <f t="shared" si="930"/>
        <v>302.31889991670886</v>
      </c>
      <c r="Z2298" s="2">
        <f t="shared" si="931"/>
        <v>251.6133256386309</v>
      </c>
      <c r="AA2298" s="2">
        <f t="shared" si="932"/>
        <v>-1000</v>
      </c>
      <c r="AB2298" s="5">
        <f t="shared" si="933"/>
        <v>0.2629999999999999</v>
      </c>
      <c r="AC2298" s="5">
        <f t="shared" si="934"/>
        <v>-1</v>
      </c>
      <c r="AD2298" s="3">
        <f t="shared" si="935"/>
        <v>201411</v>
      </c>
      <c r="AE2298" s="21">
        <v>1.294</v>
      </c>
      <c r="AF2298" s="21">
        <v>3.97</v>
      </c>
      <c r="AG2298" s="21">
        <v>1.2629999999999999</v>
      </c>
      <c r="AH2298" s="21">
        <v>4.3</v>
      </c>
      <c r="AI2298">
        <v>55</v>
      </c>
      <c r="AJ2298">
        <v>14</v>
      </c>
      <c r="AK2298">
        <f t="shared" si="936"/>
        <v>-400</v>
      </c>
      <c r="AL2298">
        <f t="shared" si="937"/>
        <v>55</v>
      </c>
      <c r="AM2298">
        <f t="shared" si="938"/>
        <v>14</v>
      </c>
    </row>
    <row r="2299" spans="2:39" x14ac:dyDescent="0.25">
      <c r="B2299" s="23">
        <v>41952</v>
      </c>
      <c r="C2299" s="20" t="s">
        <v>51</v>
      </c>
      <c r="D2299" s="20" t="s">
        <v>58</v>
      </c>
      <c r="E2299" s="2">
        <v>-300.30030030030031</v>
      </c>
      <c r="F2299" s="2">
        <v>264</v>
      </c>
      <c r="H2299" s="2" t="str">
        <f t="shared" si="939"/>
        <v>Arizona Cardinals</v>
      </c>
      <c r="I2299" s="2" t="str">
        <f t="shared" si="940"/>
        <v>St. Louis Rams</v>
      </c>
      <c r="J2299" s="17">
        <f t="shared" si="941"/>
        <v>-300.30030030030031</v>
      </c>
      <c r="K2299" s="18">
        <f t="shared" si="942"/>
        <v>264</v>
      </c>
      <c r="L2299" s="4">
        <f t="shared" si="918"/>
        <v>1.333</v>
      </c>
      <c r="M2299" s="4">
        <f t="shared" si="919"/>
        <v>3.64</v>
      </c>
      <c r="N2299" s="1">
        <f t="shared" si="920"/>
        <v>0.75018754688672173</v>
      </c>
      <c r="O2299" s="1">
        <f t="shared" si="921"/>
        <v>0.27472527472527469</v>
      </c>
      <c r="P2299" s="1">
        <f t="shared" si="922"/>
        <v>2.4307259199678244E-2</v>
      </c>
      <c r="Q2299" s="1">
        <f t="shared" si="923"/>
        <v>0.23773113608072352</v>
      </c>
      <c r="R2299" s="1">
        <f t="shared" si="924"/>
        <v>0.7487311360807235</v>
      </c>
      <c r="S2299" s="1"/>
      <c r="T2299" s="17">
        <f t="shared" si="925"/>
        <v>335.59291421291482</v>
      </c>
      <c r="U2299" s="18">
        <f t="shared" si="926"/>
        <v>2582.4792899601139</v>
      </c>
      <c r="V2299" s="2">
        <f t="shared" si="927"/>
        <v>318.81326850226907</v>
      </c>
      <c r="W2299" s="18">
        <f t="shared" si="928"/>
        <v>2453.3553254621079</v>
      </c>
      <c r="X2299" s="2">
        <f t="shared" si="929"/>
        <v>-313.66323136355999</v>
      </c>
      <c r="Y2299" s="2">
        <f t="shared" si="930"/>
        <v>245.3355325462108</v>
      </c>
      <c r="Z2299" s="2">
        <f t="shared" si="931"/>
        <v>318.81326850226907</v>
      </c>
      <c r="AA2299" s="2">
        <f t="shared" si="932"/>
        <v>-1000</v>
      </c>
      <c r="AB2299" s="5">
        <f t="shared" si="933"/>
        <v>0.33299999999999996</v>
      </c>
      <c r="AC2299" s="5">
        <f t="shared" si="934"/>
        <v>-1</v>
      </c>
      <c r="AD2299" s="3">
        <f t="shared" si="935"/>
        <v>201411</v>
      </c>
      <c r="AE2299" s="21">
        <v>1.3169999999999999</v>
      </c>
      <c r="AF2299" s="21">
        <v>3.77</v>
      </c>
      <c r="AG2299" s="21">
        <v>1.333</v>
      </c>
      <c r="AH2299" s="21">
        <v>3.64</v>
      </c>
      <c r="AI2299">
        <v>31</v>
      </c>
      <c r="AJ2299">
        <v>14</v>
      </c>
      <c r="AK2299">
        <f t="shared" si="936"/>
        <v>-400</v>
      </c>
      <c r="AL2299">
        <f t="shared" si="937"/>
        <v>31</v>
      </c>
      <c r="AM2299">
        <f t="shared" si="938"/>
        <v>14</v>
      </c>
    </row>
    <row r="2300" spans="2:39" x14ac:dyDescent="0.25">
      <c r="B2300" s="23">
        <v>41952</v>
      </c>
      <c r="C2300" s="20" t="s">
        <v>35</v>
      </c>
      <c r="D2300" s="20" t="s">
        <v>28</v>
      </c>
      <c r="E2300" s="2">
        <v>-450.45045045045049</v>
      </c>
      <c r="F2300" s="2">
        <v>384.99999999999994</v>
      </c>
      <c r="H2300" s="2" t="str">
        <f t="shared" si="939"/>
        <v>Seattle Seahawks</v>
      </c>
      <c r="I2300" s="2" t="str">
        <f t="shared" si="940"/>
        <v>New York Giants</v>
      </c>
      <c r="J2300" s="17">
        <f t="shared" si="941"/>
        <v>-450.45045045045049</v>
      </c>
      <c r="K2300" s="18">
        <f t="shared" si="942"/>
        <v>384.99999999999994</v>
      </c>
      <c r="L2300" s="4">
        <f t="shared" si="918"/>
        <v>1.222</v>
      </c>
      <c r="M2300" s="4">
        <f t="shared" si="919"/>
        <v>4.8499999999999996</v>
      </c>
      <c r="N2300" s="1">
        <f t="shared" si="920"/>
        <v>0.81833060556464809</v>
      </c>
      <c r="O2300" s="1">
        <f t="shared" si="921"/>
        <v>0.2061855670103093</v>
      </c>
      <c r="P2300" s="1">
        <f t="shared" si="922"/>
        <v>2.392951251646902E-2</v>
      </c>
      <c r="Q2300" s="1">
        <f t="shared" si="923"/>
        <v>0.30607251927716939</v>
      </c>
      <c r="R2300" s="1">
        <f t="shared" si="924"/>
        <v>0.8170725192771694</v>
      </c>
      <c r="S2300" s="1"/>
      <c r="T2300" s="17">
        <f t="shared" si="925"/>
        <v>223.88157281884725</v>
      </c>
      <c r="U2300" s="18">
        <f t="shared" si="926"/>
        <v>3674.1094559452272</v>
      </c>
      <c r="V2300" s="2">
        <f t="shared" si="927"/>
        <v>212.68749417790488</v>
      </c>
      <c r="W2300" s="18">
        <f t="shared" si="928"/>
        <v>3490.4039831479658</v>
      </c>
      <c r="X2300" s="2">
        <f t="shared" si="929"/>
        <v>-470.17338930305823</v>
      </c>
      <c r="Y2300" s="2">
        <f t="shared" si="930"/>
        <v>349.04039831479656</v>
      </c>
      <c r="Z2300" s="2">
        <f t="shared" si="931"/>
        <v>212.68749417790488</v>
      </c>
      <c r="AA2300" s="2">
        <f t="shared" si="932"/>
        <v>-1000</v>
      </c>
      <c r="AB2300" s="5">
        <f t="shared" si="933"/>
        <v>0.22199999999999998</v>
      </c>
      <c r="AC2300" s="5">
        <f t="shared" si="934"/>
        <v>-1</v>
      </c>
      <c r="AD2300" s="3">
        <f t="shared" si="935"/>
        <v>201411</v>
      </c>
      <c r="AE2300" s="21">
        <v>1.2270000000000001</v>
      </c>
      <c r="AF2300" s="21">
        <v>4.7699999999999996</v>
      </c>
      <c r="AG2300" s="21">
        <v>1.222</v>
      </c>
      <c r="AH2300" s="21">
        <v>4.8499999999999996</v>
      </c>
      <c r="AI2300">
        <v>38</v>
      </c>
      <c r="AJ2300">
        <v>17</v>
      </c>
      <c r="AK2300">
        <f t="shared" si="936"/>
        <v>-500</v>
      </c>
      <c r="AL2300">
        <f t="shared" si="937"/>
        <v>38</v>
      </c>
      <c r="AM2300">
        <f t="shared" si="938"/>
        <v>17</v>
      </c>
    </row>
    <row r="2301" spans="2:39" x14ac:dyDescent="0.25">
      <c r="B2301" s="23">
        <v>41952</v>
      </c>
      <c r="C2301" s="20" t="s">
        <v>55</v>
      </c>
      <c r="D2301" s="20" t="s">
        <v>41</v>
      </c>
      <c r="E2301" s="2">
        <v>534</v>
      </c>
      <c r="F2301" s="2">
        <v>-653.5947712418299</v>
      </c>
      <c r="H2301" s="2" t="str">
        <f t="shared" si="939"/>
        <v>Denver Broncos</v>
      </c>
      <c r="I2301" s="2" t="str">
        <f t="shared" si="940"/>
        <v>Oakland Raiders</v>
      </c>
      <c r="J2301" s="17">
        <f t="shared" si="941"/>
        <v>-653.5947712418299</v>
      </c>
      <c r="K2301" s="18">
        <f t="shared" si="942"/>
        <v>534</v>
      </c>
      <c r="L2301" s="4">
        <f t="shared" si="918"/>
        <v>1.153</v>
      </c>
      <c r="M2301" s="4">
        <f t="shared" si="919"/>
        <v>6.34</v>
      </c>
      <c r="N2301" s="1">
        <f t="shared" si="920"/>
        <v>0.86730268863833471</v>
      </c>
      <c r="O2301" s="1">
        <f t="shared" si="921"/>
        <v>0.15772870662460567</v>
      </c>
      <c r="P2301" s="1">
        <f t="shared" si="922"/>
        <v>2.4420125450420493E-2</v>
      </c>
      <c r="Q2301" s="1">
        <f t="shared" si="923"/>
        <v>0.3547869910068645</v>
      </c>
      <c r="R2301" s="1">
        <f t="shared" si="924"/>
        <v>0.86578699100686451</v>
      </c>
      <c r="S2301" s="1"/>
      <c r="T2301" s="17">
        <f t="shared" si="925"/>
        <v>155.01850961869135</v>
      </c>
      <c r="U2301" s="18">
        <f t="shared" si="926"/>
        <v>4954.5373023545008</v>
      </c>
      <c r="V2301" s="2">
        <f t="shared" si="927"/>
        <v>147.26758413775678</v>
      </c>
      <c r="W2301" s="18">
        <f t="shared" si="928"/>
        <v>4706.8104372367752</v>
      </c>
      <c r="X2301" s="2">
        <f t="shared" si="929"/>
        <v>-679.03605933032873</v>
      </c>
      <c r="Y2301" s="2">
        <f t="shared" si="930"/>
        <v>470.68104372367753</v>
      </c>
      <c r="Z2301" s="2">
        <f t="shared" si="931"/>
        <v>147.26758413775678</v>
      </c>
      <c r="AA2301" s="2">
        <f t="shared" si="932"/>
        <v>-1000</v>
      </c>
      <c r="AB2301" s="5">
        <f t="shared" si="933"/>
        <v>0.15300000000000002</v>
      </c>
      <c r="AC2301" s="5">
        <f t="shared" si="934"/>
        <v>-1</v>
      </c>
      <c r="AD2301" s="3">
        <f t="shared" si="935"/>
        <v>201411</v>
      </c>
      <c r="AE2301" s="21">
        <v>5.83</v>
      </c>
      <c r="AF2301" s="21">
        <v>1.1719999999999999</v>
      </c>
      <c r="AG2301" s="21">
        <v>6.34</v>
      </c>
      <c r="AH2301" s="21">
        <v>1.153</v>
      </c>
      <c r="AI2301">
        <v>17</v>
      </c>
      <c r="AJ2301">
        <v>41</v>
      </c>
      <c r="AK2301">
        <f t="shared" si="936"/>
        <v>-700</v>
      </c>
      <c r="AL2301">
        <f t="shared" si="937"/>
        <v>41</v>
      </c>
      <c r="AM2301">
        <f t="shared" si="938"/>
        <v>17</v>
      </c>
    </row>
    <row r="2302" spans="2:39" x14ac:dyDescent="0.25">
      <c r="B2302" s="23">
        <v>41952</v>
      </c>
      <c r="C2302" s="20" t="s">
        <v>31</v>
      </c>
      <c r="D2302" s="20" t="s">
        <v>44</v>
      </c>
      <c r="E2302" s="2">
        <v>-500.00000000000011</v>
      </c>
      <c r="F2302" s="2">
        <v>423.00000000000006</v>
      </c>
      <c r="H2302" s="2" t="str">
        <f t="shared" si="939"/>
        <v>Baltimore Ravens</v>
      </c>
      <c r="I2302" s="2" t="str">
        <f t="shared" si="940"/>
        <v>Tennessee Titans</v>
      </c>
      <c r="J2302" s="17">
        <f t="shared" si="941"/>
        <v>-500.00000000000011</v>
      </c>
      <c r="K2302" s="18">
        <f t="shared" si="942"/>
        <v>423.00000000000006</v>
      </c>
      <c r="L2302" s="4">
        <f t="shared" si="918"/>
        <v>1.2</v>
      </c>
      <c r="M2302" s="4">
        <f t="shared" si="919"/>
        <v>5.23</v>
      </c>
      <c r="N2302" s="1">
        <f t="shared" si="920"/>
        <v>0.83333333333333337</v>
      </c>
      <c r="O2302" s="1">
        <f t="shared" si="921"/>
        <v>0.19120458891013384</v>
      </c>
      <c r="P2302" s="1">
        <f t="shared" si="922"/>
        <v>2.3950233281493039E-2</v>
      </c>
      <c r="Q2302" s="1">
        <f t="shared" si="923"/>
        <v>0.32106437221159978</v>
      </c>
      <c r="R2302" s="1">
        <f t="shared" si="924"/>
        <v>0.83206437221159979</v>
      </c>
      <c r="S2302" s="1"/>
      <c r="T2302" s="17">
        <f t="shared" si="925"/>
        <v>201.83009079217373</v>
      </c>
      <c r="U2302" s="18">
        <f t="shared" si="926"/>
        <v>4006.3698989884547</v>
      </c>
      <c r="V2302" s="2">
        <f t="shared" si="927"/>
        <v>191.73858625256503</v>
      </c>
      <c r="W2302" s="18">
        <f t="shared" si="928"/>
        <v>3806.0514040390317</v>
      </c>
      <c r="X2302" s="2">
        <f t="shared" si="929"/>
        <v>-521.54343032589361</v>
      </c>
      <c r="Y2302" s="2">
        <f t="shared" si="930"/>
        <v>380.60514040390319</v>
      </c>
      <c r="Z2302" s="2">
        <f t="shared" si="931"/>
        <v>191.73858625256503</v>
      </c>
      <c r="AA2302" s="2">
        <f t="shared" si="932"/>
        <v>-1000</v>
      </c>
      <c r="AB2302" s="5">
        <f t="shared" si="933"/>
        <v>0.19999999999999996</v>
      </c>
      <c r="AC2302" s="5">
        <f t="shared" si="934"/>
        <v>-1</v>
      </c>
      <c r="AD2302" s="3">
        <f t="shared" si="935"/>
        <v>201411</v>
      </c>
      <c r="AE2302" s="21">
        <v>1.208</v>
      </c>
      <c r="AF2302" s="21">
        <v>5.08</v>
      </c>
      <c r="AG2302" s="21">
        <v>1.2</v>
      </c>
      <c r="AH2302" s="21">
        <v>5.23</v>
      </c>
      <c r="AI2302">
        <v>21</v>
      </c>
      <c r="AJ2302">
        <v>7</v>
      </c>
      <c r="AK2302">
        <f t="shared" si="936"/>
        <v>-500</v>
      </c>
      <c r="AL2302">
        <f t="shared" si="937"/>
        <v>21</v>
      </c>
      <c r="AM2302">
        <f t="shared" si="938"/>
        <v>7</v>
      </c>
    </row>
    <row r="2303" spans="2:39" x14ac:dyDescent="0.25">
      <c r="B2303" s="23">
        <v>41952</v>
      </c>
      <c r="C2303" s="20" t="s">
        <v>27</v>
      </c>
      <c r="D2303" s="20" t="s">
        <v>23</v>
      </c>
      <c r="E2303" s="2">
        <v>-128.04097311139566</v>
      </c>
      <c r="F2303" s="2">
        <v>116.00000000000001</v>
      </c>
      <c r="H2303" s="2" t="str">
        <f t="shared" si="939"/>
        <v>Buffalo Bills</v>
      </c>
      <c r="I2303" s="2" t="str">
        <f t="shared" si="940"/>
        <v>Kansas City Chiefs</v>
      </c>
      <c r="J2303" s="17">
        <f t="shared" si="941"/>
        <v>-128.04097311139566</v>
      </c>
      <c r="K2303" s="18">
        <f t="shared" si="942"/>
        <v>116.00000000000001</v>
      </c>
      <c r="L2303" s="4">
        <f t="shared" si="918"/>
        <v>1.7809999999999999</v>
      </c>
      <c r="M2303" s="4">
        <f t="shared" si="919"/>
        <v>2.16</v>
      </c>
      <c r="N2303" s="1">
        <f t="shared" si="920"/>
        <v>0.56148231330713083</v>
      </c>
      <c r="O2303" s="1">
        <f t="shared" si="921"/>
        <v>0.46296296296296291</v>
      </c>
      <c r="P2303" s="1">
        <f t="shared" si="922"/>
        <v>2.3861963968535793E-2</v>
      </c>
      <c r="Q2303" s="1">
        <f t="shared" si="923"/>
        <v>4.9259675172083961E-2</v>
      </c>
      <c r="R2303" s="1">
        <f t="shared" si="924"/>
        <v>0.56025967517208397</v>
      </c>
      <c r="S2303" s="1"/>
      <c r="T2303" s="17">
        <f t="shared" si="925"/>
        <v>784.88662367651148</v>
      </c>
      <c r="U2303" s="18">
        <f t="shared" si="926"/>
        <v>1159.9838754718842</v>
      </c>
      <c r="V2303" s="2">
        <f t="shared" si="927"/>
        <v>745.6422924926859</v>
      </c>
      <c r="W2303" s="18">
        <f t="shared" si="928"/>
        <v>1101.9846816982899</v>
      </c>
      <c r="X2303" s="2">
        <f t="shared" si="929"/>
        <v>-134.1125644385051</v>
      </c>
      <c r="Y2303" s="2">
        <f t="shared" si="930"/>
        <v>110.198468169829</v>
      </c>
      <c r="Z2303" s="2">
        <f t="shared" si="931"/>
        <v>-1000</v>
      </c>
      <c r="AA2303" s="2">
        <f t="shared" si="932"/>
        <v>1101.9846816982899</v>
      </c>
      <c r="AB2303" s="5">
        <f t="shared" si="933"/>
        <v>-1</v>
      </c>
      <c r="AC2303" s="5">
        <f t="shared" si="934"/>
        <v>1.1600000000000001</v>
      </c>
      <c r="AD2303" s="3">
        <f t="shared" si="935"/>
        <v>201411</v>
      </c>
      <c r="AE2303" s="21">
        <v>2.09</v>
      </c>
      <c r="AF2303" s="21">
        <v>1.833</v>
      </c>
      <c r="AG2303" s="21">
        <v>1.7809999999999999</v>
      </c>
      <c r="AH2303" s="21">
        <v>2.16</v>
      </c>
      <c r="AI2303">
        <v>13</v>
      </c>
      <c r="AJ2303">
        <v>17</v>
      </c>
      <c r="AK2303">
        <f t="shared" si="936"/>
        <v>-130</v>
      </c>
      <c r="AL2303">
        <f t="shared" si="937"/>
        <v>13</v>
      </c>
      <c r="AM2303">
        <f t="shared" si="938"/>
        <v>17</v>
      </c>
    </row>
    <row r="2304" spans="2:39" x14ac:dyDescent="0.25">
      <c r="B2304" s="23">
        <v>41952</v>
      </c>
      <c r="C2304" s="20" t="s">
        <v>37</v>
      </c>
      <c r="D2304" s="20" t="s">
        <v>33</v>
      </c>
      <c r="E2304" s="2">
        <v>-145.13788098693757</v>
      </c>
      <c r="F2304" s="2">
        <v>131</v>
      </c>
      <c r="H2304" s="2" t="str">
        <f t="shared" si="939"/>
        <v>Detroit Lions</v>
      </c>
      <c r="I2304" s="2" t="str">
        <f t="shared" si="940"/>
        <v>Miami Dolphins</v>
      </c>
      <c r="J2304" s="17">
        <f t="shared" si="941"/>
        <v>-145.13788098693757</v>
      </c>
      <c r="K2304" s="18">
        <f t="shared" si="942"/>
        <v>131</v>
      </c>
      <c r="L2304" s="4">
        <f t="shared" si="918"/>
        <v>1.6890000000000001</v>
      </c>
      <c r="M2304" s="4">
        <f t="shared" si="919"/>
        <v>2.31</v>
      </c>
      <c r="N2304" s="1">
        <f t="shared" si="920"/>
        <v>0.59206631142687982</v>
      </c>
      <c r="O2304" s="1">
        <f t="shared" si="921"/>
        <v>0.4329004329004329</v>
      </c>
      <c r="P2304" s="1">
        <f t="shared" si="922"/>
        <v>2.4358589647411888E-2</v>
      </c>
      <c r="Q2304" s="1">
        <f t="shared" si="923"/>
        <v>7.9582939263223462E-2</v>
      </c>
      <c r="R2304" s="1">
        <f t="shared" si="924"/>
        <v>0.59058293926322347</v>
      </c>
      <c r="S2304" s="1"/>
      <c r="T2304" s="17">
        <f t="shared" si="925"/>
        <v>693.24227558544305</v>
      </c>
      <c r="U2304" s="18">
        <f t="shared" si="926"/>
        <v>1309.568863191934</v>
      </c>
      <c r="V2304" s="2">
        <f t="shared" si="927"/>
        <v>658.58016180617085</v>
      </c>
      <c r="W2304" s="18">
        <f t="shared" si="928"/>
        <v>1244.0904200323373</v>
      </c>
      <c r="X2304" s="2">
        <f t="shared" si="929"/>
        <v>-151.84180423192183</v>
      </c>
      <c r="Y2304" s="2">
        <f t="shared" si="930"/>
        <v>124.40904200323374</v>
      </c>
      <c r="Z2304" s="2">
        <f t="shared" si="931"/>
        <v>658.58016180617085</v>
      </c>
      <c r="AA2304" s="2">
        <f t="shared" si="932"/>
        <v>-1000</v>
      </c>
      <c r="AB2304" s="5">
        <f t="shared" si="933"/>
        <v>0.68900000000000006</v>
      </c>
      <c r="AC2304" s="5">
        <f t="shared" si="934"/>
        <v>-1</v>
      </c>
      <c r="AD2304" s="3">
        <f t="shared" si="935"/>
        <v>201411</v>
      </c>
      <c r="AE2304" s="21">
        <v>1.724</v>
      </c>
      <c r="AF2304" s="21">
        <v>2.25</v>
      </c>
      <c r="AG2304" s="21">
        <v>1.6890000000000001</v>
      </c>
      <c r="AH2304" s="21">
        <v>2.31</v>
      </c>
      <c r="AI2304">
        <v>20</v>
      </c>
      <c r="AJ2304">
        <v>16</v>
      </c>
      <c r="AK2304">
        <f t="shared" si="936"/>
        <v>-150</v>
      </c>
      <c r="AL2304">
        <f t="shared" si="937"/>
        <v>20</v>
      </c>
      <c r="AM2304">
        <f t="shared" si="938"/>
        <v>16</v>
      </c>
    </row>
    <row r="2305" spans="2:39" x14ac:dyDescent="0.25">
      <c r="B2305" s="23">
        <v>41952</v>
      </c>
      <c r="C2305" s="20" t="s">
        <v>29</v>
      </c>
      <c r="D2305" s="20" t="s">
        <v>26</v>
      </c>
      <c r="E2305" s="2">
        <v>289</v>
      </c>
      <c r="F2305" s="2">
        <v>-330.03300330033011</v>
      </c>
      <c r="H2305" s="2" t="str">
        <f t="shared" si="939"/>
        <v>Dallas Cowboys</v>
      </c>
      <c r="I2305" s="2" t="str">
        <f t="shared" si="940"/>
        <v>Jacksonville Jaguars</v>
      </c>
      <c r="J2305" s="17">
        <f t="shared" si="941"/>
        <v>-330.03300330033011</v>
      </c>
      <c r="K2305" s="18">
        <f t="shared" si="942"/>
        <v>289</v>
      </c>
      <c r="L2305" s="4">
        <f t="shared" si="918"/>
        <v>1.3029999999999999</v>
      </c>
      <c r="M2305" s="4">
        <f t="shared" si="919"/>
        <v>3.89</v>
      </c>
      <c r="N2305" s="1">
        <f t="shared" si="920"/>
        <v>0.76745970836531086</v>
      </c>
      <c r="O2305" s="1">
        <f t="shared" si="921"/>
        <v>0.25706940874035988</v>
      </c>
      <c r="P2305" s="1">
        <f t="shared" si="922"/>
        <v>2.394184479106487E-2</v>
      </c>
      <c r="Q2305" s="1">
        <f t="shared" si="923"/>
        <v>0.25519514981247549</v>
      </c>
      <c r="R2305" s="1">
        <f t="shared" si="924"/>
        <v>0.7661951498124755</v>
      </c>
      <c r="S2305" s="1"/>
      <c r="T2305" s="17">
        <f t="shared" si="925"/>
        <v>305.15052235027554</v>
      </c>
      <c r="U2305" s="18">
        <f t="shared" si="926"/>
        <v>2810.9146314785244</v>
      </c>
      <c r="V2305" s="2">
        <f t="shared" si="927"/>
        <v>289.89299623276173</v>
      </c>
      <c r="W2305" s="18">
        <f t="shared" si="928"/>
        <v>2670.368899904598</v>
      </c>
      <c r="X2305" s="2">
        <f t="shared" si="929"/>
        <v>-344.95486713900362</v>
      </c>
      <c r="Y2305" s="2">
        <f t="shared" si="930"/>
        <v>267.03688999045983</v>
      </c>
      <c r="Z2305" s="2">
        <f t="shared" si="931"/>
        <v>289.89299623276173</v>
      </c>
      <c r="AA2305" s="2">
        <f t="shared" si="932"/>
        <v>-1000</v>
      </c>
      <c r="AB2305" s="5">
        <f t="shared" si="933"/>
        <v>0.30299999999999994</v>
      </c>
      <c r="AC2305" s="5">
        <f t="shared" si="934"/>
        <v>-1</v>
      </c>
      <c r="AD2305" s="3">
        <f t="shared" si="935"/>
        <v>201411</v>
      </c>
      <c r="AE2305" s="21">
        <v>3.69</v>
      </c>
      <c r="AF2305" s="21">
        <v>1.327</v>
      </c>
      <c r="AG2305" s="21">
        <v>3.89</v>
      </c>
      <c r="AH2305" s="21">
        <v>1.3029999999999999</v>
      </c>
      <c r="AI2305">
        <v>17</v>
      </c>
      <c r="AJ2305">
        <v>31</v>
      </c>
      <c r="AK2305">
        <f t="shared" si="936"/>
        <v>-400</v>
      </c>
      <c r="AL2305">
        <f t="shared" si="937"/>
        <v>31</v>
      </c>
      <c r="AM2305">
        <f t="shared" si="938"/>
        <v>17</v>
      </c>
    </row>
    <row r="2306" spans="2:39" x14ac:dyDescent="0.25">
      <c r="B2306" s="23">
        <v>41952</v>
      </c>
      <c r="C2306" s="20" t="s">
        <v>46</v>
      </c>
      <c r="D2306" s="20" t="s">
        <v>25</v>
      </c>
      <c r="E2306" s="2">
        <v>-248.13895781637714</v>
      </c>
      <c r="F2306" s="2">
        <v>221</v>
      </c>
      <c r="H2306" s="2" t="str">
        <f t="shared" si="939"/>
        <v>New Orleans Saints</v>
      </c>
      <c r="I2306" s="2" t="str">
        <f t="shared" si="940"/>
        <v>San Francisco 49ers</v>
      </c>
      <c r="J2306" s="17">
        <f t="shared" si="941"/>
        <v>-248.13895781637714</v>
      </c>
      <c r="K2306" s="18">
        <f t="shared" si="942"/>
        <v>221</v>
      </c>
      <c r="L2306" s="4">
        <f t="shared" si="918"/>
        <v>1.403</v>
      </c>
      <c r="M2306" s="4">
        <f t="shared" si="919"/>
        <v>3.21</v>
      </c>
      <c r="N2306" s="1">
        <f t="shared" si="920"/>
        <v>0.71275837491090521</v>
      </c>
      <c r="O2306" s="1">
        <f t="shared" si="921"/>
        <v>0.3115264797507788</v>
      </c>
      <c r="P2306" s="1">
        <f t="shared" si="922"/>
        <v>2.3709083026230093E-2</v>
      </c>
      <c r="Q2306" s="1">
        <f t="shared" si="923"/>
        <v>0.20061594758006321</v>
      </c>
      <c r="R2306" s="1">
        <f t="shared" si="924"/>
        <v>0.71161594758006319</v>
      </c>
      <c r="S2306" s="1"/>
      <c r="T2306" s="17">
        <f t="shared" si="925"/>
        <v>405.25237440310605</v>
      </c>
      <c r="U2306" s="18">
        <f t="shared" si="926"/>
        <v>2175.9766274429703</v>
      </c>
      <c r="V2306" s="2">
        <f t="shared" si="927"/>
        <v>384.98975568295072</v>
      </c>
      <c r="W2306" s="18">
        <f t="shared" si="928"/>
        <v>2067.1777960708218</v>
      </c>
      <c r="X2306" s="2">
        <f t="shared" si="929"/>
        <v>-259.74717125292199</v>
      </c>
      <c r="Y2306" s="2">
        <f t="shared" si="930"/>
        <v>206.71777960708218</v>
      </c>
      <c r="Z2306" s="2">
        <f t="shared" si="931"/>
        <v>-1000</v>
      </c>
      <c r="AA2306" s="2">
        <f t="shared" si="932"/>
        <v>2067.1777960708218</v>
      </c>
      <c r="AB2306" s="5">
        <f t="shared" si="933"/>
        <v>-1</v>
      </c>
      <c r="AC2306" s="5">
        <f t="shared" si="934"/>
        <v>2.21</v>
      </c>
      <c r="AD2306" s="3">
        <f t="shared" si="935"/>
        <v>201411</v>
      </c>
      <c r="AE2306" s="21">
        <v>1.454</v>
      </c>
      <c r="AF2306" s="21">
        <v>2.97</v>
      </c>
      <c r="AG2306" s="21">
        <v>1.403</v>
      </c>
      <c r="AH2306" s="21">
        <v>3.21</v>
      </c>
      <c r="AI2306">
        <v>24</v>
      </c>
      <c r="AJ2306">
        <v>27</v>
      </c>
      <c r="AK2306">
        <f t="shared" si="936"/>
        <v>-300</v>
      </c>
      <c r="AL2306">
        <f t="shared" si="937"/>
        <v>24</v>
      </c>
      <c r="AM2306">
        <f t="shared" si="938"/>
        <v>27</v>
      </c>
    </row>
    <row r="2307" spans="2:39" x14ac:dyDescent="0.25">
      <c r="B2307" s="23">
        <v>41952</v>
      </c>
      <c r="C2307" s="20" t="s">
        <v>45</v>
      </c>
      <c r="D2307" s="20" t="s">
        <v>48</v>
      </c>
      <c r="E2307" s="2">
        <v>190</v>
      </c>
      <c r="F2307" s="2">
        <v>-212.31422505307853</v>
      </c>
      <c r="H2307" s="2" t="str">
        <f t="shared" si="939"/>
        <v>Pittsburgh Steelers</v>
      </c>
      <c r="I2307" s="2" t="str">
        <f t="shared" si="940"/>
        <v>New York Jets</v>
      </c>
      <c r="J2307" s="17">
        <f t="shared" si="941"/>
        <v>-212.31422505307853</v>
      </c>
      <c r="K2307" s="18">
        <f t="shared" si="942"/>
        <v>190</v>
      </c>
      <c r="L2307" s="4">
        <f t="shared" si="918"/>
        <v>1.4710000000000001</v>
      </c>
      <c r="M2307" s="4">
        <f t="shared" si="919"/>
        <v>2.9</v>
      </c>
      <c r="N2307" s="1">
        <f t="shared" si="920"/>
        <v>0.67980965329707677</v>
      </c>
      <c r="O2307" s="1">
        <f t="shared" si="921"/>
        <v>0.34482758620689657</v>
      </c>
      <c r="P2307" s="1">
        <f t="shared" si="922"/>
        <v>2.4044840997483496E-2</v>
      </c>
      <c r="Q2307" s="1">
        <f t="shared" si="923"/>
        <v>0.1674910335450901</v>
      </c>
      <c r="R2307" s="1">
        <f t="shared" si="924"/>
        <v>0.67849103354509011</v>
      </c>
      <c r="S2307" s="1"/>
      <c r="T2307" s="17">
        <f t="shared" si="925"/>
        <v>473.85882872325902</v>
      </c>
      <c r="U2307" s="18">
        <f t="shared" si="926"/>
        <v>1882.3065131428357</v>
      </c>
      <c r="V2307" s="2">
        <f t="shared" si="927"/>
        <v>450.16588728709604</v>
      </c>
      <c r="W2307" s="18">
        <f t="shared" si="928"/>
        <v>1788.1911874856937</v>
      </c>
      <c r="X2307" s="2">
        <f t="shared" si="929"/>
        <v>-222.1403327618745</v>
      </c>
      <c r="Y2307" s="2">
        <f t="shared" si="930"/>
        <v>178.81911874856937</v>
      </c>
      <c r="Z2307" s="2">
        <f t="shared" si="931"/>
        <v>-1000</v>
      </c>
      <c r="AA2307" s="2">
        <f t="shared" si="932"/>
        <v>1788.1911874856937</v>
      </c>
      <c r="AB2307" s="5">
        <f t="shared" si="933"/>
        <v>-1</v>
      </c>
      <c r="AC2307" s="5">
        <f t="shared" si="934"/>
        <v>1.9</v>
      </c>
      <c r="AD2307" s="3">
        <f t="shared" si="935"/>
        <v>201411</v>
      </c>
      <c r="AE2307" s="21">
        <v>2.97</v>
      </c>
      <c r="AF2307" s="21">
        <v>1.454</v>
      </c>
      <c r="AG2307" s="21">
        <v>2.9</v>
      </c>
      <c r="AH2307" s="21">
        <v>1.4710000000000001</v>
      </c>
      <c r="AI2307">
        <v>20</v>
      </c>
      <c r="AJ2307">
        <v>13</v>
      </c>
      <c r="AK2307">
        <f t="shared" si="936"/>
        <v>-300</v>
      </c>
      <c r="AL2307">
        <f t="shared" si="937"/>
        <v>13</v>
      </c>
      <c r="AM2307">
        <f t="shared" si="938"/>
        <v>20</v>
      </c>
    </row>
    <row r="2308" spans="2:39" x14ac:dyDescent="0.25">
      <c r="B2308" s="23">
        <v>41952</v>
      </c>
      <c r="C2308" s="20" t="s">
        <v>30</v>
      </c>
      <c r="D2308" s="20" t="s">
        <v>38</v>
      </c>
      <c r="E2308" s="2">
        <v>152.99999999999997</v>
      </c>
      <c r="F2308" s="2">
        <v>-170.06802721088434</v>
      </c>
      <c r="H2308" s="2" t="str">
        <f t="shared" si="939"/>
        <v>Atlanta Falcons</v>
      </c>
      <c r="I2308" s="2" t="str">
        <f t="shared" si="940"/>
        <v>Tampa Bay Buccaneers</v>
      </c>
      <c r="J2308" s="17">
        <f t="shared" si="941"/>
        <v>-170.06802721088434</v>
      </c>
      <c r="K2308" s="18">
        <f t="shared" si="942"/>
        <v>152.99999999999997</v>
      </c>
      <c r="L2308" s="4">
        <f t="shared" ref="L2308:L2371" si="943">IF(J2308&lt;0,-(100-J2308)/J2308,J2308/100+1)</f>
        <v>1.5880000000000001</v>
      </c>
      <c r="M2308" s="4">
        <f t="shared" ref="M2308:M2371" si="944">IF(K2308&lt;0,-(100-K2308)/K2308,K2308/100+1)</f>
        <v>2.5299999999999998</v>
      </c>
      <c r="N2308" s="1">
        <f t="shared" si="920"/>
        <v>0.62972292191435764</v>
      </c>
      <c r="O2308" s="1">
        <f t="shared" si="921"/>
        <v>0.39525691699604748</v>
      </c>
      <c r="P2308" s="1">
        <f t="shared" si="922"/>
        <v>2.4371053909664986E-2</v>
      </c>
      <c r="Q2308" s="1">
        <f t="shared" si="923"/>
        <v>0.11723300245915508</v>
      </c>
      <c r="R2308" s="1">
        <f t="shared" si="924"/>
        <v>0.62823300245915514</v>
      </c>
      <c r="S2308" s="1"/>
      <c r="T2308" s="17">
        <f t="shared" si="925"/>
        <v>591.76610602372068</v>
      </c>
      <c r="U2308" s="18">
        <f t="shared" si="926"/>
        <v>1525.4353459459228</v>
      </c>
      <c r="V2308" s="2">
        <f t="shared" si="927"/>
        <v>562.17780072253458</v>
      </c>
      <c r="W2308" s="18">
        <f t="shared" si="928"/>
        <v>1449.1635786486265</v>
      </c>
      <c r="X2308" s="2">
        <f t="shared" si="929"/>
        <v>-177.87966702256082</v>
      </c>
      <c r="Y2308" s="2">
        <f t="shared" si="930"/>
        <v>144.91635786486265</v>
      </c>
      <c r="Z2308" s="2">
        <f t="shared" si="931"/>
        <v>562.17780072253458</v>
      </c>
      <c r="AA2308" s="2">
        <f t="shared" si="932"/>
        <v>-1000</v>
      </c>
      <c r="AB2308" s="5">
        <f t="shared" si="933"/>
        <v>0.58800000000000008</v>
      </c>
      <c r="AC2308" s="5">
        <f t="shared" si="934"/>
        <v>-1</v>
      </c>
      <c r="AD2308" s="3">
        <f t="shared" si="935"/>
        <v>201411</v>
      </c>
      <c r="AE2308" s="21">
        <v>2.11</v>
      </c>
      <c r="AF2308" s="21">
        <v>1.8129999999999999</v>
      </c>
      <c r="AG2308" s="21">
        <v>2.5299999999999998</v>
      </c>
      <c r="AH2308" s="21">
        <v>1.5880000000000001</v>
      </c>
      <c r="AI2308">
        <v>17</v>
      </c>
      <c r="AJ2308">
        <v>27</v>
      </c>
      <c r="AK2308">
        <f t="shared" si="936"/>
        <v>-180</v>
      </c>
      <c r="AL2308">
        <f t="shared" si="937"/>
        <v>27</v>
      </c>
      <c r="AM2308">
        <f t="shared" si="938"/>
        <v>17</v>
      </c>
    </row>
    <row r="2309" spans="2:39" x14ac:dyDescent="0.25">
      <c r="B2309" s="23">
        <v>41949</v>
      </c>
      <c r="C2309" s="20" t="s">
        <v>24</v>
      </c>
      <c r="D2309" s="20" t="s">
        <v>49</v>
      </c>
      <c r="E2309" s="2">
        <v>-250.00000000000006</v>
      </c>
      <c r="F2309" s="2">
        <v>222.00000000000003</v>
      </c>
      <c r="H2309" s="2" t="str">
        <f t="shared" si="939"/>
        <v>Cincinnati Bengals</v>
      </c>
      <c r="I2309" s="2" t="str">
        <f t="shared" si="940"/>
        <v>Cleveland Browns</v>
      </c>
      <c r="J2309" s="17">
        <f t="shared" si="941"/>
        <v>-250.00000000000006</v>
      </c>
      <c r="K2309" s="18">
        <f t="shared" si="942"/>
        <v>222.00000000000003</v>
      </c>
      <c r="L2309" s="4">
        <f t="shared" si="943"/>
        <v>1.4</v>
      </c>
      <c r="M2309" s="4">
        <f t="shared" si="944"/>
        <v>3.22</v>
      </c>
      <c r="N2309" s="1">
        <f t="shared" ref="N2309:N2372" si="945">1/L2309</f>
        <v>0.7142857142857143</v>
      </c>
      <c r="O2309" s="1">
        <f t="shared" ref="O2309:O2372" si="946">1/M2309</f>
        <v>0.3105590062111801</v>
      </c>
      <c r="P2309" s="1">
        <f t="shared" ref="P2309:P2372" si="947">1-L2309*M2309/(L2309+M2309)</f>
        <v>2.4242424242424288E-2</v>
      </c>
      <c r="Q2309" s="1">
        <f t="shared" ref="Q2309:Q2372" si="948">ABS(N2309-O2309)/2</f>
        <v>0.2018633540372671</v>
      </c>
      <c r="R2309" s="1">
        <f t="shared" ref="R2309:R2372" si="949">R$1+IF(L2309&lt;=M2309,Q2309,-Q2309)</f>
        <v>0.71286335403726708</v>
      </c>
      <c r="S2309" s="1"/>
      <c r="T2309" s="17">
        <f t="shared" ref="T2309:T2372" si="950">(1/R2309-1)*1000</f>
        <v>402.79338857376865</v>
      </c>
      <c r="U2309" s="18">
        <f t="shared" ref="U2309:U2372" si="951">1000000/(T2309+S$1)-T$1</f>
        <v>2188.1727656476151</v>
      </c>
      <c r="V2309" s="2">
        <f t="shared" ref="V2309:V2372" si="952">T2309*0.95</f>
        <v>382.65371914508017</v>
      </c>
      <c r="W2309" s="18">
        <f t="shared" ref="W2309:W2372" si="953">U2309*0.95</f>
        <v>2078.7641273652343</v>
      </c>
      <c r="X2309" s="2">
        <f t="shared" ref="X2309:X2372" si="954">IF(V2309&lt;1000,-100000/V2309,V2309/10)</f>
        <v>-261.33288400650764</v>
      </c>
      <c r="Y2309" s="2">
        <f t="shared" ref="Y2309:Y2372" si="955">IF(W2309&lt;1000,-100000/W2309,W2309/10)</f>
        <v>207.87641273652343</v>
      </c>
      <c r="Z2309" s="2">
        <f t="shared" ref="Z2309:Z2372" si="956">IF(AL2309&gt;AM2309,V2309,-1000)</f>
        <v>-1000</v>
      </c>
      <c r="AA2309" s="2">
        <f t="shared" ref="AA2309:AA2372" si="957">IF(AM2309&gt;AL2309,W2309,-1000)</f>
        <v>2078.7641273652343</v>
      </c>
      <c r="AB2309" s="5">
        <f t="shared" ref="AB2309:AB2372" si="958">IF(AL2309&gt;AM2309,L2309-1,-1)</f>
        <v>-1</v>
      </c>
      <c r="AC2309" s="5">
        <f t="shared" ref="AC2309:AC2372" si="959">IF(AM2309&gt;AL2309,M2309-1,-1)</f>
        <v>2.2200000000000002</v>
      </c>
      <c r="AD2309" s="3">
        <f t="shared" ref="AD2309:AD2372" si="960">YEAR(B2309)*100+MONTH(B2309)</f>
        <v>201411</v>
      </c>
      <c r="AE2309" s="21">
        <v>1.363</v>
      </c>
      <c r="AF2309" s="21">
        <v>3.44</v>
      </c>
      <c r="AG2309" s="21">
        <v>1.4</v>
      </c>
      <c r="AH2309" s="21">
        <v>3.22</v>
      </c>
      <c r="AI2309">
        <v>3</v>
      </c>
      <c r="AJ2309">
        <v>24</v>
      </c>
      <c r="AK2309">
        <f t="shared" ref="AK2309:AK2372" si="961">IF(J2309&lt;-200,INT(J2309/100)*100,INT(J2309/10)*10)</f>
        <v>-300</v>
      </c>
      <c r="AL2309">
        <f t="shared" ref="AL2309:AL2372" si="962">IF(E2309&lt;F2309,AI2309,AJ2309)</f>
        <v>3</v>
      </c>
      <c r="AM2309">
        <f t="shared" ref="AM2309:AM2372" si="963">IF(E2309&lt;F2309,AJ2309,AI2309)</f>
        <v>24</v>
      </c>
    </row>
    <row r="2310" spans="2:39" x14ac:dyDescent="0.25">
      <c r="B2310" s="23">
        <v>41946</v>
      </c>
      <c r="C2310" s="20" t="s">
        <v>28</v>
      </c>
      <c r="D2310" s="20" t="s">
        <v>42</v>
      </c>
      <c r="E2310" s="2">
        <v>135</v>
      </c>
      <c r="F2310" s="2">
        <v>-149.03129657228018</v>
      </c>
      <c r="H2310" s="2" t="str">
        <f t="shared" si="939"/>
        <v>Indianapolis Colts</v>
      </c>
      <c r="I2310" s="2" t="str">
        <f t="shared" si="940"/>
        <v>New York Giants</v>
      </c>
      <c r="J2310" s="17">
        <f t="shared" si="941"/>
        <v>-149.03129657228018</v>
      </c>
      <c r="K2310" s="18">
        <f t="shared" si="942"/>
        <v>135</v>
      </c>
      <c r="L2310" s="4">
        <f t="shared" si="943"/>
        <v>1.671</v>
      </c>
      <c r="M2310" s="4">
        <f t="shared" si="944"/>
        <v>2.35</v>
      </c>
      <c r="N2310" s="1">
        <f t="shared" si="945"/>
        <v>0.59844404548174746</v>
      </c>
      <c r="O2310" s="1">
        <f t="shared" si="946"/>
        <v>0.42553191489361702</v>
      </c>
      <c r="P2310" s="1">
        <f t="shared" si="947"/>
        <v>2.3414573489181634E-2</v>
      </c>
      <c r="Q2310" s="1">
        <f t="shared" si="948"/>
        <v>8.6456065294065215E-2</v>
      </c>
      <c r="R2310" s="1">
        <f t="shared" si="949"/>
        <v>0.59745606529406525</v>
      </c>
      <c r="S2310" s="1"/>
      <c r="T2310" s="17">
        <f t="shared" si="950"/>
        <v>673.76324066239818</v>
      </c>
      <c r="U2310" s="18">
        <f t="shared" si="951"/>
        <v>1346.2787179800953</v>
      </c>
      <c r="V2310" s="2">
        <f t="shared" si="952"/>
        <v>640.07507862927821</v>
      </c>
      <c r="W2310" s="18">
        <f t="shared" si="953"/>
        <v>1278.9647820810906</v>
      </c>
      <c r="X2310" s="2">
        <f t="shared" si="954"/>
        <v>-156.23167240654044</v>
      </c>
      <c r="Y2310" s="2">
        <f t="shared" si="955"/>
        <v>127.89647820810906</v>
      </c>
      <c r="Z2310" s="2">
        <f t="shared" si="956"/>
        <v>640.07507862927821</v>
      </c>
      <c r="AA2310" s="2">
        <f t="shared" si="957"/>
        <v>-1000</v>
      </c>
      <c r="AB2310" s="5">
        <f t="shared" si="958"/>
        <v>0.67100000000000004</v>
      </c>
      <c r="AC2310" s="5">
        <f t="shared" si="959"/>
        <v>-1</v>
      </c>
      <c r="AD2310" s="3">
        <f t="shared" si="960"/>
        <v>201411</v>
      </c>
      <c r="AE2310" s="21">
        <v>2.5</v>
      </c>
      <c r="AF2310" s="21">
        <v>1.6020000000000001</v>
      </c>
      <c r="AG2310" s="21">
        <v>2.35</v>
      </c>
      <c r="AH2310" s="21">
        <v>1.671</v>
      </c>
      <c r="AI2310">
        <v>24</v>
      </c>
      <c r="AJ2310">
        <v>40</v>
      </c>
      <c r="AK2310">
        <f t="shared" si="961"/>
        <v>-150</v>
      </c>
      <c r="AL2310">
        <f t="shared" si="962"/>
        <v>40</v>
      </c>
      <c r="AM2310">
        <f t="shared" si="963"/>
        <v>24</v>
      </c>
    </row>
    <row r="2311" spans="2:39" x14ac:dyDescent="0.25">
      <c r="B2311" s="23">
        <v>41945</v>
      </c>
      <c r="C2311" s="20" t="s">
        <v>48</v>
      </c>
      <c r="D2311" s="20" t="s">
        <v>31</v>
      </c>
      <c r="E2311" s="2">
        <v>-128.04097311139566</v>
      </c>
      <c r="F2311" s="2">
        <v>116.00000000000001</v>
      </c>
      <c r="H2311" s="2" t="str">
        <f t="shared" ref="H2311:H2374" si="964">IF(E2311&lt;=F2311,C2311,D2311)</f>
        <v>Pittsburgh Steelers</v>
      </c>
      <c r="I2311" s="2" t="str">
        <f t="shared" ref="I2311:I2374" si="965">IF(E2311&gt;F2311,C2311,D2311)</f>
        <v>Baltimore Ravens</v>
      </c>
      <c r="J2311" s="17">
        <f t="shared" ref="J2311:J2374" si="966">IF(E2311&lt;=F2311,E2311,F2311)</f>
        <v>-128.04097311139566</v>
      </c>
      <c r="K2311" s="18">
        <f t="shared" ref="K2311:K2374" si="967">IF(E2311&gt;F2311,E2311,F2311)</f>
        <v>116.00000000000001</v>
      </c>
      <c r="L2311" s="4">
        <f t="shared" si="943"/>
        <v>1.7809999999999999</v>
      </c>
      <c r="M2311" s="4">
        <f t="shared" si="944"/>
        <v>2.16</v>
      </c>
      <c r="N2311" s="1">
        <f t="shared" si="945"/>
        <v>0.56148231330713083</v>
      </c>
      <c r="O2311" s="1">
        <f t="shared" si="946"/>
        <v>0.46296296296296291</v>
      </c>
      <c r="P2311" s="1">
        <f t="shared" si="947"/>
        <v>2.3861963968535793E-2</v>
      </c>
      <c r="Q2311" s="1">
        <f t="shared" si="948"/>
        <v>4.9259675172083961E-2</v>
      </c>
      <c r="R2311" s="1">
        <f t="shared" si="949"/>
        <v>0.56025967517208397</v>
      </c>
      <c r="S2311" s="1"/>
      <c r="T2311" s="17">
        <f t="shared" si="950"/>
        <v>784.88662367651148</v>
      </c>
      <c r="U2311" s="18">
        <f t="shared" si="951"/>
        <v>1159.9838754718842</v>
      </c>
      <c r="V2311" s="2">
        <f t="shared" si="952"/>
        <v>745.6422924926859</v>
      </c>
      <c r="W2311" s="18">
        <f t="shared" si="953"/>
        <v>1101.9846816982899</v>
      </c>
      <c r="X2311" s="2">
        <f t="shared" si="954"/>
        <v>-134.1125644385051</v>
      </c>
      <c r="Y2311" s="2">
        <f t="shared" si="955"/>
        <v>110.198468169829</v>
      </c>
      <c r="Z2311" s="2">
        <f t="shared" si="956"/>
        <v>745.6422924926859</v>
      </c>
      <c r="AA2311" s="2">
        <f t="shared" si="957"/>
        <v>-1000</v>
      </c>
      <c r="AB2311" s="5">
        <f t="shared" si="958"/>
        <v>0.78099999999999992</v>
      </c>
      <c r="AC2311" s="5">
        <f t="shared" si="959"/>
        <v>-1</v>
      </c>
      <c r="AD2311" s="3">
        <f t="shared" si="960"/>
        <v>201411</v>
      </c>
      <c r="AE2311" s="21">
        <v>2.09</v>
      </c>
      <c r="AF2311" s="21">
        <v>1.833</v>
      </c>
      <c r="AG2311" s="21">
        <v>1.7809999999999999</v>
      </c>
      <c r="AH2311" s="21">
        <v>2.16</v>
      </c>
      <c r="AI2311">
        <v>43</v>
      </c>
      <c r="AJ2311">
        <v>23</v>
      </c>
      <c r="AK2311">
        <f t="shared" si="961"/>
        <v>-130</v>
      </c>
      <c r="AL2311">
        <f t="shared" si="962"/>
        <v>43</v>
      </c>
      <c r="AM2311">
        <f t="shared" si="963"/>
        <v>23</v>
      </c>
    </row>
    <row r="2312" spans="2:39" x14ac:dyDescent="0.25">
      <c r="B2312" s="23">
        <v>41945</v>
      </c>
      <c r="C2312" s="20" t="s">
        <v>39</v>
      </c>
      <c r="D2312" s="20" t="s">
        <v>41</v>
      </c>
      <c r="E2312" s="2">
        <v>137</v>
      </c>
      <c r="F2312" s="2">
        <v>-152.20700152207002</v>
      </c>
      <c r="H2312" s="2" t="str">
        <f t="shared" si="964"/>
        <v>Denver Broncos</v>
      </c>
      <c r="I2312" s="2" t="str">
        <f t="shared" si="965"/>
        <v>New England Patriots</v>
      </c>
      <c r="J2312" s="17">
        <f t="shared" si="966"/>
        <v>-152.20700152207002</v>
      </c>
      <c r="K2312" s="18">
        <f t="shared" si="967"/>
        <v>137</v>
      </c>
      <c r="L2312" s="4">
        <f t="shared" si="943"/>
        <v>1.657</v>
      </c>
      <c r="M2312" s="4">
        <f t="shared" si="944"/>
        <v>2.37</v>
      </c>
      <c r="N2312" s="1">
        <f t="shared" si="945"/>
        <v>0.6035003017501509</v>
      </c>
      <c r="O2312" s="1">
        <f t="shared" si="946"/>
        <v>0.42194092827004215</v>
      </c>
      <c r="P2312" s="1">
        <f t="shared" si="947"/>
        <v>2.4810032282095884E-2</v>
      </c>
      <c r="Q2312" s="1">
        <f t="shared" si="948"/>
        <v>9.0779686740054377E-2</v>
      </c>
      <c r="R2312" s="1">
        <f t="shared" si="949"/>
        <v>0.60177968674005444</v>
      </c>
      <c r="S2312" s="1"/>
      <c r="T2312" s="17">
        <f t="shared" si="950"/>
        <v>661.73771237971573</v>
      </c>
      <c r="U2312" s="18">
        <f t="shared" si="951"/>
        <v>1369.9520854530549</v>
      </c>
      <c r="V2312" s="2">
        <f t="shared" si="952"/>
        <v>628.65082676072996</v>
      </c>
      <c r="W2312" s="18">
        <f t="shared" si="953"/>
        <v>1301.4544811804021</v>
      </c>
      <c r="X2312" s="2">
        <f t="shared" si="954"/>
        <v>-159.07081601287845</v>
      </c>
      <c r="Y2312" s="2">
        <f t="shared" si="955"/>
        <v>130.14544811804021</v>
      </c>
      <c r="Z2312" s="2">
        <f t="shared" si="956"/>
        <v>-1000</v>
      </c>
      <c r="AA2312" s="2">
        <f t="shared" si="957"/>
        <v>1301.4544811804021</v>
      </c>
      <c r="AB2312" s="5">
        <f t="shared" si="958"/>
        <v>-1</v>
      </c>
      <c r="AC2312" s="5">
        <f t="shared" si="959"/>
        <v>1.37</v>
      </c>
      <c r="AD2312" s="3">
        <f t="shared" si="960"/>
        <v>201411</v>
      </c>
      <c r="AE2312" s="21">
        <v>2.58</v>
      </c>
      <c r="AF2312" s="21">
        <v>1.571</v>
      </c>
      <c r="AG2312" s="21">
        <v>2.37</v>
      </c>
      <c r="AH2312" s="21">
        <v>1.657</v>
      </c>
      <c r="AI2312">
        <v>43</v>
      </c>
      <c r="AJ2312">
        <v>21</v>
      </c>
      <c r="AK2312">
        <f t="shared" si="961"/>
        <v>-160</v>
      </c>
      <c r="AL2312">
        <f t="shared" si="962"/>
        <v>21</v>
      </c>
      <c r="AM2312">
        <f t="shared" si="963"/>
        <v>43</v>
      </c>
    </row>
    <row r="2313" spans="2:39" x14ac:dyDescent="0.25">
      <c r="B2313" s="23">
        <v>41945</v>
      </c>
      <c r="C2313" s="20" t="s">
        <v>35</v>
      </c>
      <c r="D2313" s="20" t="s">
        <v>55</v>
      </c>
      <c r="E2313" s="2">
        <v>-800</v>
      </c>
      <c r="F2313" s="2">
        <v>638</v>
      </c>
      <c r="H2313" s="2" t="str">
        <f t="shared" si="964"/>
        <v>Seattle Seahawks</v>
      </c>
      <c r="I2313" s="2" t="str">
        <f t="shared" si="965"/>
        <v>Oakland Raiders</v>
      </c>
      <c r="J2313" s="17">
        <f t="shared" si="966"/>
        <v>-800</v>
      </c>
      <c r="K2313" s="18">
        <f t="shared" si="967"/>
        <v>638</v>
      </c>
      <c r="L2313" s="4">
        <f t="shared" si="943"/>
        <v>1.125</v>
      </c>
      <c r="M2313" s="4">
        <f t="shared" si="944"/>
        <v>7.38</v>
      </c>
      <c r="N2313" s="1">
        <f t="shared" si="945"/>
        <v>0.88888888888888884</v>
      </c>
      <c r="O2313" s="1">
        <f t="shared" si="946"/>
        <v>0.13550135501355015</v>
      </c>
      <c r="P2313" s="1">
        <f t="shared" si="947"/>
        <v>2.3809523809523725E-2</v>
      </c>
      <c r="Q2313" s="1">
        <f t="shared" si="948"/>
        <v>0.37669376693766932</v>
      </c>
      <c r="R2313" s="1">
        <f t="shared" si="949"/>
        <v>0.88769376693766933</v>
      </c>
      <c r="S2313" s="1"/>
      <c r="T2313" s="17">
        <f t="shared" si="950"/>
        <v>126.51461263467057</v>
      </c>
      <c r="U2313" s="18">
        <f t="shared" si="951"/>
        <v>5785.40701103421</v>
      </c>
      <c r="V2313" s="2">
        <f t="shared" si="952"/>
        <v>120.18888200293704</v>
      </c>
      <c r="W2313" s="18">
        <f t="shared" si="953"/>
        <v>5496.1366604824989</v>
      </c>
      <c r="X2313" s="2">
        <f t="shared" si="954"/>
        <v>-832.0237141198827</v>
      </c>
      <c r="Y2313" s="2">
        <f t="shared" si="955"/>
        <v>549.61366604824991</v>
      </c>
      <c r="Z2313" s="2">
        <f t="shared" si="956"/>
        <v>120.18888200293704</v>
      </c>
      <c r="AA2313" s="2">
        <f t="shared" si="957"/>
        <v>-1000</v>
      </c>
      <c r="AB2313" s="5">
        <f t="shared" si="958"/>
        <v>0.125</v>
      </c>
      <c r="AC2313" s="5">
        <f t="shared" si="959"/>
        <v>-1</v>
      </c>
      <c r="AD2313" s="3">
        <f t="shared" si="960"/>
        <v>201411</v>
      </c>
      <c r="AE2313" s="21">
        <v>1.0660000000000001</v>
      </c>
      <c r="AF2313" s="21">
        <v>11.25</v>
      </c>
      <c r="AG2313" s="21">
        <v>1.125</v>
      </c>
      <c r="AH2313" s="21">
        <v>7.38</v>
      </c>
      <c r="AI2313">
        <v>30</v>
      </c>
      <c r="AJ2313">
        <v>24</v>
      </c>
      <c r="AK2313">
        <f t="shared" si="961"/>
        <v>-800</v>
      </c>
      <c r="AL2313">
        <f t="shared" si="962"/>
        <v>30</v>
      </c>
      <c r="AM2313">
        <f t="shared" si="963"/>
        <v>24</v>
      </c>
    </row>
    <row r="2314" spans="2:39" x14ac:dyDescent="0.25">
      <c r="B2314" s="23">
        <v>41945</v>
      </c>
      <c r="C2314" s="20" t="s">
        <v>25</v>
      </c>
      <c r="D2314" s="20" t="s">
        <v>58</v>
      </c>
      <c r="E2314" s="2">
        <v>-531.91489361702145</v>
      </c>
      <c r="F2314" s="2">
        <v>446</v>
      </c>
      <c r="H2314" s="2" t="str">
        <f t="shared" si="964"/>
        <v>San Francisco 49ers</v>
      </c>
      <c r="I2314" s="2" t="str">
        <f t="shared" si="965"/>
        <v>St. Louis Rams</v>
      </c>
      <c r="J2314" s="17">
        <f t="shared" si="966"/>
        <v>-531.91489361702145</v>
      </c>
      <c r="K2314" s="18">
        <f t="shared" si="967"/>
        <v>446</v>
      </c>
      <c r="L2314" s="4">
        <f t="shared" si="943"/>
        <v>1.1879999999999999</v>
      </c>
      <c r="M2314" s="4">
        <f t="shared" si="944"/>
        <v>5.46</v>
      </c>
      <c r="N2314" s="1">
        <f t="shared" si="945"/>
        <v>0.84175084175084181</v>
      </c>
      <c r="O2314" s="1">
        <f t="shared" si="946"/>
        <v>0.18315018315018314</v>
      </c>
      <c r="P2314" s="1">
        <f t="shared" si="947"/>
        <v>2.429602888086646E-2</v>
      </c>
      <c r="Q2314" s="1">
        <f t="shared" si="948"/>
        <v>0.32930032930032932</v>
      </c>
      <c r="R2314" s="1">
        <f t="shared" si="949"/>
        <v>0.84030032930032927</v>
      </c>
      <c r="S2314" s="1"/>
      <c r="T2314" s="17">
        <f t="shared" si="950"/>
        <v>190.05070583828476</v>
      </c>
      <c r="U2314" s="18">
        <f t="shared" si="951"/>
        <v>4209.4011788162916</v>
      </c>
      <c r="V2314" s="2">
        <f t="shared" si="952"/>
        <v>180.5481705463705</v>
      </c>
      <c r="W2314" s="18">
        <f t="shared" si="953"/>
        <v>3998.9311198754767</v>
      </c>
      <c r="X2314" s="2">
        <f t="shared" si="954"/>
        <v>-553.86880796068124</v>
      </c>
      <c r="Y2314" s="2">
        <f t="shared" si="955"/>
        <v>399.89311198754768</v>
      </c>
      <c r="Z2314" s="2">
        <f t="shared" si="956"/>
        <v>-1000</v>
      </c>
      <c r="AA2314" s="2">
        <f t="shared" si="957"/>
        <v>3998.9311198754767</v>
      </c>
      <c r="AB2314" s="5">
        <f t="shared" si="958"/>
        <v>-1</v>
      </c>
      <c r="AC2314" s="5">
        <f t="shared" si="959"/>
        <v>4.46</v>
      </c>
      <c r="AD2314" s="3">
        <f t="shared" si="960"/>
        <v>201411</v>
      </c>
      <c r="AE2314" s="21">
        <v>1.208</v>
      </c>
      <c r="AF2314" s="21">
        <v>5.08</v>
      </c>
      <c r="AG2314" s="21">
        <v>1.1879999999999999</v>
      </c>
      <c r="AH2314" s="21">
        <v>5.46</v>
      </c>
      <c r="AI2314">
        <v>10</v>
      </c>
      <c r="AJ2314">
        <v>13</v>
      </c>
      <c r="AK2314">
        <f t="shared" si="961"/>
        <v>-600</v>
      </c>
      <c r="AL2314">
        <f t="shared" si="962"/>
        <v>10</v>
      </c>
      <c r="AM2314">
        <f t="shared" si="963"/>
        <v>13</v>
      </c>
    </row>
    <row r="2315" spans="2:39" x14ac:dyDescent="0.25">
      <c r="B2315" s="23">
        <v>41945</v>
      </c>
      <c r="C2315" s="20" t="s">
        <v>24</v>
      </c>
      <c r="D2315" s="20" t="s">
        <v>29</v>
      </c>
      <c r="E2315" s="2">
        <v>-460.82949308755741</v>
      </c>
      <c r="F2315" s="2">
        <v>393</v>
      </c>
      <c r="H2315" s="2" t="str">
        <f t="shared" si="964"/>
        <v>Cincinnati Bengals</v>
      </c>
      <c r="I2315" s="2" t="str">
        <f t="shared" si="965"/>
        <v>Jacksonville Jaguars</v>
      </c>
      <c r="J2315" s="17">
        <f t="shared" si="966"/>
        <v>-460.82949308755741</v>
      </c>
      <c r="K2315" s="18">
        <f t="shared" si="967"/>
        <v>393</v>
      </c>
      <c r="L2315" s="4">
        <f t="shared" si="943"/>
        <v>1.2170000000000003</v>
      </c>
      <c r="M2315" s="4">
        <f t="shared" si="944"/>
        <v>4.93</v>
      </c>
      <c r="N2315" s="1">
        <f t="shared" si="945"/>
        <v>0.82169268693508613</v>
      </c>
      <c r="O2315" s="1">
        <f t="shared" si="946"/>
        <v>0.20283975659229211</v>
      </c>
      <c r="P2315" s="1">
        <f t="shared" si="947"/>
        <v>2.3945013827883388E-2</v>
      </c>
      <c r="Q2315" s="1">
        <f t="shared" si="948"/>
        <v>0.30942646517139699</v>
      </c>
      <c r="R2315" s="1">
        <f t="shared" si="949"/>
        <v>0.82042646517139706</v>
      </c>
      <c r="S2315" s="1"/>
      <c r="T2315" s="17">
        <f t="shared" si="950"/>
        <v>218.87828154237798</v>
      </c>
      <c r="U2315" s="18">
        <f t="shared" si="951"/>
        <v>3744.6260130048004</v>
      </c>
      <c r="V2315" s="2">
        <f t="shared" si="952"/>
        <v>207.93436746525907</v>
      </c>
      <c r="W2315" s="18">
        <f t="shared" si="953"/>
        <v>3557.3947123545604</v>
      </c>
      <c r="X2315" s="2">
        <f t="shared" si="954"/>
        <v>-480.92098107210506</v>
      </c>
      <c r="Y2315" s="2">
        <f t="shared" si="955"/>
        <v>355.73947123545605</v>
      </c>
      <c r="Z2315" s="2">
        <f t="shared" si="956"/>
        <v>207.93436746525907</v>
      </c>
      <c r="AA2315" s="2">
        <f t="shared" si="957"/>
        <v>-1000</v>
      </c>
      <c r="AB2315" s="5">
        <f t="shared" si="958"/>
        <v>0.2170000000000003</v>
      </c>
      <c r="AC2315" s="5">
        <f t="shared" si="959"/>
        <v>-1</v>
      </c>
      <c r="AD2315" s="3">
        <f t="shared" si="960"/>
        <v>201411</v>
      </c>
      <c r="AE2315" s="21">
        <v>1.1719999999999999</v>
      </c>
      <c r="AF2315" s="21">
        <v>5.83</v>
      </c>
      <c r="AG2315" s="21">
        <v>1.2170000000000001</v>
      </c>
      <c r="AH2315" s="21">
        <v>4.93</v>
      </c>
      <c r="AI2315">
        <v>33</v>
      </c>
      <c r="AJ2315">
        <v>23</v>
      </c>
      <c r="AK2315">
        <f t="shared" si="961"/>
        <v>-500</v>
      </c>
      <c r="AL2315">
        <f t="shared" si="962"/>
        <v>33</v>
      </c>
      <c r="AM2315">
        <f t="shared" si="963"/>
        <v>23</v>
      </c>
    </row>
    <row r="2316" spans="2:39" x14ac:dyDescent="0.25">
      <c r="B2316" s="23">
        <v>41945</v>
      </c>
      <c r="C2316" s="20" t="s">
        <v>49</v>
      </c>
      <c r="D2316" s="20" t="s">
        <v>30</v>
      </c>
      <c r="E2316" s="2">
        <v>-320.51282051282044</v>
      </c>
      <c r="F2316" s="2">
        <v>281</v>
      </c>
      <c r="H2316" s="2" t="str">
        <f t="shared" si="964"/>
        <v>Cleveland Browns</v>
      </c>
      <c r="I2316" s="2" t="str">
        <f t="shared" si="965"/>
        <v>Tampa Bay Buccaneers</v>
      </c>
      <c r="J2316" s="17">
        <f t="shared" si="966"/>
        <v>-320.51282051282044</v>
      </c>
      <c r="K2316" s="18">
        <f t="shared" si="967"/>
        <v>281</v>
      </c>
      <c r="L2316" s="4">
        <f t="shared" si="943"/>
        <v>1.3120000000000001</v>
      </c>
      <c r="M2316" s="4">
        <f t="shared" si="944"/>
        <v>3.81</v>
      </c>
      <c r="N2316" s="1">
        <f t="shared" si="945"/>
        <v>0.76219512195121952</v>
      </c>
      <c r="O2316" s="1">
        <f t="shared" si="946"/>
        <v>0.26246719160104987</v>
      </c>
      <c r="P2316" s="1">
        <f t="shared" si="947"/>
        <v>2.4068723155017402E-2</v>
      </c>
      <c r="Q2316" s="1">
        <f t="shared" si="948"/>
        <v>0.24986396517508483</v>
      </c>
      <c r="R2316" s="1">
        <f t="shared" si="949"/>
        <v>0.76086396517508481</v>
      </c>
      <c r="S2316" s="1"/>
      <c r="T2316" s="17">
        <f t="shared" si="950"/>
        <v>314.29538757284536</v>
      </c>
      <c r="U2316" s="18">
        <f t="shared" si="951"/>
        <v>2738.2252641908881</v>
      </c>
      <c r="V2316" s="2">
        <f t="shared" si="952"/>
        <v>298.58061819420305</v>
      </c>
      <c r="W2316" s="18">
        <f t="shared" si="953"/>
        <v>2601.3140009813437</v>
      </c>
      <c r="X2316" s="2">
        <f t="shared" si="954"/>
        <v>-334.91792134664922</v>
      </c>
      <c r="Y2316" s="2">
        <f t="shared" si="955"/>
        <v>260.13140009813435</v>
      </c>
      <c r="Z2316" s="2">
        <f t="shared" si="956"/>
        <v>298.58061819420305</v>
      </c>
      <c r="AA2316" s="2">
        <f t="shared" si="957"/>
        <v>-1000</v>
      </c>
      <c r="AB2316" s="5">
        <f t="shared" si="958"/>
        <v>0.31200000000000006</v>
      </c>
      <c r="AC2316" s="5">
        <f t="shared" si="959"/>
        <v>-1</v>
      </c>
      <c r="AD2316" s="3">
        <f t="shared" si="960"/>
        <v>201411</v>
      </c>
      <c r="AE2316" s="21">
        <v>1.363</v>
      </c>
      <c r="AF2316" s="21">
        <v>3.44</v>
      </c>
      <c r="AG2316" s="21">
        <v>1.3120000000000001</v>
      </c>
      <c r="AH2316" s="21">
        <v>3.81</v>
      </c>
      <c r="AI2316">
        <v>22</v>
      </c>
      <c r="AJ2316">
        <v>17</v>
      </c>
      <c r="AK2316">
        <f t="shared" si="961"/>
        <v>-400</v>
      </c>
      <c r="AL2316">
        <f t="shared" si="962"/>
        <v>22</v>
      </c>
      <c r="AM2316">
        <f t="shared" si="963"/>
        <v>17</v>
      </c>
    </row>
    <row r="2317" spans="2:39" x14ac:dyDescent="0.25">
      <c r="B2317" s="23">
        <v>41945</v>
      </c>
      <c r="C2317" s="20" t="s">
        <v>26</v>
      </c>
      <c r="D2317" s="20" t="s">
        <v>51</v>
      </c>
      <c r="E2317" s="2">
        <v>-119.04761904761904</v>
      </c>
      <c r="F2317" s="2">
        <v>108</v>
      </c>
      <c r="H2317" s="2" t="str">
        <f t="shared" si="964"/>
        <v>Dallas Cowboys</v>
      </c>
      <c r="I2317" s="2" t="str">
        <f t="shared" si="965"/>
        <v>Arizona Cardinals</v>
      </c>
      <c r="J2317" s="17">
        <f t="shared" si="966"/>
        <v>-119.04761904761904</v>
      </c>
      <c r="K2317" s="18">
        <f t="shared" si="967"/>
        <v>108</v>
      </c>
      <c r="L2317" s="4">
        <f t="shared" si="943"/>
        <v>1.84</v>
      </c>
      <c r="M2317" s="4">
        <f t="shared" si="944"/>
        <v>2.08</v>
      </c>
      <c r="N2317" s="1">
        <f t="shared" si="945"/>
        <v>0.54347826086956519</v>
      </c>
      <c r="O2317" s="1">
        <f t="shared" si="946"/>
        <v>0.48076923076923073</v>
      </c>
      <c r="P2317" s="1">
        <f t="shared" si="947"/>
        <v>2.3673469387754942E-2</v>
      </c>
      <c r="Q2317" s="1">
        <f t="shared" si="948"/>
        <v>3.1354515050167231E-2</v>
      </c>
      <c r="R2317" s="1">
        <f t="shared" si="949"/>
        <v>0.54235451505016719</v>
      </c>
      <c r="S2317" s="1"/>
      <c r="T2317" s="17">
        <f t="shared" si="950"/>
        <v>843.81243679238321</v>
      </c>
      <c r="U2317" s="18">
        <f t="shared" si="951"/>
        <v>1080.0967680075216</v>
      </c>
      <c r="V2317" s="2">
        <f t="shared" si="952"/>
        <v>801.621814952764</v>
      </c>
      <c r="W2317" s="18">
        <f t="shared" si="953"/>
        <v>1026.0919296071454</v>
      </c>
      <c r="X2317" s="2">
        <f t="shared" si="954"/>
        <v>-124.74710410156759</v>
      </c>
      <c r="Y2317" s="2">
        <f t="shared" si="955"/>
        <v>102.60919296071454</v>
      </c>
      <c r="Z2317" s="2">
        <f t="shared" si="956"/>
        <v>-1000</v>
      </c>
      <c r="AA2317" s="2">
        <f t="shared" si="957"/>
        <v>1026.0919296071454</v>
      </c>
      <c r="AB2317" s="5">
        <f t="shared" si="958"/>
        <v>-1</v>
      </c>
      <c r="AC2317" s="5">
        <f t="shared" si="959"/>
        <v>1.08</v>
      </c>
      <c r="AD2317" s="3">
        <f t="shared" si="960"/>
        <v>201411</v>
      </c>
      <c r="AE2317" s="21">
        <v>1.625</v>
      </c>
      <c r="AF2317" s="21">
        <v>2.44</v>
      </c>
      <c r="AG2317" s="21">
        <v>1.84</v>
      </c>
      <c r="AH2317" s="21">
        <v>2.08</v>
      </c>
      <c r="AI2317">
        <v>17</v>
      </c>
      <c r="AJ2317">
        <v>28</v>
      </c>
      <c r="AK2317">
        <f t="shared" si="961"/>
        <v>-120</v>
      </c>
      <c r="AL2317">
        <f t="shared" si="962"/>
        <v>17</v>
      </c>
      <c r="AM2317">
        <f t="shared" si="963"/>
        <v>28</v>
      </c>
    </row>
    <row r="2318" spans="2:39" x14ac:dyDescent="0.25">
      <c r="B2318" s="23">
        <v>41945</v>
      </c>
      <c r="C2318" s="20" t="s">
        <v>43</v>
      </c>
      <c r="D2318" s="20" t="s">
        <v>22</v>
      </c>
      <c r="E2318" s="2">
        <v>102.99999999999999</v>
      </c>
      <c r="F2318" s="2">
        <v>-114.02508551881414</v>
      </c>
      <c r="H2318" s="2" t="str">
        <f t="shared" si="964"/>
        <v>Philadelphia Eagles</v>
      </c>
      <c r="I2318" s="2" t="str">
        <f t="shared" si="965"/>
        <v>Houston Texans</v>
      </c>
      <c r="J2318" s="17">
        <f t="shared" si="966"/>
        <v>-114.02508551881414</v>
      </c>
      <c r="K2318" s="18">
        <f t="shared" si="967"/>
        <v>102.99999999999999</v>
      </c>
      <c r="L2318" s="4">
        <f t="shared" si="943"/>
        <v>1.877</v>
      </c>
      <c r="M2318" s="4">
        <f t="shared" si="944"/>
        <v>2.0299999999999998</v>
      </c>
      <c r="N2318" s="1">
        <f t="shared" si="945"/>
        <v>0.53276505061267976</v>
      </c>
      <c r="O2318" s="1">
        <f t="shared" si="946"/>
        <v>0.49261083743842371</v>
      </c>
      <c r="P2318" s="1">
        <f t="shared" si="947"/>
        <v>2.4747888405426299E-2</v>
      </c>
      <c r="Q2318" s="1">
        <f t="shared" si="948"/>
        <v>2.0077106587128024E-2</v>
      </c>
      <c r="R2318" s="1">
        <f t="shared" si="949"/>
        <v>0.53107710658712803</v>
      </c>
      <c r="S2318" s="1"/>
      <c r="T2318" s="17">
        <f t="shared" si="950"/>
        <v>882.96574564533773</v>
      </c>
      <c r="U2318" s="18">
        <f t="shared" si="951"/>
        <v>1032.6259842485536</v>
      </c>
      <c r="V2318" s="2">
        <f t="shared" si="952"/>
        <v>838.81745836307084</v>
      </c>
      <c r="W2318" s="18">
        <f t="shared" si="953"/>
        <v>980.99468503612582</v>
      </c>
      <c r="X2318" s="2">
        <f t="shared" si="954"/>
        <v>-119.21544908608274</v>
      </c>
      <c r="Y2318" s="2">
        <f t="shared" si="955"/>
        <v>-101.9373514712951</v>
      </c>
      <c r="Z2318" s="2">
        <f t="shared" si="956"/>
        <v>838.81745836307084</v>
      </c>
      <c r="AA2318" s="2">
        <f t="shared" si="957"/>
        <v>-1000</v>
      </c>
      <c r="AB2318" s="5">
        <f t="shared" si="958"/>
        <v>0.877</v>
      </c>
      <c r="AC2318" s="5">
        <f t="shared" si="959"/>
        <v>-1</v>
      </c>
      <c r="AD2318" s="3">
        <f t="shared" si="960"/>
        <v>201411</v>
      </c>
      <c r="AE2318" s="21">
        <v>2.11</v>
      </c>
      <c r="AF2318" s="21">
        <v>1.8129999999999999</v>
      </c>
      <c r="AG2318" s="21">
        <v>2.0299999999999998</v>
      </c>
      <c r="AH2318" s="21">
        <v>1.877</v>
      </c>
      <c r="AI2318">
        <v>21</v>
      </c>
      <c r="AJ2318">
        <v>31</v>
      </c>
      <c r="AK2318">
        <f t="shared" si="961"/>
        <v>-120</v>
      </c>
      <c r="AL2318">
        <f t="shared" si="962"/>
        <v>31</v>
      </c>
      <c r="AM2318">
        <f t="shared" si="963"/>
        <v>21</v>
      </c>
    </row>
    <row r="2319" spans="2:39" x14ac:dyDescent="0.25">
      <c r="B2319" s="23">
        <v>41945</v>
      </c>
      <c r="C2319" s="20" t="s">
        <v>23</v>
      </c>
      <c r="D2319" s="20" t="s">
        <v>45</v>
      </c>
      <c r="E2319" s="2">
        <v>-440.52863436123329</v>
      </c>
      <c r="F2319" s="2">
        <v>376.99999999999994</v>
      </c>
      <c r="H2319" s="2" t="str">
        <f t="shared" si="964"/>
        <v>Kansas City Chiefs</v>
      </c>
      <c r="I2319" s="2" t="str">
        <f t="shared" si="965"/>
        <v>New York Jets</v>
      </c>
      <c r="J2319" s="17">
        <f t="shared" si="966"/>
        <v>-440.52863436123329</v>
      </c>
      <c r="K2319" s="18">
        <f t="shared" si="967"/>
        <v>376.99999999999994</v>
      </c>
      <c r="L2319" s="4">
        <f t="shared" si="943"/>
        <v>1.2270000000000003</v>
      </c>
      <c r="M2319" s="4">
        <f t="shared" si="944"/>
        <v>4.7699999999999996</v>
      </c>
      <c r="N2319" s="1">
        <f t="shared" si="945"/>
        <v>0.81499592502037466</v>
      </c>
      <c r="O2319" s="1">
        <f t="shared" si="946"/>
        <v>0.20964360587002098</v>
      </c>
      <c r="P2319" s="1">
        <f t="shared" si="947"/>
        <v>2.4047023511755805E-2</v>
      </c>
      <c r="Q2319" s="1">
        <f t="shared" si="948"/>
        <v>0.30267615957517685</v>
      </c>
      <c r="R2319" s="1">
        <f t="shared" si="949"/>
        <v>0.81367615957517692</v>
      </c>
      <c r="S2319" s="1"/>
      <c r="T2319" s="17">
        <f t="shared" si="950"/>
        <v>228.99016793376779</v>
      </c>
      <c r="U2319" s="18">
        <f t="shared" si="951"/>
        <v>3604.7660027046372</v>
      </c>
      <c r="V2319" s="2">
        <f t="shared" si="952"/>
        <v>217.54065953707939</v>
      </c>
      <c r="W2319" s="18">
        <f t="shared" si="953"/>
        <v>3424.5277025694054</v>
      </c>
      <c r="X2319" s="2">
        <f t="shared" si="954"/>
        <v>-459.68418139761678</v>
      </c>
      <c r="Y2319" s="2">
        <f t="shared" si="955"/>
        <v>342.45277025694054</v>
      </c>
      <c r="Z2319" s="2">
        <f t="shared" si="956"/>
        <v>217.54065953707939</v>
      </c>
      <c r="AA2319" s="2">
        <f t="shared" si="957"/>
        <v>-1000</v>
      </c>
      <c r="AB2319" s="5">
        <f t="shared" si="958"/>
        <v>0.22700000000000031</v>
      </c>
      <c r="AC2319" s="5">
        <f t="shared" si="959"/>
        <v>-1</v>
      </c>
      <c r="AD2319" s="3">
        <f t="shared" si="960"/>
        <v>201411</v>
      </c>
      <c r="AE2319" s="21">
        <v>1.212</v>
      </c>
      <c r="AF2319" s="21">
        <v>5</v>
      </c>
      <c r="AG2319" s="21">
        <v>1.2270000000000001</v>
      </c>
      <c r="AH2319" s="21">
        <v>4.7699999999999996</v>
      </c>
      <c r="AI2319">
        <v>24</v>
      </c>
      <c r="AJ2319">
        <v>10</v>
      </c>
      <c r="AK2319">
        <f t="shared" si="961"/>
        <v>-500</v>
      </c>
      <c r="AL2319">
        <f t="shared" si="962"/>
        <v>24</v>
      </c>
      <c r="AM2319">
        <f t="shared" si="963"/>
        <v>10</v>
      </c>
    </row>
    <row r="2320" spans="2:39" x14ac:dyDescent="0.25">
      <c r="B2320" s="23">
        <v>41945</v>
      </c>
      <c r="C2320" s="20" t="s">
        <v>33</v>
      </c>
      <c r="D2320" s="20" t="s">
        <v>57</v>
      </c>
      <c r="E2320" s="2">
        <v>-144.09221902017293</v>
      </c>
      <c r="F2320" s="2">
        <v>129.99999999999997</v>
      </c>
      <c r="H2320" s="2" t="str">
        <f t="shared" si="964"/>
        <v>Miami Dolphins</v>
      </c>
      <c r="I2320" s="2" t="str">
        <f t="shared" si="965"/>
        <v>San Diego Chargers</v>
      </c>
      <c r="J2320" s="17">
        <f t="shared" si="966"/>
        <v>-144.09221902017293</v>
      </c>
      <c r="K2320" s="18">
        <f t="shared" si="967"/>
        <v>129.99999999999997</v>
      </c>
      <c r="L2320" s="4">
        <f t="shared" si="943"/>
        <v>1.694</v>
      </c>
      <c r="M2320" s="4">
        <f t="shared" si="944"/>
        <v>2.2999999999999998</v>
      </c>
      <c r="N2320" s="1">
        <f t="shared" si="945"/>
        <v>0.59031877213695394</v>
      </c>
      <c r="O2320" s="1">
        <f t="shared" si="946"/>
        <v>0.43478260869565222</v>
      </c>
      <c r="P2320" s="1">
        <f t="shared" si="947"/>
        <v>2.4486730095142795E-2</v>
      </c>
      <c r="Q2320" s="1">
        <f t="shared" si="948"/>
        <v>7.7768081720650861E-2</v>
      </c>
      <c r="R2320" s="1">
        <f t="shared" si="949"/>
        <v>0.58876808172065087</v>
      </c>
      <c r="S2320" s="1"/>
      <c r="T2320" s="17">
        <f t="shared" si="950"/>
        <v>698.46163718240371</v>
      </c>
      <c r="U2320" s="18">
        <f t="shared" si="951"/>
        <v>1300.0593144117483</v>
      </c>
      <c r="V2320" s="2">
        <f t="shared" si="952"/>
        <v>663.5385553232835</v>
      </c>
      <c r="W2320" s="18">
        <f t="shared" si="953"/>
        <v>1235.0563486911608</v>
      </c>
      <c r="X2320" s="2">
        <f t="shared" si="954"/>
        <v>-150.70714308572298</v>
      </c>
      <c r="Y2320" s="2">
        <f t="shared" si="955"/>
        <v>123.50563486911608</v>
      </c>
      <c r="Z2320" s="2">
        <f t="shared" si="956"/>
        <v>663.5385553232835</v>
      </c>
      <c r="AA2320" s="2">
        <f t="shared" si="957"/>
        <v>-1000</v>
      </c>
      <c r="AB2320" s="5">
        <f t="shared" si="958"/>
        <v>0.69399999999999995</v>
      </c>
      <c r="AC2320" s="5">
        <f t="shared" si="959"/>
        <v>-1</v>
      </c>
      <c r="AD2320" s="3">
        <f t="shared" si="960"/>
        <v>201411</v>
      </c>
      <c r="AE2320" s="21">
        <v>1.8540000000000001</v>
      </c>
      <c r="AF2320" s="21">
        <v>2.06</v>
      </c>
      <c r="AG2320" s="21">
        <v>1.694</v>
      </c>
      <c r="AH2320" s="21">
        <v>2.2999999999999998</v>
      </c>
      <c r="AI2320">
        <v>37</v>
      </c>
      <c r="AJ2320">
        <v>0</v>
      </c>
      <c r="AK2320">
        <f t="shared" si="961"/>
        <v>-150</v>
      </c>
      <c r="AL2320">
        <f t="shared" si="962"/>
        <v>37</v>
      </c>
      <c r="AM2320">
        <f t="shared" si="963"/>
        <v>0</v>
      </c>
    </row>
    <row r="2321" spans="2:39" x14ac:dyDescent="0.25">
      <c r="B2321" s="23">
        <v>41945</v>
      </c>
      <c r="C2321" s="20" t="s">
        <v>32</v>
      </c>
      <c r="D2321" s="20" t="s">
        <v>56</v>
      </c>
      <c r="E2321" s="2">
        <v>102</v>
      </c>
      <c r="F2321" s="2">
        <v>-112.10762331838566</v>
      </c>
      <c r="H2321" s="2" t="str">
        <f t="shared" si="964"/>
        <v>Washington Redskins</v>
      </c>
      <c r="I2321" s="2" t="str">
        <f t="shared" si="965"/>
        <v>Minnesota Vikings</v>
      </c>
      <c r="J2321" s="17">
        <f t="shared" si="966"/>
        <v>-112.10762331838566</v>
      </c>
      <c r="K2321" s="18">
        <f t="shared" si="967"/>
        <v>102</v>
      </c>
      <c r="L2321" s="4">
        <f t="shared" si="943"/>
        <v>1.8919999999999999</v>
      </c>
      <c r="M2321" s="4">
        <f t="shared" si="944"/>
        <v>2.02</v>
      </c>
      <c r="N2321" s="1">
        <f t="shared" si="945"/>
        <v>0.52854122621564481</v>
      </c>
      <c r="O2321" s="1">
        <f t="shared" si="946"/>
        <v>0.49504950495049505</v>
      </c>
      <c r="P2321" s="1">
        <f t="shared" si="947"/>
        <v>2.3047034764826169E-2</v>
      </c>
      <c r="Q2321" s="1">
        <f t="shared" si="948"/>
        <v>1.6745860632574883E-2</v>
      </c>
      <c r="R2321" s="1">
        <f t="shared" si="949"/>
        <v>0.52774586063257489</v>
      </c>
      <c r="S2321" s="1"/>
      <c r="T2321" s="17">
        <f t="shared" si="950"/>
        <v>894.85143247047836</v>
      </c>
      <c r="U2321" s="18">
        <f t="shared" si="951"/>
        <v>1018.9979527098405</v>
      </c>
      <c r="V2321" s="2">
        <f t="shared" si="952"/>
        <v>850.10886084695437</v>
      </c>
      <c r="W2321" s="18">
        <f t="shared" si="953"/>
        <v>968.04805507434844</v>
      </c>
      <c r="X2321" s="2">
        <f t="shared" si="954"/>
        <v>-117.63199350771508</v>
      </c>
      <c r="Y2321" s="2">
        <f t="shared" si="955"/>
        <v>-103.30065690005416</v>
      </c>
      <c r="Z2321" s="2">
        <f t="shared" si="956"/>
        <v>-1000</v>
      </c>
      <c r="AA2321" s="2">
        <f t="shared" si="957"/>
        <v>968.04805507434844</v>
      </c>
      <c r="AB2321" s="5">
        <f t="shared" si="958"/>
        <v>-1</v>
      </c>
      <c r="AC2321" s="5">
        <f t="shared" si="959"/>
        <v>1.02</v>
      </c>
      <c r="AD2321" s="3">
        <f t="shared" si="960"/>
        <v>201411</v>
      </c>
      <c r="AE2321" s="21">
        <v>1.925</v>
      </c>
      <c r="AF2321" s="21">
        <v>1.98</v>
      </c>
      <c r="AG2321" s="21">
        <v>2.02</v>
      </c>
      <c r="AH2321" s="21">
        <v>1.8919999999999999</v>
      </c>
      <c r="AI2321">
        <v>29</v>
      </c>
      <c r="AJ2321">
        <v>26</v>
      </c>
      <c r="AK2321">
        <f t="shared" si="961"/>
        <v>-120</v>
      </c>
      <c r="AL2321">
        <f t="shared" si="962"/>
        <v>26</v>
      </c>
      <c r="AM2321">
        <f t="shared" si="963"/>
        <v>29</v>
      </c>
    </row>
    <row r="2322" spans="2:39" x14ac:dyDescent="0.25">
      <c r="B2322" s="23">
        <v>41942</v>
      </c>
      <c r="C2322" s="20" t="s">
        <v>47</v>
      </c>
      <c r="D2322" s="20" t="s">
        <v>46</v>
      </c>
      <c r="E2322" s="2">
        <v>146</v>
      </c>
      <c r="F2322" s="2">
        <v>-162.07455429497568</v>
      </c>
      <c r="H2322" s="2" t="str">
        <f t="shared" si="964"/>
        <v>New Orleans Saints</v>
      </c>
      <c r="I2322" s="2" t="str">
        <f t="shared" si="965"/>
        <v>Carolina Panthers</v>
      </c>
      <c r="J2322" s="17">
        <f t="shared" si="966"/>
        <v>-162.07455429497568</v>
      </c>
      <c r="K2322" s="18">
        <f t="shared" si="967"/>
        <v>146</v>
      </c>
      <c r="L2322" s="4">
        <f t="shared" si="943"/>
        <v>1.6169999999999998</v>
      </c>
      <c r="M2322" s="4">
        <f t="shared" si="944"/>
        <v>2.46</v>
      </c>
      <c r="N2322" s="1">
        <f t="shared" si="945"/>
        <v>0.61842918985776141</v>
      </c>
      <c r="O2322" s="1">
        <f t="shared" si="946"/>
        <v>0.4065040650406504</v>
      </c>
      <c r="P2322" s="1">
        <f t="shared" si="947"/>
        <v>2.4326710816777175E-2</v>
      </c>
      <c r="Q2322" s="1">
        <f t="shared" si="948"/>
        <v>0.10596256240855551</v>
      </c>
      <c r="R2322" s="1">
        <f t="shared" si="949"/>
        <v>0.61696256240855551</v>
      </c>
      <c r="S2322" s="1"/>
      <c r="T2322" s="17">
        <f t="shared" si="950"/>
        <v>620.84389058569059</v>
      </c>
      <c r="U2322" s="18">
        <f t="shared" si="951"/>
        <v>1456.8535337470446</v>
      </c>
      <c r="V2322" s="2">
        <f t="shared" si="952"/>
        <v>589.80169605640606</v>
      </c>
      <c r="W2322" s="18">
        <f t="shared" si="953"/>
        <v>1384.0108570596924</v>
      </c>
      <c r="X2322" s="2">
        <f t="shared" si="954"/>
        <v>-169.54851209928776</v>
      </c>
      <c r="Y2322" s="2">
        <f t="shared" si="955"/>
        <v>138.40108570596925</v>
      </c>
      <c r="Z2322" s="2">
        <f t="shared" si="956"/>
        <v>589.80169605640606</v>
      </c>
      <c r="AA2322" s="2">
        <f t="shared" si="957"/>
        <v>-1000</v>
      </c>
      <c r="AB2322" s="5">
        <f t="shared" si="958"/>
        <v>0.61699999999999977</v>
      </c>
      <c r="AC2322" s="5">
        <f t="shared" si="959"/>
        <v>-1</v>
      </c>
      <c r="AD2322" s="3">
        <f t="shared" si="960"/>
        <v>201410</v>
      </c>
      <c r="AE2322" s="21">
        <v>2.15</v>
      </c>
      <c r="AF2322" s="21">
        <v>1.7869999999999999</v>
      </c>
      <c r="AG2322" s="21">
        <v>2.46</v>
      </c>
      <c r="AH2322" s="21">
        <v>1.617</v>
      </c>
      <c r="AI2322">
        <v>10</v>
      </c>
      <c r="AJ2322">
        <v>28</v>
      </c>
      <c r="AK2322">
        <f t="shared" si="961"/>
        <v>-170</v>
      </c>
      <c r="AL2322">
        <f t="shared" si="962"/>
        <v>28</v>
      </c>
      <c r="AM2322">
        <f t="shared" si="963"/>
        <v>10</v>
      </c>
    </row>
    <row r="2323" spans="2:39" x14ac:dyDescent="0.25">
      <c r="B2323" s="23">
        <v>41939</v>
      </c>
      <c r="C2323" s="20" t="s">
        <v>26</v>
      </c>
      <c r="D2323" s="20" t="s">
        <v>56</v>
      </c>
      <c r="E2323" s="2">
        <v>-431.0344827586207</v>
      </c>
      <c r="F2323" s="2">
        <v>369.00000000000006</v>
      </c>
      <c r="H2323" s="2" t="str">
        <f t="shared" si="964"/>
        <v>Dallas Cowboys</v>
      </c>
      <c r="I2323" s="2" t="str">
        <f t="shared" si="965"/>
        <v>Washington Redskins</v>
      </c>
      <c r="J2323" s="17">
        <f t="shared" si="966"/>
        <v>-431.0344827586207</v>
      </c>
      <c r="K2323" s="18">
        <f t="shared" si="967"/>
        <v>369.00000000000006</v>
      </c>
      <c r="L2323" s="4">
        <f t="shared" si="943"/>
        <v>1.232</v>
      </c>
      <c r="M2323" s="4">
        <f t="shared" si="944"/>
        <v>4.6900000000000004</v>
      </c>
      <c r="N2323" s="1">
        <f t="shared" si="945"/>
        <v>0.81168831168831168</v>
      </c>
      <c r="O2323" s="1">
        <f t="shared" si="946"/>
        <v>0.21321961620469082</v>
      </c>
      <c r="P2323" s="1">
        <f t="shared" si="947"/>
        <v>2.4302600472813296E-2</v>
      </c>
      <c r="Q2323" s="1">
        <f t="shared" si="948"/>
        <v>0.29923434774181046</v>
      </c>
      <c r="R2323" s="1">
        <f t="shared" si="949"/>
        <v>0.81023434774181047</v>
      </c>
      <c r="S2323" s="1"/>
      <c r="T2323" s="17">
        <f t="shared" si="950"/>
        <v>234.21082158153615</v>
      </c>
      <c r="U2323" s="18">
        <f t="shared" si="951"/>
        <v>3536.5230739829199</v>
      </c>
      <c r="V2323" s="2">
        <f t="shared" si="952"/>
        <v>222.50028050245933</v>
      </c>
      <c r="W2323" s="18">
        <f t="shared" si="953"/>
        <v>3359.6969202837736</v>
      </c>
      <c r="X2323" s="2">
        <f t="shared" si="954"/>
        <v>-449.43763564781074</v>
      </c>
      <c r="Y2323" s="2">
        <f t="shared" si="955"/>
        <v>335.96969202837738</v>
      </c>
      <c r="Z2323" s="2">
        <f t="shared" si="956"/>
        <v>-1000</v>
      </c>
      <c r="AA2323" s="2">
        <f t="shared" si="957"/>
        <v>3359.6969202837736</v>
      </c>
      <c r="AB2323" s="5">
        <f t="shared" si="958"/>
        <v>-1</v>
      </c>
      <c r="AC2323" s="5">
        <f t="shared" si="959"/>
        <v>3.6900000000000004</v>
      </c>
      <c r="AD2323" s="3">
        <f t="shared" si="960"/>
        <v>201410</v>
      </c>
      <c r="AE2323" s="21">
        <v>1.212</v>
      </c>
      <c r="AF2323" s="21">
        <v>5</v>
      </c>
      <c r="AG2323" s="21">
        <v>1.232</v>
      </c>
      <c r="AH2323" s="21">
        <v>4.6900000000000004</v>
      </c>
      <c r="AI2323">
        <v>17</v>
      </c>
      <c r="AJ2323">
        <v>20</v>
      </c>
      <c r="AK2323">
        <f t="shared" si="961"/>
        <v>-500</v>
      </c>
      <c r="AL2323">
        <f t="shared" si="962"/>
        <v>17</v>
      </c>
      <c r="AM2323">
        <f t="shared" si="963"/>
        <v>20</v>
      </c>
    </row>
    <row r="2324" spans="2:39" x14ac:dyDescent="0.25">
      <c r="B2324" s="23">
        <v>41938</v>
      </c>
      <c r="C2324" s="20" t="s">
        <v>46</v>
      </c>
      <c r="D2324" s="20" t="s">
        <v>36</v>
      </c>
      <c r="E2324" s="2">
        <v>-124.06947890818857</v>
      </c>
      <c r="F2324" s="2">
        <v>112.00000000000001</v>
      </c>
      <c r="H2324" s="2" t="str">
        <f t="shared" si="964"/>
        <v>New Orleans Saints</v>
      </c>
      <c r="I2324" s="2" t="str">
        <f t="shared" si="965"/>
        <v>Green Bay Packers</v>
      </c>
      <c r="J2324" s="17">
        <f t="shared" si="966"/>
        <v>-124.06947890818857</v>
      </c>
      <c r="K2324" s="18">
        <f t="shared" si="967"/>
        <v>112.00000000000001</v>
      </c>
      <c r="L2324" s="4">
        <f t="shared" si="943"/>
        <v>1.806</v>
      </c>
      <c r="M2324" s="4">
        <f t="shared" si="944"/>
        <v>2.12</v>
      </c>
      <c r="N2324" s="1">
        <f t="shared" si="945"/>
        <v>0.55370985603543743</v>
      </c>
      <c r="O2324" s="1">
        <f t="shared" si="946"/>
        <v>0.47169811320754712</v>
      </c>
      <c r="P2324" s="1">
        <f t="shared" si="947"/>
        <v>2.4778400407539536E-2</v>
      </c>
      <c r="Q2324" s="1">
        <f t="shared" si="948"/>
        <v>4.1005871413945155E-2</v>
      </c>
      <c r="R2324" s="1">
        <f t="shared" si="949"/>
        <v>0.55200587141394519</v>
      </c>
      <c r="S2324" s="1"/>
      <c r="T2324" s="17">
        <f t="shared" si="950"/>
        <v>811.57493386534532</v>
      </c>
      <c r="U2324" s="18">
        <f t="shared" si="951"/>
        <v>1122.4401858660988</v>
      </c>
      <c r="V2324" s="2">
        <f t="shared" si="952"/>
        <v>770.99618717207807</v>
      </c>
      <c r="W2324" s="18">
        <f t="shared" si="953"/>
        <v>1066.3181765727938</v>
      </c>
      <c r="X2324" s="2">
        <f t="shared" si="954"/>
        <v>-129.70232753911282</v>
      </c>
      <c r="Y2324" s="2">
        <f t="shared" si="955"/>
        <v>106.63181765727938</v>
      </c>
      <c r="Z2324" s="2">
        <f t="shared" si="956"/>
        <v>770.99618717207807</v>
      </c>
      <c r="AA2324" s="2">
        <f t="shared" si="957"/>
        <v>-1000</v>
      </c>
      <c r="AB2324" s="5">
        <f t="shared" si="958"/>
        <v>0.80600000000000005</v>
      </c>
      <c r="AC2324" s="5">
        <f t="shared" si="959"/>
        <v>-1</v>
      </c>
      <c r="AD2324" s="3">
        <f t="shared" si="960"/>
        <v>201410</v>
      </c>
      <c r="AE2324" s="21">
        <v>1.8540000000000001</v>
      </c>
      <c r="AF2324" s="21">
        <v>2.06</v>
      </c>
      <c r="AG2324" s="21">
        <v>1.806</v>
      </c>
      <c r="AH2324" s="21">
        <v>2.12</v>
      </c>
      <c r="AI2324">
        <v>44</v>
      </c>
      <c r="AJ2324">
        <v>23</v>
      </c>
      <c r="AK2324">
        <f t="shared" si="961"/>
        <v>-130</v>
      </c>
      <c r="AL2324">
        <f t="shared" si="962"/>
        <v>44</v>
      </c>
      <c r="AM2324">
        <f t="shared" si="963"/>
        <v>23</v>
      </c>
    </row>
    <row r="2325" spans="2:39" x14ac:dyDescent="0.25">
      <c r="B2325" s="23">
        <v>41938</v>
      </c>
      <c r="C2325" s="20" t="s">
        <v>49</v>
      </c>
      <c r="D2325" s="20" t="s">
        <v>55</v>
      </c>
      <c r="E2325" s="2">
        <v>-270.2702702702702</v>
      </c>
      <c r="F2325" s="2">
        <v>239</v>
      </c>
      <c r="H2325" s="2" t="str">
        <f t="shared" si="964"/>
        <v>Cleveland Browns</v>
      </c>
      <c r="I2325" s="2" t="str">
        <f t="shared" si="965"/>
        <v>Oakland Raiders</v>
      </c>
      <c r="J2325" s="17">
        <f t="shared" si="966"/>
        <v>-270.2702702702702</v>
      </c>
      <c r="K2325" s="18">
        <f t="shared" si="967"/>
        <v>239</v>
      </c>
      <c r="L2325" s="4">
        <f t="shared" si="943"/>
        <v>1.37</v>
      </c>
      <c r="M2325" s="4">
        <f t="shared" si="944"/>
        <v>3.39</v>
      </c>
      <c r="N2325" s="1">
        <f t="shared" si="945"/>
        <v>0.72992700729927007</v>
      </c>
      <c r="O2325" s="1">
        <f t="shared" si="946"/>
        <v>0.29498525073746312</v>
      </c>
      <c r="P2325" s="1">
        <f t="shared" si="947"/>
        <v>2.4306722689075522E-2</v>
      </c>
      <c r="Q2325" s="1">
        <f t="shared" si="948"/>
        <v>0.21747087828090347</v>
      </c>
      <c r="R2325" s="1">
        <f t="shared" si="949"/>
        <v>0.72847087828090351</v>
      </c>
      <c r="S2325" s="1"/>
      <c r="T2325" s="17">
        <f t="shared" si="950"/>
        <v>372.73847152252659</v>
      </c>
      <c r="U2325" s="18">
        <f t="shared" si="951"/>
        <v>2348.8422438213829</v>
      </c>
      <c r="V2325" s="2">
        <f t="shared" si="952"/>
        <v>354.10154794640027</v>
      </c>
      <c r="W2325" s="18">
        <f t="shared" si="953"/>
        <v>2231.4001316303138</v>
      </c>
      <c r="X2325" s="2">
        <f t="shared" si="954"/>
        <v>-282.40486544028556</v>
      </c>
      <c r="Y2325" s="2">
        <f t="shared" si="955"/>
        <v>223.14001316303137</v>
      </c>
      <c r="Z2325" s="2">
        <f t="shared" si="956"/>
        <v>354.10154794640027</v>
      </c>
      <c r="AA2325" s="2">
        <f t="shared" si="957"/>
        <v>-1000</v>
      </c>
      <c r="AB2325" s="5">
        <f t="shared" si="958"/>
        <v>0.37000000000000011</v>
      </c>
      <c r="AC2325" s="5">
        <f t="shared" si="959"/>
        <v>-1</v>
      </c>
      <c r="AD2325" s="3">
        <f t="shared" si="960"/>
        <v>201410</v>
      </c>
      <c r="AE2325" s="21">
        <v>1.3220000000000001</v>
      </c>
      <c r="AF2325" s="21">
        <v>3.73</v>
      </c>
      <c r="AG2325" s="21">
        <v>1.37</v>
      </c>
      <c r="AH2325" s="21">
        <v>3.39</v>
      </c>
      <c r="AI2325">
        <v>23</v>
      </c>
      <c r="AJ2325">
        <v>13</v>
      </c>
      <c r="AK2325">
        <f t="shared" si="961"/>
        <v>-300</v>
      </c>
      <c r="AL2325">
        <f t="shared" si="962"/>
        <v>23</v>
      </c>
      <c r="AM2325">
        <f t="shared" si="963"/>
        <v>13</v>
      </c>
    </row>
    <row r="2326" spans="2:39" x14ac:dyDescent="0.25">
      <c r="B2326" s="23">
        <v>41938</v>
      </c>
      <c r="C2326" s="20" t="s">
        <v>48</v>
      </c>
      <c r="D2326" s="20" t="s">
        <v>42</v>
      </c>
      <c r="E2326" s="2">
        <v>200.99999999999997</v>
      </c>
      <c r="F2326" s="2">
        <v>-225.22522522522524</v>
      </c>
      <c r="H2326" s="2" t="str">
        <f t="shared" si="964"/>
        <v>Indianapolis Colts</v>
      </c>
      <c r="I2326" s="2" t="str">
        <f t="shared" si="965"/>
        <v>Pittsburgh Steelers</v>
      </c>
      <c r="J2326" s="17">
        <f t="shared" si="966"/>
        <v>-225.22522522522524</v>
      </c>
      <c r="K2326" s="18">
        <f t="shared" si="967"/>
        <v>200.99999999999997</v>
      </c>
      <c r="L2326" s="4">
        <f t="shared" si="943"/>
        <v>1.444</v>
      </c>
      <c r="M2326" s="4">
        <f t="shared" si="944"/>
        <v>3.01</v>
      </c>
      <c r="N2326" s="1">
        <f t="shared" si="945"/>
        <v>0.69252077562326875</v>
      </c>
      <c r="O2326" s="1">
        <f t="shared" si="946"/>
        <v>0.33222591362126247</v>
      </c>
      <c r="P2326" s="1">
        <f t="shared" si="947"/>
        <v>2.4149079479119928E-2</v>
      </c>
      <c r="Q2326" s="1">
        <f t="shared" si="948"/>
        <v>0.18014743100100314</v>
      </c>
      <c r="R2326" s="1">
        <f t="shared" si="949"/>
        <v>0.69114743100100318</v>
      </c>
      <c r="S2326" s="1"/>
      <c r="T2326" s="17">
        <f t="shared" si="950"/>
        <v>446.86930044965845</v>
      </c>
      <c r="U2326" s="18">
        <f t="shared" si="951"/>
        <v>1988.0604066686358</v>
      </c>
      <c r="V2326" s="2">
        <f t="shared" si="952"/>
        <v>424.52583542717554</v>
      </c>
      <c r="W2326" s="18">
        <f t="shared" si="953"/>
        <v>1888.6573863352039</v>
      </c>
      <c r="X2326" s="2">
        <f t="shared" si="954"/>
        <v>-235.55692411364279</v>
      </c>
      <c r="Y2326" s="2">
        <f t="shared" si="955"/>
        <v>188.86573863352038</v>
      </c>
      <c r="Z2326" s="2">
        <f t="shared" si="956"/>
        <v>-1000</v>
      </c>
      <c r="AA2326" s="2">
        <f t="shared" si="957"/>
        <v>1888.6573863352039</v>
      </c>
      <c r="AB2326" s="5">
        <f t="shared" si="958"/>
        <v>-1</v>
      </c>
      <c r="AC2326" s="5">
        <f t="shared" si="959"/>
        <v>2.0099999999999998</v>
      </c>
      <c r="AD2326" s="3">
        <f t="shared" si="960"/>
        <v>201410</v>
      </c>
      <c r="AE2326" s="21">
        <v>2.25</v>
      </c>
      <c r="AF2326" s="21">
        <v>1.724</v>
      </c>
      <c r="AG2326" s="21">
        <v>3.01</v>
      </c>
      <c r="AH2326" s="21">
        <v>1.444</v>
      </c>
      <c r="AI2326">
        <v>51</v>
      </c>
      <c r="AJ2326">
        <v>34</v>
      </c>
      <c r="AK2326">
        <f t="shared" si="961"/>
        <v>-300</v>
      </c>
      <c r="AL2326">
        <f t="shared" si="962"/>
        <v>34</v>
      </c>
      <c r="AM2326">
        <f t="shared" si="963"/>
        <v>51</v>
      </c>
    </row>
    <row r="2327" spans="2:39" x14ac:dyDescent="0.25">
      <c r="B2327" s="23">
        <v>41938</v>
      </c>
      <c r="C2327" s="20" t="s">
        <v>51</v>
      </c>
      <c r="D2327" s="20" t="s">
        <v>22</v>
      </c>
      <c r="E2327" s="2">
        <v>-105.0420168067227</v>
      </c>
      <c r="F2327" s="2">
        <v>-105.0420168067227</v>
      </c>
      <c r="H2327" s="2" t="str">
        <f t="shared" si="964"/>
        <v>Arizona Cardinals</v>
      </c>
      <c r="I2327" s="2" t="str">
        <f t="shared" si="965"/>
        <v>Philadelphia Eagles</v>
      </c>
      <c r="J2327" s="17">
        <f t="shared" si="966"/>
        <v>-105.0420168067227</v>
      </c>
      <c r="K2327" s="18">
        <f t="shared" si="967"/>
        <v>-105.0420168067227</v>
      </c>
      <c r="L2327" s="4">
        <f t="shared" si="943"/>
        <v>1.952</v>
      </c>
      <c r="M2327" s="4">
        <f t="shared" si="944"/>
        <v>1.952</v>
      </c>
      <c r="N2327" s="1">
        <f t="shared" si="945"/>
        <v>0.51229508196721307</v>
      </c>
      <c r="O2327" s="1">
        <f t="shared" si="946"/>
        <v>0.51229508196721307</v>
      </c>
      <c r="P2327" s="1">
        <f t="shared" si="947"/>
        <v>2.4000000000000021E-2</v>
      </c>
      <c r="Q2327" s="1">
        <f t="shared" si="948"/>
        <v>0</v>
      </c>
      <c r="R2327" s="1">
        <f t="shared" si="949"/>
        <v>0.51100000000000001</v>
      </c>
      <c r="S2327" s="1"/>
      <c r="T2327" s="17">
        <f t="shared" si="950"/>
        <v>956.94716242661434</v>
      </c>
      <c r="U2327" s="18">
        <f t="shared" si="951"/>
        <v>953.05662164669593</v>
      </c>
      <c r="V2327" s="2">
        <f t="shared" si="952"/>
        <v>909.09980430528356</v>
      </c>
      <c r="W2327" s="18">
        <f t="shared" si="953"/>
        <v>905.40379056436109</v>
      </c>
      <c r="X2327" s="2">
        <f t="shared" si="954"/>
        <v>-109.9989236895921</v>
      </c>
      <c r="Y2327" s="2">
        <f t="shared" si="955"/>
        <v>-110.44795818412409</v>
      </c>
      <c r="Z2327" s="2">
        <f t="shared" si="956"/>
        <v>-1000</v>
      </c>
      <c r="AA2327" s="2">
        <f t="shared" si="957"/>
        <v>905.40379056436109</v>
      </c>
      <c r="AB2327" s="5">
        <f t="shared" si="958"/>
        <v>-1</v>
      </c>
      <c r="AC2327" s="5">
        <f t="shared" si="959"/>
        <v>0.95199999999999996</v>
      </c>
      <c r="AD2327" s="3">
        <f t="shared" si="960"/>
        <v>201410</v>
      </c>
      <c r="AE2327" s="21">
        <v>1.74</v>
      </c>
      <c r="AF2327" s="21">
        <v>2.2200000000000002</v>
      </c>
      <c r="AG2327" s="21">
        <v>1.952</v>
      </c>
      <c r="AH2327" s="21">
        <v>1.952</v>
      </c>
      <c r="AI2327">
        <v>24</v>
      </c>
      <c r="AJ2327">
        <v>20</v>
      </c>
      <c r="AK2327">
        <f t="shared" si="961"/>
        <v>-110</v>
      </c>
      <c r="AL2327">
        <f t="shared" si="962"/>
        <v>20</v>
      </c>
      <c r="AM2327">
        <f t="shared" si="963"/>
        <v>24</v>
      </c>
    </row>
    <row r="2328" spans="2:39" x14ac:dyDescent="0.25">
      <c r="B2328" s="23">
        <v>41938</v>
      </c>
      <c r="C2328" s="20" t="s">
        <v>47</v>
      </c>
      <c r="D2328" s="20" t="s">
        <v>35</v>
      </c>
      <c r="E2328" s="2">
        <v>214</v>
      </c>
      <c r="F2328" s="2">
        <v>-240.38461538461542</v>
      </c>
      <c r="H2328" s="2" t="str">
        <f t="shared" si="964"/>
        <v>Seattle Seahawks</v>
      </c>
      <c r="I2328" s="2" t="str">
        <f t="shared" si="965"/>
        <v>Carolina Panthers</v>
      </c>
      <c r="J2328" s="17">
        <f t="shared" si="966"/>
        <v>-240.38461538461542</v>
      </c>
      <c r="K2328" s="18">
        <f t="shared" si="967"/>
        <v>214</v>
      </c>
      <c r="L2328" s="4">
        <f t="shared" si="943"/>
        <v>1.4159999999999999</v>
      </c>
      <c r="M2328" s="4">
        <f t="shared" si="944"/>
        <v>3.14</v>
      </c>
      <c r="N2328" s="1">
        <f t="shared" si="945"/>
        <v>0.70621468926553677</v>
      </c>
      <c r="O2328" s="1">
        <f t="shared" si="946"/>
        <v>0.31847133757961782</v>
      </c>
      <c r="P2328" s="1">
        <f t="shared" si="947"/>
        <v>2.4091308165057224E-2</v>
      </c>
      <c r="Q2328" s="1">
        <f t="shared" si="948"/>
        <v>0.19387167584295947</v>
      </c>
      <c r="R2328" s="1">
        <f t="shared" si="949"/>
        <v>0.70487167584295951</v>
      </c>
      <c r="S2328" s="1"/>
      <c r="T2328" s="17">
        <f t="shared" si="950"/>
        <v>418.69794782730497</v>
      </c>
      <c r="U2328" s="18">
        <f t="shared" si="951"/>
        <v>2111.576289987011</v>
      </c>
      <c r="V2328" s="2">
        <f t="shared" si="952"/>
        <v>397.7630504359397</v>
      </c>
      <c r="W2328" s="18">
        <f t="shared" si="953"/>
        <v>2005.9974754876603</v>
      </c>
      <c r="X2328" s="2">
        <f t="shared" si="954"/>
        <v>-251.40595610980498</v>
      </c>
      <c r="Y2328" s="2">
        <f t="shared" si="955"/>
        <v>200.59974754876603</v>
      </c>
      <c r="Z2328" s="2">
        <f t="shared" si="956"/>
        <v>397.7630504359397</v>
      </c>
      <c r="AA2328" s="2">
        <f t="shared" si="957"/>
        <v>-1000</v>
      </c>
      <c r="AB2328" s="5">
        <f t="shared" si="958"/>
        <v>0.41599999999999993</v>
      </c>
      <c r="AC2328" s="5">
        <f t="shared" si="959"/>
        <v>-1</v>
      </c>
      <c r="AD2328" s="3">
        <f t="shared" si="960"/>
        <v>201410</v>
      </c>
      <c r="AE2328" s="21">
        <v>3.05</v>
      </c>
      <c r="AF2328" s="21">
        <v>1.4339999999999999</v>
      </c>
      <c r="AG2328" s="21">
        <v>3.14</v>
      </c>
      <c r="AH2328" s="21">
        <v>1.4159999999999999</v>
      </c>
      <c r="AI2328">
        <v>9</v>
      </c>
      <c r="AJ2328">
        <v>13</v>
      </c>
      <c r="AK2328">
        <f t="shared" si="961"/>
        <v>-300</v>
      </c>
      <c r="AL2328">
        <f t="shared" si="962"/>
        <v>13</v>
      </c>
      <c r="AM2328">
        <f t="shared" si="963"/>
        <v>9</v>
      </c>
    </row>
    <row r="2329" spans="2:39" x14ac:dyDescent="0.25">
      <c r="B2329" s="23">
        <v>41938</v>
      </c>
      <c r="C2329" s="20" t="s">
        <v>24</v>
      </c>
      <c r="D2329" s="20" t="s">
        <v>31</v>
      </c>
      <c r="E2329" s="2">
        <v>136</v>
      </c>
      <c r="F2329" s="2">
        <v>-150.15015015015015</v>
      </c>
      <c r="H2329" s="2" t="str">
        <f t="shared" si="964"/>
        <v>Baltimore Ravens</v>
      </c>
      <c r="I2329" s="2" t="str">
        <f t="shared" si="965"/>
        <v>Cincinnati Bengals</v>
      </c>
      <c r="J2329" s="17">
        <f t="shared" si="966"/>
        <v>-150.15015015015015</v>
      </c>
      <c r="K2329" s="18">
        <f t="shared" si="967"/>
        <v>136</v>
      </c>
      <c r="L2329" s="4">
        <f t="shared" si="943"/>
        <v>1.6659999999999999</v>
      </c>
      <c r="M2329" s="4">
        <f t="shared" si="944"/>
        <v>2.3600000000000003</v>
      </c>
      <c r="N2329" s="1">
        <f t="shared" si="945"/>
        <v>0.60024009603841544</v>
      </c>
      <c r="O2329" s="1">
        <f t="shared" si="946"/>
        <v>0.42372881355932196</v>
      </c>
      <c r="P2329" s="1">
        <f t="shared" si="947"/>
        <v>2.3407848981619406E-2</v>
      </c>
      <c r="Q2329" s="1">
        <f t="shared" si="948"/>
        <v>8.8255641239546739E-2</v>
      </c>
      <c r="R2329" s="1">
        <f t="shared" si="949"/>
        <v>0.59925564123954678</v>
      </c>
      <c r="S2329" s="1"/>
      <c r="T2329" s="17">
        <f t="shared" si="950"/>
        <v>668.73689821513005</v>
      </c>
      <c r="U2329" s="18">
        <f t="shared" si="951"/>
        <v>1356.0765066241347</v>
      </c>
      <c r="V2329" s="2">
        <f t="shared" si="952"/>
        <v>635.30005330437348</v>
      </c>
      <c r="W2329" s="18">
        <f t="shared" si="953"/>
        <v>1288.2726812929279</v>
      </c>
      <c r="X2329" s="2">
        <f t="shared" si="954"/>
        <v>-157.40593673787998</v>
      </c>
      <c r="Y2329" s="2">
        <f t="shared" si="955"/>
        <v>128.8272681292928</v>
      </c>
      <c r="Z2329" s="2">
        <f t="shared" si="956"/>
        <v>-1000</v>
      </c>
      <c r="AA2329" s="2">
        <f t="shared" si="957"/>
        <v>1288.2726812929279</v>
      </c>
      <c r="AB2329" s="5">
        <f t="shared" si="958"/>
        <v>-1</v>
      </c>
      <c r="AC2329" s="5">
        <f t="shared" si="959"/>
        <v>1.3600000000000003</v>
      </c>
      <c r="AD2329" s="3">
        <f t="shared" si="960"/>
        <v>201410</v>
      </c>
      <c r="AE2329" s="21">
        <v>1.8839999999999999</v>
      </c>
      <c r="AF2329" s="21">
        <v>2.02</v>
      </c>
      <c r="AG2329" s="21">
        <v>2.36</v>
      </c>
      <c r="AH2329" s="21">
        <v>1.6659999999999999</v>
      </c>
      <c r="AI2329">
        <v>27</v>
      </c>
      <c r="AJ2329">
        <v>24</v>
      </c>
      <c r="AK2329">
        <f t="shared" si="961"/>
        <v>-160</v>
      </c>
      <c r="AL2329">
        <f t="shared" si="962"/>
        <v>24</v>
      </c>
      <c r="AM2329">
        <f t="shared" si="963"/>
        <v>27</v>
      </c>
    </row>
    <row r="2330" spans="2:39" x14ac:dyDescent="0.25">
      <c r="B2330" s="23">
        <v>41938</v>
      </c>
      <c r="C2330" s="20" t="s">
        <v>29</v>
      </c>
      <c r="D2330" s="20" t="s">
        <v>33</v>
      </c>
      <c r="E2330" s="2">
        <v>281</v>
      </c>
      <c r="F2330" s="2">
        <v>-320.51282051282044</v>
      </c>
      <c r="H2330" s="2" t="str">
        <f t="shared" si="964"/>
        <v>Miami Dolphins</v>
      </c>
      <c r="I2330" s="2" t="str">
        <f t="shared" si="965"/>
        <v>Jacksonville Jaguars</v>
      </c>
      <c r="J2330" s="17">
        <f t="shared" si="966"/>
        <v>-320.51282051282044</v>
      </c>
      <c r="K2330" s="18">
        <f t="shared" si="967"/>
        <v>281</v>
      </c>
      <c r="L2330" s="4">
        <f t="shared" si="943"/>
        <v>1.3120000000000001</v>
      </c>
      <c r="M2330" s="4">
        <f t="shared" si="944"/>
        <v>3.81</v>
      </c>
      <c r="N2330" s="1">
        <f t="shared" si="945"/>
        <v>0.76219512195121952</v>
      </c>
      <c r="O2330" s="1">
        <f t="shared" si="946"/>
        <v>0.26246719160104987</v>
      </c>
      <c r="P2330" s="1">
        <f t="shared" si="947"/>
        <v>2.4068723155017402E-2</v>
      </c>
      <c r="Q2330" s="1">
        <f t="shared" si="948"/>
        <v>0.24986396517508483</v>
      </c>
      <c r="R2330" s="1">
        <f t="shared" si="949"/>
        <v>0.76086396517508481</v>
      </c>
      <c r="S2330" s="1"/>
      <c r="T2330" s="17">
        <f t="shared" si="950"/>
        <v>314.29538757284536</v>
      </c>
      <c r="U2330" s="18">
        <f t="shared" si="951"/>
        <v>2738.2252641908881</v>
      </c>
      <c r="V2330" s="2">
        <f t="shared" si="952"/>
        <v>298.58061819420305</v>
      </c>
      <c r="W2330" s="18">
        <f t="shared" si="953"/>
        <v>2601.3140009813437</v>
      </c>
      <c r="X2330" s="2">
        <f t="shared" si="954"/>
        <v>-334.91792134664922</v>
      </c>
      <c r="Y2330" s="2">
        <f t="shared" si="955"/>
        <v>260.13140009813435</v>
      </c>
      <c r="Z2330" s="2">
        <f t="shared" si="956"/>
        <v>298.58061819420305</v>
      </c>
      <c r="AA2330" s="2">
        <f t="shared" si="957"/>
        <v>-1000</v>
      </c>
      <c r="AB2330" s="5">
        <f t="shared" si="958"/>
        <v>0.31200000000000006</v>
      </c>
      <c r="AC2330" s="5">
        <f t="shared" si="959"/>
        <v>-1</v>
      </c>
      <c r="AD2330" s="3">
        <f t="shared" si="960"/>
        <v>201410</v>
      </c>
      <c r="AE2330" s="21">
        <v>3.08</v>
      </c>
      <c r="AF2330" s="21">
        <v>1.429</v>
      </c>
      <c r="AG2330" s="21">
        <v>3.81</v>
      </c>
      <c r="AH2330" s="21">
        <v>1.3120000000000001</v>
      </c>
      <c r="AI2330">
        <v>13</v>
      </c>
      <c r="AJ2330">
        <v>27</v>
      </c>
      <c r="AK2330">
        <f t="shared" si="961"/>
        <v>-400</v>
      </c>
      <c r="AL2330">
        <f t="shared" si="962"/>
        <v>27</v>
      </c>
      <c r="AM2330">
        <f t="shared" si="963"/>
        <v>13</v>
      </c>
    </row>
    <row r="2331" spans="2:39" x14ac:dyDescent="0.25">
      <c r="B2331" s="23">
        <v>41938</v>
      </c>
      <c r="C2331" s="20" t="s">
        <v>23</v>
      </c>
      <c r="D2331" s="20" t="s">
        <v>58</v>
      </c>
      <c r="E2331" s="2">
        <v>-335.57046979865765</v>
      </c>
      <c r="F2331" s="2">
        <v>293</v>
      </c>
      <c r="H2331" s="2" t="str">
        <f t="shared" si="964"/>
        <v>Kansas City Chiefs</v>
      </c>
      <c r="I2331" s="2" t="str">
        <f t="shared" si="965"/>
        <v>St. Louis Rams</v>
      </c>
      <c r="J2331" s="17">
        <f t="shared" si="966"/>
        <v>-335.57046979865765</v>
      </c>
      <c r="K2331" s="18">
        <f t="shared" si="967"/>
        <v>293</v>
      </c>
      <c r="L2331" s="4">
        <f t="shared" si="943"/>
        <v>1.298</v>
      </c>
      <c r="M2331" s="4">
        <f t="shared" si="944"/>
        <v>3.93</v>
      </c>
      <c r="N2331" s="1">
        <f t="shared" si="945"/>
        <v>0.77041602465331271</v>
      </c>
      <c r="O2331" s="1">
        <f t="shared" si="946"/>
        <v>0.2544529262086514</v>
      </c>
      <c r="P2331" s="1">
        <f t="shared" si="947"/>
        <v>2.4265493496556934E-2</v>
      </c>
      <c r="Q2331" s="1">
        <f t="shared" si="948"/>
        <v>0.25798154922233063</v>
      </c>
      <c r="R2331" s="1">
        <f t="shared" si="949"/>
        <v>0.76898154922233064</v>
      </c>
      <c r="S2331" s="1"/>
      <c r="T2331" s="17">
        <f t="shared" si="950"/>
        <v>300.42131831550154</v>
      </c>
      <c r="U2331" s="18">
        <f t="shared" si="951"/>
        <v>2850.0152957456385</v>
      </c>
      <c r="V2331" s="2">
        <f t="shared" si="952"/>
        <v>285.40025239972647</v>
      </c>
      <c r="W2331" s="18">
        <f t="shared" si="953"/>
        <v>2707.5145309583563</v>
      </c>
      <c r="X2331" s="2">
        <f t="shared" si="954"/>
        <v>-350.38511409563085</v>
      </c>
      <c r="Y2331" s="2">
        <f t="shared" si="955"/>
        <v>270.75145309583564</v>
      </c>
      <c r="Z2331" s="2">
        <f t="shared" si="956"/>
        <v>285.40025239972647</v>
      </c>
      <c r="AA2331" s="2">
        <f t="shared" si="957"/>
        <v>-1000</v>
      </c>
      <c r="AB2331" s="5">
        <f t="shared" si="958"/>
        <v>0.29800000000000004</v>
      </c>
      <c r="AC2331" s="5">
        <f t="shared" si="959"/>
        <v>-1</v>
      </c>
      <c r="AD2331" s="3">
        <f t="shared" si="960"/>
        <v>201410</v>
      </c>
      <c r="AE2331" s="21">
        <v>1.357</v>
      </c>
      <c r="AF2331" s="21">
        <v>3.48</v>
      </c>
      <c r="AG2331" s="21">
        <v>1.298</v>
      </c>
      <c r="AH2331" s="21">
        <v>3.93</v>
      </c>
      <c r="AI2331">
        <v>34</v>
      </c>
      <c r="AJ2331">
        <v>7</v>
      </c>
      <c r="AK2331">
        <f t="shared" si="961"/>
        <v>-400</v>
      </c>
      <c r="AL2331">
        <f t="shared" si="962"/>
        <v>34</v>
      </c>
      <c r="AM2331">
        <f t="shared" si="963"/>
        <v>7</v>
      </c>
    </row>
    <row r="2332" spans="2:39" x14ac:dyDescent="0.25">
      <c r="B2332" s="23">
        <v>41938</v>
      </c>
      <c r="C2332" s="20" t="s">
        <v>39</v>
      </c>
      <c r="D2332" s="20" t="s">
        <v>40</v>
      </c>
      <c r="E2332" s="2">
        <v>-260.41666666666674</v>
      </c>
      <c r="F2332" s="2">
        <v>231</v>
      </c>
      <c r="H2332" s="2" t="str">
        <f t="shared" si="964"/>
        <v>New England Patriots</v>
      </c>
      <c r="I2332" s="2" t="str">
        <f t="shared" si="965"/>
        <v>Chicago Bears</v>
      </c>
      <c r="J2332" s="17">
        <f t="shared" si="966"/>
        <v>-260.41666666666674</v>
      </c>
      <c r="K2332" s="18">
        <f t="shared" si="967"/>
        <v>231</v>
      </c>
      <c r="L2332" s="4">
        <f t="shared" si="943"/>
        <v>1.3839999999999999</v>
      </c>
      <c r="M2332" s="4">
        <f t="shared" si="944"/>
        <v>3.31</v>
      </c>
      <c r="N2332" s="1">
        <f t="shared" si="945"/>
        <v>0.7225433526011561</v>
      </c>
      <c r="O2332" s="1">
        <f t="shared" si="946"/>
        <v>0.30211480362537763</v>
      </c>
      <c r="P2332" s="1">
        <f t="shared" si="947"/>
        <v>2.4064763527907984E-2</v>
      </c>
      <c r="Q2332" s="1">
        <f t="shared" si="948"/>
        <v>0.21021427448788924</v>
      </c>
      <c r="R2332" s="1">
        <f t="shared" si="949"/>
        <v>0.72121427448788922</v>
      </c>
      <c r="S2332" s="1"/>
      <c r="T2332" s="17">
        <f t="shared" si="950"/>
        <v>386.55048211582812</v>
      </c>
      <c r="U2332" s="18">
        <f t="shared" si="951"/>
        <v>2272.2260058594952</v>
      </c>
      <c r="V2332" s="2">
        <f t="shared" si="952"/>
        <v>367.22295801003668</v>
      </c>
      <c r="W2332" s="18">
        <f t="shared" si="953"/>
        <v>2158.6147055665206</v>
      </c>
      <c r="X2332" s="2">
        <f t="shared" si="954"/>
        <v>-272.31412911081355</v>
      </c>
      <c r="Y2332" s="2">
        <f t="shared" si="955"/>
        <v>215.86147055665205</v>
      </c>
      <c r="Z2332" s="2">
        <f t="shared" si="956"/>
        <v>367.22295801003668</v>
      </c>
      <c r="AA2332" s="2">
        <f t="shared" si="957"/>
        <v>-1000</v>
      </c>
      <c r="AB2332" s="5">
        <f t="shared" si="958"/>
        <v>0.3839999999999999</v>
      </c>
      <c r="AC2332" s="5">
        <f t="shared" si="959"/>
        <v>-1</v>
      </c>
      <c r="AD2332" s="3">
        <f t="shared" si="960"/>
        <v>201410</v>
      </c>
      <c r="AE2332" s="21">
        <v>1.3919999999999999</v>
      </c>
      <c r="AF2332" s="21">
        <v>3.27</v>
      </c>
      <c r="AG2332" s="21">
        <v>1.3839999999999999</v>
      </c>
      <c r="AH2332" s="21">
        <v>3.31</v>
      </c>
      <c r="AI2332">
        <v>51</v>
      </c>
      <c r="AJ2332">
        <v>23</v>
      </c>
      <c r="AK2332">
        <f t="shared" si="961"/>
        <v>-300</v>
      </c>
      <c r="AL2332">
        <f t="shared" si="962"/>
        <v>51</v>
      </c>
      <c r="AM2332">
        <f t="shared" si="963"/>
        <v>23</v>
      </c>
    </row>
    <row r="2333" spans="2:39" x14ac:dyDescent="0.25">
      <c r="B2333" s="23">
        <v>41938</v>
      </c>
      <c r="C2333" s="20" t="s">
        <v>45</v>
      </c>
      <c r="D2333" s="20" t="s">
        <v>27</v>
      </c>
      <c r="E2333" s="2">
        <v>-145.13788098693757</v>
      </c>
      <c r="F2333" s="2">
        <v>131</v>
      </c>
      <c r="H2333" s="2" t="str">
        <f t="shared" si="964"/>
        <v>New York Jets</v>
      </c>
      <c r="I2333" s="2" t="str">
        <f t="shared" si="965"/>
        <v>Buffalo Bills</v>
      </c>
      <c r="J2333" s="17">
        <f t="shared" si="966"/>
        <v>-145.13788098693757</v>
      </c>
      <c r="K2333" s="18">
        <f t="shared" si="967"/>
        <v>131</v>
      </c>
      <c r="L2333" s="4">
        <f t="shared" si="943"/>
        <v>1.6890000000000001</v>
      </c>
      <c r="M2333" s="4">
        <f t="shared" si="944"/>
        <v>2.31</v>
      </c>
      <c r="N2333" s="1">
        <f t="shared" si="945"/>
        <v>0.59206631142687982</v>
      </c>
      <c r="O2333" s="1">
        <f t="shared" si="946"/>
        <v>0.4329004329004329</v>
      </c>
      <c r="P2333" s="1">
        <f t="shared" si="947"/>
        <v>2.4358589647411888E-2</v>
      </c>
      <c r="Q2333" s="1">
        <f t="shared" si="948"/>
        <v>7.9582939263223462E-2</v>
      </c>
      <c r="R2333" s="1">
        <f t="shared" si="949"/>
        <v>0.59058293926322347</v>
      </c>
      <c r="S2333" s="1"/>
      <c r="T2333" s="17">
        <f t="shared" si="950"/>
        <v>693.24227558544305</v>
      </c>
      <c r="U2333" s="18">
        <f t="shared" si="951"/>
        <v>1309.568863191934</v>
      </c>
      <c r="V2333" s="2">
        <f t="shared" si="952"/>
        <v>658.58016180617085</v>
      </c>
      <c r="W2333" s="18">
        <f t="shared" si="953"/>
        <v>1244.0904200323373</v>
      </c>
      <c r="X2333" s="2">
        <f t="shared" si="954"/>
        <v>-151.84180423192183</v>
      </c>
      <c r="Y2333" s="2">
        <f t="shared" si="955"/>
        <v>124.40904200323374</v>
      </c>
      <c r="Z2333" s="2">
        <f t="shared" si="956"/>
        <v>-1000</v>
      </c>
      <c r="AA2333" s="2">
        <f t="shared" si="957"/>
        <v>1244.0904200323373</v>
      </c>
      <c r="AB2333" s="5">
        <f t="shared" si="958"/>
        <v>-1</v>
      </c>
      <c r="AC2333" s="5">
        <f t="shared" si="959"/>
        <v>1.31</v>
      </c>
      <c r="AD2333" s="3">
        <f t="shared" si="960"/>
        <v>201410</v>
      </c>
      <c r="AE2333" s="21">
        <v>1.6659999999999999</v>
      </c>
      <c r="AF2333" s="21">
        <v>2.36</v>
      </c>
      <c r="AG2333" s="21">
        <v>1.6890000000000001</v>
      </c>
      <c r="AH2333" s="21">
        <v>2.31</v>
      </c>
      <c r="AI2333">
        <v>23</v>
      </c>
      <c r="AJ2333">
        <v>43</v>
      </c>
      <c r="AK2333">
        <f t="shared" si="961"/>
        <v>-150</v>
      </c>
      <c r="AL2333">
        <f t="shared" si="962"/>
        <v>23</v>
      </c>
      <c r="AM2333">
        <f t="shared" si="963"/>
        <v>43</v>
      </c>
    </row>
    <row r="2334" spans="2:39" x14ac:dyDescent="0.25">
      <c r="B2334" s="23">
        <v>41938</v>
      </c>
      <c r="C2334" s="20" t="s">
        <v>30</v>
      </c>
      <c r="D2334" s="20" t="s">
        <v>32</v>
      </c>
      <c r="E2334" s="2">
        <v>-115.07479861910242</v>
      </c>
      <c r="F2334" s="2">
        <v>104</v>
      </c>
      <c r="H2334" s="2" t="str">
        <f t="shared" si="964"/>
        <v>Tampa Bay Buccaneers</v>
      </c>
      <c r="I2334" s="2" t="str">
        <f t="shared" si="965"/>
        <v>Minnesota Vikings</v>
      </c>
      <c r="J2334" s="17">
        <f t="shared" si="966"/>
        <v>-115.07479861910242</v>
      </c>
      <c r="K2334" s="18">
        <f t="shared" si="967"/>
        <v>104</v>
      </c>
      <c r="L2334" s="4">
        <f t="shared" si="943"/>
        <v>1.8689999999999998</v>
      </c>
      <c r="M2334" s="4">
        <f t="shared" si="944"/>
        <v>2.04</v>
      </c>
      <c r="N2334" s="1">
        <f t="shared" si="945"/>
        <v>0.53504547886570364</v>
      </c>
      <c r="O2334" s="1">
        <f t="shared" si="946"/>
        <v>0.49019607843137253</v>
      </c>
      <c r="P2334" s="1">
        <f t="shared" si="947"/>
        <v>2.4620107444359274E-2</v>
      </c>
      <c r="Q2334" s="1">
        <f t="shared" si="948"/>
        <v>2.2424700217165555E-2</v>
      </c>
      <c r="R2334" s="1">
        <f t="shared" si="949"/>
        <v>0.53342470021716559</v>
      </c>
      <c r="S2334" s="1"/>
      <c r="T2334" s="17">
        <f t="shared" si="950"/>
        <v>874.67884331731227</v>
      </c>
      <c r="U2334" s="18">
        <f t="shared" si="951"/>
        <v>1042.3360926657469</v>
      </c>
      <c r="V2334" s="2">
        <f t="shared" si="952"/>
        <v>830.94490115144663</v>
      </c>
      <c r="W2334" s="18">
        <f t="shared" si="953"/>
        <v>990.21928803245953</v>
      </c>
      <c r="X2334" s="2">
        <f t="shared" si="954"/>
        <v>-120.34492282391919</v>
      </c>
      <c r="Y2334" s="2">
        <f t="shared" si="955"/>
        <v>-100.98773191814658</v>
      </c>
      <c r="Z2334" s="2">
        <f t="shared" si="956"/>
        <v>-1000</v>
      </c>
      <c r="AA2334" s="2">
        <f t="shared" si="957"/>
        <v>990.21928803245953</v>
      </c>
      <c r="AB2334" s="5">
        <f t="shared" si="958"/>
        <v>-1</v>
      </c>
      <c r="AC2334" s="5">
        <f t="shared" si="959"/>
        <v>1.04</v>
      </c>
      <c r="AD2334" s="3">
        <f t="shared" si="960"/>
        <v>201410</v>
      </c>
      <c r="AE2334" s="21">
        <v>1.6839999999999999</v>
      </c>
      <c r="AF2334" s="21">
        <v>2.3199999999999998</v>
      </c>
      <c r="AG2334" s="21">
        <v>1.869</v>
      </c>
      <c r="AH2334" s="21">
        <v>2.04</v>
      </c>
      <c r="AI2334">
        <v>13</v>
      </c>
      <c r="AJ2334">
        <v>19</v>
      </c>
      <c r="AK2334">
        <f t="shared" si="961"/>
        <v>-120</v>
      </c>
      <c r="AL2334">
        <f t="shared" si="962"/>
        <v>13</v>
      </c>
      <c r="AM2334">
        <f t="shared" si="963"/>
        <v>19</v>
      </c>
    </row>
    <row r="2335" spans="2:39" x14ac:dyDescent="0.25">
      <c r="B2335" s="23">
        <v>41938</v>
      </c>
      <c r="C2335" s="20" t="s">
        <v>44</v>
      </c>
      <c r="D2335" s="20" t="s">
        <v>43</v>
      </c>
      <c r="E2335" s="2">
        <v>162</v>
      </c>
      <c r="F2335" s="2">
        <v>-180.1801801801802</v>
      </c>
      <c r="H2335" s="2" t="str">
        <f t="shared" si="964"/>
        <v>Houston Texans</v>
      </c>
      <c r="I2335" s="2" t="str">
        <f t="shared" si="965"/>
        <v>Tennessee Titans</v>
      </c>
      <c r="J2335" s="17">
        <f t="shared" si="966"/>
        <v>-180.1801801801802</v>
      </c>
      <c r="K2335" s="18">
        <f t="shared" si="967"/>
        <v>162</v>
      </c>
      <c r="L2335" s="4">
        <f t="shared" si="943"/>
        <v>1.5549999999999997</v>
      </c>
      <c r="M2335" s="4">
        <f t="shared" si="944"/>
        <v>2.62</v>
      </c>
      <c r="N2335" s="1">
        <f t="shared" si="945"/>
        <v>0.64308681672025736</v>
      </c>
      <c r="O2335" s="1">
        <f t="shared" si="946"/>
        <v>0.38167938931297707</v>
      </c>
      <c r="P2335" s="1">
        <f t="shared" si="947"/>
        <v>2.4167664670658784E-2</v>
      </c>
      <c r="Q2335" s="1">
        <f t="shared" si="948"/>
        <v>0.13070371370364015</v>
      </c>
      <c r="R2335" s="1">
        <f t="shared" si="949"/>
        <v>0.6417037137036401</v>
      </c>
      <c r="S2335" s="1"/>
      <c r="T2335" s="17">
        <f t="shared" si="950"/>
        <v>558.35158601222145</v>
      </c>
      <c r="U2335" s="18">
        <f t="shared" si="951"/>
        <v>1612.4084218612529</v>
      </c>
      <c r="V2335" s="2">
        <f t="shared" si="952"/>
        <v>530.43400671161032</v>
      </c>
      <c r="W2335" s="18">
        <f t="shared" si="953"/>
        <v>1531.7880007681902</v>
      </c>
      <c r="X2335" s="2">
        <f t="shared" si="954"/>
        <v>-188.52486592996408</v>
      </c>
      <c r="Y2335" s="2">
        <f t="shared" si="955"/>
        <v>153.17880007681902</v>
      </c>
      <c r="Z2335" s="2">
        <f t="shared" si="956"/>
        <v>530.43400671161032</v>
      </c>
      <c r="AA2335" s="2">
        <f t="shared" si="957"/>
        <v>-1000</v>
      </c>
      <c r="AB2335" s="5">
        <f t="shared" si="958"/>
        <v>0.55499999999999972</v>
      </c>
      <c r="AC2335" s="5">
        <f t="shared" si="959"/>
        <v>-1</v>
      </c>
      <c r="AD2335" s="3">
        <f t="shared" si="960"/>
        <v>201410</v>
      </c>
      <c r="AE2335" s="21">
        <v>2.46</v>
      </c>
      <c r="AF2335" s="21">
        <v>1.617</v>
      </c>
      <c r="AG2335" s="21">
        <v>2.62</v>
      </c>
      <c r="AH2335" s="21">
        <v>1.5549999999999999</v>
      </c>
      <c r="AI2335">
        <v>16</v>
      </c>
      <c r="AJ2335">
        <v>30</v>
      </c>
      <c r="AK2335">
        <f t="shared" si="961"/>
        <v>-190</v>
      </c>
      <c r="AL2335">
        <f t="shared" si="962"/>
        <v>30</v>
      </c>
      <c r="AM2335">
        <f t="shared" si="963"/>
        <v>16</v>
      </c>
    </row>
    <row r="2336" spans="2:39" x14ac:dyDescent="0.25">
      <c r="B2336" s="23">
        <v>41938</v>
      </c>
      <c r="C2336" s="20" t="s">
        <v>38</v>
      </c>
      <c r="D2336" s="20" t="s">
        <v>37</v>
      </c>
      <c r="E2336" s="2">
        <v>152.99999999999997</v>
      </c>
      <c r="F2336" s="2">
        <v>-170.06802721088434</v>
      </c>
      <c r="H2336" s="2" t="str">
        <f t="shared" si="964"/>
        <v>Detroit Lions</v>
      </c>
      <c r="I2336" s="2" t="str">
        <f t="shared" si="965"/>
        <v>Atlanta Falcons</v>
      </c>
      <c r="J2336" s="17">
        <f t="shared" si="966"/>
        <v>-170.06802721088434</v>
      </c>
      <c r="K2336" s="18">
        <f t="shared" si="967"/>
        <v>152.99999999999997</v>
      </c>
      <c r="L2336" s="4">
        <f t="shared" si="943"/>
        <v>1.5880000000000001</v>
      </c>
      <c r="M2336" s="4">
        <f t="shared" si="944"/>
        <v>2.5299999999999998</v>
      </c>
      <c r="N2336" s="1">
        <f t="shared" si="945"/>
        <v>0.62972292191435764</v>
      </c>
      <c r="O2336" s="1">
        <f t="shared" si="946"/>
        <v>0.39525691699604748</v>
      </c>
      <c r="P2336" s="1">
        <f t="shared" si="947"/>
        <v>2.4371053909664986E-2</v>
      </c>
      <c r="Q2336" s="1">
        <f t="shared" si="948"/>
        <v>0.11723300245915508</v>
      </c>
      <c r="R2336" s="1">
        <f t="shared" si="949"/>
        <v>0.62823300245915514</v>
      </c>
      <c r="S2336" s="1"/>
      <c r="T2336" s="17">
        <f t="shared" si="950"/>
        <v>591.76610602372068</v>
      </c>
      <c r="U2336" s="18">
        <f t="shared" si="951"/>
        <v>1525.4353459459228</v>
      </c>
      <c r="V2336" s="2">
        <f t="shared" si="952"/>
        <v>562.17780072253458</v>
      </c>
      <c r="W2336" s="18">
        <f t="shared" si="953"/>
        <v>1449.1635786486265</v>
      </c>
      <c r="X2336" s="2">
        <f t="shared" si="954"/>
        <v>-177.87966702256082</v>
      </c>
      <c r="Y2336" s="2">
        <f t="shared" si="955"/>
        <v>144.91635786486265</v>
      </c>
      <c r="Z2336" s="2">
        <f t="shared" si="956"/>
        <v>562.17780072253458</v>
      </c>
      <c r="AA2336" s="2">
        <f t="shared" si="957"/>
        <v>-1000</v>
      </c>
      <c r="AB2336" s="5">
        <f t="shared" si="958"/>
        <v>0.58800000000000008</v>
      </c>
      <c r="AC2336" s="5">
        <f t="shared" si="959"/>
        <v>-1</v>
      </c>
      <c r="AD2336" s="3">
        <f t="shared" si="960"/>
        <v>201410</v>
      </c>
      <c r="AE2336" s="21">
        <v>2.73</v>
      </c>
      <c r="AF2336" s="21">
        <v>1.518</v>
      </c>
      <c r="AG2336" s="21">
        <v>2.5299999999999998</v>
      </c>
      <c r="AH2336" s="21">
        <v>1.5880000000000001</v>
      </c>
      <c r="AI2336">
        <v>21</v>
      </c>
      <c r="AJ2336">
        <v>22</v>
      </c>
      <c r="AK2336">
        <f t="shared" si="961"/>
        <v>-180</v>
      </c>
      <c r="AL2336">
        <f t="shared" si="962"/>
        <v>22</v>
      </c>
      <c r="AM2336">
        <f t="shared" si="963"/>
        <v>21</v>
      </c>
    </row>
    <row r="2337" spans="2:39" x14ac:dyDescent="0.25">
      <c r="B2337" s="23">
        <v>41935</v>
      </c>
      <c r="C2337" s="20" t="s">
        <v>41</v>
      </c>
      <c r="D2337" s="20" t="s">
        <v>57</v>
      </c>
      <c r="E2337" s="2">
        <v>-416.66666666666669</v>
      </c>
      <c r="F2337" s="2">
        <v>358</v>
      </c>
      <c r="H2337" s="2" t="str">
        <f t="shared" si="964"/>
        <v>Denver Broncos</v>
      </c>
      <c r="I2337" s="2" t="str">
        <f t="shared" si="965"/>
        <v>San Diego Chargers</v>
      </c>
      <c r="J2337" s="17">
        <f t="shared" si="966"/>
        <v>-416.66666666666669</v>
      </c>
      <c r="K2337" s="18">
        <f t="shared" si="967"/>
        <v>358</v>
      </c>
      <c r="L2337" s="4">
        <f t="shared" si="943"/>
        <v>1.2400000000000002</v>
      </c>
      <c r="M2337" s="4">
        <f t="shared" si="944"/>
        <v>4.58</v>
      </c>
      <c r="N2337" s="1">
        <f t="shared" si="945"/>
        <v>0.80645161290322565</v>
      </c>
      <c r="O2337" s="1">
        <f t="shared" si="946"/>
        <v>0.2183406113537118</v>
      </c>
      <c r="P2337" s="1">
        <f t="shared" si="947"/>
        <v>2.4192439862542936E-2</v>
      </c>
      <c r="Q2337" s="1">
        <f t="shared" si="948"/>
        <v>0.29405550077475695</v>
      </c>
      <c r="R2337" s="1">
        <f t="shared" si="949"/>
        <v>0.80505550077475696</v>
      </c>
      <c r="S2337" s="1"/>
      <c r="T2337" s="17">
        <f t="shared" si="950"/>
        <v>242.15038470966954</v>
      </c>
      <c r="U2337" s="18">
        <f t="shared" si="951"/>
        <v>3437.495769633304</v>
      </c>
      <c r="V2337" s="2">
        <f t="shared" si="952"/>
        <v>230.04286547418604</v>
      </c>
      <c r="W2337" s="18">
        <f t="shared" si="953"/>
        <v>3265.6209811516387</v>
      </c>
      <c r="X2337" s="2">
        <f t="shared" si="954"/>
        <v>-434.70159265261532</v>
      </c>
      <c r="Y2337" s="2">
        <f t="shared" si="955"/>
        <v>326.56209811516385</v>
      </c>
      <c r="Z2337" s="2">
        <f t="shared" si="956"/>
        <v>230.04286547418604</v>
      </c>
      <c r="AA2337" s="2">
        <f t="shared" si="957"/>
        <v>-1000</v>
      </c>
      <c r="AB2337" s="5">
        <f t="shared" si="958"/>
        <v>0.24000000000000021</v>
      </c>
      <c r="AC2337" s="5">
        <f t="shared" si="959"/>
        <v>-1</v>
      </c>
      <c r="AD2337" s="3">
        <f t="shared" si="960"/>
        <v>201410</v>
      </c>
      <c r="AE2337" s="21">
        <v>1.3029999999999999</v>
      </c>
      <c r="AF2337" s="21">
        <v>3.89</v>
      </c>
      <c r="AG2337" s="21">
        <v>1.24</v>
      </c>
      <c r="AH2337" s="21">
        <v>4.58</v>
      </c>
      <c r="AI2337">
        <v>35</v>
      </c>
      <c r="AJ2337">
        <v>21</v>
      </c>
      <c r="AK2337">
        <f t="shared" si="961"/>
        <v>-500</v>
      </c>
      <c r="AL2337">
        <f t="shared" si="962"/>
        <v>35</v>
      </c>
      <c r="AM2337">
        <f t="shared" si="963"/>
        <v>21</v>
      </c>
    </row>
    <row r="2338" spans="2:39" x14ac:dyDescent="0.25">
      <c r="B2338" s="23">
        <v>41932</v>
      </c>
      <c r="C2338" s="20" t="s">
        <v>48</v>
      </c>
      <c r="D2338" s="20" t="s">
        <v>43</v>
      </c>
      <c r="E2338" s="2">
        <v>-162.07455429497568</v>
      </c>
      <c r="F2338" s="2">
        <v>146</v>
      </c>
      <c r="H2338" s="2" t="str">
        <f t="shared" si="964"/>
        <v>Pittsburgh Steelers</v>
      </c>
      <c r="I2338" s="2" t="str">
        <f t="shared" si="965"/>
        <v>Houston Texans</v>
      </c>
      <c r="J2338" s="17">
        <f t="shared" si="966"/>
        <v>-162.07455429497568</v>
      </c>
      <c r="K2338" s="18">
        <f t="shared" si="967"/>
        <v>146</v>
      </c>
      <c r="L2338" s="4">
        <f t="shared" si="943"/>
        <v>1.6169999999999998</v>
      </c>
      <c r="M2338" s="4">
        <f t="shared" si="944"/>
        <v>2.46</v>
      </c>
      <c r="N2338" s="1">
        <f t="shared" si="945"/>
        <v>0.61842918985776141</v>
      </c>
      <c r="O2338" s="1">
        <f t="shared" si="946"/>
        <v>0.4065040650406504</v>
      </c>
      <c r="P2338" s="1">
        <f t="shared" si="947"/>
        <v>2.4326710816777175E-2</v>
      </c>
      <c r="Q2338" s="1">
        <f t="shared" si="948"/>
        <v>0.10596256240855551</v>
      </c>
      <c r="R2338" s="1">
        <f t="shared" si="949"/>
        <v>0.61696256240855551</v>
      </c>
      <c r="S2338" s="1"/>
      <c r="T2338" s="17">
        <f t="shared" si="950"/>
        <v>620.84389058569059</v>
      </c>
      <c r="U2338" s="18">
        <f t="shared" si="951"/>
        <v>1456.8535337470446</v>
      </c>
      <c r="V2338" s="2">
        <f t="shared" si="952"/>
        <v>589.80169605640606</v>
      </c>
      <c r="W2338" s="18">
        <f t="shared" si="953"/>
        <v>1384.0108570596924</v>
      </c>
      <c r="X2338" s="2">
        <f t="shared" si="954"/>
        <v>-169.54851209928776</v>
      </c>
      <c r="Y2338" s="2">
        <f t="shared" si="955"/>
        <v>138.40108570596925</v>
      </c>
      <c r="Z2338" s="2">
        <f t="shared" si="956"/>
        <v>589.80169605640606</v>
      </c>
      <c r="AA2338" s="2">
        <f t="shared" si="957"/>
        <v>-1000</v>
      </c>
      <c r="AB2338" s="5">
        <f t="shared" si="958"/>
        <v>0.61699999999999977</v>
      </c>
      <c r="AC2338" s="5">
        <f t="shared" si="959"/>
        <v>-1</v>
      </c>
      <c r="AD2338" s="3">
        <f t="shared" si="960"/>
        <v>201410</v>
      </c>
      <c r="AE2338" s="21">
        <v>1.571</v>
      </c>
      <c r="AF2338" s="21">
        <v>2.58</v>
      </c>
      <c r="AG2338" s="21">
        <v>1.617</v>
      </c>
      <c r="AH2338" s="21">
        <v>2.46</v>
      </c>
      <c r="AI2338">
        <v>30</v>
      </c>
      <c r="AJ2338">
        <v>23</v>
      </c>
      <c r="AK2338">
        <f t="shared" si="961"/>
        <v>-170</v>
      </c>
      <c r="AL2338">
        <f t="shared" si="962"/>
        <v>30</v>
      </c>
      <c r="AM2338">
        <f t="shared" si="963"/>
        <v>23</v>
      </c>
    </row>
    <row r="2339" spans="2:39" x14ac:dyDescent="0.25">
      <c r="B2339" s="23">
        <v>41931</v>
      </c>
      <c r="C2339" s="20" t="s">
        <v>41</v>
      </c>
      <c r="D2339" s="20" t="s">
        <v>25</v>
      </c>
      <c r="E2339" s="2">
        <v>-300.30030030030031</v>
      </c>
      <c r="F2339" s="2">
        <v>264</v>
      </c>
      <c r="H2339" s="2" t="str">
        <f t="shared" si="964"/>
        <v>Denver Broncos</v>
      </c>
      <c r="I2339" s="2" t="str">
        <f t="shared" si="965"/>
        <v>San Francisco 49ers</v>
      </c>
      <c r="J2339" s="17">
        <f t="shared" si="966"/>
        <v>-300.30030030030031</v>
      </c>
      <c r="K2339" s="18">
        <f t="shared" si="967"/>
        <v>264</v>
      </c>
      <c r="L2339" s="4">
        <f t="shared" si="943"/>
        <v>1.333</v>
      </c>
      <c r="M2339" s="4">
        <f t="shared" si="944"/>
        <v>3.64</v>
      </c>
      <c r="N2339" s="1">
        <f t="shared" si="945"/>
        <v>0.75018754688672173</v>
      </c>
      <c r="O2339" s="1">
        <f t="shared" si="946"/>
        <v>0.27472527472527469</v>
      </c>
      <c r="P2339" s="1">
        <f t="shared" si="947"/>
        <v>2.4307259199678244E-2</v>
      </c>
      <c r="Q2339" s="1">
        <f t="shared" si="948"/>
        <v>0.23773113608072352</v>
      </c>
      <c r="R2339" s="1">
        <f t="shared" si="949"/>
        <v>0.7487311360807235</v>
      </c>
      <c r="S2339" s="1"/>
      <c r="T2339" s="17">
        <f t="shared" si="950"/>
        <v>335.59291421291482</v>
      </c>
      <c r="U2339" s="18">
        <f t="shared" si="951"/>
        <v>2582.4792899601139</v>
      </c>
      <c r="V2339" s="2">
        <f t="shared" si="952"/>
        <v>318.81326850226907</v>
      </c>
      <c r="W2339" s="18">
        <f t="shared" si="953"/>
        <v>2453.3553254621079</v>
      </c>
      <c r="X2339" s="2">
        <f t="shared" si="954"/>
        <v>-313.66323136355999</v>
      </c>
      <c r="Y2339" s="2">
        <f t="shared" si="955"/>
        <v>245.3355325462108</v>
      </c>
      <c r="Z2339" s="2">
        <f t="shared" si="956"/>
        <v>318.81326850226907</v>
      </c>
      <c r="AA2339" s="2">
        <f t="shared" si="957"/>
        <v>-1000</v>
      </c>
      <c r="AB2339" s="5">
        <f t="shared" si="958"/>
        <v>0.33299999999999996</v>
      </c>
      <c r="AC2339" s="5">
        <f t="shared" si="959"/>
        <v>-1</v>
      </c>
      <c r="AD2339" s="3">
        <f t="shared" si="960"/>
        <v>201410</v>
      </c>
      <c r="AE2339" s="21">
        <v>1.37</v>
      </c>
      <c r="AF2339" s="21">
        <v>3.39</v>
      </c>
      <c r="AG2339" s="21">
        <v>1.333</v>
      </c>
      <c r="AH2339" s="21">
        <v>3.64</v>
      </c>
      <c r="AI2339">
        <v>42</v>
      </c>
      <c r="AJ2339">
        <v>17</v>
      </c>
      <c r="AK2339">
        <f t="shared" si="961"/>
        <v>-400</v>
      </c>
      <c r="AL2339">
        <f t="shared" si="962"/>
        <v>42</v>
      </c>
      <c r="AM2339">
        <f t="shared" si="963"/>
        <v>17</v>
      </c>
    </row>
    <row r="2340" spans="2:39" x14ac:dyDescent="0.25">
      <c r="B2340" s="23">
        <v>41931</v>
      </c>
      <c r="C2340" s="20" t="s">
        <v>26</v>
      </c>
      <c r="D2340" s="20" t="s">
        <v>28</v>
      </c>
      <c r="E2340" s="2">
        <v>-230.41474654377885</v>
      </c>
      <c r="F2340" s="2">
        <v>204.99999999999997</v>
      </c>
      <c r="H2340" s="2" t="str">
        <f t="shared" si="964"/>
        <v>Dallas Cowboys</v>
      </c>
      <c r="I2340" s="2" t="str">
        <f t="shared" si="965"/>
        <v>New York Giants</v>
      </c>
      <c r="J2340" s="17">
        <f t="shared" si="966"/>
        <v>-230.41474654377885</v>
      </c>
      <c r="K2340" s="18">
        <f t="shared" si="967"/>
        <v>204.99999999999997</v>
      </c>
      <c r="L2340" s="4">
        <f t="shared" si="943"/>
        <v>1.4339999999999999</v>
      </c>
      <c r="M2340" s="4">
        <f t="shared" si="944"/>
        <v>3.05</v>
      </c>
      <c r="N2340" s="1">
        <f t="shared" si="945"/>
        <v>0.69735006973500702</v>
      </c>
      <c r="O2340" s="1">
        <f t="shared" si="946"/>
        <v>0.32786885245901642</v>
      </c>
      <c r="P2340" s="1">
        <f t="shared" si="947"/>
        <v>2.4598572702943966E-2</v>
      </c>
      <c r="Q2340" s="1">
        <f t="shared" si="948"/>
        <v>0.1847406086379953</v>
      </c>
      <c r="R2340" s="1">
        <f t="shared" si="949"/>
        <v>0.69574060863799536</v>
      </c>
      <c r="S2340" s="1"/>
      <c r="T2340" s="17">
        <f t="shared" si="950"/>
        <v>437.31728115975989</v>
      </c>
      <c r="U2340" s="18">
        <f t="shared" si="951"/>
        <v>2028.3240111062205</v>
      </c>
      <c r="V2340" s="2">
        <f t="shared" si="952"/>
        <v>415.45141710177188</v>
      </c>
      <c r="W2340" s="18">
        <f t="shared" si="953"/>
        <v>1926.9078105509093</v>
      </c>
      <c r="X2340" s="2">
        <f t="shared" si="954"/>
        <v>-240.70203129311579</v>
      </c>
      <c r="Y2340" s="2">
        <f t="shared" si="955"/>
        <v>192.69078105509092</v>
      </c>
      <c r="Z2340" s="2">
        <f t="shared" si="956"/>
        <v>415.45141710177188</v>
      </c>
      <c r="AA2340" s="2">
        <f t="shared" si="957"/>
        <v>-1000</v>
      </c>
      <c r="AB2340" s="5">
        <f t="shared" si="958"/>
        <v>0.43399999999999994</v>
      </c>
      <c r="AC2340" s="5">
        <f t="shared" si="959"/>
        <v>-1</v>
      </c>
      <c r="AD2340" s="3">
        <f t="shared" si="960"/>
        <v>201410</v>
      </c>
      <c r="AE2340" s="21">
        <v>1.4039999999999999</v>
      </c>
      <c r="AF2340" s="21">
        <v>3.2</v>
      </c>
      <c r="AG2340" s="21">
        <v>1.4339999999999999</v>
      </c>
      <c r="AH2340" s="21">
        <v>3.05</v>
      </c>
      <c r="AI2340">
        <v>31</v>
      </c>
      <c r="AJ2340">
        <v>21</v>
      </c>
      <c r="AK2340">
        <f t="shared" si="961"/>
        <v>-300</v>
      </c>
      <c r="AL2340">
        <f t="shared" si="962"/>
        <v>31</v>
      </c>
      <c r="AM2340">
        <f t="shared" si="963"/>
        <v>21</v>
      </c>
    </row>
    <row r="2341" spans="2:39" x14ac:dyDescent="0.25">
      <c r="B2341" s="23">
        <v>41931</v>
      </c>
      <c r="C2341" s="20" t="s">
        <v>55</v>
      </c>
      <c r="D2341" s="20" t="s">
        <v>51</v>
      </c>
      <c r="E2341" s="2">
        <v>166</v>
      </c>
      <c r="F2341" s="2">
        <v>-185.18518518518516</v>
      </c>
      <c r="H2341" s="2" t="str">
        <f t="shared" si="964"/>
        <v>Arizona Cardinals</v>
      </c>
      <c r="I2341" s="2" t="str">
        <f t="shared" si="965"/>
        <v>Oakland Raiders</v>
      </c>
      <c r="J2341" s="17">
        <f t="shared" si="966"/>
        <v>-185.18518518518516</v>
      </c>
      <c r="K2341" s="18">
        <f t="shared" si="967"/>
        <v>166</v>
      </c>
      <c r="L2341" s="4">
        <f t="shared" si="943"/>
        <v>1.54</v>
      </c>
      <c r="M2341" s="4">
        <f t="shared" si="944"/>
        <v>2.66</v>
      </c>
      <c r="N2341" s="1">
        <f t="shared" si="945"/>
        <v>0.64935064935064934</v>
      </c>
      <c r="O2341" s="1">
        <f t="shared" si="946"/>
        <v>0.37593984962406013</v>
      </c>
      <c r="P2341" s="1">
        <f t="shared" si="947"/>
        <v>2.4666666666666726E-2</v>
      </c>
      <c r="Q2341" s="1">
        <f t="shared" si="948"/>
        <v>0.13670539986329461</v>
      </c>
      <c r="R2341" s="1">
        <f t="shared" si="949"/>
        <v>0.64770539986329467</v>
      </c>
      <c r="S2341" s="1"/>
      <c r="T2341" s="17">
        <f t="shared" si="950"/>
        <v>543.91178491187668</v>
      </c>
      <c r="U2341" s="18">
        <f t="shared" si="951"/>
        <v>1653.0471874062387</v>
      </c>
      <c r="V2341" s="2">
        <f t="shared" si="952"/>
        <v>516.71619566628283</v>
      </c>
      <c r="W2341" s="18">
        <f t="shared" si="953"/>
        <v>1570.3948280359266</v>
      </c>
      <c r="X2341" s="2">
        <f t="shared" si="954"/>
        <v>-193.52983482751958</v>
      </c>
      <c r="Y2341" s="2">
        <f t="shared" si="955"/>
        <v>157.03948280359265</v>
      </c>
      <c r="Z2341" s="2">
        <f t="shared" si="956"/>
        <v>516.71619566628283</v>
      </c>
      <c r="AA2341" s="2">
        <f t="shared" si="957"/>
        <v>-1000</v>
      </c>
      <c r="AB2341" s="5">
        <f t="shared" si="958"/>
        <v>0.54</v>
      </c>
      <c r="AC2341" s="5">
        <f t="shared" si="959"/>
        <v>-1</v>
      </c>
      <c r="AD2341" s="3">
        <f t="shared" si="960"/>
        <v>201410</v>
      </c>
      <c r="AE2341" s="21">
        <v>2.57</v>
      </c>
      <c r="AF2341" s="21">
        <v>1.5740000000000001</v>
      </c>
      <c r="AG2341" s="21">
        <v>2.66</v>
      </c>
      <c r="AH2341" s="21">
        <v>1.54</v>
      </c>
      <c r="AI2341">
        <v>13</v>
      </c>
      <c r="AJ2341">
        <v>24</v>
      </c>
      <c r="AK2341">
        <f t="shared" si="961"/>
        <v>-190</v>
      </c>
      <c r="AL2341">
        <f t="shared" si="962"/>
        <v>24</v>
      </c>
      <c r="AM2341">
        <f t="shared" si="963"/>
        <v>13</v>
      </c>
    </row>
    <row r="2342" spans="2:39" x14ac:dyDescent="0.25">
      <c r="B2342" s="23">
        <v>41931</v>
      </c>
      <c r="C2342" s="20" t="s">
        <v>57</v>
      </c>
      <c r="D2342" s="20" t="s">
        <v>23</v>
      </c>
      <c r="E2342" s="2">
        <v>-154.08320493066256</v>
      </c>
      <c r="F2342" s="2">
        <v>139</v>
      </c>
      <c r="H2342" s="2" t="str">
        <f t="shared" si="964"/>
        <v>San Diego Chargers</v>
      </c>
      <c r="I2342" s="2" t="str">
        <f t="shared" si="965"/>
        <v>Kansas City Chiefs</v>
      </c>
      <c r="J2342" s="17">
        <f t="shared" si="966"/>
        <v>-154.08320493066256</v>
      </c>
      <c r="K2342" s="18">
        <f t="shared" si="967"/>
        <v>139</v>
      </c>
      <c r="L2342" s="4">
        <f t="shared" si="943"/>
        <v>1.649</v>
      </c>
      <c r="M2342" s="4">
        <f t="shared" si="944"/>
        <v>2.3899999999999997</v>
      </c>
      <c r="N2342" s="1">
        <f t="shared" si="945"/>
        <v>0.60642813826561548</v>
      </c>
      <c r="O2342" s="1">
        <f t="shared" si="946"/>
        <v>0.41841004184100422</v>
      </c>
      <c r="P2342" s="1">
        <f t="shared" si="947"/>
        <v>2.4236197078484789E-2</v>
      </c>
      <c r="Q2342" s="1">
        <f t="shared" si="948"/>
        <v>9.4009048212305629E-2</v>
      </c>
      <c r="R2342" s="1">
        <f t="shared" si="949"/>
        <v>0.60500904821230561</v>
      </c>
      <c r="S2342" s="1"/>
      <c r="T2342" s="17">
        <f t="shared" si="950"/>
        <v>652.86784215016701</v>
      </c>
      <c r="U2342" s="18">
        <f t="shared" si="951"/>
        <v>1387.9360655435105</v>
      </c>
      <c r="V2342" s="2">
        <f t="shared" si="952"/>
        <v>620.22445004265865</v>
      </c>
      <c r="W2342" s="18">
        <f t="shared" si="953"/>
        <v>1318.5392622663348</v>
      </c>
      <c r="X2342" s="2">
        <f t="shared" si="954"/>
        <v>-161.23195400168771</v>
      </c>
      <c r="Y2342" s="2">
        <f t="shared" si="955"/>
        <v>131.85392622663349</v>
      </c>
      <c r="Z2342" s="2">
        <f t="shared" si="956"/>
        <v>-1000</v>
      </c>
      <c r="AA2342" s="2">
        <f t="shared" si="957"/>
        <v>1318.5392622663348</v>
      </c>
      <c r="AB2342" s="5">
        <f t="shared" si="958"/>
        <v>-1</v>
      </c>
      <c r="AC2342" s="5">
        <f t="shared" si="959"/>
        <v>1.3899999999999997</v>
      </c>
      <c r="AD2342" s="3">
        <f t="shared" si="960"/>
        <v>201410</v>
      </c>
      <c r="AE2342" s="21">
        <v>1.492</v>
      </c>
      <c r="AF2342" s="21">
        <v>2.82</v>
      </c>
      <c r="AG2342" s="21">
        <v>1.649</v>
      </c>
      <c r="AH2342" s="21">
        <v>2.39</v>
      </c>
      <c r="AI2342">
        <v>20</v>
      </c>
      <c r="AJ2342">
        <v>23</v>
      </c>
      <c r="AK2342">
        <f t="shared" si="961"/>
        <v>-160</v>
      </c>
      <c r="AL2342">
        <f t="shared" si="962"/>
        <v>20</v>
      </c>
      <c r="AM2342">
        <f t="shared" si="963"/>
        <v>23</v>
      </c>
    </row>
    <row r="2343" spans="2:39" x14ac:dyDescent="0.25">
      <c r="B2343" s="23">
        <v>41931</v>
      </c>
      <c r="C2343" s="20" t="s">
        <v>31</v>
      </c>
      <c r="D2343" s="20" t="s">
        <v>38</v>
      </c>
      <c r="E2343" s="2">
        <v>-300.30030030030031</v>
      </c>
      <c r="F2343" s="2">
        <v>264</v>
      </c>
      <c r="H2343" s="2" t="str">
        <f t="shared" si="964"/>
        <v>Baltimore Ravens</v>
      </c>
      <c r="I2343" s="2" t="str">
        <f t="shared" si="965"/>
        <v>Atlanta Falcons</v>
      </c>
      <c r="J2343" s="17">
        <f t="shared" si="966"/>
        <v>-300.30030030030031</v>
      </c>
      <c r="K2343" s="18">
        <f t="shared" si="967"/>
        <v>264</v>
      </c>
      <c r="L2343" s="4">
        <f t="shared" si="943"/>
        <v>1.333</v>
      </c>
      <c r="M2343" s="4">
        <f t="shared" si="944"/>
        <v>3.64</v>
      </c>
      <c r="N2343" s="1">
        <f t="shared" si="945"/>
        <v>0.75018754688672173</v>
      </c>
      <c r="O2343" s="1">
        <f t="shared" si="946"/>
        <v>0.27472527472527469</v>
      </c>
      <c r="P2343" s="1">
        <f t="shared" si="947"/>
        <v>2.4307259199678244E-2</v>
      </c>
      <c r="Q2343" s="1">
        <f t="shared" si="948"/>
        <v>0.23773113608072352</v>
      </c>
      <c r="R2343" s="1">
        <f t="shared" si="949"/>
        <v>0.7487311360807235</v>
      </c>
      <c r="S2343" s="1"/>
      <c r="T2343" s="17">
        <f t="shared" si="950"/>
        <v>335.59291421291482</v>
      </c>
      <c r="U2343" s="18">
        <f t="shared" si="951"/>
        <v>2582.4792899601139</v>
      </c>
      <c r="V2343" s="2">
        <f t="shared" si="952"/>
        <v>318.81326850226907</v>
      </c>
      <c r="W2343" s="18">
        <f t="shared" si="953"/>
        <v>2453.3553254621079</v>
      </c>
      <c r="X2343" s="2">
        <f t="shared" si="954"/>
        <v>-313.66323136355999</v>
      </c>
      <c r="Y2343" s="2">
        <f t="shared" si="955"/>
        <v>245.3355325462108</v>
      </c>
      <c r="Z2343" s="2">
        <f t="shared" si="956"/>
        <v>318.81326850226907</v>
      </c>
      <c r="AA2343" s="2">
        <f t="shared" si="957"/>
        <v>-1000</v>
      </c>
      <c r="AB2343" s="5">
        <f t="shared" si="958"/>
        <v>0.33299999999999996</v>
      </c>
      <c r="AC2343" s="5">
        <f t="shared" si="959"/>
        <v>-1</v>
      </c>
      <c r="AD2343" s="3">
        <f t="shared" si="960"/>
        <v>201410</v>
      </c>
      <c r="AE2343" s="21">
        <v>1.3380000000000001</v>
      </c>
      <c r="AF2343" s="21">
        <v>3.6</v>
      </c>
      <c r="AG2343" s="21">
        <v>1.333</v>
      </c>
      <c r="AH2343" s="21">
        <v>3.64</v>
      </c>
      <c r="AI2343">
        <v>29</v>
      </c>
      <c r="AJ2343">
        <v>7</v>
      </c>
      <c r="AK2343">
        <f t="shared" si="961"/>
        <v>-400</v>
      </c>
      <c r="AL2343">
        <f t="shared" si="962"/>
        <v>29</v>
      </c>
      <c r="AM2343">
        <f t="shared" si="963"/>
        <v>7</v>
      </c>
    </row>
    <row r="2344" spans="2:39" x14ac:dyDescent="0.25">
      <c r="B2344" s="23">
        <v>41931</v>
      </c>
      <c r="C2344" s="20" t="s">
        <v>27</v>
      </c>
      <c r="D2344" s="20" t="s">
        <v>32</v>
      </c>
      <c r="E2344" s="2">
        <v>-300.30030030030031</v>
      </c>
      <c r="F2344" s="2">
        <v>264</v>
      </c>
      <c r="H2344" s="2" t="str">
        <f t="shared" si="964"/>
        <v>Buffalo Bills</v>
      </c>
      <c r="I2344" s="2" t="str">
        <f t="shared" si="965"/>
        <v>Minnesota Vikings</v>
      </c>
      <c r="J2344" s="17">
        <f t="shared" si="966"/>
        <v>-300.30030030030031</v>
      </c>
      <c r="K2344" s="18">
        <f t="shared" si="967"/>
        <v>264</v>
      </c>
      <c r="L2344" s="4">
        <f t="shared" si="943"/>
        <v>1.333</v>
      </c>
      <c r="M2344" s="4">
        <f t="shared" si="944"/>
        <v>3.64</v>
      </c>
      <c r="N2344" s="1">
        <f t="shared" si="945"/>
        <v>0.75018754688672173</v>
      </c>
      <c r="O2344" s="1">
        <f t="shared" si="946"/>
        <v>0.27472527472527469</v>
      </c>
      <c r="P2344" s="1">
        <f t="shared" si="947"/>
        <v>2.4307259199678244E-2</v>
      </c>
      <c r="Q2344" s="1">
        <f t="shared" si="948"/>
        <v>0.23773113608072352</v>
      </c>
      <c r="R2344" s="1">
        <f t="shared" si="949"/>
        <v>0.7487311360807235</v>
      </c>
      <c r="S2344" s="1"/>
      <c r="T2344" s="17">
        <f t="shared" si="950"/>
        <v>335.59291421291482</v>
      </c>
      <c r="U2344" s="18">
        <f t="shared" si="951"/>
        <v>2582.4792899601139</v>
      </c>
      <c r="V2344" s="2">
        <f t="shared" si="952"/>
        <v>318.81326850226907</v>
      </c>
      <c r="W2344" s="18">
        <f t="shared" si="953"/>
        <v>2453.3553254621079</v>
      </c>
      <c r="X2344" s="2">
        <f t="shared" si="954"/>
        <v>-313.66323136355999</v>
      </c>
      <c r="Y2344" s="2">
        <f t="shared" si="955"/>
        <v>245.3355325462108</v>
      </c>
      <c r="Z2344" s="2">
        <f t="shared" si="956"/>
        <v>318.81326850226907</v>
      </c>
      <c r="AA2344" s="2">
        <f t="shared" si="957"/>
        <v>-1000</v>
      </c>
      <c r="AB2344" s="5">
        <f t="shared" si="958"/>
        <v>0.33299999999999996</v>
      </c>
      <c r="AC2344" s="5">
        <f t="shared" si="959"/>
        <v>-1</v>
      </c>
      <c r="AD2344" s="3">
        <f t="shared" si="960"/>
        <v>201410</v>
      </c>
      <c r="AE2344" s="21">
        <v>1.52</v>
      </c>
      <c r="AF2344" s="21">
        <v>2.73</v>
      </c>
      <c r="AG2344" s="21">
        <v>1.333</v>
      </c>
      <c r="AH2344" s="21">
        <v>3.64</v>
      </c>
      <c r="AI2344">
        <v>17</v>
      </c>
      <c r="AJ2344">
        <v>16</v>
      </c>
      <c r="AK2344">
        <f t="shared" si="961"/>
        <v>-400</v>
      </c>
      <c r="AL2344">
        <f t="shared" si="962"/>
        <v>17</v>
      </c>
      <c r="AM2344">
        <f t="shared" si="963"/>
        <v>16</v>
      </c>
    </row>
    <row r="2345" spans="2:39" x14ac:dyDescent="0.25">
      <c r="B2345" s="23">
        <v>41931</v>
      </c>
      <c r="C2345" s="20" t="s">
        <v>40</v>
      </c>
      <c r="D2345" s="20" t="s">
        <v>33</v>
      </c>
      <c r="E2345" s="2">
        <v>-173.01038062283735</v>
      </c>
      <c r="F2345" s="2">
        <v>156</v>
      </c>
      <c r="H2345" s="2" t="str">
        <f t="shared" si="964"/>
        <v>Chicago Bears</v>
      </c>
      <c r="I2345" s="2" t="str">
        <f t="shared" si="965"/>
        <v>Miami Dolphins</v>
      </c>
      <c r="J2345" s="17">
        <f t="shared" si="966"/>
        <v>-173.01038062283735</v>
      </c>
      <c r="K2345" s="18">
        <f t="shared" si="967"/>
        <v>156</v>
      </c>
      <c r="L2345" s="4">
        <f t="shared" si="943"/>
        <v>1.5780000000000003</v>
      </c>
      <c r="M2345" s="4">
        <f t="shared" si="944"/>
        <v>2.56</v>
      </c>
      <c r="N2345" s="1">
        <f t="shared" si="945"/>
        <v>0.63371356147021529</v>
      </c>
      <c r="O2345" s="1">
        <f t="shared" si="946"/>
        <v>0.390625</v>
      </c>
      <c r="P2345" s="1">
        <f t="shared" si="947"/>
        <v>2.3760270662155469E-2</v>
      </c>
      <c r="Q2345" s="1">
        <f t="shared" si="948"/>
        <v>0.12154428073510765</v>
      </c>
      <c r="R2345" s="1">
        <f t="shared" si="949"/>
        <v>0.6325442807351076</v>
      </c>
      <c r="S2345" s="1"/>
      <c r="T2345" s="17">
        <f t="shared" si="950"/>
        <v>580.916989460178</v>
      </c>
      <c r="U2345" s="18">
        <f t="shared" si="951"/>
        <v>1552.6559461382408</v>
      </c>
      <c r="V2345" s="2">
        <f t="shared" si="952"/>
        <v>551.87113998716904</v>
      </c>
      <c r="W2345" s="18">
        <f t="shared" si="953"/>
        <v>1475.0231488313286</v>
      </c>
      <c r="X2345" s="2">
        <f t="shared" si="954"/>
        <v>-181.20172039133084</v>
      </c>
      <c r="Y2345" s="2">
        <f t="shared" si="955"/>
        <v>147.50231488313287</v>
      </c>
      <c r="Z2345" s="2">
        <f t="shared" si="956"/>
        <v>-1000</v>
      </c>
      <c r="AA2345" s="2">
        <f t="shared" si="957"/>
        <v>1475.0231488313286</v>
      </c>
      <c r="AB2345" s="5">
        <f t="shared" si="958"/>
        <v>-1</v>
      </c>
      <c r="AC2345" s="5">
        <f t="shared" si="959"/>
        <v>1.56</v>
      </c>
      <c r="AD2345" s="3">
        <f t="shared" si="960"/>
        <v>201410</v>
      </c>
      <c r="AE2345" s="21">
        <v>1.526</v>
      </c>
      <c r="AF2345" s="21">
        <v>2.71</v>
      </c>
      <c r="AG2345" s="21">
        <v>1.5780000000000001</v>
      </c>
      <c r="AH2345" s="21">
        <v>2.56</v>
      </c>
      <c r="AI2345">
        <v>14</v>
      </c>
      <c r="AJ2345">
        <v>27</v>
      </c>
      <c r="AK2345">
        <f t="shared" si="961"/>
        <v>-180</v>
      </c>
      <c r="AL2345">
        <f t="shared" si="962"/>
        <v>14</v>
      </c>
      <c r="AM2345">
        <f t="shared" si="963"/>
        <v>27</v>
      </c>
    </row>
    <row r="2346" spans="2:39" x14ac:dyDescent="0.25">
      <c r="B2346" s="23">
        <v>41931</v>
      </c>
      <c r="C2346" s="20" t="s">
        <v>37</v>
      </c>
      <c r="D2346" s="20" t="s">
        <v>46</v>
      </c>
      <c r="E2346" s="2">
        <v>-119.04761904761904</v>
      </c>
      <c r="F2346" s="2">
        <v>108</v>
      </c>
      <c r="H2346" s="2" t="str">
        <f t="shared" si="964"/>
        <v>Detroit Lions</v>
      </c>
      <c r="I2346" s="2" t="str">
        <f t="shared" si="965"/>
        <v>New Orleans Saints</v>
      </c>
      <c r="J2346" s="17">
        <f t="shared" si="966"/>
        <v>-119.04761904761904</v>
      </c>
      <c r="K2346" s="18">
        <f t="shared" si="967"/>
        <v>108</v>
      </c>
      <c r="L2346" s="4">
        <f t="shared" si="943"/>
        <v>1.84</v>
      </c>
      <c r="M2346" s="4">
        <f t="shared" si="944"/>
        <v>2.08</v>
      </c>
      <c r="N2346" s="1">
        <f t="shared" si="945"/>
        <v>0.54347826086956519</v>
      </c>
      <c r="O2346" s="1">
        <f t="shared" si="946"/>
        <v>0.48076923076923073</v>
      </c>
      <c r="P2346" s="1">
        <f t="shared" si="947"/>
        <v>2.3673469387754942E-2</v>
      </c>
      <c r="Q2346" s="1">
        <f t="shared" si="948"/>
        <v>3.1354515050167231E-2</v>
      </c>
      <c r="R2346" s="1">
        <f t="shared" si="949"/>
        <v>0.54235451505016719</v>
      </c>
      <c r="S2346" s="1"/>
      <c r="T2346" s="17">
        <f t="shared" si="950"/>
        <v>843.81243679238321</v>
      </c>
      <c r="U2346" s="18">
        <f t="shared" si="951"/>
        <v>1080.0967680075216</v>
      </c>
      <c r="V2346" s="2">
        <f t="shared" si="952"/>
        <v>801.621814952764</v>
      </c>
      <c r="W2346" s="18">
        <f t="shared" si="953"/>
        <v>1026.0919296071454</v>
      </c>
      <c r="X2346" s="2">
        <f t="shared" si="954"/>
        <v>-124.74710410156759</v>
      </c>
      <c r="Y2346" s="2">
        <f t="shared" si="955"/>
        <v>102.60919296071454</v>
      </c>
      <c r="Z2346" s="2">
        <f t="shared" si="956"/>
        <v>801.621814952764</v>
      </c>
      <c r="AA2346" s="2">
        <f t="shared" si="957"/>
        <v>-1000</v>
      </c>
      <c r="AB2346" s="5">
        <f t="shared" si="958"/>
        <v>0.84000000000000008</v>
      </c>
      <c r="AC2346" s="5">
        <f t="shared" si="959"/>
        <v>-1</v>
      </c>
      <c r="AD2346" s="3">
        <f t="shared" si="960"/>
        <v>201410</v>
      </c>
      <c r="AE2346" s="21">
        <v>1.657</v>
      </c>
      <c r="AF2346" s="21">
        <v>2.37</v>
      </c>
      <c r="AG2346" s="21">
        <v>1.84</v>
      </c>
      <c r="AH2346" s="21">
        <v>2.08</v>
      </c>
      <c r="AI2346">
        <v>24</v>
      </c>
      <c r="AJ2346">
        <v>23</v>
      </c>
      <c r="AK2346">
        <f t="shared" si="961"/>
        <v>-120</v>
      </c>
      <c r="AL2346">
        <f t="shared" si="962"/>
        <v>24</v>
      </c>
      <c r="AM2346">
        <f t="shared" si="963"/>
        <v>23</v>
      </c>
    </row>
    <row r="2347" spans="2:39" x14ac:dyDescent="0.25">
      <c r="B2347" s="23">
        <v>41931</v>
      </c>
      <c r="C2347" s="20" t="s">
        <v>36</v>
      </c>
      <c r="D2347" s="20" t="s">
        <v>47</v>
      </c>
      <c r="E2347" s="2">
        <v>-280.1120448179272</v>
      </c>
      <c r="F2347" s="2">
        <v>248</v>
      </c>
      <c r="H2347" s="2" t="str">
        <f t="shared" si="964"/>
        <v>Green Bay Packers</v>
      </c>
      <c r="I2347" s="2" t="str">
        <f t="shared" si="965"/>
        <v>Carolina Panthers</v>
      </c>
      <c r="J2347" s="17">
        <f t="shared" si="966"/>
        <v>-280.1120448179272</v>
      </c>
      <c r="K2347" s="18">
        <f t="shared" si="967"/>
        <v>248</v>
      </c>
      <c r="L2347" s="4">
        <f t="shared" si="943"/>
        <v>1.357</v>
      </c>
      <c r="M2347" s="4">
        <f t="shared" si="944"/>
        <v>3.48</v>
      </c>
      <c r="N2347" s="1">
        <f t="shared" si="945"/>
        <v>0.73691967575534267</v>
      </c>
      <c r="O2347" s="1">
        <f t="shared" si="946"/>
        <v>0.28735632183908044</v>
      </c>
      <c r="P2347" s="1">
        <f t="shared" si="947"/>
        <v>2.3700640893115521E-2</v>
      </c>
      <c r="Q2347" s="1">
        <f t="shared" si="948"/>
        <v>0.22478167695813112</v>
      </c>
      <c r="R2347" s="1">
        <f t="shared" si="949"/>
        <v>0.73578167695813113</v>
      </c>
      <c r="S2347" s="1"/>
      <c r="T2347" s="17">
        <f t="shared" si="950"/>
        <v>359.09880786132152</v>
      </c>
      <c r="U2347" s="18">
        <f t="shared" si="951"/>
        <v>2429.642291801018</v>
      </c>
      <c r="V2347" s="2">
        <f t="shared" si="952"/>
        <v>341.14386746825545</v>
      </c>
      <c r="W2347" s="18">
        <f t="shared" si="953"/>
        <v>2308.160177210967</v>
      </c>
      <c r="X2347" s="2">
        <f t="shared" si="954"/>
        <v>-293.13146017290001</v>
      </c>
      <c r="Y2347" s="2">
        <f t="shared" si="955"/>
        <v>230.8160177210967</v>
      </c>
      <c r="Z2347" s="2">
        <f t="shared" si="956"/>
        <v>341.14386746825545</v>
      </c>
      <c r="AA2347" s="2">
        <f t="shared" si="957"/>
        <v>-1000</v>
      </c>
      <c r="AB2347" s="5">
        <f t="shared" si="958"/>
        <v>0.35699999999999998</v>
      </c>
      <c r="AC2347" s="5">
        <f t="shared" si="959"/>
        <v>-1</v>
      </c>
      <c r="AD2347" s="3">
        <f t="shared" si="960"/>
        <v>201410</v>
      </c>
      <c r="AE2347" s="21">
        <v>1.3220000000000001</v>
      </c>
      <c r="AF2347" s="21">
        <v>3.73</v>
      </c>
      <c r="AG2347" s="21">
        <v>1.357</v>
      </c>
      <c r="AH2347" s="21">
        <v>3.48</v>
      </c>
      <c r="AI2347">
        <v>38</v>
      </c>
      <c r="AJ2347">
        <v>17</v>
      </c>
      <c r="AK2347">
        <f t="shared" si="961"/>
        <v>-300</v>
      </c>
      <c r="AL2347">
        <f t="shared" si="962"/>
        <v>38</v>
      </c>
      <c r="AM2347">
        <f t="shared" si="963"/>
        <v>17</v>
      </c>
    </row>
    <row r="2348" spans="2:39" x14ac:dyDescent="0.25">
      <c r="B2348" s="23">
        <v>41931</v>
      </c>
      <c r="C2348" s="20" t="s">
        <v>42</v>
      </c>
      <c r="D2348" s="20" t="s">
        <v>24</v>
      </c>
      <c r="E2348" s="2">
        <v>-179.21146953405017</v>
      </c>
      <c r="F2348" s="2">
        <v>161</v>
      </c>
      <c r="H2348" s="2" t="str">
        <f t="shared" si="964"/>
        <v>Indianapolis Colts</v>
      </c>
      <c r="I2348" s="2" t="str">
        <f t="shared" si="965"/>
        <v>Cincinnati Bengals</v>
      </c>
      <c r="J2348" s="17">
        <f t="shared" si="966"/>
        <v>-179.21146953405017</v>
      </c>
      <c r="K2348" s="18">
        <f t="shared" si="967"/>
        <v>161</v>
      </c>
      <c r="L2348" s="4">
        <f t="shared" si="943"/>
        <v>1.5579999999999998</v>
      </c>
      <c r="M2348" s="4">
        <f t="shared" si="944"/>
        <v>2.6100000000000003</v>
      </c>
      <c r="N2348" s="1">
        <f t="shared" si="945"/>
        <v>0.64184852374839541</v>
      </c>
      <c r="O2348" s="1">
        <f t="shared" si="946"/>
        <v>0.38314176245210724</v>
      </c>
      <c r="P2348" s="1">
        <f t="shared" si="947"/>
        <v>2.4380998080614336E-2</v>
      </c>
      <c r="Q2348" s="1">
        <f t="shared" si="948"/>
        <v>0.12935338064814408</v>
      </c>
      <c r="R2348" s="1">
        <f t="shared" si="949"/>
        <v>0.64035338064814407</v>
      </c>
      <c r="S2348" s="1"/>
      <c r="T2348" s="17">
        <f t="shared" si="950"/>
        <v>561.63773038542206</v>
      </c>
      <c r="U2348" s="18">
        <f t="shared" si="951"/>
        <v>1603.4302738055192</v>
      </c>
      <c r="V2348" s="2">
        <f t="shared" si="952"/>
        <v>533.55584386615089</v>
      </c>
      <c r="W2348" s="18">
        <f t="shared" si="953"/>
        <v>1523.2587601152431</v>
      </c>
      <c r="X2348" s="2">
        <f t="shared" si="954"/>
        <v>-187.42180626379991</v>
      </c>
      <c r="Y2348" s="2">
        <f t="shared" si="955"/>
        <v>152.32587601152431</v>
      </c>
      <c r="Z2348" s="2">
        <f t="shared" si="956"/>
        <v>533.55584386615089</v>
      </c>
      <c r="AA2348" s="2">
        <f t="shared" si="957"/>
        <v>-1000</v>
      </c>
      <c r="AB2348" s="5">
        <f t="shared" si="958"/>
        <v>0.55799999999999983</v>
      </c>
      <c r="AC2348" s="5">
        <f t="shared" si="959"/>
        <v>-1</v>
      </c>
      <c r="AD2348" s="3">
        <f t="shared" si="960"/>
        <v>201410</v>
      </c>
      <c r="AE2348" s="21">
        <v>1.625</v>
      </c>
      <c r="AF2348" s="21">
        <v>2.44</v>
      </c>
      <c r="AG2348" s="21">
        <v>1.5580000000000001</v>
      </c>
      <c r="AH2348" s="21">
        <v>2.61</v>
      </c>
      <c r="AI2348">
        <v>27</v>
      </c>
      <c r="AJ2348">
        <v>0</v>
      </c>
      <c r="AK2348">
        <f t="shared" si="961"/>
        <v>-180</v>
      </c>
      <c r="AL2348">
        <f t="shared" si="962"/>
        <v>27</v>
      </c>
      <c r="AM2348">
        <f t="shared" si="963"/>
        <v>0</v>
      </c>
    </row>
    <row r="2349" spans="2:39" x14ac:dyDescent="0.25">
      <c r="B2349" s="23">
        <v>41931</v>
      </c>
      <c r="C2349" s="20" t="s">
        <v>29</v>
      </c>
      <c r="D2349" s="20" t="s">
        <v>49</v>
      </c>
      <c r="E2349" s="2">
        <v>181</v>
      </c>
      <c r="F2349" s="2">
        <v>-202.02020202020196</v>
      </c>
      <c r="H2349" s="2" t="str">
        <f t="shared" si="964"/>
        <v>Cleveland Browns</v>
      </c>
      <c r="I2349" s="2" t="str">
        <f t="shared" si="965"/>
        <v>Jacksonville Jaguars</v>
      </c>
      <c r="J2349" s="17">
        <f t="shared" si="966"/>
        <v>-202.02020202020196</v>
      </c>
      <c r="K2349" s="18">
        <f t="shared" si="967"/>
        <v>181</v>
      </c>
      <c r="L2349" s="4">
        <f t="shared" si="943"/>
        <v>1.4950000000000001</v>
      </c>
      <c r="M2349" s="4">
        <f t="shared" si="944"/>
        <v>2.81</v>
      </c>
      <c r="N2349" s="1">
        <f t="shared" si="945"/>
        <v>0.66889632107023411</v>
      </c>
      <c r="O2349" s="1">
        <f t="shared" si="946"/>
        <v>0.35587188612099646</v>
      </c>
      <c r="P2349" s="1">
        <f t="shared" si="947"/>
        <v>2.4169570267131069E-2</v>
      </c>
      <c r="Q2349" s="1">
        <f t="shared" si="948"/>
        <v>0.15651221747461883</v>
      </c>
      <c r="R2349" s="1">
        <f t="shared" si="949"/>
        <v>0.66751221747461886</v>
      </c>
      <c r="S2349" s="1"/>
      <c r="T2349" s="17">
        <f t="shared" si="950"/>
        <v>498.09992060261197</v>
      </c>
      <c r="U2349" s="18">
        <f t="shared" si="951"/>
        <v>1796.2818011286422</v>
      </c>
      <c r="V2349" s="2">
        <f t="shared" si="952"/>
        <v>473.19492457248134</v>
      </c>
      <c r="W2349" s="18">
        <f t="shared" si="953"/>
        <v>1706.46771107221</v>
      </c>
      <c r="X2349" s="2">
        <f t="shared" si="954"/>
        <v>-211.32940107155051</v>
      </c>
      <c r="Y2349" s="2">
        <f t="shared" si="955"/>
        <v>170.64677110722101</v>
      </c>
      <c r="Z2349" s="2">
        <f t="shared" si="956"/>
        <v>-1000</v>
      </c>
      <c r="AA2349" s="2">
        <f t="shared" si="957"/>
        <v>1706.46771107221</v>
      </c>
      <c r="AB2349" s="5">
        <f t="shared" si="958"/>
        <v>-1</v>
      </c>
      <c r="AC2349" s="5">
        <f t="shared" si="959"/>
        <v>1.81</v>
      </c>
      <c r="AD2349" s="3">
        <f t="shared" si="960"/>
        <v>201410</v>
      </c>
      <c r="AE2349" s="21">
        <v>3.16</v>
      </c>
      <c r="AF2349" s="21">
        <v>1.413</v>
      </c>
      <c r="AG2349" s="21">
        <v>2.81</v>
      </c>
      <c r="AH2349" s="21">
        <v>1.4950000000000001</v>
      </c>
      <c r="AI2349">
        <v>24</v>
      </c>
      <c r="AJ2349">
        <v>6</v>
      </c>
      <c r="AK2349">
        <f t="shared" si="961"/>
        <v>-300</v>
      </c>
      <c r="AL2349">
        <f t="shared" si="962"/>
        <v>6</v>
      </c>
      <c r="AM2349">
        <f t="shared" si="963"/>
        <v>24</v>
      </c>
    </row>
    <row r="2350" spans="2:39" x14ac:dyDescent="0.25">
      <c r="B2350" s="23">
        <v>41931</v>
      </c>
      <c r="C2350" s="20" t="s">
        <v>58</v>
      </c>
      <c r="D2350" s="20" t="s">
        <v>35</v>
      </c>
      <c r="E2350" s="2">
        <v>269</v>
      </c>
      <c r="F2350" s="2">
        <v>-305.81039755351685</v>
      </c>
      <c r="H2350" s="2" t="str">
        <f t="shared" si="964"/>
        <v>Seattle Seahawks</v>
      </c>
      <c r="I2350" s="2" t="str">
        <f t="shared" si="965"/>
        <v>St. Louis Rams</v>
      </c>
      <c r="J2350" s="17">
        <f t="shared" si="966"/>
        <v>-305.81039755351685</v>
      </c>
      <c r="K2350" s="18">
        <f t="shared" si="967"/>
        <v>269</v>
      </c>
      <c r="L2350" s="4">
        <f t="shared" si="943"/>
        <v>1.327</v>
      </c>
      <c r="M2350" s="4">
        <f t="shared" si="944"/>
        <v>3.69</v>
      </c>
      <c r="N2350" s="1">
        <f t="shared" si="945"/>
        <v>0.75357950263752826</v>
      </c>
      <c r="O2350" s="1">
        <f t="shared" si="946"/>
        <v>0.2710027100271003</v>
      </c>
      <c r="P2350" s="1">
        <f t="shared" si="947"/>
        <v>2.3992425752441537E-2</v>
      </c>
      <c r="Q2350" s="1">
        <f t="shared" si="948"/>
        <v>0.24128839630521398</v>
      </c>
      <c r="R2350" s="1">
        <f t="shared" si="949"/>
        <v>0.75228839630521405</v>
      </c>
      <c r="S2350" s="1"/>
      <c r="T2350" s="17">
        <f t="shared" si="950"/>
        <v>329.27744853090337</v>
      </c>
      <c r="U2350" s="18">
        <f t="shared" si="951"/>
        <v>2626.8147297550358</v>
      </c>
      <c r="V2350" s="2">
        <f t="shared" si="952"/>
        <v>312.81357610435816</v>
      </c>
      <c r="W2350" s="18">
        <f t="shared" si="953"/>
        <v>2495.4739932672837</v>
      </c>
      <c r="X2350" s="2">
        <f t="shared" si="954"/>
        <v>-319.67921995380044</v>
      </c>
      <c r="Y2350" s="2">
        <f t="shared" si="955"/>
        <v>249.54739932672837</v>
      </c>
      <c r="Z2350" s="2">
        <f t="shared" si="956"/>
        <v>-1000</v>
      </c>
      <c r="AA2350" s="2">
        <f t="shared" si="957"/>
        <v>2495.4739932672837</v>
      </c>
      <c r="AB2350" s="5">
        <f t="shared" si="958"/>
        <v>-1</v>
      </c>
      <c r="AC2350" s="5">
        <f t="shared" si="959"/>
        <v>2.69</v>
      </c>
      <c r="AD2350" s="3">
        <f t="shared" si="960"/>
        <v>201410</v>
      </c>
      <c r="AE2350" s="21">
        <v>3.52</v>
      </c>
      <c r="AF2350" s="21">
        <v>1.35</v>
      </c>
      <c r="AG2350" s="21">
        <v>3.69</v>
      </c>
      <c r="AH2350" s="21">
        <v>1.327</v>
      </c>
      <c r="AI2350">
        <v>28</v>
      </c>
      <c r="AJ2350">
        <v>26</v>
      </c>
      <c r="AK2350">
        <f t="shared" si="961"/>
        <v>-400</v>
      </c>
      <c r="AL2350">
        <f t="shared" si="962"/>
        <v>26</v>
      </c>
      <c r="AM2350">
        <f t="shared" si="963"/>
        <v>28</v>
      </c>
    </row>
    <row r="2351" spans="2:39" x14ac:dyDescent="0.25">
      <c r="B2351" s="23">
        <v>41931</v>
      </c>
      <c r="C2351" s="20" t="s">
        <v>56</v>
      </c>
      <c r="D2351" s="20" t="s">
        <v>44</v>
      </c>
      <c r="E2351" s="2">
        <v>-247.52475247524757</v>
      </c>
      <c r="F2351" s="2">
        <v>220.00000000000003</v>
      </c>
      <c r="H2351" s="2" t="str">
        <f t="shared" si="964"/>
        <v>Washington Redskins</v>
      </c>
      <c r="I2351" s="2" t="str">
        <f t="shared" si="965"/>
        <v>Tennessee Titans</v>
      </c>
      <c r="J2351" s="17">
        <f t="shared" si="966"/>
        <v>-247.52475247524757</v>
      </c>
      <c r="K2351" s="18">
        <f t="shared" si="967"/>
        <v>220.00000000000003</v>
      </c>
      <c r="L2351" s="4">
        <f t="shared" si="943"/>
        <v>1.4039999999999999</v>
      </c>
      <c r="M2351" s="4">
        <f t="shared" si="944"/>
        <v>3.2</v>
      </c>
      <c r="N2351" s="1">
        <f t="shared" si="945"/>
        <v>0.71225071225071235</v>
      </c>
      <c r="O2351" s="1">
        <f t="shared" si="946"/>
        <v>0.3125</v>
      </c>
      <c r="P2351" s="1">
        <f t="shared" si="947"/>
        <v>2.4152910512597825E-2</v>
      </c>
      <c r="Q2351" s="1">
        <f t="shared" si="948"/>
        <v>0.19987535612535617</v>
      </c>
      <c r="R2351" s="1">
        <f t="shared" si="949"/>
        <v>0.71087535612535624</v>
      </c>
      <c r="S2351" s="1"/>
      <c r="T2351" s="17">
        <f t="shared" si="950"/>
        <v>406.71636930913581</v>
      </c>
      <c r="U2351" s="18">
        <f t="shared" si="951"/>
        <v>2168.7785299421853</v>
      </c>
      <c r="V2351" s="2">
        <f t="shared" si="952"/>
        <v>386.38055084367903</v>
      </c>
      <c r="W2351" s="18">
        <f t="shared" si="953"/>
        <v>2060.3396034450761</v>
      </c>
      <c r="X2351" s="2">
        <f t="shared" si="954"/>
        <v>-258.81219896199633</v>
      </c>
      <c r="Y2351" s="2">
        <f t="shared" si="955"/>
        <v>206.03396034450762</v>
      </c>
      <c r="Z2351" s="2">
        <f t="shared" si="956"/>
        <v>386.38055084367903</v>
      </c>
      <c r="AA2351" s="2">
        <f t="shared" si="957"/>
        <v>-1000</v>
      </c>
      <c r="AB2351" s="5">
        <f t="shared" si="958"/>
        <v>0.40399999999999991</v>
      </c>
      <c r="AC2351" s="5">
        <f t="shared" si="959"/>
        <v>-1</v>
      </c>
      <c r="AD2351" s="3">
        <f t="shared" si="960"/>
        <v>201410</v>
      </c>
      <c r="AE2351" s="21">
        <v>1.444</v>
      </c>
      <c r="AF2351" s="21">
        <v>3.01</v>
      </c>
      <c r="AG2351" s="21">
        <v>1.4039999999999999</v>
      </c>
      <c r="AH2351" s="21">
        <v>3.2</v>
      </c>
      <c r="AI2351">
        <v>19</v>
      </c>
      <c r="AJ2351">
        <v>17</v>
      </c>
      <c r="AK2351">
        <f t="shared" si="961"/>
        <v>-300</v>
      </c>
      <c r="AL2351">
        <f t="shared" si="962"/>
        <v>19</v>
      </c>
      <c r="AM2351">
        <f t="shared" si="963"/>
        <v>17</v>
      </c>
    </row>
    <row r="2352" spans="2:39" x14ac:dyDescent="0.25">
      <c r="B2352" s="23">
        <v>41928</v>
      </c>
      <c r="C2352" s="20" t="s">
        <v>39</v>
      </c>
      <c r="D2352" s="20" t="s">
        <v>45</v>
      </c>
      <c r="E2352" s="2">
        <v>-500.00000000000011</v>
      </c>
      <c r="F2352" s="2">
        <v>423.00000000000006</v>
      </c>
      <c r="H2352" s="2" t="str">
        <f t="shared" si="964"/>
        <v>New England Patriots</v>
      </c>
      <c r="I2352" s="2" t="str">
        <f t="shared" si="965"/>
        <v>New York Jets</v>
      </c>
      <c r="J2352" s="17">
        <f t="shared" si="966"/>
        <v>-500.00000000000011</v>
      </c>
      <c r="K2352" s="18">
        <f t="shared" si="967"/>
        <v>423.00000000000006</v>
      </c>
      <c r="L2352" s="4">
        <f t="shared" si="943"/>
        <v>1.2</v>
      </c>
      <c r="M2352" s="4">
        <f t="shared" si="944"/>
        <v>5.23</v>
      </c>
      <c r="N2352" s="1">
        <f t="shared" si="945"/>
        <v>0.83333333333333337</v>
      </c>
      <c r="O2352" s="1">
        <f t="shared" si="946"/>
        <v>0.19120458891013384</v>
      </c>
      <c r="P2352" s="1">
        <f t="shared" si="947"/>
        <v>2.3950233281493039E-2</v>
      </c>
      <c r="Q2352" s="1">
        <f t="shared" si="948"/>
        <v>0.32106437221159978</v>
      </c>
      <c r="R2352" s="1">
        <f t="shared" si="949"/>
        <v>0.83206437221159979</v>
      </c>
      <c r="S2352" s="1"/>
      <c r="T2352" s="17">
        <f t="shared" si="950"/>
        <v>201.83009079217373</v>
      </c>
      <c r="U2352" s="18">
        <f t="shared" si="951"/>
        <v>4006.3698989884547</v>
      </c>
      <c r="V2352" s="2">
        <f t="shared" si="952"/>
        <v>191.73858625256503</v>
      </c>
      <c r="W2352" s="18">
        <f t="shared" si="953"/>
        <v>3806.0514040390317</v>
      </c>
      <c r="X2352" s="2">
        <f t="shared" si="954"/>
        <v>-521.54343032589361</v>
      </c>
      <c r="Y2352" s="2">
        <f t="shared" si="955"/>
        <v>380.60514040390319</v>
      </c>
      <c r="Z2352" s="2">
        <f t="shared" si="956"/>
        <v>191.73858625256503</v>
      </c>
      <c r="AA2352" s="2">
        <f t="shared" si="957"/>
        <v>-1000</v>
      </c>
      <c r="AB2352" s="5">
        <f t="shared" si="958"/>
        <v>0.19999999999999996</v>
      </c>
      <c r="AC2352" s="5">
        <f t="shared" si="959"/>
        <v>-1</v>
      </c>
      <c r="AD2352" s="3">
        <f t="shared" si="960"/>
        <v>201410</v>
      </c>
      <c r="AE2352" s="21">
        <v>1.222</v>
      </c>
      <c r="AF2352" s="21">
        <v>4.8499999999999996</v>
      </c>
      <c r="AG2352" s="21">
        <v>1.2</v>
      </c>
      <c r="AH2352" s="21">
        <v>5.23</v>
      </c>
      <c r="AI2352">
        <v>27</v>
      </c>
      <c r="AJ2352">
        <v>25</v>
      </c>
      <c r="AK2352">
        <f t="shared" si="961"/>
        <v>-500</v>
      </c>
      <c r="AL2352">
        <f t="shared" si="962"/>
        <v>27</v>
      </c>
      <c r="AM2352">
        <f t="shared" si="963"/>
        <v>25</v>
      </c>
    </row>
    <row r="2353" spans="2:39" x14ac:dyDescent="0.25">
      <c r="B2353" s="23">
        <v>41925</v>
      </c>
      <c r="C2353" s="20" t="s">
        <v>58</v>
      </c>
      <c r="D2353" s="20" t="s">
        <v>25</v>
      </c>
      <c r="E2353" s="2">
        <v>169</v>
      </c>
      <c r="F2353" s="2">
        <v>-188.32391713747649</v>
      </c>
      <c r="H2353" s="2" t="str">
        <f t="shared" si="964"/>
        <v>San Francisco 49ers</v>
      </c>
      <c r="I2353" s="2" t="str">
        <f t="shared" si="965"/>
        <v>St. Louis Rams</v>
      </c>
      <c r="J2353" s="17">
        <f t="shared" si="966"/>
        <v>-188.32391713747649</v>
      </c>
      <c r="K2353" s="18">
        <f t="shared" si="967"/>
        <v>169</v>
      </c>
      <c r="L2353" s="4">
        <f t="shared" si="943"/>
        <v>1.5309999999999999</v>
      </c>
      <c r="M2353" s="4">
        <f t="shared" si="944"/>
        <v>2.69</v>
      </c>
      <c r="N2353" s="1">
        <f t="shared" si="945"/>
        <v>0.6531678641410843</v>
      </c>
      <c r="O2353" s="1">
        <f t="shared" si="946"/>
        <v>0.37174721189591081</v>
      </c>
      <c r="P2353" s="1">
        <f t="shared" si="947"/>
        <v>2.4309405354181579E-2</v>
      </c>
      <c r="Q2353" s="1">
        <f t="shared" si="948"/>
        <v>0.14071032612258674</v>
      </c>
      <c r="R2353" s="1">
        <f t="shared" si="949"/>
        <v>0.65171032612258673</v>
      </c>
      <c r="S2353" s="1"/>
      <c r="T2353" s="17">
        <f t="shared" si="950"/>
        <v>534.42405301385372</v>
      </c>
      <c r="U2353" s="18">
        <f t="shared" si="951"/>
        <v>1680.8517225830294</v>
      </c>
      <c r="V2353" s="2">
        <f t="shared" si="952"/>
        <v>507.70285036316102</v>
      </c>
      <c r="W2353" s="18">
        <f t="shared" si="953"/>
        <v>1596.809136453878</v>
      </c>
      <c r="X2353" s="2">
        <f t="shared" si="954"/>
        <v>-196.96560680813545</v>
      </c>
      <c r="Y2353" s="2">
        <f t="shared" si="955"/>
        <v>159.68091364538779</v>
      </c>
      <c r="Z2353" s="2">
        <f t="shared" si="956"/>
        <v>507.70285036316102</v>
      </c>
      <c r="AA2353" s="2">
        <f t="shared" si="957"/>
        <v>-1000</v>
      </c>
      <c r="AB2353" s="5">
        <f t="shared" si="958"/>
        <v>0.53099999999999992</v>
      </c>
      <c r="AC2353" s="5">
        <f t="shared" si="959"/>
        <v>-1</v>
      </c>
      <c r="AD2353" s="3">
        <f t="shared" si="960"/>
        <v>201410</v>
      </c>
      <c r="AE2353" s="21">
        <v>2.58</v>
      </c>
      <c r="AF2353" s="21">
        <v>1.571</v>
      </c>
      <c r="AG2353" s="21">
        <v>2.69</v>
      </c>
      <c r="AH2353" s="21">
        <v>1.5309999999999999</v>
      </c>
      <c r="AI2353">
        <v>17</v>
      </c>
      <c r="AJ2353">
        <v>31</v>
      </c>
      <c r="AK2353">
        <f t="shared" si="961"/>
        <v>-190</v>
      </c>
      <c r="AL2353">
        <f t="shared" si="962"/>
        <v>31</v>
      </c>
      <c r="AM2353">
        <f t="shared" si="963"/>
        <v>17</v>
      </c>
    </row>
    <row r="2354" spans="2:39" x14ac:dyDescent="0.25">
      <c r="B2354" s="23">
        <v>41924</v>
      </c>
      <c r="C2354" s="20" t="s">
        <v>22</v>
      </c>
      <c r="D2354" s="20" t="s">
        <v>28</v>
      </c>
      <c r="E2354" s="2">
        <v>-117.09601873536299</v>
      </c>
      <c r="F2354" s="2">
        <v>106</v>
      </c>
      <c r="H2354" s="2" t="str">
        <f t="shared" si="964"/>
        <v>Philadelphia Eagles</v>
      </c>
      <c r="I2354" s="2" t="str">
        <f t="shared" si="965"/>
        <v>New York Giants</v>
      </c>
      <c r="J2354" s="17">
        <f t="shared" si="966"/>
        <v>-117.09601873536299</v>
      </c>
      <c r="K2354" s="18">
        <f t="shared" si="967"/>
        <v>106</v>
      </c>
      <c r="L2354" s="4">
        <f t="shared" si="943"/>
        <v>1.8539999999999999</v>
      </c>
      <c r="M2354" s="4">
        <f t="shared" si="944"/>
        <v>2.06</v>
      </c>
      <c r="N2354" s="1">
        <f t="shared" si="945"/>
        <v>0.53937432578209277</v>
      </c>
      <c r="O2354" s="1">
        <f t="shared" si="946"/>
        <v>0.4854368932038835</v>
      </c>
      <c r="P2354" s="1">
        <f t="shared" si="947"/>
        <v>2.421052631578946E-2</v>
      </c>
      <c r="Q2354" s="1">
        <f t="shared" si="948"/>
        <v>2.6968716289104633E-2</v>
      </c>
      <c r="R2354" s="1">
        <f t="shared" si="949"/>
        <v>0.5379687162891047</v>
      </c>
      <c r="S2354" s="1"/>
      <c r="T2354" s="17">
        <f t="shared" si="950"/>
        <v>858.84414784929493</v>
      </c>
      <c r="U2354" s="18">
        <f t="shared" si="951"/>
        <v>1061.3854342361001</v>
      </c>
      <c r="V2354" s="2">
        <f t="shared" si="952"/>
        <v>815.90194045683018</v>
      </c>
      <c r="W2354" s="18">
        <f t="shared" si="953"/>
        <v>1008.316162524295</v>
      </c>
      <c r="X2354" s="2">
        <f t="shared" si="954"/>
        <v>-122.56374821710705</v>
      </c>
      <c r="Y2354" s="2">
        <f t="shared" si="955"/>
        <v>100.8316162524295</v>
      </c>
      <c r="Z2354" s="2">
        <f t="shared" si="956"/>
        <v>815.90194045683018</v>
      </c>
      <c r="AA2354" s="2">
        <f t="shared" si="957"/>
        <v>-1000</v>
      </c>
      <c r="AB2354" s="5">
        <f t="shared" si="958"/>
        <v>0.85399999999999987</v>
      </c>
      <c r="AC2354" s="5">
        <f t="shared" si="959"/>
        <v>-1</v>
      </c>
      <c r="AD2354" s="3">
        <f t="shared" si="960"/>
        <v>201410</v>
      </c>
      <c r="AE2354" s="21">
        <v>1.724</v>
      </c>
      <c r="AF2354" s="21">
        <v>2.25</v>
      </c>
      <c r="AG2354" s="21">
        <v>1.8540000000000001</v>
      </c>
      <c r="AH2354" s="21">
        <v>2.06</v>
      </c>
      <c r="AI2354">
        <v>27</v>
      </c>
      <c r="AJ2354">
        <v>0</v>
      </c>
      <c r="AK2354">
        <f t="shared" si="961"/>
        <v>-120</v>
      </c>
      <c r="AL2354">
        <f t="shared" si="962"/>
        <v>27</v>
      </c>
      <c r="AM2354">
        <f t="shared" si="963"/>
        <v>0</v>
      </c>
    </row>
    <row r="2355" spans="2:39" x14ac:dyDescent="0.25">
      <c r="B2355" s="23">
        <v>41924</v>
      </c>
      <c r="C2355" s="20" t="s">
        <v>51</v>
      </c>
      <c r="D2355" s="20" t="s">
        <v>56</v>
      </c>
      <c r="E2355" s="2">
        <v>-230.41474654377885</v>
      </c>
      <c r="F2355" s="2">
        <v>204.99999999999997</v>
      </c>
      <c r="H2355" s="2" t="str">
        <f t="shared" si="964"/>
        <v>Arizona Cardinals</v>
      </c>
      <c r="I2355" s="2" t="str">
        <f t="shared" si="965"/>
        <v>Washington Redskins</v>
      </c>
      <c r="J2355" s="17">
        <f t="shared" si="966"/>
        <v>-230.41474654377885</v>
      </c>
      <c r="K2355" s="18">
        <f t="shared" si="967"/>
        <v>204.99999999999997</v>
      </c>
      <c r="L2355" s="4">
        <f t="shared" si="943"/>
        <v>1.4339999999999999</v>
      </c>
      <c r="M2355" s="4">
        <f t="shared" si="944"/>
        <v>3.05</v>
      </c>
      <c r="N2355" s="1">
        <f t="shared" si="945"/>
        <v>0.69735006973500702</v>
      </c>
      <c r="O2355" s="1">
        <f t="shared" si="946"/>
        <v>0.32786885245901642</v>
      </c>
      <c r="P2355" s="1">
        <f t="shared" si="947"/>
        <v>2.4598572702943966E-2</v>
      </c>
      <c r="Q2355" s="1">
        <f t="shared" si="948"/>
        <v>0.1847406086379953</v>
      </c>
      <c r="R2355" s="1">
        <f t="shared" si="949"/>
        <v>0.69574060863799536</v>
      </c>
      <c r="S2355" s="1"/>
      <c r="T2355" s="17">
        <f t="shared" si="950"/>
        <v>437.31728115975989</v>
      </c>
      <c r="U2355" s="18">
        <f t="shared" si="951"/>
        <v>2028.3240111062205</v>
      </c>
      <c r="V2355" s="2">
        <f t="shared" si="952"/>
        <v>415.45141710177188</v>
      </c>
      <c r="W2355" s="18">
        <f t="shared" si="953"/>
        <v>1926.9078105509093</v>
      </c>
      <c r="X2355" s="2">
        <f t="shared" si="954"/>
        <v>-240.70203129311579</v>
      </c>
      <c r="Y2355" s="2">
        <f t="shared" si="955"/>
        <v>192.69078105509092</v>
      </c>
      <c r="Z2355" s="2">
        <f t="shared" si="956"/>
        <v>415.45141710177188</v>
      </c>
      <c r="AA2355" s="2">
        <f t="shared" si="957"/>
        <v>-1000</v>
      </c>
      <c r="AB2355" s="5">
        <f t="shared" si="958"/>
        <v>0.43399999999999994</v>
      </c>
      <c r="AC2355" s="5">
        <f t="shared" si="959"/>
        <v>-1</v>
      </c>
      <c r="AD2355" s="3">
        <f t="shared" si="960"/>
        <v>201410</v>
      </c>
      <c r="AE2355" s="21">
        <v>1.5549999999999999</v>
      </c>
      <c r="AF2355" s="21">
        <v>2.62</v>
      </c>
      <c r="AG2355" s="21">
        <v>1.4339999999999999</v>
      </c>
      <c r="AH2355" s="21">
        <v>3.05</v>
      </c>
      <c r="AI2355">
        <v>30</v>
      </c>
      <c r="AJ2355">
        <v>20</v>
      </c>
      <c r="AK2355">
        <f t="shared" si="961"/>
        <v>-300</v>
      </c>
      <c r="AL2355">
        <f t="shared" si="962"/>
        <v>30</v>
      </c>
      <c r="AM2355">
        <f t="shared" si="963"/>
        <v>20</v>
      </c>
    </row>
    <row r="2356" spans="2:39" x14ac:dyDescent="0.25">
      <c r="B2356" s="23">
        <v>41924</v>
      </c>
      <c r="C2356" s="20" t="s">
        <v>35</v>
      </c>
      <c r="D2356" s="20" t="s">
        <v>26</v>
      </c>
      <c r="E2356" s="2">
        <v>-450.45045045045049</v>
      </c>
      <c r="F2356" s="2">
        <v>384.99999999999994</v>
      </c>
      <c r="H2356" s="2" t="str">
        <f t="shared" si="964"/>
        <v>Seattle Seahawks</v>
      </c>
      <c r="I2356" s="2" t="str">
        <f t="shared" si="965"/>
        <v>Dallas Cowboys</v>
      </c>
      <c r="J2356" s="17">
        <f t="shared" si="966"/>
        <v>-450.45045045045049</v>
      </c>
      <c r="K2356" s="18">
        <f t="shared" si="967"/>
        <v>384.99999999999994</v>
      </c>
      <c r="L2356" s="4">
        <f t="shared" si="943"/>
        <v>1.222</v>
      </c>
      <c r="M2356" s="4">
        <f t="shared" si="944"/>
        <v>4.8499999999999996</v>
      </c>
      <c r="N2356" s="1">
        <f t="shared" si="945"/>
        <v>0.81833060556464809</v>
      </c>
      <c r="O2356" s="1">
        <f t="shared" si="946"/>
        <v>0.2061855670103093</v>
      </c>
      <c r="P2356" s="1">
        <f t="shared" si="947"/>
        <v>2.392951251646902E-2</v>
      </c>
      <c r="Q2356" s="1">
        <f t="shared" si="948"/>
        <v>0.30607251927716939</v>
      </c>
      <c r="R2356" s="1">
        <f t="shared" si="949"/>
        <v>0.8170725192771694</v>
      </c>
      <c r="S2356" s="1"/>
      <c r="T2356" s="17">
        <f t="shared" si="950"/>
        <v>223.88157281884725</v>
      </c>
      <c r="U2356" s="18">
        <f t="shared" si="951"/>
        <v>3674.1094559452272</v>
      </c>
      <c r="V2356" s="2">
        <f t="shared" si="952"/>
        <v>212.68749417790488</v>
      </c>
      <c r="W2356" s="18">
        <f t="shared" si="953"/>
        <v>3490.4039831479658</v>
      </c>
      <c r="X2356" s="2">
        <f t="shared" si="954"/>
        <v>-470.17338930305823</v>
      </c>
      <c r="Y2356" s="2">
        <f t="shared" si="955"/>
        <v>349.04039831479656</v>
      </c>
      <c r="Z2356" s="2">
        <f t="shared" si="956"/>
        <v>-1000</v>
      </c>
      <c r="AA2356" s="2">
        <f t="shared" si="957"/>
        <v>3490.4039831479658</v>
      </c>
      <c r="AB2356" s="5">
        <f t="shared" si="958"/>
        <v>-1</v>
      </c>
      <c r="AC2356" s="5">
        <f t="shared" si="959"/>
        <v>3.8499999999999996</v>
      </c>
      <c r="AD2356" s="3">
        <f t="shared" si="960"/>
        <v>201410</v>
      </c>
      <c r="AE2356" s="21">
        <v>1.2589999999999999</v>
      </c>
      <c r="AF2356" s="21">
        <v>4.34</v>
      </c>
      <c r="AG2356" s="21">
        <v>1.222</v>
      </c>
      <c r="AH2356" s="21">
        <v>4.8499999999999996</v>
      </c>
      <c r="AI2356">
        <v>23</v>
      </c>
      <c r="AJ2356">
        <v>30</v>
      </c>
      <c r="AK2356">
        <f t="shared" si="961"/>
        <v>-500</v>
      </c>
      <c r="AL2356">
        <f t="shared" si="962"/>
        <v>23</v>
      </c>
      <c r="AM2356">
        <f t="shared" si="963"/>
        <v>30</v>
      </c>
    </row>
    <row r="2357" spans="2:39" x14ac:dyDescent="0.25">
      <c r="B2357" s="23">
        <v>41924</v>
      </c>
      <c r="C2357" s="20" t="s">
        <v>55</v>
      </c>
      <c r="D2357" s="20" t="s">
        <v>57</v>
      </c>
      <c r="E2357" s="2">
        <v>297</v>
      </c>
      <c r="F2357" s="2">
        <v>-340.13605442176868</v>
      </c>
      <c r="H2357" s="2" t="str">
        <f t="shared" si="964"/>
        <v>San Diego Chargers</v>
      </c>
      <c r="I2357" s="2" t="str">
        <f t="shared" si="965"/>
        <v>Oakland Raiders</v>
      </c>
      <c r="J2357" s="17">
        <f t="shared" si="966"/>
        <v>-340.13605442176868</v>
      </c>
      <c r="K2357" s="18">
        <f t="shared" si="967"/>
        <v>297</v>
      </c>
      <c r="L2357" s="4">
        <f t="shared" si="943"/>
        <v>1.294</v>
      </c>
      <c r="M2357" s="4">
        <f t="shared" si="944"/>
        <v>3.97</v>
      </c>
      <c r="N2357" s="1">
        <f t="shared" si="945"/>
        <v>0.77279752704791338</v>
      </c>
      <c r="O2357" s="1">
        <f t="shared" si="946"/>
        <v>0.25188916876574308</v>
      </c>
      <c r="P2357" s="1">
        <f t="shared" si="947"/>
        <v>2.4091945288753691E-2</v>
      </c>
      <c r="Q2357" s="1">
        <f t="shared" si="948"/>
        <v>0.26045417914108515</v>
      </c>
      <c r="R2357" s="1">
        <f t="shared" si="949"/>
        <v>0.77145417914108516</v>
      </c>
      <c r="S2357" s="1"/>
      <c r="T2357" s="17">
        <f t="shared" si="950"/>
        <v>296.25326693203101</v>
      </c>
      <c r="U2357" s="18">
        <f t="shared" si="951"/>
        <v>2885.3748766723884</v>
      </c>
      <c r="V2357" s="2">
        <f t="shared" si="952"/>
        <v>281.44060358542947</v>
      </c>
      <c r="W2357" s="18">
        <f t="shared" si="953"/>
        <v>2741.1061328387686</v>
      </c>
      <c r="X2357" s="2">
        <f t="shared" si="954"/>
        <v>-355.31475816226941</v>
      </c>
      <c r="Y2357" s="2">
        <f t="shared" si="955"/>
        <v>274.11061328387689</v>
      </c>
      <c r="Z2357" s="2">
        <f t="shared" si="956"/>
        <v>281.44060358542947</v>
      </c>
      <c r="AA2357" s="2">
        <f t="shared" si="957"/>
        <v>-1000</v>
      </c>
      <c r="AB2357" s="5">
        <f t="shared" si="958"/>
        <v>0.29400000000000004</v>
      </c>
      <c r="AC2357" s="5">
        <f t="shared" si="959"/>
        <v>-1</v>
      </c>
      <c r="AD2357" s="3">
        <f t="shared" si="960"/>
        <v>201410</v>
      </c>
      <c r="AE2357" s="21">
        <v>3.6</v>
      </c>
      <c r="AF2357" s="21">
        <v>1.3380000000000001</v>
      </c>
      <c r="AG2357" s="21">
        <v>3.97</v>
      </c>
      <c r="AH2357" s="21">
        <v>1.294</v>
      </c>
      <c r="AI2357">
        <v>28</v>
      </c>
      <c r="AJ2357">
        <v>31</v>
      </c>
      <c r="AK2357">
        <f t="shared" si="961"/>
        <v>-400</v>
      </c>
      <c r="AL2357">
        <f t="shared" si="962"/>
        <v>31</v>
      </c>
      <c r="AM2357">
        <f t="shared" si="963"/>
        <v>28</v>
      </c>
    </row>
    <row r="2358" spans="2:39" x14ac:dyDescent="0.25">
      <c r="B2358" s="23">
        <v>41924</v>
      </c>
      <c r="C2358" s="20" t="s">
        <v>38</v>
      </c>
      <c r="D2358" s="20" t="s">
        <v>40</v>
      </c>
      <c r="E2358" s="2">
        <v>-190.11406844106463</v>
      </c>
      <c r="F2358" s="2">
        <v>171</v>
      </c>
      <c r="H2358" s="2" t="str">
        <f t="shared" si="964"/>
        <v>Atlanta Falcons</v>
      </c>
      <c r="I2358" s="2" t="str">
        <f t="shared" si="965"/>
        <v>Chicago Bears</v>
      </c>
      <c r="J2358" s="17">
        <f t="shared" si="966"/>
        <v>-190.11406844106463</v>
      </c>
      <c r="K2358" s="18">
        <f t="shared" si="967"/>
        <v>171</v>
      </c>
      <c r="L2358" s="4">
        <f t="shared" si="943"/>
        <v>1.5260000000000002</v>
      </c>
      <c r="M2358" s="4">
        <f t="shared" si="944"/>
        <v>2.71</v>
      </c>
      <c r="N2358" s="1">
        <f t="shared" si="945"/>
        <v>0.65530799475753598</v>
      </c>
      <c r="O2358" s="1">
        <f t="shared" si="946"/>
        <v>0.36900369003690037</v>
      </c>
      <c r="P2358" s="1">
        <f t="shared" si="947"/>
        <v>2.3734655335221788E-2</v>
      </c>
      <c r="Q2358" s="1">
        <f t="shared" si="948"/>
        <v>0.14315215236031781</v>
      </c>
      <c r="R2358" s="1">
        <f t="shared" si="949"/>
        <v>0.65415215236031776</v>
      </c>
      <c r="S2358" s="1"/>
      <c r="T2358" s="17">
        <f t="shared" si="950"/>
        <v>528.69633829345491</v>
      </c>
      <c r="U2358" s="18">
        <f t="shared" si="951"/>
        <v>1698.0824170407793</v>
      </c>
      <c r="V2358" s="2">
        <f t="shared" si="952"/>
        <v>502.26152137878216</v>
      </c>
      <c r="W2358" s="18">
        <f t="shared" si="953"/>
        <v>1613.1782961887402</v>
      </c>
      <c r="X2358" s="2">
        <f t="shared" si="954"/>
        <v>-199.09946460856727</v>
      </c>
      <c r="Y2358" s="2">
        <f t="shared" si="955"/>
        <v>161.31782961887401</v>
      </c>
      <c r="Z2358" s="2">
        <f t="shared" si="956"/>
        <v>-1000</v>
      </c>
      <c r="AA2358" s="2">
        <f t="shared" si="957"/>
        <v>1613.1782961887402</v>
      </c>
      <c r="AB2358" s="5">
        <f t="shared" si="958"/>
        <v>-1</v>
      </c>
      <c r="AC2358" s="5">
        <f t="shared" si="959"/>
        <v>1.71</v>
      </c>
      <c r="AD2358" s="3">
        <f t="shared" si="960"/>
        <v>201410</v>
      </c>
      <c r="AE2358" s="21">
        <v>1.5680000000000001</v>
      </c>
      <c r="AF2358" s="21">
        <v>2.59</v>
      </c>
      <c r="AG2358" s="21">
        <v>1.526</v>
      </c>
      <c r="AH2358" s="21">
        <v>2.71</v>
      </c>
      <c r="AI2358">
        <v>13</v>
      </c>
      <c r="AJ2358">
        <v>27</v>
      </c>
      <c r="AK2358">
        <f t="shared" si="961"/>
        <v>-200</v>
      </c>
      <c r="AL2358">
        <f t="shared" si="962"/>
        <v>13</v>
      </c>
      <c r="AM2358">
        <f t="shared" si="963"/>
        <v>27</v>
      </c>
    </row>
    <row r="2359" spans="2:39" x14ac:dyDescent="0.25">
      <c r="B2359" s="23">
        <v>41924</v>
      </c>
      <c r="C2359" s="20" t="s">
        <v>27</v>
      </c>
      <c r="D2359" s="20" t="s">
        <v>39</v>
      </c>
      <c r="E2359" s="2">
        <v>-117.09601873536299</v>
      </c>
      <c r="F2359" s="2">
        <v>106</v>
      </c>
      <c r="H2359" s="2" t="str">
        <f t="shared" si="964"/>
        <v>Buffalo Bills</v>
      </c>
      <c r="I2359" s="2" t="str">
        <f t="shared" si="965"/>
        <v>New England Patriots</v>
      </c>
      <c r="J2359" s="17">
        <f t="shared" si="966"/>
        <v>-117.09601873536299</v>
      </c>
      <c r="K2359" s="18">
        <f t="shared" si="967"/>
        <v>106</v>
      </c>
      <c r="L2359" s="4">
        <f t="shared" si="943"/>
        <v>1.8539999999999999</v>
      </c>
      <c r="M2359" s="4">
        <f t="shared" si="944"/>
        <v>2.06</v>
      </c>
      <c r="N2359" s="1">
        <f t="shared" si="945"/>
        <v>0.53937432578209277</v>
      </c>
      <c r="O2359" s="1">
        <f t="shared" si="946"/>
        <v>0.4854368932038835</v>
      </c>
      <c r="P2359" s="1">
        <f t="shared" si="947"/>
        <v>2.421052631578946E-2</v>
      </c>
      <c r="Q2359" s="1">
        <f t="shared" si="948"/>
        <v>2.6968716289104633E-2</v>
      </c>
      <c r="R2359" s="1">
        <f t="shared" si="949"/>
        <v>0.5379687162891047</v>
      </c>
      <c r="S2359" s="1"/>
      <c r="T2359" s="17">
        <f t="shared" si="950"/>
        <v>858.84414784929493</v>
      </c>
      <c r="U2359" s="18">
        <f t="shared" si="951"/>
        <v>1061.3854342361001</v>
      </c>
      <c r="V2359" s="2">
        <f t="shared" si="952"/>
        <v>815.90194045683018</v>
      </c>
      <c r="W2359" s="18">
        <f t="shared" si="953"/>
        <v>1008.316162524295</v>
      </c>
      <c r="X2359" s="2">
        <f t="shared" si="954"/>
        <v>-122.56374821710705</v>
      </c>
      <c r="Y2359" s="2">
        <f t="shared" si="955"/>
        <v>100.8316162524295</v>
      </c>
      <c r="Z2359" s="2">
        <f t="shared" si="956"/>
        <v>-1000</v>
      </c>
      <c r="AA2359" s="2">
        <f t="shared" si="957"/>
        <v>1008.316162524295</v>
      </c>
      <c r="AB2359" s="5">
        <f t="shared" si="958"/>
        <v>-1</v>
      </c>
      <c r="AC2359" s="5">
        <f t="shared" si="959"/>
        <v>1.06</v>
      </c>
      <c r="AD2359" s="3">
        <f t="shared" si="960"/>
        <v>201410</v>
      </c>
      <c r="AE2359" s="21">
        <v>2.4300000000000002</v>
      </c>
      <c r="AF2359" s="21">
        <v>1.6319999999999999</v>
      </c>
      <c r="AG2359" s="21">
        <v>1.8540000000000001</v>
      </c>
      <c r="AH2359" s="21">
        <v>2.06</v>
      </c>
      <c r="AI2359">
        <v>22</v>
      </c>
      <c r="AJ2359">
        <v>37</v>
      </c>
      <c r="AK2359">
        <f t="shared" si="961"/>
        <v>-120</v>
      </c>
      <c r="AL2359">
        <f t="shared" si="962"/>
        <v>22</v>
      </c>
      <c r="AM2359">
        <f t="shared" si="963"/>
        <v>37</v>
      </c>
    </row>
    <row r="2360" spans="2:39" x14ac:dyDescent="0.25">
      <c r="B2360" s="23">
        <v>41924</v>
      </c>
      <c r="C2360" s="20" t="s">
        <v>24</v>
      </c>
      <c r="D2360" s="20" t="s">
        <v>47</v>
      </c>
      <c r="E2360" s="2">
        <v>-320.51282051282044</v>
      </c>
      <c r="F2360" s="2">
        <v>281</v>
      </c>
      <c r="H2360" s="2" t="str">
        <f t="shared" si="964"/>
        <v>Cincinnati Bengals</v>
      </c>
      <c r="I2360" s="2" t="str">
        <f t="shared" si="965"/>
        <v>Carolina Panthers</v>
      </c>
      <c r="J2360" s="17">
        <f t="shared" si="966"/>
        <v>-320.51282051282044</v>
      </c>
      <c r="K2360" s="18">
        <f t="shared" si="967"/>
        <v>281</v>
      </c>
      <c r="L2360" s="4">
        <f t="shared" si="943"/>
        <v>1.3120000000000001</v>
      </c>
      <c r="M2360" s="4">
        <f t="shared" si="944"/>
        <v>3.81</v>
      </c>
      <c r="N2360" s="1">
        <f t="shared" si="945"/>
        <v>0.76219512195121952</v>
      </c>
      <c r="O2360" s="1">
        <f t="shared" si="946"/>
        <v>0.26246719160104987</v>
      </c>
      <c r="P2360" s="1">
        <f t="shared" si="947"/>
        <v>2.4068723155017402E-2</v>
      </c>
      <c r="Q2360" s="1">
        <f t="shared" si="948"/>
        <v>0.24986396517508483</v>
      </c>
      <c r="R2360" s="1">
        <f t="shared" si="949"/>
        <v>0.76086396517508481</v>
      </c>
      <c r="S2360" s="1"/>
      <c r="T2360" s="17">
        <f t="shared" si="950"/>
        <v>314.29538757284536</v>
      </c>
      <c r="U2360" s="18">
        <f t="shared" si="951"/>
        <v>2738.2252641908881</v>
      </c>
      <c r="V2360" s="2">
        <f t="shared" si="952"/>
        <v>298.58061819420305</v>
      </c>
      <c r="W2360" s="18">
        <f t="shared" si="953"/>
        <v>2601.3140009813437</v>
      </c>
      <c r="X2360" s="2">
        <f t="shared" si="954"/>
        <v>-334.91792134664922</v>
      </c>
      <c r="Y2360" s="2">
        <f t="shared" si="955"/>
        <v>260.13140009813435</v>
      </c>
      <c r="Z2360" s="2">
        <f t="shared" si="956"/>
        <v>-1000</v>
      </c>
      <c r="AA2360" s="2">
        <f t="shared" si="957"/>
        <v>-1000</v>
      </c>
      <c r="AB2360" s="5">
        <f t="shared" si="958"/>
        <v>-1</v>
      </c>
      <c r="AC2360" s="5">
        <f t="shared" si="959"/>
        <v>-1</v>
      </c>
      <c r="AD2360" s="3">
        <f t="shared" si="960"/>
        <v>201410</v>
      </c>
      <c r="AE2360" s="21">
        <v>1.3049999999999999</v>
      </c>
      <c r="AF2360" s="21">
        <v>3.87</v>
      </c>
      <c r="AG2360" s="21">
        <v>1.3120000000000001</v>
      </c>
      <c r="AH2360" s="21">
        <v>3.81</v>
      </c>
      <c r="AI2360">
        <v>37</v>
      </c>
      <c r="AJ2360">
        <v>37</v>
      </c>
      <c r="AK2360">
        <f t="shared" si="961"/>
        <v>-400</v>
      </c>
      <c r="AL2360">
        <f t="shared" si="962"/>
        <v>37</v>
      </c>
      <c r="AM2360">
        <f t="shared" si="963"/>
        <v>37</v>
      </c>
    </row>
    <row r="2361" spans="2:39" x14ac:dyDescent="0.25">
      <c r="B2361" s="23">
        <v>41924</v>
      </c>
      <c r="C2361" s="20" t="s">
        <v>49</v>
      </c>
      <c r="D2361" s="20" t="s">
        <v>48</v>
      </c>
      <c r="E2361" s="2">
        <v>-123.00123001230013</v>
      </c>
      <c r="F2361" s="2">
        <v>110.99999999999999</v>
      </c>
      <c r="H2361" s="2" t="str">
        <f t="shared" si="964"/>
        <v>Cleveland Browns</v>
      </c>
      <c r="I2361" s="2" t="str">
        <f t="shared" si="965"/>
        <v>Pittsburgh Steelers</v>
      </c>
      <c r="J2361" s="17">
        <f t="shared" si="966"/>
        <v>-123.00123001230013</v>
      </c>
      <c r="K2361" s="18">
        <f t="shared" si="967"/>
        <v>110.99999999999999</v>
      </c>
      <c r="L2361" s="4">
        <f t="shared" si="943"/>
        <v>1.8130000000000002</v>
      </c>
      <c r="M2361" s="4">
        <f t="shared" si="944"/>
        <v>2.11</v>
      </c>
      <c r="N2361" s="1">
        <f t="shared" si="945"/>
        <v>0.55157198014340869</v>
      </c>
      <c r="O2361" s="1">
        <f t="shared" si="946"/>
        <v>0.47393364928909953</v>
      </c>
      <c r="P2361" s="1">
        <f t="shared" si="947"/>
        <v>2.4871271985725141E-2</v>
      </c>
      <c r="Q2361" s="1">
        <f t="shared" si="948"/>
        <v>3.8819165427154578E-2</v>
      </c>
      <c r="R2361" s="1">
        <f t="shared" si="949"/>
        <v>0.54981916542715459</v>
      </c>
      <c r="S2361" s="1"/>
      <c r="T2361" s="17">
        <f t="shared" si="950"/>
        <v>818.77981503809497</v>
      </c>
      <c r="U2361" s="18">
        <f t="shared" si="951"/>
        <v>1112.7024405877062</v>
      </c>
      <c r="V2361" s="2">
        <f t="shared" si="952"/>
        <v>777.84082428619013</v>
      </c>
      <c r="W2361" s="18">
        <f t="shared" si="953"/>
        <v>1057.0673185583207</v>
      </c>
      <c r="X2361" s="2">
        <f t="shared" si="954"/>
        <v>-128.56100744232359</v>
      </c>
      <c r="Y2361" s="2">
        <f t="shared" si="955"/>
        <v>105.70673185583207</v>
      </c>
      <c r="Z2361" s="2">
        <f t="shared" si="956"/>
        <v>777.84082428619013</v>
      </c>
      <c r="AA2361" s="2">
        <f t="shared" si="957"/>
        <v>-1000</v>
      </c>
      <c r="AB2361" s="5">
        <f t="shared" si="958"/>
        <v>0.81300000000000017</v>
      </c>
      <c r="AC2361" s="5">
        <f t="shared" si="959"/>
        <v>-1</v>
      </c>
      <c r="AD2361" s="3">
        <f t="shared" si="960"/>
        <v>201410</v>
      </c>
      <c r="AE2361" s="21">
        <v>1.8129999999999999</v>
      </c>
      <c r="AF2361" s="21">
        <v>2.11</v>
      </c>
      <c r="AG2361" s="21">
        <v>1.8129999999999999</v>
      </c>
      <c r="AH2361" s="21">
        <v>2.11</v>
      </c>
      <c r="AI2361">
        <v>31</v>
      </c>
      <c r="AJ2361">
        <v>10</v>
      </c>
      <c r="AK2361">
        <f t="shared" si="961"/>
        <v>-130</v>
      </c>
      <c r="AL2361">
        <f t="shared" si="962"/>
        <v>31</v>
      </c>
      <c r="AM2361">
        <f t="shared" si="963"/>
        <v>10</v>
      </c>
    </row>
    <row r="2362" spans="2:39" x14ac:dyDescent="0.25">
      <c r="B2362" s="23">
        <v>41924</v>
      </c>
      <c r="C2362" s="20" t="s">
        <v>33</v>
      </c>
      <c r="D2362" s="20" t="s">
        <v>36</v>
      </c>
      <c r="E2362" s="2">
        <v>104</v>
      </c>
      <c r="F2362" s="2">
        <v>-115.07479861910242</v>
      </c>
      <c r="H2362" s="2" t="str">
        <f t="shared" si="964"/>
        <v>Green Bay Packers</v>
      </c>
      <c r="I2362" s="2" t="str">
        <f t="shared" si="965"/>
        <v>Miami Dolphins</v>
      </c>
      <c r="J2362" s="17">
        <f t="shared" si="966"/>
        <v>-115.07479861910242</v>
      </c>
      <c r="K2362" s="18">
        <f t="shared" si="967"/>
        <v>104</v>
      </c>
      <c r="L2362" s="4">
        <f t="shared" si="943"/>
        <v>1.8689999999999998</v>
      </c>
      <c r="M2362" s="4">
        <f t="shared" si="944"/>
        <v>2.04</v>
      </c>
      <c r="N2362" s="1">
        <f t="shared" si="945"/>
        <v>0.53504547886570364</v>
      </c>
      <c r="O2362" s="1">
        <f t="shared" si="946"/>
        <v>0.49019607843137253</v>
      </c>
      <c r="P2362" s="1">
        <f t="shared" si="947"/>
        <v>2.4620107444359274E-2</v>
      </c>
      <c r="Q2362" s="1">
        <f t="shared" si="948"/>
        <v>2.2424700217165555E-2</v>
      </c>
      <c r="R2362" s="1">
        <f t="shared" si="949"/>
        <v>0.53342470021716559</v>
      </c>
      <c r="S2362" s="1"/>
      <c r="T2362" s="17">
        <f t="shared" si="950"/>
        <v>874.67884331731227</v>
      </c>
      <c r="U2362" s="18">
        <f t="shared" si="951"/>
        <v>1042.3360926657469</v>
      </c>
      <c r="V2362" s="2">
        <f t="shared" si="952"/>
        <v>830.94490115144663</v>
      </c>
      <c r="W2362" s="18">
        <f t="shared" si="953"/>
        <v>990.21928803245953</v>
      </c>
      <c r="X2362" s="2">
        <f t="shared" si="954"/>
        <v>-120.34492282391919</v>
      </c>
      <c r="Y2362" s="2">
        <f t="shared" si="955"/>
        <v>-100.98773191814658</v>
      </c>
      <c r="Z2362" s="2">
        <f t="shared" si="956"/>
        <v>830.94490115144663</v>
      </c>
      <c r="AA2362" s="2">
        <f t="shared" si="957"/>
        <v>-1000</v>
      </c>
      <c r="AB2362" s="5">
        <f t="shared" si="958"/>
        <v>0.86899999999999977</v>
      </c>
      <c r="AC2362" s="5">
        <f t="shared" si="959"/>
        <v>-1</v>
      </c>
      <c r="AD2362" s="3">
        <f t="shared" si="960"/>
        <v>201410</v>
      </c>
      <c r="AE2362" s="21">
        <v>2.57</v>
      </c>
      <c r="AF2362" s="21">
        <v>1.5740000000000001</v>
      </c>
      <c r="AG2362" s="21">
        <v>2.04</v>
      </c>
      <c r="AH2362" s="21">
        <v>1.869</v>
      </c>
      <c r="AI2362">
        <v>24</v>
      </c>
      <c r="AJ2362">
        <v>27</v>
      </c>
      <c r="AK2362">
        <f t="shared" si="961"/>
        <v>-120</v>
      </c>
      <c r="AL2362">
        <f t="shared" si="962"/>
        <v>27</v>
      </c>
      <c r="AM2362">
        <f t="shared" si="963"/>
        <v>24</v>
      </c>
    </row>
    <row r="2363" spans="2:39" x14ac:dyDescent="0.25">
      <c r="B2363" s="23">
        <v>41924</v>
      </c>
      <c r="C2363" s="20" t="s">
        <v>32</v>
      </c>
      <c r="D2363" s="20" t="s">
        <v>37</v>
      </c>
      <c r="E2363" s="2">
        <v>-113.12217194570137</v>
      </c>
      <c r="F2363" s="2">
        <v>102</v>
      </c>
      <c r="H2363" s="2" t="str">
        <f t="shared" si="964"/>
        <v>Minnesota Vikings</v>
      </c>
      <c r="I2363" s="2" t="str">
        <f t="shared" si="965"/>
        <v>Detroit Lions</v>
      </c>
      <c r="J2363" s="17">
        <f t="shared" si="966"/>
        <v>-113.12217194570137</v>
      </c>
      <c r="K2363" s="18">
        <f t="shared" si="967"/>
        <v>102</v>
      </c>
      <c r="L2363" s="4">
        <f t="shared" si="943"/>
        <v>1.8840000000000001</v>
      </c>
      <c r="M2363" s="4">
        <f t="shared" si="944"/>
        <v>2.02</v>
      </c>
      <c r="N2363" s="1">
        <f t="shared" si="945"/>
        <v>0.53078556263269638</v>
      </c>
      <c r="O2363" s="1">
        <f t="shared" si="946"/>
        <v>0.49504950495049505</v>
      </c>
      <c r="P2363" s="1">
        <f t="shared" si="947"/>
        <v>2.5184426229508117E-2</v>
      </c>
      <c r="Q2363" s="1">
        <f t="shared" si="948"/>
        <v>1.7868028841100669E-2</v>
      </c>
      <c r="R2363" s="1">
        <f t="shared" si="949"/>
        <v>0.52886802884110073</v>
      </c>
      <c r="S2363" s="1"/>
      <c r="T2363" s="17">
        <f t="shared" si="950"/>
        <v>890.83087928624184</v>
      </c>
      <c r="U2363" s="18">
        <f t="shared" si="951"/>
        <v>1023.5691422820969</v>
      </c>
      <c r="V2363" s="2">
        <f t="shared" si="952"/>
        <v>846.28933532192968</v>
      </c>
      <c r="W2363" s="18">
        <f t="shared" si="953"/>
        <v>972.39068516799205</v>
      </c>
      <c r="X2363" s="2">
        <f t="shared" si="954"/>
        <v>-118.16289751773826</v>
      </c>
      <c r="Y2363" s="2">
        <f t="shared" si="955"/>
        <v>-102.83932325279712</v>
      </c>
      <c r="Z2363" s="2">
        <f t="shared" si="956"/>
        <v>-1000</v>
      </c>
      <c r="AA2363" s="2">
        <f t="shared" si="957"/>
        <v>972.39068516799205</v>
      </c>
      <c r="AB2363" s="5">
        <f t="shared" si="958"/>
        <v>-1</v>
      </c>
      <c r="AC2363" s="5">
        <f t="shared" si="959"/>
        <v>1.02</v>
      </c>
      <c r="AD2363" s="3">
        <f t="shared" si="960"/>
        <v>201410</v>
      </c>
      <c r="AE2363" s="21">
        <v>1.869</v>
      </c>
      <c r="AF2363" s="21">
        <v>2.04</v>
      </c>
      <c r="AG2363" s="21">
        <v>1.8839999999999999</v>
      </c>
      <c r="AH2363" s="21">
        <v>2.02</v>
      </c>
      <c r="AI2363">
        <v>3</v>
      </c>
      <c r="AJ2363">
        <v>17</v>
      </c>
      <c r="AK2363">
        <f t="shared" si="961"/>
        <v>-120</v>
      </c>
      <c r="AL2363">
        <f t="shared" si="962"/>
        <v>3</v>
      </c>
      <c r="AM2363">
        <f t="shared" si="963"/>
        <v>17</v>
      </c>
    </row>
    <row r="2364" spans="2:39" x14ac:dyDescent="0.25">
      <c r="B2364" s="23">
        <v>41924</v>
      </c>
      <c r="C2364" s="20" t="s">
        <v>45</v>
      </c>
      <c r="D2364" s="20" t="s">
        <v>41</v>
      </c>
      <c r="E2364" s="2">
        <v>361.00000000000006</v>
      </c>
      <c r="F2364" s="2">
        <v>-420.1680672268908</v>
      </c>
      <c r="H2364" s="2" t="str">
        <f t="shared" si="964"/>
        <v>Denver Broncos</v>
      </c>
      <c r="I2364" s="2" t="str">
        <f t="shared" si="965"/>
        <v>New York Jets</v>
      </c>
      <c r="J2364" s="17">
        <f t="shared" si="966"/>
        <v>-420.1680672268908</v>
      </c>
      <c r="K2364" s="18">
        <f t="shared" si="967"/>
        <v>361.00000000000006</v>
      </c>
      <c r="L2364" s="4">
        <f t="shared" si="943"/>
        <v>1.238</v>
      </c>
      <c r="M2364" s="4">
        <f t="shared" si="944"/>
        <v>4.6100000000000012</v>
      </c>
      <c r="N2364" s="1">
        <f t="shared" si="945"/>
        <v>0.80775444264943463</v>
      </c>
      <c r="O2364" s="1">
        <f t="shared" si="946"/>
        <v>0.21691973969631231</v>
      </c>
      <c r="P2364" s="1">
        <f t="shared" si="947"/>
        <v>2.4080027359781098E-2</v>
      </c>
      <c r="Q2364" s="1">
        <f t="shared" si="948"/>
        <v>0.29541735147656117</v>
      </c>
      <c r="R2364" s="1">
        <f t="shared" si="949"/>
        <v>0.80641735147656113</v>
      </c>
      <c r="S2364" s="1"/>
      <c r="T2364" s="17">
        <f t="shared" si="950"/>
        <v>240.05268260781642</v>
      </c>
      <c r="U2364" s="18">
        <f t="shared" si="951"/>
        <v>3463.1234488006144</v>
      </c>
      <c r="V2364" s="2">
        <f t="shared" si="952"/>
        <v>228.05004847742558</v>
      </c>
      <c r="W2364" s="18">
        <f t="shared" si="953"/>
        <v>3289.9672763605836</v>
      </c>
      <c r="X2364" s="2">
        <f t="shared" si="954"/>
        <v>-438.50023566164202</v>
      </c>
      <c r="Y2364" s="2">
        <f t="shared" si="955"/>
        <v>328.99672763605838</v>
      </c>
      <c r="Z2364" s="2">
        <f t="shared" si="956"/>
        <v>228.05004847742558</v>
      </c>
      <c r="AA2364" s="2">
        <f t="shared" si="957"/>
        <v>-1000</v>
      </c>
      <c r="AB2364" s="5">
        <f t="shared" si="958"/>
        <v>0.23799999999999999</v>
      </c>
      <c r="AC2364" s="5">
        <f t="shared" si="959"/>
        <v>-1</v>
      </c>
      <c r="AD2364" s="3">
        <f t="shared" si="960"/>
        <v>201410</v>
      </c>
      <c r="AE2364" s="21">
        <v>4.38</v>
      </c>
      <c r="AF2364" s="21">
        <v>1.256</v>
      </c>
      <c r="AG2364" s="21">
        <v>4.6100000000000003</v>
      </c>
      <c r="AH2364" s="21">
        <v>1.238</v>
      </c>
      <c r="AI2364">
        <v>17</v>
      </c>
      <c r="AJ2364">
        <v>31</v>
      </c>
      <c r="AK2364">
        <f t="shared" si="961"/>
        <v>-500</v>
      </c>
      <c r="AL2364">
        <f t="shared" si="962"/>
        <v>31</v>
      </c>
      <c r="AM2364">
        <f t="shared" si="963"/>
        <v>17</v>
      </c>
    </row>
    <row r="2365" spans="2:39" x14ac:dyDescent="0.25">
      <c r="B2365" s="23">
        <v>41924</v>
      </c>
      <c r="C2365" s="20" t="s">
        <v>30</v>
      </c>
      <c r="D2365" s="20" t="s">
        <v>31</v>
      </c>
      <c r="E2365" s="2">
        <v>159</v>
      </c>
      <c r="F2365" s="2">
        <v>-177.30496453900707</v>
      </c>
      <c r="H2365" s="2" t="str">
        <f t="shared" si="964"/>
        <v>Baltimore Ravens</v>
      </c>
      <c r="I2365" s="2" t="str">
        <f t="shared" si="965"/>
        <v>Tampa Bay Buccaneers</v>
      </c>
      <c r="J2365" s="17">
        <f t="shared" si="966"/>
        <v>-177.30496453900707</v>
      </c>
      <c r="K2365" s="18">
        <f t="shared" si="967"/>
        <v>159</v>
      </c>
      <c r="L2365" s="4">
        <f t="shared" si="943"/>
        <v>1.5640000000000001</v>
      </c>
      <c r="M2365" s="4">
        <f t="shared" si="944"/>
        <v>2.59</v>
      </c>
      <c r="N2365" s="1">
        <f t="shared" si="945"/>
        <v>0.63938618925831203</v>
      </c>
      <c r="O2365" s="1">
        <f t="shared" si="946"/>
        <v>0.38610038610038611</v>
      </c>
      <c r="P2365" s="1">
        <f t="shared" si="947"/>
        <v>2.4853153586904098E-2</v>
      </c>
      <c r="Q2365" s="1">
        <f t="shared" si="948"/>
        <v>0.12664290157896296</v>
      </c>
      <c r="R2365" s="1">
        <f t="shared" si="949"/>
        <v>0.63764290157896297</v>
      </c>
      <c r="S2365" s="1"/>
      <c r="T2365" s="17">
        <f t="shared" si="950"/>
        <v>568.27590728878238</v>
      </c>
      <c r="U2365" s="18">
        <f t="shared" si="951"/>
        <v>1585.5874535669882</v>
      </c>
      <c r="V2365" s="2">
        <f t="shared" si="952"/>
        <v>539.86211192434325</v>
      </c>
      <c r="W2365" s="18">
        <f t="shared" si="953"/>
        <v>1506.3080808886386</v>
      </c>
      <c r="X2365" s="2">
        <f t="shared" si="954"/>
        <v>-185.23248398289911</v>
      </c>
      <c r="Y2365" s="2">
        <f t="shared" si="955"/>
        <v>150.63080808886386</v>
      </c>
      <c r="Z2365" s="2">
        <f t="shared" si="956"/>
        <v>539.86211192434325</v>
      </c>
      <c r="AA2365" s="2">
        <f t="shared" si="957"/>
        <v>-1000</v>
      </c>
      <c r="AB2365" s="5">
        <f t="shared" si="958"/>
        <v>0.56400000000000006</v>
      </c>
      <c r="AC2365" s="5">
        <f t="shared" si="959"/>
        <v>-1</v>
      </c>
      <c r="AD2365" s="3">
        <f t="shared" si="960"/>
        <v>201410</v>
      </c>
      <c r="AE2365" s="21">
        <v>2.65</v>
      </c>
      <c r="AF2365" s="21">
        <v>1.546</v>
      </c>
      <c r="AG2365" s="21">
        <v>2.59</v>
      </c>
      <c r="AH2365" s="21">
        <v>1.5640000000000001</v>
      </c>
      <c r="AI2365">
        <v>17</v>
      </c>
      <c r="AJ2365">
        <v>48</v>
      </c>
      <c r="AK2365">
        <f t="shared" si="961"/>
        <v>-180</v>
      </c>
      <c r="AL2365">
        <f t="shared" si="962"/>
        <v>48</v>
      </c>
      <c r="AM2365">
        <f t="shared" si="963"/>
        <v>17</v>
      </c>
    </row>
    <row r="2366" spans="2:39" x14ac:dyDescent="0.25">
      <c r="B2366" s="23">
        <v>41924</v>
      </c>
      <c r="C2366" s="20" t="s">
        <v>44</v>
      </c>
      <c r="D2366" s="20" t="s">
        <v>29</v>
      </c>
      <c r="E2366" s="2">
        <v>-208.33333333333334</v>
      </c>
      <c r="F2366" s="2">
        <v>186</v>
      </c>
      <c r="H2366" s="2" t="str">
        <f t="shared" si="964"/>
        <v>Tennessee Titans</v>
      </c>
      <c r="I2366" s="2" t="str">
        <f t="shared" si="965"/>
        <v>Jacksonville Jaguars</v>
      </c>
      <c r="J2366" s="17">
        <f t="shared" si="966"/>
        <v>-208.33333333333334</v>
      </c>
      <c r="K2366" s="18">
        <f t="shared" si="967"/>
        <v>186</v>
      </c>
      <c r="L2366" s="4">
        <f t="shared" si="943"/>
        <v>1.4800000000000002</v>
      </c>
      <c r="M2366" s="4">
        <f t="shared" si="944"/>
        <v>2.8600000000000003</v>
      </c>
      <c r="N2366" s="1">
        <f t="shared" si="945"/>
        <v>0.67567567567567555</v>
      </c>
      <c r="O2366" s="1">
        <f t="shared" si="946"/>
        <v>0.34965034965034963</v>
      </c>
      <c r="P2366" s="1">
        <f t="shared" si="947"/>
        <v>2.4700460829493065E-2</v>
      </c>
      <c r="Q2366" s="1">
        <f t="shared" si="948"/>
        <v>0.16301266301266296</v>
      </c>
      <c r="R2366" s="1">
        <f t="shared" si="949"/>
        <v>0.67401266301266294</v>
      </c>
      <c r="S2366" s="1"/>
      <c r="T2366" s="17">
        <f t="shared" si="950"/>
        <v>483.65165059400761</v>
      </c>
      <c r="U2366" s="18">
        <f t="shared" si="951"/>
        <v>1846.6048003943094</v>
      </c>
      <c r="V2366" s="2">
        <f t="shared" si="952"/>
        <v>459.46906806430718</v>
      </c>
      <c r="W2366" s="18">
        <f t="shared" si="953"/>
        <v>1754.2745603745939</v>
      </c>
      <c r="X2366" s="2">
        <f t="shared" si="954"/>
        <v>-217.64250729932493</v>
      </c>
      <c r="Y2366" s="2">
        <f t="shared" si="955"/>
        <v>175.42745603745939</v>
      </c>
      <c r="Z2366" s="2">
        <f t="shared" si="956"/>
        <v>459.46906806430718</v>
      </c>
      <c r="AA2366" s="2">
        <f t="shared" si="957"/>
        <v>-1000</v>
      </c>
      <c r="AB2366" s="5">
        <f t="shared" si="958"/>
        <v>0.4800000000000002</v>
      </c>
      <c r="AC2366" s="5">
        <f t="shared" si="959"/>
        <v>-1</v>
      </c>
      <c r="AD2366" s="3">
        <f t="shared" si="960"/>
        <v>201410</v>
      </c>
      <c r="AE2366" s="21">
        <v>1.48</v>
      </c>
      <c r="AF2366" s="21">
        <v>2.86</v>
      </c>
      <c r="AG2366" s="21">
        <v>1.48</v>
      </c>
      <c r="AH2366" s="21">
        <v>2.86</v>
      </c>
      <c r="AI2366">
        <v>16</v>
      </c>
      <c r="AJ2366">
        <v>14</v>
      </c>
      <c r="AK2366">
        <f t="shared" si="961"/>
        <v>-300</v>
      </c>
      <c r="AL2366">
        <f t="shared" si="962"/>
        <v>16</v>
      </c>
      <c r="AM2366">
        <f t="shared" si="963"/>
        <v>14</v>
      </c>
    </row>
    <row r="2367" spans="2:39" x14ac:dyDescent="0.25">
      <c r="B2367" s="23">
        <v>41921</v>
      </c>
      <c r="C2367" s="20" t="s">
        <v>43</v>
      </c>
      <c r="D2367" s="20" t="s">
        <v>42</v>
      </c>
      <c r="E2367" s="2">
        <v>112.99999999999999</v>
      </c>
      <c r="F2367" s="2">
        <v>-125</v>
      </c>
      <c r="H2367" s="2" t="str">
        <f t="shared" si="964"/>
        <v>Indianapolis Colts</v>
      </c>
      <c r="I2367" s="2" t="str">
        <f t="shared" si="965"/>
        <v>Houston Texans</v>
      </c>
      <c r="J2367" s="17">
        <f t="shared" si="966"/>
        <v>-125</v>
      </c>
      <c r="K2367" s="18">
        <f t="shared" si="967"/>
        <v>112.99999999999999</v>
      </c>
      <c r="L2367" s="4">
        <f t="shared" si="943"/>
        <v>1.8</v>
      </c>
      <c r="M2367" s="4">
        <f t="shared" si="944"/>
        <v>2.13</v>
      </c>
      <c r="N2367" s="1">
        <f t="shared" si="945"/>
        <v>0.55555555555555558</v>
      </c>
      <c r="O2367" s="1">
        <f t="shared" si="946"/>
        <v>0.46948356807511737</v>
      </c>
      <c r="P2367" s="1">
        <f t="shared" si="947"/>
        <v>2.442748091603042E-2</v>
      </c>
      <c r="Q2367" s="1">
        <f t="shared" si="948"/>
        <v>4.3035993740219103E-2</v>
      </c>
      <c r="R2367" s="1">
        <f t="shared" si="949"/>
        <v>0.55403599374021906</v>
      </c>
      <c r="S2367" s="1"/>
      <c r="T2367" s="17">
        <f t="shared" si="950"/>
        <v>804.93688370161772</v>
      </c>
      <c r="U2367" s="18">
        <f t="shared" si="951"/>
        <v>1131.5579529209654</v>
      </c>
      <c r="V2367" s="2">
        <f t="shared" si="952"/>
        <v>764.69003951653679</v>
      </c>
      <c r="W2367" s="18">
        <f t="shared" si="953"/>
        <v>1074.980055274917</v>
      </c>
      <c r="X2367" s="2">
        <f t="shared" si="954"/>
        <v>-130.77194004413008</v>
      </c>
      <c r="Y2367" s="2">
        <f t="shared" si="955"/>
        <v>107.4980055274917</v>
      </c>
      <c r="Z2367" s="2">
        <f t="shared" si="956"/>
        <v>764.69003951653679</v>
      </c>
      <c r="AA2367" s="2">
        <f t="shared" si="957"/>
        <v>-1000</v>
      </c>
      <c r="AB2367" s="5">
        <f t="shared" si="958"/>
        <v>0.8</v>
      </c>
      <c r="AC2367" s="5">
        <f t="shared" si="959"/>
        <v>-1</v>
      </c>
      <c r="AD2367" s="3">
        <f t="shared" si="960"/>
        <v>201410</v>
      </c>
      <c r="AE2367" s="21">
        <v>2.33</v>
      </c>
      <c r="AF2367" s="21">
        <v>1.68</v>
      </c>
      <c r="AG2367" s="21">
        <v>2.13</v>
      </c>
      <c r="AH2367" s="21">
        <v>1.8</v>
      </c>
      <c r="AI2367">
        <v>28</v>
      </c>
      <c r="AJ2367">
        <v>33</v>
      </c>
      <c r="AK2367">
        <f t="shared" si="961"/>
        <v>-130</v>
      </c>
      <c r="AL2367">
        <f t="shared" si="962"/>
        <v>33</v>
      </c>
      <c r="AM2367">
        <f t="shared" si="963"/>
        <v>28</v>
      </c>
    </row>
    <row r="2368" spans="2:39" x14ac:dyDescent="0.25">
      <c r="B2368" s="23">
        <v>41918</v>
      </c>
      <c r="C2368" s="20" t="s">
        <v>56</v>
      </c>
      <c r="D2368" s="20" t="s">
        <v>35</v>
      </c>
      <c r="E2368" s="2">
        <v>260</v>
      </c>
      <c r="F2368" s="2">
        <v>-295.85798816568041</v>
      </c>
      <c r="H2368" s="2" t="str">
        <f t="shared" si="964"/>
        <v>Seattle Seahawks</v>
      </c>
      <c r="I2368" s="2" t="str">
        <f t="shared" si="965"/>
        <v>Washington Redskins</v>
      </c>
      <c r="J2368" s="17">
        <f t="shared" si="966"/>
        <v>-295.85798816568041</v>
      </c>
      <c r="K2368" s="18">
        <f t="shared" si="967"/>
        <v>260</v>
      </c>
      <c r="L2368" s="4">
        <f t="shared" si="943"/>
        <v>1.3380000000000001</v>
      </c>
      <c r="M2368" s="4">
        <f t="shared" si="944"/>
        <v>3.6</v>
      </c>
      <c r="N2368" s="1">
        <f t="shared" si="945"/>
        <v>0.74738415545590431</v>
      </c>
      <c r="O2368" s="1">
        <f t="shared" si="946"/>
        <v>0.27777777777777779</v>
      </c>
      <c r="P2368" s="1">
        <f t="shared" si="947"/>
        <v>2.4544349939246701E-2</v>
      </c>
      <c r="Q2368" s="1">
        <f t="shared" si="948"/>
        <v>0.23480318883906326</v>
      </c>
      <c r="R2368" s="1">
        <f t="shared" si="949"/>
        <v>0.74580318883906327</v>
      </c>
      <c r="S2368" s="1"/>
      <c r="T2368" s="17">
        <f t="shared" si="950"/>
        <v>340.83631575325677</v>
      </c>
      <c r="U2368" s="18">
        <f t="shared" si="951"/>
        <v>2546.7726226670234</v>
      </c>
      <c r="V2368" s="2">
        <f t="shared" si="952"/>
        <v>323.7944999655939</v>
      </c>
      <c r="W2368" s="18">
        <f t="shared" si="953"/>
        <v>2419.4339915336723</v>
      </c>
      <c r="X2368" s="2">
        <f t="shared" si="954"/>
        <v>-308.83785861287299</v>
      </c>
      <c r="Y2368" s="2">
        <f t="shared" si="955"/>
        <v>241.94339915336724</v>
      </c>
      <c r="Z2368" s="2">
        <f t="shared" si="956"/>
        <v>323.7944999655939</v>
      </c>
      <c r="AA2368" s="2">
        <f t="shared" si="957"/>
        <v>-1000</v>
      </c>
      <c r="AB2368" s="5">
        <f t="shared" si="958"/>
        <v>0.33800000000000008</v>
      </c>
      <c r="AC2368" s="5">
        <f t="shared" si="959"/>
        <v>-1</v>
      </c>
      <c r="AD2368" s="3">
        <f t="shared" si="960"/>
        <v>201410</v>
      </c>
      <c r="AE2368" s="21">
        <v>3.77</v>
      </c>
      <c r="AF2368" s="21">
        <v>1.3169999999999999</v>
      </c>
      <c r="AG2368" s="21">
        <v>3.6</v>
      </c>
      <c r="AH2368" s="21">
        <v>1.3380000000000001</v>
      </c>
      <c r="AI2368">
        <v>17</v>
      </c>
      <c r="AJ2368">
        <v>27</v>
      </c>
      <c r="AK2368">
        <f t="shared" si="961"/>
        <v>-300</v>
      </c>
      <c r="AL2368">
        <f t="shared" si="962"/>
        <v>27</v>
      </c>
      <c r="AM2368">
        <f t="shared" si="963"/>
        <v>17</v>
      </c>
    </row>
    <row r="2369" spans="2:39" x14ac:dyDescent="0.25">
      <c r="B2369" s="23">
        <v>41917</v>
      </c>
      <c r="C2369" s="20" t="s">
        <v>39</v>
      </c>
      <c r="D2369" s="20" t="s">
        <v>24</v>
      </c>
      <c r="E2369" s="2">
        <v>118.00000000000001</v>
      </c>
      <c r="F2369" s="2">
        <v>-130.03901170351108</v>
      </c>
      <c r="H2369" s="2" t="str">
        <f t="shared" si="964"/>
        <v>Cincinnati Bengals</v>
      </c>
      <c r="I2369" s="2" t="str">
        <f t="shared" si="965"/>
        <v>New England Patriots</v>
      </c>
      <c r="J2369" s="17">
        <f t="shared" si="966"/>
        <v>-130.03901170351108</v>
      </c>
      <c r="K2369" s="18">
        <f t="shared" si="967"/>
        <v>118.00000000000001</v>
      </c>
      <c r="L2369" s="4">
        <f t="shared" si="943"/>
        <v>1.7689999999999999</v>
      </c>
      <c r="M2369" s="4">
        <f t="shared" si="944"/>
        <v>2.1800000000000002</v>
      </c>
      <c r="N2369" s="1">
        <f t="shared" si="945"/>
        <v>0.56529112492933864</v>
      </c>
      <c r="O2369" s="1">
        <f t="shared" si="946"/>
        <v>0.4587155963302752</v>
      </c>
      <c r="P2369" s="1">
        <f t="shared" si="947"/>
        <v>2.3443909850595079E-2</v>
      </c>
      <c r="Q2369" s="1">
        <f t="shared" si="948"/>
        <v>5.328776429953172E-2</v>
      </c>
      <c r="R2369" s="1">
        <f t="shared" si="949"/>
        <v>0.56428776429953176</v>
      </c>
      <c r="S2369" s="1"/>
      <c r="T2369" s="17">
        <f t="shared" si="950"/>
        <v>772.14546064335025</v>
      </c>
      <c r="U2369" s="18">
        <f t="shared" si="951"/>
        <v>1178.7723247127699</v>
      </c>
      <c r="V2369" s="2">
        <f t="shared" si="952"/>
        <v>733.53818761118271</v>
      </c>
      <c r="W2369" s="18">
        <f t="shared" si="953"/>
        <v>1119.8337084771313</v>
      </c>
      <c r="X2369" s="2">
        <f t="shared" si="954"/>
        <v>-136.32555426413018</v>
      </c>
      <c r="Y2369" s="2">
        <f t="shared" si="955"/>
        <v>111.98337084771313</v>
      </c>
      <c r="Z2369" s="2">
        <f t="shared" si="956"/>
        <v>-1000</v>
      </c>
      <c r="AA2369" s="2">
        <f t="shared" si="957"/>
        <v>1119.8337084771313</v>
      </c>
      <c r="AB2369" s="5">
        <f t="shared" si="958"/>
        <v>-1</v>
      </c>
      <c r="AC2369" s="5">
        <f t="shared" si="959"/>
        <v>1.1800000000000002</v>
      </c>
      <c r="AD2369" s="3">
        <f t="shared" si="960"/>
        <v>201410</v>
      </c>
      <c r="AE2369" s="21">
        <v>2.02</v>
      </c>
      <c r="AF2369" s="21">
        <v>1.8839999999999999</v>
      </c>
      <c r="AG2369" s="21">
        <v>2.1800000000000002</v>
      </c>
      <c r="AH2369" s="21">
        <v>1.7689999999999999</v>
      </c>
      <c r="AI2369">
        <v>43</v>
      </c>
      <c r="AJ2369">
        <v>17</v>
      </c>
      <c r="AK2369">
        <f t="shared" si="961"/>
        <v>-140</v>
      </c>
      <c r="AL2369">
        <f t="shared" si="962"/>
        <v>17</v>
      </c>
      <c r="AM2369">
        <f t="shared" si="963"/>
        <v>43</v>
      </c>
    </row>
    <row r="2370" spans="2:39" x14ac:dyDescent="0.25">
      <c r="B2370" s="23">
        <v>41917</v>
      </c>
      <c r="C2370" s="20" t="s">
        <v>57</v>
      </c>
      <c r="D2370" s="20" t="s">
        <v>45</v>
      </c>
      <c r="E2370" s="2">
        <v>-290.69767441860461</v>
      </c>
      <c r="F2370" s="2">
        <v>256</v>
      </c>
      <c r="H2370" s="2" t="str">
        <f t="shared" si="964"/>
        <v>San Diego Chargers</v>
      </c>
      <c r="I2370" s="2" t="str">
        <f t="shared" si="965"/>
        <v>New York Jets</v>
      </c>
      <c r="J2370" s="17">
        <f t="shared" si="966"/>
        <v>-290.69767441860461</v>
      </c>
      <c r="K2370" s="18">
        <f t="shared" si="967"/>
        <v>256</v>
      </c>
      <c r="L2370" s="4">
        <f t="shared" si="943"/>
        <v>1.3440000000000001</v>
      </c>
      <c r="M2370" s="4">
        <f t="shared" si="944"/>
        <v>3.56</v>
      </c>
      <c r="N2370" s="1">
        <f t="shared" si="945"/>
        <v>0.74404761904761896</v>
      </c>
      <c r="O2370" s="1">
        <f t="shared" si="946"/>
        <v>0.2808988764044944</v>
      </c>
      <c r="P2370" s="1">
        <f t="shared" si="947"/>
        <v>2.4339314845024385E-2</v>
      </c>
      <c r="Q2370" s="1">
        <f t="shared" si="948"/>
        <v>0.23157437132156228</v>
      </c>
      <c r="R2370" s="1">
        <f t="shared" si="949"/>
        <v>0.74257437132156223</v>
      </c>
      <c r="S2370" s="1"/>
      <c r="T2370" s="17">
        <f t="shared" si="950"/>
        <v>346.66646011536398</v>
      </c>
      <c r="U2370" s="18">
        <f t="shared" si="951"/>
        <v>2508.192835826314</v>
      </c>
      <c r="V2370" s="2">
        <f t="shared" si="952"/>
        <v>329.33313710959578</v>
      </c>
      <c r="W2370" s="18">
        <f t="shared" si="953"/>
        <v>2382.7831940349984</v>
      </c>
      <c r="X2370" s="2">
        <f t="shared" si="954"/>
        <v>-303.64390561379162</v>
      </c>
      <c r="Y2370" s="2">
        <f t="shared" si="955"/>
        <v>238.27831940349984</v>
      </c>
      <c r="Z2370" s="2">
        <f t="shared" si="956"/>
        <v>329.33313710959578</v>
      </c>
      <c r="AA2370" s="2">
        <f t="shared" si="957"/>
        <v>-1000</v>
      </c>
      <c r="AB2370" s="5">
        <f t="shared" si="958"/>
        <v>0.34400000000000008</v>
      </c>
      <c r="AC2370" s="5">
        <f t="shared" si="959"/>
        <v>-1</v>
      </c>
      <c r="AD2370" s="3">
        <f t="shared" si="960"/>
        <v>201410</v>
      </c>
      <c r="AE2370" s="21">
        <v>1.333</v>
      </c>
      <c r="AF2370" s="21">
        <v>3.64</v>
      </c>
      <c r="AG2370" s="21">
        <v>1.3440000000000001</v>
      </c>
      <c r="AH2370" s="21">
        <v>3.56</v>
      </c>
      <c r="AI2370">
        <v>31</v>
      </c>
      <c r="AJ2370">
        <v>0</v>
      </c>
      <c r="AK2370">
        <f t="shared" si="961"/>
        <v>-300</v>
      </c>
      <c r="AL2370">
        <f t="shared" si="962"/>
        <v>31</v>
      </c>
      <c r="AM2370">
        <f t="shared" si="963"/>
        <v>0</v>
      </c>
    </row>
    <row r="2371" spans="2:39" x14ac:dyDescent="0.25">
      <c r="B2371" s="23">
        <v>41917</v>
      </c>
      <c r="C2371" s="20" t="s">
        <v>25</v>
      </c>
      <c r="D2371" s="20" t="s">
        <v>23</v>
      </c>
      <c r="E2371" s="2">
        <v>-202.02020202020196</v>
      </c>
      <c r="F2371" s="2">
        <v>181</v>
      </c>
      <c r="H2371" s="2" t="str">
        <f t="shared" si="964"/>
        <v>San Francisco 49ers</v>
      </c>
      <c r="I2371" s="2" t="str">
        <f t="shared" si="965"/>
        <v>Kansas City Chiefs</v>
      </c>
      <c r="J2371" s="17">
        <f t="shared" si="966"/>
        <v>-202.02020202020196</v>
      </c>
      <c r="K2371" s="18">
        <f t="shared" si="967"/>
        <v>181</v>
      </c>
      <c r="L2371" s="4">
        <f t="shared" si="943"/>
        <v>1.4950000000000001</v>
      </c>
      <c r="M2371" s="4">
        <f t="shared" si="944"/>
        <v>2.81</v>
      </c>
      <c r="N2371" s="1">
        <f t="shared" si="945"/>
        <v>0.66889632107023411</v>
      </c>
      <c r="O2371" s="1">
        <f t="shared" si="946"/>
        <v>0.35587188612099646</v>
      </c>
      <c r="P2371" s="1">
        <f t="shared" si="947"/>
        <v>2.4169570267131069E-2</v>
      </c>
      <c r="Q2371" s="1">
        <f t="shared" si="948"/>
        <v>0.15651221747461883</v>
      </c>
      <c r="R2371" s="1">
        <f t="shared" si="949"/>
        <v>0.66751221747461886</v>
      </c>
      <c r="S2371" s="1"/>
      <c r="T2371" s="17">
        <f t="shared" si="950"/>
        <v>498.09992060261197</v>
      </c>
      <c r="U2371" s="18">
        <f t="shared" si="951"/>
        <v>1796.2818011286422</v>
      </c>
      <c r="V2371" s="2">
        <f t="shared" si="952"/>
        <v>473.19492457248134</v>
      </c>
      <c r="W2371" s="18">
        <f t="shared" si="953"/>
        <v>1706.46771107221</v>
      </c>
      <c r="X2371" s="2">
        <f t="shared" si="954"/>
        <v>-211.32940107155051</v>
      </c>
      <c r="Y2371" s="2">
        <f t="shared" si="955"/>
        <v>170.64677110722101</v>
      </c>
      <c r="Z2371" s="2">
        <f t="shared" si="956"/>
        <v>473.19492457248134</v>
      </c>
      <c r="AA2371" s="2">
        <f t="shared" si="957"/>
        <v>-1000</v>
      </c>
      <c r="AB2371" s="5">
        <f t="shared" si="958"/>
        <v>0.49500000000000011</v>
      </c>
      <c r="AC2371" s="5">
        <f t="shared" si="959"/>
        <v>-1</v>
      </c>
      <c r="AD2371" s="3">
        <f t="shared" si="960"/>
        <v>201410</v>
      </c>
      <c r="AE2371" s="21">
        <v>1.3839999999999999</v>
      </c>
      <c r="AF2371" s="21">
        <v>3.31</v>
      </c>
      <c r="AG2371" s="21">
        <v>1.4950000000000001</v>
      </c>
      <c r="AH2371" s="21">
        <v>2.81</v>
      </c>
      <c r="AI2371">
        <v>22</v>
      </c>
      <c r="AJ2371">
        <v>17</v>
      </c>
      <c r="AK2371">
        <f t="shared" si="961"/>
        <v>-300</v>
      </c>
      <c r="AL2371">
        <f t="shared" si="962"/>
        <v>22</v>
      </c>
      <c r="AM2371">
        <f t="shared" si="963"/>
        <v>17</v>
      </c>
    </row>
    <row r="2372" spans="2:39" x14ac:dyDescent="0.25">
      <c r="B2372" s="23">
        <v>41917</v>
      </c>
      <c r="C2372" s="20" t="s">
        <v>41</v>
      </c>
      <c r="D2372" s="20" t="s">
        <v>51</v>
      </c>
      <c r="E2372" s="2">
        <v>-350.87719298245622</v>
      </c>
      <c r="F2372" s="2">
        <v>305</v>
      </c>
      <c r="H2372" s="2" t="str">
        <f t="shared" si="964"/>
        <v>Denver Broncos</v>
      </c>
      <c r="I2372" s="2" t="str">
        <f t="shared" si="965"/>
        <v>Arizona Cardinals</v>
      </c>
      <c r="J2372" s="17">
        <f t="shared" si="966"/>
        <v>-350.87719298245622</v>
      </c>
      <c r="K2372" s="18">
        <f t="shared" si="967"/>
        <v>305</v>
      </c>
      <c r="L2372" s="4">
        <f t="shared" ref="L2372:L2435" si="968">IF(J2372&lt;0,-(100-J2372)/J2372,J2372/100+1)</f>
        <v>1.2849999999999999</v>
      </c>
      <c r="M2372" s="4">
        <f t="shared" ref="M2372:M2435" si="969">IF(K2372&lt;0,-(100-K2372)/K2372,K2372/100+1)</f>
        <v>4.05</v>
      </c>
      <c r="N2372" s="1">
        <f t="shared" si="945"/>
        <v>0.77821011673151752</v>
      </c>
      <c r="O2372" s="1">
        <f t="shared" si="946"/>
        <v>0.24691358024691359</v>
      </c>
      <c r="P2372" s="1">
        <f t="shared" si="947"/>
        <v>2.4507966260543745E-2</v>
      </c>
      <c r="Q2372" s="1">
        <f t="shared" si="948"/>
        <v>0.26564826824230198</v>
      </c>
      <c r="R2372" s="1">
        <f t="shared" si="949"/>
        <v>0.77664826824230193</v>
      </c>
      <c r="S2372" s="1"/>
      <c r="T2372" s="17">
        <f t="shared" si="950"/>
        <v>287.58414959603806</v>
      </c>
      <c r="U2372" s="18">
        <f t="shared" si="951"/>
        <v>2961.7578422321562</v>
      </c>
      <c r="V2372" s="2">
        <f t="shared" si="952"/>
        <v>273.20494211623617</v>
      </c>
      <c r="W2372" s="18">
        <f t="shared" si="953"/>
        <v>2813.6699501205485</v>
      </c>
      <c r="X2372" s="2">
        <f t="shared" si="954"/>
        <v>-366.025589527786</v>
      </c>
      <c r="Y2372" s="2">
        <f t="shared" si="955"/>
        <v>281.36699501205487</v>
      </c>
      <c r="Z2372" s="2">
        <f t="shared" si="956"/>
        <v>273.20494211623617</v>
      </c>
      <c r="AA2372" s="2">
        <f t="shared" si="957"/>
        <v>-1000</v>
      </c>
      <c r="AB2372" s="5">
        <f t="shared" si="958"/>
        <v>0.28499999999999992</v>
      </c>
      <c r="AC2372" s="5">
        <f t="shared" si="959"/>
        <v>-1</v>
      </c>
      <c r="AD2372" s="3">
        <f t="shared" si="960"/>
        <v>201410</v>
      </c>
      <c r="AE2372" s="21">
        <v>1.3069999999999999</v>
      </c>
      <c r="AF2372" s="21">
        <v>3.85</v>
      </c>
      <c r="AG2372" s="21">
        <v>1.2849999999999999</v>
      </c>
      <c r="AH2372" s="21">
        <v>4.05</v>
      </c>
      <c r="AI2372">
        <v>41</v>
      </c>
      <c r="AJ2372">
        <v>20</v>
      </c>
      <c r="AK2372">
        <f t="shared" si="961"/>
        <v>-400</v>
      </c>
      <c r="AL2372">
        <f t="shared" si="962"/>
        <v>41</v>
      </c>
      <c r="AM2372">
        <f t="shared" si="963"/>
        <v>20</v>
      </c>
    </row>
    <row r="2373" spans="2:39" x14ac:dyDescent="0.25">
      <c r="B2373" s="23">
        <v>41917</v>
      </c>
      <c r="C2373" s="20" t="s">
        <v>47</v>
      </c>
      <c r="D2373" s="20" t="s">
        <v>40</v>
      </c>
      <c r="E2373" s="2">
        <v>-117.09601873536299</v>
      </c>
      <c r="F2373" s="2">
        <v>106</v>
      </c>
      <c r="H2373" s="2" t="str">
        <f t="shared" si="964"/>
        <v>Carolina Panthers</v>
      </c>
      <c r="I2373" s="2" t="str">
        <f t="shared" si="965"/>
        <v>Chicago Bears</v>
      </c>
      <c r="J2373" s="17">
        <f t="shared" si="966"/>
        <v>-117.09601873536299</v>
      </c>
      <c r="K2373" s="18">
        <f t="shared" si="967"/>
        <v>106</v>
      </c>
      <c r="L2373" s="4">
        <f t="shared" si="968"/>
        <v>1.8539999999999999</v>
      </c>
      <c r="M2373" s="4">
        <f t="shared" si="969"/>
        <v>2.06</v>
      </c>
      <c r="N2373" s="1">
        <f t="shared" ref="N2373:N2436" si="970">1/L2373</f>
        <v>0.53937432578209277</v>
      </c>
      <c r="O2373" s="1">
        <f t="shared" ref="O2373:O2436" si="971">1/M2373</f>
        <v>0.4854368932038835</v>
      </c>
      <c r="P2373" s="1">
        <f t="shared" ref="P2373:P2436" si="972">1-L2373*M2373/(L2373+M2373)</f>
        <v>2.421052631578946E-2</v>
      </c>
      <c r="Q2373" s="1">
        <f t="shared" ref="Q2373:Q2436" si="973">ABS(N2373-O2373)/2</f>
        <v>2.6968716289104633E-2</v>
      </c>
      <c r="R2373" s="1">
        <f t="shared" ref="R2373:R2436" si="974">R$1+IF(L2373&lt;=M2373,Q2373,-Q2373)</f>
        <v>0.5379687162891047</v>
      </c>
      <c r="S2373" s="1"/>
      <c r="T2373" s="17">
        <f t="shared" ref="T2373:T2436" si="975">(1/R2373-1)*1000</f>
        <v>858.84414784929493</v>
      </c>
      <c r="U2373" s="18">
        <f t="shared" ref="U2373:U2436" si="976">1000000/(T2373+S$1)-T$1</f>
        <v>1061.3854342361001</v>
      </c>
      <c r="V2373" s="2">
        <f t="shared" ref="V2373:V2436" si="977">T2373*0.95</f>
        <v>815.90194045683018</v>
      </c>
      <c r="W2373" s="18">
        <f t="shared" ref="W2373:W2436" si="978">U2373*0.95</f>
        <v>1008.316162524295</v>
      </c>
      <c r="X2373" s="2">
        <f t="shared" ref="X2373:X2436" si="979">IF(V2373&lt;1000,-100000/V2373,V2373/10)</f>
        <v>-122.56374821710705</v>
      </c>
      <c r="Y2373" s="2">
        <f t="shared" ref="Y2373:Y2436" si="980">IF(W2373&lt;1000,-100000/W2373,W2373/10)</f>
        <v>100.8316162524295</v>
      </c>
      <c r="Z2373" s="2">
        <f t="shared" ref="Z2373:Z2436" si="981">IF(AL2373&gt;AM2373,V2373,-1000)</f>
        <v>815.90194045683018</v>
      </c>
      <c r="AA2373" s="2">
        <f t="shared" ref="AA2373:AA2436" si="982">IF(AM2373&gt;AL2373,W2373,-1000)</f>
        <v>-1000</v>
      </c>
      <c r="AB2373" s="5">
        <f t="shared" ref="AB2373:AB2436" si="983">IF(AL2373&gt;AM2373,L2373-1,-1)</f>
        <v>0.85399999999999987</v>
      </c>
      <c r="AC2373" s="5">
        <f t="shared" ref="AC2373:AC2436" si="984">IF(AM2373&gt;AL2373,M2373-1,-1)</f>
        <v>-1</v>
      </c>
      <c r="AD2373" s="3">
        <f t="shared" ref="AD2373:AD2436" si="985">YEAR(B2373)*100+MONTH(B2373)</f>
        <v>201410</v>
      </c>
      <c r="AE2373" s="21">
        <v>1.6890000000000001</v>
      </c>
      <c r="AF2373" s="21">
        <v>2.31</v>
      </c>
      <c r="AG2373" s="21">
        <v>1.8540000000000001</v>
      </c>
      <c r="AH2373" s="21">
        <v>2.06</v>
      </c>
      <c r="AI2373">
        <v>31</v>
      </c>
      <c r="AJ2373">
        <v>24</v>
      </c>
      <c r="AK2373">
        <f t="shared" ref="AK2373:AK2436" si="986">IF(J2373&lt;-200,INT(J2373/100)*100,INT(J2373/10)*10)</f>
        <v>-120</v>
      </c>
      <c r="AL2373">
        <f t="shared" ref="AL2373:AL2436" si="987">IF(E2373&lt;F2373,AI2373,AJ2373)</f>
        <v>31</v>
      </c>
      <c r="AM2373">
        <f t="shared" ref="AM2373:AM2436" si="988">IF(E2373&lt;F2373,AJ2373,AI2373)</f>
        <v>24</v>
      </c>
    </row>
    <row r="2374" spans="2:39" x14ac:dyDescent="0.25">
      <c r="B2374" s="23">
        <v>41917</v>
      </c>
      <c r="C2374" s="20" t="s">
        <v>26</v>
      </c>
      <c r="D2374" s="20" t="s">
        <v>43</v>
      </c>
      <c r="E2374" s="2">
        <v>-235.29411764705881</v>
      </c>
      <c r="F2374" s="2">
        <v>210</v>
      </c>
      <c r="H2374" s="2" t="str">
        <f t="shared" si="964"/>
        <v>Dallas Cowboys</v>
      </c>
      <c r="I2374" s="2" t="str">
        <f t="shared" si="965"/>
        <v>Houston Texans</v>
      </c>
      <c r="J2374" s="17">
        <f t="shared" si="966"/>
        <v>-235.29411764705881</v>
      </c>
      <c r="K2374" s="18">
        <f t="shared" si="967"/>
        <v>210</v>
      </c>
      <c r="L2374" s="4">
        <f t="shared" si="968"/>
        <v>1.4249999999999998</v>
      </c>
      <c r="M2374" s="4">
        <f t="shared" si="969"/>
        <v>3.1</v>
      </c>
      <c r="N2374" s="1">
        <f t="shared" si="970"/>
        <v>0.70175438596491235</v>
      </c>
      <c r="O2374" s="1">
        <f t="shared" si="971"/>
        <v>0.32258064516129031</v>
      </c>
      <c r="P2374" s="1">
        <f t="shared" si="972"/>
        <v>2.3756906077348261E-2</v>
      </c>
      <c r="Q2374" s="1">
        <f t="shared" si="973"/>
        <v>0.18958687040181102</v>
      </c>
      <c r="R2374" s="1">
        <f t="shared" si="974"/>
        <v>0.700586870401811</v>
      </c>
      <c r="S2374" s="1"/>
      <c r="T2374" s="17">
        <f t="shared" si="975"/>
        <v>427.37473716352281</v>
      </c>
      <c r="U2374" s="18">
        <f t="shared" si="976"/>
        <v>2071.9633372112958</v>
      </c>
      <c r="V2374" s="2">
        <f t="shared" si="977"/>
        <v>406.00600030534667</v>
      </c>
      <c r="W2374" s="18">
        <f t="shared" si="978"/>
        <v>1968.365170350731</v>
      </c>
      <c r="X2374" s="2">
        <f t="shared" si="979"/>
        <v>-246.30177860620918</v>
      </c>
      <c r="Y2374" s="2">
        <f t="shared" si="980"/>
        <v>196.83651703507309</v>
      </c>
      <c r="Z2374" s="2">
        <f t="shared" si="981"/>
        <v>406.00600030534667</v>
      </c>
      <c r="AA2374" s="2">
        <f t="shared" si="982"/>
        <v>-1000</v>
      </c>
      <c r="AB2374" s="5">
        <f t="shared" si="983"/>
        <v>0.42499999999999982</v>
      </c>
      <c r="AC2374" s="5">
        <f t="shared" si="984"/>
        <v>-1</v>
      </c>
      <c r="AD2374" s="3">
        <f t="shared" si="985"/>
        <v>201410</v>
      </c>
      <c r="AE2374" s="21">
        <v>1.4690000000000001</v>
      </c>
      <c r="AF2374" s="21">
        <v>2.91</v>
      </c>
      <c r="AG2374" s="21">
        <v>1.425</v>
      </c>
      <c r="AH2374" s="21">
        <v>3.1</v>
      </c>
      <c r="AI2374">
        <v>20</v>
      </c>
      <c r="AJ2374">
        <v>17</v>
      </c>
      <c r="AK2374">
        <f t="shared" si="986"/>
        <v>-300</v>
      </c>
      <c r="AL2374">
        <f t="shared" si="987"/>
        <v>20</v>
      </c>
      <c r="AM2374">
        <f t="shared" si="988"/>
        <v>17</v>
      </c>
    </row>
    <row r="2375" spans="2:39" x14ac:dyDescent="0.25">
      <c r="B2375" s="23">
        <v>41917</v>
      </c>
      <c r="C2375" s="20" t="s">
        <v>37</v>
      </c>
      <c r="D2375" s="20" t="s">
        <v>27</v>
      </c>
      <c r="E2375" s="2">
        <v>-220.26431718061676</v>
      </c>
      <c r="F2375" s="2">
        <v>197.00000000000003</v>
      </c>
      <c r="H2375" s="2" t="str">
        <f t="shared" ref="H2375:H2438" si="989">IF(E2375&lt;=F2375,C2375,D2375)</f>
        <v>Detroit Lions</v>
      </c>
      <c r="I2375" s="2" t="str">
        <f t="shared" ref="I2375:I2438" si="990">IF(E2375&gt;F2375,C2375,D2375)</f>
        <v>Buffalo Bills</v>
      </c>
      <c r="J2375" s="17">
        <f t="shared" ref="J2375:J2438" si="991">IF(E2375&lt;=F2375,E2375,F2375)</f>
        <v>-220.26431718061676</v>
      </c>
      <c r="K2375" s="18">
        <f t="shared" ref="K2375:K2438" si="992">IF(E2375&gt;F2375,E2375,F2375)</f>
        <v>197.00000000000003</v>
      </c>
      <c r="L2375" s="4">
        <f t="shared" si="968"/>
        <v>1.4540000000000002</v>
      </c>
      <c r="M2375" s="4">
        <f t="shared" si="969"/>
        <v>2.97</v>
      </c>
      <c r="N2375" s="1">
        <f t="shared" si="970"/>
        <v>0.68775790921595592</v>
      </c>
      <c r="O2375" s="1">
        <f t="shared" si="971"/>
        <v>0.33670033670033667</v>
      </c>
      <c r="P2375" s="1">
        <f t="shared" si="972"/>
        <v>2.3874321880650751E-2</v>
      </c>
      <c r="Q2375" s="1">
        <f t="shared" si="973"/>
        <v>0.17552878625780963</v>
      </c>
      <c r="R2375" s="1">
        <f t="shared" si="974"/>
        <v>0.68652878625780966</v>
      </c>
      <c r="S2375" s="1"/>
      <c r="T2375" s="17">
        <f t="shared" si="975"/>
        <v>456.6031607369099</v>
      </c>
      <c r="U2375" s="18">
        <f t="shared" si="976"/>
        <v>1948.6078523326898</v>
      </c>
      <c r="V2375" s="2">
        <f t="shared" si="977"/>
        <v>433.77300270006441</v>
      </c>
      <c r="W2375" s="18">
        <f t="shared" si="978"/>
        <v>1851.1774597160552</v>
      </c>
      <c r="X2375" s="2">
        <f t="shared" si="979"/>
        <v>-230.53532464570125</v>
      </c>
      <c r="Y2375" s="2">
        <f t="shared" si="980"/>
        <v>185.11774597160553</v>
      </c>
      <c r="Z2375" s="2">
        <f t="shared" si="981"/>
        <v>-1000</v>
      </c>
      <c r="AA2375" s="2">
        <f t="shared" si="982"/>
        <v>1851.1774597160552</v>
      </c>
      <c r="AB2375" s="5">
        <f t="shared" si="983"/>
        <v>-1</v>
      </c>
      <c r="AC2375" s="5">
        <f t="shared" si="984"/>
        <v>1.9700000000000002</v>
      </c>
      <c r="AD2375" s="3">
        <f t="shared" si="985"/>
        <v>201410</v>
      </c>
      <c r="AE2375" s="21">
        <v>1.304</v>
      </c>
      <c r="AF2375" s="21">
        <v>3.88</v>
      </c>
      <c r="AG2375" s="21">
        <v>1.454</v>
      </c>
      <c r="AH2375" s="21">
        <v>2.97</v>
      </c>
      <c r="AI2375">
        <v>14</v>
      </c>
      <c r="AJ2375">
        <v>17</v>
      </c>
      <c r="AK2375">
        <f t="shared" si="986"/>
        <v>-300</v>
      </c>
      <c r="AL2375">
        <f t="shared" si="987"/>
        <v>14</v>
      </c>
      <c r="AM2375">
        <f t="shared" si="988"/>
        <v>17</v>
      </c>
    </row>
    <row r="2376" spans="2:39" x14ac:dyDescent="0.25">
      <c r="B2376" s="23">
        <v>41917</v>
      </c>
      <c r="C2376" s="20" t="s">
        <v>42</v>
      </c>
      <c r="D2376" s="20" t="s">
        <v>31</v>
      </c>
      <c r="E2376" s="2">
        <v>-139.08205841446451</v>
      </c>
      <c r="F2376" s="2">
        <v>125.99999999999997</v>
      </c>
      <c r="H2376" s="2" t="str">
        <f t="shared" si="989"/>
        <v>Indianapolis Colts</v>
      </c>
      <c r="I2376" s="2" t="str">
        <f t="shared" si="990"/>
        <v>Baltimore Ravens</v>
      </c>
      <c r="J2376" s="17">
        <f t="shared" si="991"/>
        <v>-139.08205841446451</v>
      </c>
      <c r="K2376" s="18">
        <f t="shared" si="992"/>
        <v>125.99999999999997</v>
      </c>
      <c r="L2376" s="4">
        <f t="shared" si="968"/>
        <v>1.7190000000000001</v>
      </c>
      <c r="M2376" s="4">
        <f t="shared" si="969"/>
        <v>2.2599999999999998</v>
      </c>
      <c r="N2376" s="1">
        <f t="shared" si="970"/>
        <v>0.58173356602675974</v>
      </c>
      <c r="O2376" s="1">
        <f t="shared" si="971"/>
        <v>0.44247787610619471</v>
      </c>
      <c r="P2376" s="1">
        <f t="shared" si="972"/>
        <v>2.3639105302839969E-2</v>
      </c>
      <c r="Q2376" s="1">
        <f t="shared" si="973"/>
        <v>6.9627844960282514E-2</v>
      </c>
      <c r="R2376" s="1">
        <f t="shared" si="974"/>
        <v>0.58062784496028252</v>
      </c>
      <c r="S2376" s="1"/>
      <c r="T2376" s="17">
        <f t="shared" si="975"/>
        <v>722.27358484401384</v>
      </c>
      <c r="U2376" s="18">
        <f t="shared" si="976"/>
        <v>1258.3160788446787</v>
      </c>
      <c r="V2376" s="2">
        <f t="shared" si="977"/>
        <v>686.15990560181308</v>
      </c>
      <c r="W2376" s="18">
        <f t="shared" si="978"/>
        <v>1195.4002749024448</v>
      </c>
      <c r="X2376" s="2">
        <f t="shared" si="979"/>
        <v>-145.7386232911592</v>
      </c>
      <c r="Y2376" s="2">
        <f t="shared" si="980"/>
        <v>119.54002749024448</v>
      </c>
      <c r="Z2376" s="2">
        <f t="shared" si="981"/>
        <v>686.15990560181308</v>
      </c>
      <c r="AA2376" s="2">
        <f t="shared" si="982"/>
        <v>-1000</v>
      </c>
      <c r="AB2376" s="5">
        <f t="shared" si="983"/>
        <v>0.71900000000000008</v>
      </c>
      <c r="AC2376" s="5">
        <f t="shared" si="984"/>
        <v>-1</v>
      </c>
      <c r="AD2376" s="3">
        <f t="shared" si="985"/>
        <v>201410</v>
      </c>
      <c r="AE2376" s="21">
        <v>1.5309999999999999</v>
      </c>
      <c r="AF2376" s="21">
        <v>2.69</v>
      </c>
      <c r="AG2376" s="21">
        <v>1.7190000000000001</v>
      </c>
      <c r="AH2376" s="21">
        <v>2.2599999999999998</v>
      </c>
      <c r="AI2376">
        <v>20</v>
      </c>
      <c r="AJ2376">
        <v>13</v>
      </c>
      <c r="AK2376">
        <f t="shared" si="986"/>
        <v>-140</v>
      </c>
      <c r="AL2376">
        <f t="shared" si="987"/>
        <v>20</v>
      </c>
      <c r="AM2376">
        <f t="shared" si="988"/>
        <v>13</v>
      </c>
    </row>
    <row r="2377" spans="2:39" x14ac:dyDescent="0.25">
      <c r="B2377" s="23">
        <v>41917</v>
      </c>
      <c r="C2377" s="20" t="s">
        <v>29</v>
      </c>
      <c r="D2377" s="20" t="s">
        <v>48</v>
      </c>
      <c r="E2377" s="2">
        <v>204.99999999999997</v>
      </c>
      <c r="F2377" s="2">
        <v>-230.41474654377885</v>
      </c>
      <c r="H2377" s="2" t="str">
        <f t="shared" si="989"/>
        <v>Pittsburgh Steelers</v>
      </c>
      <c r="I2377" s="2" t="str">
        <f t="shared" si="990"/>
        <v>Jacksonville Jaguars</v>
      </c>
      <c r="J2377" s="17">
        <f t="shared" si="991"/>
        <v>-230.41474654377885</v>
      </c>
      <c r="K2377" s="18">
        <f t="shared" si="992"/>
        <v>204.99999999999997</v>
      </c>
      <c r="L2377" s="4">
        <f t="shared" si="968"/>
        <v>1.4339999999999999</v>
      </c>
      <c r="M2377" s="4">
        <f t="shared" si="969"/>
        <v>3.05</v>
      </c>
      <c r="N2377" s="1">
        <f t="shared" si="970"/>
        <v>0.69735006973500702</v>
      </c>
      <c r="O2377" s="1">
        <f t="shared" si="971"/>
        <v>0.32786885245901642</v>
      </c>
      <c r="P2377" s="1">
        <f t="shared" si="972"/>
        <v>2.4598572702943966E-2</v>
      </c>
      <c r="Q2377" s="1">
        <f t="shared" si="973"/>
        <v>0.1847406086379953</v>
      </c>
      <c r="R2377" s="1">
        <f t="shared" si="974"/>
        <v>0.69574060863799536</v>
      </c>
      <c r="S2377" s="1"/>
      <c r="T2377" s="17">
        <f t="shared" si="975"/>
        <v>437.31728115975989</v>
      </c>
      <c r="U2377" s="18">
        <f t="shared" si="976"/>
        <v>2028.3240111062205</v>
      </c>
      <c r="V2377" s="2">
        <f t="shared" si="977"/>
        <v>415.45141710177188</v>
      </c>
      <c r="W2377" s="18">
        <f t="shared" si="978"/>
        <v>1926.9078105509093</v>
      </c>
      <c r="X2377" s="2">
        <f t="shared" si="979"/>
        <v>-240.70203129311579</v>
      </c>
      <c r="Y2377" s="2">
        <f t="shared" si="980"/>
        <v>192.69078105509092</v>
      </c>
      <c r="Z2377" s="2">
        <f t="shared" si="981"/>
        <v>415.45141710177188</v>
      </c>
      <c r="AA2377" s="2">
        <f t="shared" si="982"/>
        <v>-1000</v>
      </c>
      <c r="AB2377" s="5">
        <f t="shared" si="983"/>
        <v>0.43399999999999994</v>
      </c>
      <c r="AC2377" s="5">
        <f t="shared" si="984"/>
        <v>-1</v>
      </c>
      <c r="AD2377" s="3">
        <f t="shared" si="985"/>
        <v>201410</v>
      </c>
      <c r="AE2377" s="21">
        <v>3.58</v>
      </c>
      <c r="AF2377" s="21">
        <v>1.3420000000000001</v>
      </c>
      <c r="AG2377" s="21">
        <v>3.05</v>
      </c>
      <c r="AH2377" s="21">
        <v>1.4339999999999999</v>
      </c>
      <c r="AI2377">
        <v>9</v>
      </c>
      <c r="AJ2377">
        <v>17</v>
      </c>
      <c r="AK2377">
        <f t="shared" si="986"/>
        <v>-300</v>
      </c>
      <c r="AL2377">
        <f t="shared" si="987"/>
        <v>17</v>
      </c>
      <c r="AM2377">
        <f t="shared" si="988"/>
        <v>9</v>
      </c>
    </row>
    <row r="2378" spans="2:39" x14ac:dyDescent="0.25">
      <c r="B2378" s="23">
        <v>41917</v>
      </c>
      <c r="C2378" s="20" t="s">
        <v>46</v>
      </c>
      <c r="D2378" s="20" t="s">
        <v>30</v>
      </c>
      <c r="E2378" s="2">
        <v>-552.48618784530368</v>
      </c>
      <c r="F2378" s="2">
        <v>461.00000000000006</v>
      </c>
      <c r="H2378" s="2" t="str">
        <f t="shared" si="989"/>
        <v>New Orleans Saints</v>
      </c>
      <c r="I2378" s="2" t="str">
        <f t="shared" si="990"/>
        <v>Tampa Bay Buccaneers</v>
      </c>
      <c r="J2378" s="17">
        <f t="shared" si="991"/>
        <v>-552.48618784530368</v>
      </c>
      <c r="K2378" s="18">
        <f t="shared" si="992"/>
        <v>461.00000000000006</v>
      </c>
      <c r="L2378" s="4">
        <f t="shared" si="968"/>
        <v>1.181</v>
      </c>
      <c r="M2378" s="4">
        <f t="shared" si="969"/>
        <v>5.61</v>
      </c>
      <c r="N2378" s="1">
        <f t="shared" si="970"/>
        <v>0.84674005080440307</v>
      </c>
      <c r="O2378" s="1">
        <f t="shared" si="971"/>
        <v>0.17825311942959002</v>
      </c>
      <c r="P2378" s="1">
        <f t="shared" si="972"/>
        <v>2.4383743189515528E-2</v>
      </c>
      <c r="Q2378" s="1">
        <f t="shared" si="973"/>
        <v>0.33424346568740654</v>
      </c>
      <c r="R2378" s="1">
        <f t="shared" si="974"/>
        <v>0.8452434656874066</v>
      </c>
      <c r="S2378" s="1"/>
      <c r="T2378" s="17">
        <f t="shared" si="975"/>
        <v>183.09107445951733</v>
      </c>
      <c r="U2378" s="18">
        <f t="shared" si="976"/>
        <v>4339.2136408432089</v>
      </c>
      <c r="V2378" s="2">
        <f t="shared" si="977"/>
        <v>173.93652073654147</v>
      </c>
      <c r="W2378" s="18">
        <f t="shared" si="978"/>
        <v>4122.2529588010484</v>
      </c>
      <c r="X2378" s="2">
        <f t="shared" si="979"/>
        <v>-574.92238879187551</v>
      </c>
      <c r="Y2378" s="2">
        <f t="shared" si="980"/>
        <v>412.22529588010485</v>
      </c>
      <c r="Z2378" s="2">
        <f t="shared" si="981"/>
        <v>173.93652073654147</v>
      </c>
      <c r="AA2378" s="2">
        <f t="shared" si="982"/>
        <v>-1000</v>
      </c>
      <c r="AB2378" s="5">
        <f t="shared" si="983"/>
        <v>0.18100000000000005</v>
      </c>
      <c r="AC2378" s="5">
        <f t="shared" si="984"/>
        <v>-1</v>
      </c>
      <c r="AD2378" s="3">
        <f t="shared" si="985"/>
        <v>201410</v>
      </c>
      <c r="AE2378" s="21">
        <v>1.1859999999999999</v>
      </c>
      <c r="AF2378" s="21">
        <v>5.5</v>
      </c>
      <c r="AG2378" s="21">
        <v>1.181</v>
      </c>
      <c r="AH2378" s="21">
        <v>5.61</v>
      </c>
      <c r="AI2378">
        <v>37</v>
      </c>
      <c r="AJ2378">
        <v>31</v>
      </c>
      <c r="AK2378">
        <f t="shared" si="986"/>
        <v>-600</v>
      </c>
      <c r="AL2378">
        <f t="shared" si="987"/>
        <v>37</v>
      </c>
      <c r="AM2378">
        <f t="shared" si="988"/>
        <v>31</v>
      </c>
    </row>
    <row r="2379" spans="2:39" x14ac:dyDescent="0.25">
      <c r="B2379" s="23">
        <v>41917</v>
      </c>
      <c r="C2379" s="20" t="s">
        <v>28</v>
      </c>
      <c r="D2379" s="20" t="s">
        <v>38</v>
      </c>
      <c r="E2379" s="2">
        <v>-196.07843137254901</v>
      </c>
      <c r="F2379" s="2">
        <v>175.99999999999997</v>
      </c>
      <c r="H2379" s="2" t="str">
        <f t="shared" si="989"/>
        <v>New York Giants</v>
      </c>
      <c r="I2379" s="2" t="str">
        <f t="shared" si="990"/>
        <v>Atlanta Falcons</v>
      </c>
      <c r="J2379" s="17">
        <f t="shared" si="991"/>
        <v>-196.07843137254901</v>
      </c>
      <c r="K2379" s="18">
        <f t="shared" si="992"/>
        <v>175.99999999999997</v>
      </c>
      <c r="L2379" s="4">
        <f t="shared" si="968"/>
        <v>1.51</v>
      </c>
      <c r="M2379" s="4">
        <f t="shared" si="969"/>
        <v>2.76</v>
      </c>
      <c r="N2379" s="1">
        <f t="shared" si="970"/>
        <v>0.66225165562913912</v>
      </c>
      <c r="O2379" s="1">
        <f t="shared" si="971"/>
        <v>0.3623188405797102</v>
      </c>
      <c r="P2379" s="1">
        <f t="shared" si="972"/>
        <v>2.3981264637002453E-2</v>
      </c>
      <c r="Q2379" s="1">
        <f t="shared" si="973"/>
        <v>0.14996640752471446</v>
      </c>
      <c r="R2379" s="1">
        <f t="shared" si="974"/>
        <v>0.66096640752471447</v>
      </c>
      <c r="S2379" s="1"/>
      <c r="T2379" s="17">
        <f t="shared" si="975"/>
        <v>512.93619254410987</v>
      </c>
      <c r="U2379" s="18">
        <f t="shared" si="976"/>
        <v>1747.3196475929296</v>
      </c>
      <c r="V2379" s="2">
        <f t="shared" si="977"/>
        <v>487.28938291690434</v>
      </c>
      <c r="W2379" s="18">
        <f t="shared" si="978"/>
        <v>1659.9536652132831</v>
      </c>
      <c r="X2379" s="2">
        <f t="shared" si="979"/>
        <v>-205.21686600557976</v>
      </c>
      <c r="Y2379" s="2">
        <f t="shared" si="980"/>
        <v>165.99536652132832</v>
      </c>
      <c r="Z2379" s="2">
        <f t="shared" si="981"/>
        <v>487.28938291690434</v>
      </c>
      <c r="AA2379" s="2">
        <f t="shared" si="982"/>
        <v>-1000</v>
      </c>
      <c r="AB2379" s="5">
        <f t="shared" si="983"/>
        <v>0.51</v>
      </c>
      <c r="AC2379" s="5">
        <f t="shared" si="984"/>
        <v>-1</v>
      </c>
      <c r="AD2379" s="3">
        <f t="shared" si="985"/>
        <v>201410</v>
      </c>
      <c r="AE2379" s="21">
        <v>1.476</v>
      </c>
      <c r="AF2379" s="21">
        <v>2.88</v>
      </c>
      <c r="AG2379" s="21">
        <v>1.51</v>
      </c>
      <c r="AH2379" s="21">
        <v>2.76</v>
      </c>
      <c r="AI2379">
        <v>30</v>
      </c>
      <c r="AJ2379">
        <v>20</v>
      </c>
      <c r="AK2379">
        <f t="shared" si="986"/>
        <v>-200</v>
      </c>
      <c r="AL2379">
        <f t="shared" si="987"/>
        <v>30</v>
      </c>
      <c r="AM2379">
        <f t="shared" si="988"/>
        <v>20</v>
      </c>
    </row>
    <row r="2380" spans="2:39" x14ac:dyDescent="0.25">
      <c r="B2380" s="23">
        <v>41917</v>
      </c>
      <c r="C2380" s="20" t="s">
        <v>22</v>
      </c>
      <c r="D2380" s="20" t="s">
        <v>58</v>
      </c>
      <c r="E2380" s="2">
        <v>-195.3125</v>
      </c>
      <c r="F2380" s="2">
        <v>175</v>
      </c>
      <c r="H2380" s="2" t="str">
        <f t="shared" si="989"/>
        <v>Philadelphia Eagles</v>
      </c>
      <c r="I2380" s="2" t="str">
        <f t="shared" si="990"/>
        <v>St. Louis Rams</v>
      </c>
      <c r="J2380" s="17">
        <f t="shared" si="991"/>
        <v>-195.3125</v>
      </c>
      <c r="K2380" s="18">
        <f t="shared" si="992"/>
        <v>175</v>
      </c>
      <c r="L2380" s="4">
        <f t="shared" si="968"/>
        <v>1.512</v>
      </c>
      <c r="M2380" s="4">
        <f t="shared" si="969"/>
        <v>2.75</v>
      </c>
      <c r="N2380" s="1">
        <f t="shared" si="970"/>
        <v>0.66137566137566139</v>
      </c>
      <c r="O2380" s="1">
        <f t="shared" si="971"/>
        <v>0.36363636363636365</v>
      </c>
      <c r="P2380" s="1">
        <f t="shared" si="972"/>
        <v>2.4401689347724131E-2</v>
      </c>
      <c r="Q2380" s="1">
        <f t="shared" si="973"/>
        <v>0.14886964886964887</v>
      </c>
      <c r="R2380" s="1">
        <f t="shared" si="974"/>
        <v>0.65986964886964894</v>
      </c>
      <c r="S2380" s="1"/>
      <c r="T2380" s="17">
        <f t="shared" si="975"/>
        <v>515.45081928376521</v>
      </c>
      <c r="U2380" s="18">
        <f t="shared" si="976"/>
        <v>1739.277880578285</v>
      </c>
      <c r="V2380" s="2">
        <f t="shared" si="977"/>
        <v>489.67827831957692</v>
      </c>
      <c r="W2380" s="18">
        <f t="shared" si="978"/>
        <v>1652.3139865493706</v>
      </c>
      <c r="X2380" s="2">
        <f t="shared" si="979"/>
        <v>-204.21571555750606</v>
      </c>
      <c r="Y2380" s="2">
        <f t="shared" si="980"/>
        <v>165.23139865493707</v>
      </c>
      <c r="Z2380" s="2">
        <f t="shared" si="981"/>
        <v>489.67827831957692</v>
      </c>
      <c r="AA2380" s="2">
        <f t="shared" si="982"/>
        <v>-1000</v>
      </c>
      <c r="AB2380" s="5">
        <f t="shared" si="983"/>
        <v>0.51200000000000001</v>
      </c>
      <c r="AC2380" s="5">
        <f t="shared" si="984"/>
        <v>-1</v>
      </c>
      <c r="AD2380" s="3">
        <f t="shared" si="985"/>
        <v>201410</v>
      </c>
      <c r="AE2380" s="21">
        <v>1.3380000000000001</v>
      </c>
      <c r="AF2380" s="21">
        <v>3.6</v>
      </c>
      <c r="AG2380" s="21">
        <v>1.512</v>
      </c>
      <c r="AH2380" s="21">
        <v>2.75</v>
      </c>
      <c r="AI2380">
        <v>34</v>
      </c>
      <c r="AJ2380">
        <v>28</v>
      </c>
      <c r="AK2380">
        <f t="shared" si="986"/>
        <v>-200</v>
      </c>
      <c r="AL2380">
        <f t="shared" si="987"/>
        <v>34</v>
      </c>
      <c r="AM2380">
        <f t="shared" si="988"/>
        <v>28</v>
      </c>
    </row>
    <row r="2381" spans="2:39" x14ac:dyDescent="0.25">
      <c r="B2381" s="23">
        <v>41917</v>
      </c>
      <c r="C2381" s="20" t="s">
        <v>44</v>
      </c>
      <c r="D2381" s="20" t="s">
        <v>49</v>
      </c>
      <c r="E2381" s="2">
        <v>104.99999999999999</v>
      </c>
      <c r="F2381" s="2">
        <v>-116.00928074245938</v>
      </c>
      <c r="H2381" s="2" t="str">
        <f t="shared" si="989"/>
        <v>Cleveland Browns</v>
      </c>
      <c r="I2381" s="2" t="str">
        <f t="shared" si="990"/>
        <v>Tennessee Titans</v>
      </c>
      <c r="J2381" s="17">
        <f t="shared" si="991"/>
        <v>-116.00928074245938</v>
      </c>
      <c r="K2381" s="18">
        <f t="shared" si="992"/>
        <v>104.99999999999999</v>
      </c>
      <c r="L2381" s="4">
        <f t="shared" si="968"/>
        <v>1.8620000000000003</v>
      </c>
      <c r="M2381" s="4">
        <f t="shared" si="969"/>
        <v>2.0499999999999998</v>
      </c>
      <c r="N2381" s="1">
        <f t="shared" si="970"/>
        <v>0.53705692803437155</v>
      </c>
      <c r="O2381" s="1">
        <f t="shared" si="971"/>
        <v>0.48780487804878053</v>
      </c>
      <c r="P2381" s="1">
        <f t="shared" si="972"/>
        <v>2.4258691206543892E-2</v>
      </c>
      <c r="Q2381" s="1">
        <f t="shared" si="973"/>
        <v>2.4626024992795509E-2</v>
      </c>
      <c r="R2381" s="1">
        <f t="shared" si="974"/>
        <v>0.53562602499279555</v>
      </c>
      <c r="S2381" s="1"/>
      <c r="T2381" s="17">
        <f t="shared" si="975"/>
        <v>866.97425692385013</v>
      </c>
      <c r="U2381" s="18">
        <f t="shared" si="976"/>
        <v>1051.5221796644421</v>
      </c>
      <c r="V2381" s="2">
        <f t="shared" si="977"/>
        <v>823.62554407765754</v>
      </c>
      <c r="W2381" s="18">
        <f t="shared" si="978"/>
        <v>998.94607068121991</v>
      </c>
      <c r="X2381" s="2">
        <f t="shared" si="979"/>
        <v>-121.41439847155986</v>
      </c>
      <c r="Y2381" s="2">
        <f t="shared" si="980"/>
        <v>-100.10550412576941</v>
      </c>
      <c r="Z2381" s="2">
        <f t="shared" si="981"/>
        <v>823.62554407765754</v>
      </c>
      <c r="AA2381" s="2">
        <f t="shared" si="982"/>
        <v>-1000</v>
      </c>
      <c r="AB2381" s="5">
        <f t="shared" si="983"/>
        <v>0.86200000000000032</v>
      </c>
      <c r="AC2381" s="5">
        <f t="shared" si="984"/>
        <v>-1</v>
      </c>
      <c r="AD2381" s="3">
        <f t="shared" si="985"/>
        <v>201410</v>
      </c>
      <c r="AE2381" s="21">
        <v>1.7689999999999999</v>
      </c>
      <c r="AF2381" s="21">
        <v>2.1800000000000002</v>
      </c>
      <c r="AG2381" s="21">
        <v>2.0499999999999998</v>
      </c>
      <c r="AH2381" s="21">
        <v>1.8620000000000001</v>
      </c>
      <c r="AI2381">
        <v>28</v>
      </c>
      <c r="AJ2381">
        <v>29</v>
      </c>
      <c r="AK2381">
        <f t="shared" si="986"/>
        <v>-120</v>
      </c>
      <c r="AL2381">
        <f t="shared" si="987"/>
        <v>29</v>
      </c>
      <c r="AM2381">
        <f t="shared" si="988"/>
        <v>28</v>
      </c>
    </row>
    <row r="2382" spans="2:39" x14ac:dyDescent="0.25">
      <c r="B2382" s="23">
        <v>41914</v>
      </c>
      <c r="C2382" s="20" t="s">
        <v>36</v>
      </c>
      <c r="D2382" s="20" t="s">
        <v>32</v>
      </c>
      <c r="E2382" s="2">
        <v>-400</v>
      </c>
      <c r="F2382" s="2">
        <v>346</v>
      </c>
      <c r="H2382" s="2" t="str">
        <f t="shared" si="989"/>
        <v>Green Bay Packers</v>
      </c>
      <c r="I2382" s="2" t="str">
        <f t="shared" si="990"/>
        <v>Minnesota Vikings</v>
      </c>
      <c r="J2382" s="17">
        <f t="shared" si="991"/>
        <v>-400</v>
      </c>
      <c r="K2382" s="18">
        <f t="shared" si="992"/>
        <v>346</v>
      </c>
      <c r="L2382" s="4">
        <f t="shared" si="968"/>
        <v>1.25</v>
      </c>
      <c r="M2382" s="4">
        <f t="shared" si="969"/>
        <v>4.46</v>
      </c>
      <c r="N2382" s="1">
        <f t="shared" si="970"/>
        <v>0.8</v>
      </c>
      <c r="O2382" s="1">
        <f t="shared" si="971"/>
        <v>0.22421524663677131</v>
      </c>
      <c r="P2382" s="1">
        <f t="shared" si="972"/>
        <v>2.3642732049036774E-2</v>
      </c>
      <c r="Q2382" s="1">
        <f t="shared" si="973"/>
        <v>0.28789237668161438</v>
      </c>
      <c r="R2382" s="1">
        <f t="shared" si="974"/>
        <v>0.79889237668161439</v>
      </c>
      <c r="S2382" s="1"/>
      <c r="T2382" s="17">
        <f t="shared" si="975"/>
        <v>251.73306090832037</v>
      </c>
      <c r="U2382" s="18">
        <f t="shared" si="976"/>
        <v>3325.0323008798923</v>
      </c>
      <c r="V2382" s="2">
        <f t="shared" si="977"/>
        <v>239.14640786290434</v>
      </c>
      <c r="W2382" s="18">
        <f t="shared" si="978"/>
        <v>3158.7806858358977</v>
      </c>
      <c r="X2382" s="2">
        <f t="shared" si="979"/>
        <v>-418.15388695834849</v>
      </c>
      <c r="Y2382" s="2">
        <f t="shared" si="980"/>
        <v>315.87806858358977</v>
      </c>
      <c r="Z2382" s="2">
        <f t="shared" si="981"/>
        <v>239.14640786290434</v>
      </c>
      <c r="AA2382" s="2">
        <f t="shared" si="982"/>
        <v>-1000</v>
      </c>
      <c r="AB2382" s="5">
        <f t="shared" si="983"/>
        <v>0.25</v>
      </c>
      <c r="AC2382" s="5">
        <f t="shared" si="984"/>
        <v>-1</v>
      </c>
      <c r="AD2382" s="3">
        <f t="shared" si="985"/>
        <v>201410</v>
      </c>
      <c r="AE2382" s="21">
        <v>1.232</v>
      </c>
      <c r="AF2382" s="21">
        <v>4.6900000000000004</v>
      </c>
      <c r="AG2382" s="21">
        <v>1.25</v>
      </c>
      <c r="AH2382" s="21">
        <v>4.46</v>
      </c>
      <c r="AI2382">
        <v>42</v>
      </c>
      <c r="AJ2382">
        <v>10</v>
      </c>
      <c r="AK2382">
        <f t="shared" si="986"/>
        <v>-400</v>
      </c>
      <c r="AL2382">
        <f t="shared" si="987"/>
        <v>42</v>
      </c>
      <c r="AM2382">
        <f t="shared" si="988"/>
        <v>10</v>
      </c>
    </row>
    <row r="2383" spans="2:39" x14ac:dyDescent="0.25">
      <c r="B2383" s="23">
        <v>41911</v>
      </c>
      <c r="C2383" s="20" t="s">
        <v>23</v>
      </c>
      <c r="D2383" s="20" t="s">
        <v>39</v>
      </c>
      <c r="E2383" s="2">
        <v>125</v>
      </c>
      <c r="F2383" s="2">
        <v>-138.12154696132598</v>
      </c>
      <c r="H2383" s="2" t="str">
        <f t="shared" si="989"/>
        <v>New England Patriots</v>
      </c>
      <c r="I2383" s="2" t="str">
        <f t="shared" si="990"/>
        <v>Kansas City Chiefs</v>
      </c>
      <c r="J2383" s="17">
        <f t="shared" si="991"/>
        <v>-138.12154696132598</v>
      </c>
      <c r="K2383" s="18">
        <f t="shared" si="992"/>
        <v>125</v>
      </c>
      <c r="L2383" s="4">
        <f t="shared" si="968"/>
        <v>1.724</v>
      </c>
      <c r="M2383" s="4">
        <f t="shared" si="969"/>
        <v>2.25</v>
      </c>
      <c r="N2383" s="1">
        <f t="shared" si="970"/>
        <v>0.58004640371229699</v>
      </c>
      <c r="O2383" s="1">
        <f t="shared" si="971"/>
        <v>0.44444444444444442</v>
      </c>
      <c r="P2383" s="1">
        <f t="shared" si="972"/>
        <v>2.3905385002516377E-2</v>
      </c>
      <c r="Q2383" s="1">
        <f t="shared" si="973"/>
        <v>6.7800979633926284E-2</v>
      </c>
      <c r="R2383" s="1">
        <f t="shared" si="974"/>
        <v>0.57880097963392629</v>
      </c>
      <c r="S2383" s="1"/>
      <c r="T2383" s="17">
        <f t="shared" si="975"/>
        <v>727.70958444553617</v>
      </c>
      <c r="U2383" s="18">
        <f t="shared" si="976"/>
        <v>1249.1472710184614</v>
      </c>
      <c r="V2383" s="2">
        <f t="shared" si="977"/>
        <v>691.32410522325938</v>
      </c>
      <c r="W2383" s="18">
        <f t="shared" si="978"/>
        <v>1186.6899074675382</v>
      </c>
      <c r="X2383" s="2">
        <f t="shared" si="979"/>
        <v>-144.64995397159709</v>
      </c>
      <c r="Y2383" s="2">
        <f t="shared" si="980"/>
        <v>118.66899074675382</v>
      </c>
      <c r="Z2383" s="2">
        <f t="shared" si="981"/>
        <v>-1000</v>
      </c>
      <c r="AA2383" s="2">
        <f t="shared" si="982"/>
        <v>1186.6899074675382</v>
      </c>
      <c r="AB2383" s="5">
        <f t="shared" si="983"/>
        <v>-1</v>
      </c>
      <c r="AC2383" s="5">
        <f t="shared" si="984"/>
        <v>1.25</v>
      </c>
      <c r="AD2383" s="3">
        <f t="shared" si="985"/>
        <v>201409</v>
      </c>
      <c r="AE2383" s="21">
        <v>2.66</v>
      </c>
      <c r="AF2383" s="21">
        <v>1.54</v>
      </c>
      <c r="AG2383" s="21">
        <v>2.25</v>
      </c>
      <c r="AH2383" s="21">
        <v>1.724</v>
      </c>
      <c r="AI2383">
        <v>41</v>
      </c>
      <c r="AJ2383">
        <v>14</v>
      </c>
      <c r="AK2383">
        <f t="shared" si="986"/>
        <v>-140</v>
      </c>
      <c r="AL2383">
        <f t="shared" si="987"/>
        <v>14</v>
      </c>
      <c r="AM2383">
        <f t="shared" si="988"/>
        <v>41</v>
      </c>
    </row>
    <row r="2384" spans="2:39" x14ac:dyDescent="0.25">
      <c r="B2384" s="23">
        <v>41910</v>
      </c>
      <c r="C2384" s="20" t="s">
        <v>26</v>
      </c>
      <c r="D2384" s="20" t="s">
        <v>46</v>
      </c>
      <c r="E2384" s="2">
        <v>125</v>
      </c>
      <c r="F2384" s="2">
        <v>-138.12154696132598</v>
      </c>
      <c r="H2384" s="2" t="str">
        <f t="shared" si="989"/>
        <v>New Orleans Saints</v>
      </c>
      <c r="I2384" s="2" t="str">
        <f t="shared" si="990"/>
        <v>Dallas Cowboys</v>
      </c>
      <c r="J2384" s="17">
        <f t="shared" si="991"/>
        <v>-138.12154696132598</v>
      </c>
      <c r="K2384" s="18">
        <f t="shared" si="992"/>
        <v>125</v>
      </c>
      <c r="L2384" s="4">
        <f t="shared" si="968"/>
        <v>1.724</v>
      </c>
      <c r="M2384" s="4">
        <f t="shared" si="969"/>
        <v>2.25</v>
      </c>
      <c r="N2384" s="1">
        <f t="shared" si="970"/>
        <v>0.58004640371229699</v>
      </c>
      <c r="O2384" s="1">
        <f t="shared" si="971"/>
        <v>0.44444444444444442</v>
      </c>
      <c r="P2384" s="1">
        <f t="shared" si="972"/>
        <v>2.3905385002516377E-2</v>
      </c>
      <c r="Q2384" s="1">
        <f t="shared" si="973"/>
        <v>6.7800979633926284E-2</v>
      </c>
      <c r="R2384" s="1">
        <f t="shared" si="974"/>
        <v>0.57880097963392629</v>
      </c>
      <c r="S2384" s="1"/>
      <c r="T2384" s="17">
        <f t="shared" si="975"/>
        <v>727.70958444553617</v>
      </c>
      <c r="U2384" s="18">
        <f t="shared" si="976"/>
        <v>1249.1472710184614</v>
      </c>
      <c r="V2384" s="2">
        <f t="shared" si="977"/>
        <v>691.32410522325938</v>
      </c>
      <c r="W2384" s="18">
        <f t="shared" si="978"/>
        <v>1186.6899074675382</v>
      </c>
      <c r="X2384" s="2">
        <f t="shared" si="979"/>
        <v>-144.64995397159709</v>
      </c>
      <c r="Y2384" s="2">
        <f t="shared" si="980"/>
        <v>118.66899074675382</v>
      </c>
      <c r="Z2384" s="2">
        <f t="shared" si="981"/>
        <v>-1000</v>
      </c>
      <c r="AA2384" s="2">
        <f t="shared" si="982"/>
        <v>1186.6899074675382</v>
      </c>
      <c r="AB2384" s="5">
        <f t="shared" si="983"/>
        <v>-1</v>
      </c>
      <c r="AC2384" s="5">
        <f t="shared" si="984"/>
        <v>1.25</v>
      </c>
      <c r="AD2384" s="3">
        <f t="shared" si="985"/>
        <v>201409</v>
      </c>
      <c r="AE2384" s="21">
        <v>2.42</v>
      </c>
      <c r="AF2384" s="21">
        <v>1.6359999999999999</v>
      </c>
      <c r="AG2384" s="21">
        <v>2.25</v>
      </c>
      <c r="AH2384" s="21">
        <v>1.724</v>
      </c>
      <c r="AI2384">
        <v>38</v>
      </c>
      <c r="AJ2384">
        <v>17</v>
      </c>
      <c r="AK2384">
        <f t="shared" si="986"/>
        <v>-140</v>
      </c>
      <c r="AL2384">
        <f t="shared" si="987"/>
        <v>17</v>
      </c>
      <c r="AM2384">
        <f t="shared" si="988"/>
        <v>38</v>
      </c>
    </row>
    <row r="2385" spans="2:39" x14ac:dyDescent="0.25">
      <c r="B2385" s="23">
        <v>41910</v>
      </c>
      <c r="C2385" s="20" t="s">
        <v>32</v>
      </c>
      <c r="D2385" s="20" t="s">
        <v>38</v>
      </c>
      <c r="E2385" s="2">
        <v>206</v>
      </c>
      <c r="F2385" s="2">
        <v>-231.48148148148152</v>
      </c>
      <c r="H2385" s="2" t="str">
        <f t="shared" si="989"/>
        <v>Atlanta Falcons</v>
      </c>
      <c r="I2385" s="2" t="str">
        <f t="shared" si="990"/>
        <v>Minnesota Vikings</v>
      </c>
      <c r="J2385" s="17">
        <f t="shared" si="991"/>
        <v>-231.48148148148152</v>
      </c>
      <c r="K2385" s="18">
        <f t="shared" si="992"/>
        <v>206</v>
      </c>
      <c r="L2385" s="4">
        <f t="shared" si="968"/>
        <v>1.4319999999999999</v>
      </c>
      <c r="M2385" s="4">
        <f t="shared" si="969"/>
        <v>3.06</v>
      </c>
      <c r="N2385" s="1">
        <f t="shared" si="970"/>
        <v>0.6983240223463687</v>
      </c>
      <c r="O2385" s="1">
        <f t="shared" si="971"/>
        <v>0.32679738562091504</v>
      </c>
      <c r="P2385" s="1">
        <f t="shared" si="972"/>
        <v>2.4505788067675893E-2</v>
      </c>
      <c r="Q2385" s="1">
        <f t="shared" si="973"/>
        <v>0.18576331836272683</v>
      </c>
      <c r="R2385" s="1">
        <f t="shared" si="974"/>
        <v>0.69676331836272687</v>
      </c>
      <c r="S2385" s="1"/>
      <c r="T2385" s="17">
        <f t="shared" si="975"/>
        <v>435.20758576933537</v>
      </c>
      <c r="U2385" s="18">
        <f t="shared" si="976"/>
        <v>2037.4327429103619</v>
      </c>
      <c r="V2385" s="2">
        <f t="shared" si="977"/>
        <v>413.4472064808686</v>
      </c>
      <c r="W2385" s="18">
        <f t="shared" si="978"/>
        <v>1935.5611057648437</v>
      </c>
      <c r="X2385" s="2">
        <f t="shared" si="979"/>
        <v>-241.86884911176026</v>
      </c>
      <c r="Y2385" s="2">
        <f t="shared" si="980"/>
        <v>193.55611057648437</v>
      </c>
      <c r="Z2385" s="2">
        <f t="shared" si="981"/>
        <v>-1000</v>
      </c>
      <c r="AA2385" s="2">
        <f t="shared" si="982"/>
        <v>1935.5611057648437</v>
      </c>
      <c r="AB2385" s="5">
        <f t="shared" si="983"/>
        <v>-1</v>
      </c>
      <c r="AC2385" s="5">
        <f t="shared" si="984"/>
        <v>2.06</v>
      </c>
      <c r="AD2385" s="3">
        <f t="shared" si="985"/>
        <v>201409</v>
      </c>
      <c r="AE2385" s="21">
        <v>2.25</v>
      </c>
      <c r="AF2385" s="21">
        <v>1.724</v>
      </c>
      <c r="AG2385" s="21">
        <v>3.06</v>
      </c>
      <c r="AH2385" s="21">
        <v>1.4319999999999999</v>
      </c>
      <c r="AI2385">
        <v>41</v>
      </c>
      <c r="AJ2385">
        <v>28</v>
      </c>
      <c r="AK2385">
        <f t="shared" si="986"/>
        <v>-300</v>
      </c>
      <c r="AL2385">
        <f t="shared" si="987"/>
        <v>28</v>
      </c>
      <c r="AM2385">
        <f t="shared" si="988"/>
        <v>41</v>
      </c>
    </row>
    <row r="2386" spans="2:39" x14ac:dyDescent="0.25">
      <c r="B2386" s="23">
        <v>41910</v>
      </c>
      <c r="C2386" s="20" t="s">
        <v>25</v>
      </c>
      <c r="D2386" s="20" t="s">
        <v>22</v>
      </c>
      <c r="E2386" s="2">
        <v>-208.33333333333334</v>
      </c>
      <c r="F2386" s="2">
        <v>186</v>
      </c>
      <c r="H2386" s="2" t="str">
        <f t="shared" si="989"/>
        <v>San Francisco 49ers</v>
      </c>
      <c r="I2386" s="2" t="str">
        <f t="shared" si="990"/>
        <v>Philadelphia Eagles</v>
      </c>
      <c r="J2386" s="17">
        <f t="shared" si="991"/>
        <v>-208.33333333333334</v>
      </c>
      <c r="K2386" s="18">
        <f t="shared" si="992"/>
        <v>186</v>
      </c>
      <c r="L2386" s="4">
        <f t="shared" si="968"/>
        <v>1.4800000000000002</v>
      </c>
      <c r="M2386" s="4">
        <f t="shared" si="969"/>
        <v>2.8600000000000003</v>
      </c>
      <c r="N2386" s="1">
        <f t="shared" si="970"/>
        <v>0.67567567567567555</v>
      </c>
      <c r="O2386" s="1">
        <f t="shared" si="971"/>
        <v>0.34965034965034963</v>
      </c>
      <c r="P2386" s="1">
        <f t="shared" si="972"/>
        <v>2.4700460829493065E-2</v>
      </c>
      <c r="Q2386" s="1">
        <f t="shared" si="973"/>
        <v>0.16301266301266296</v>
      </c>
      <c r="R2386" s="1">
        <f t="shared" si="974"/>
        <v>0.67401266301266294</v>
      </c>
      <c r="S2386" s="1"/>
      <c r="T2386" s="17">
        <f t="shared" si="975"/>
        <v>483.65165059400761</v>
      </c>
      <c r="U2386" s="18">
        <f t="shared" si="976"/>
        <v>1846.6048003943094</v>
      </c>
      <c r="V2386" s="2">
        <f t="shared" si="977"/>
        <v>459.46906806430718</v>
      </c>
      <c r="W2386" s="18">
        <f t="shared" si="978"/>
        <v>1754.2745603745939</v>
      </c>
      <c r="X2386" s="2">
        <f t="shared" si="979"/>
        <v>-217.64250729932493</v>
      </c>
      <c r="Y2386" s="2">
        <f t="shared" si="980"/>
        <v>175.42745603745939</v>
      </c>
      <c r="Z2386" s="2">
        <f t="shared" si="981"/>
        <v>459.46906806430718</v>
      </c>
      <c r="AA2386" s="2">
        <f t="shared" si="982"/>
        <v>-1000</v>
      </c>
      <c r="AB2386" s="5">
        <f t="shared" si="983"/>
        <v>0.4800000000000002</v>
      </c>
      <c r="AC2386" s="5">
        <f t="shared" si="984"/>
        <v>-1</v>
      </c>
      <c r="AD2386" s="3">
        <f t="shared" si="985"/>
        <v>201409</v>
      </c>
      <c r="AE2386" s="21">
        <v>1.3839999999999999</v>
      </c>
      <c r="AF2386" s="21">
        <v>3.31</v>
      </c>
      <c r="AG2386" s="21">
        <v>1.48</v>
      </c>
      <c r="AH2386" s="21">
        <v>2.86</v>
      </c>
      <c r="AI2386">
        <v>26</v>
      </c>
      <c r="AJ2386">
        <v>21</v>
      </c>
      <c r="AK2386">
        <f t="shared" si="986"/>
        <v>-300</v>
      </c>
      <c r="AL2386">
        <f t="shared" si="987"/>
        <v>26</v>
      </c>
      <c r="AM2386">
        <f t="shared" si="988"/>
        <v>21</v>
      </c>
    </row>
    <row r="2387" spans="2:39" x14ac:dyDescent="0.25">
      <c r="B2387" s="23">
        <v>41910</v>
      </c>
      <c r="C2387" s="20" t="s">
        <v>57</v>
      </c>
      <c r="D2387" s="20" t="s">
        <v>29</v>
      </c>
      <c r="E2387" s="2">
        <v>-552.48618784530368</v>
      </c>
      <c r="F2387" s="2">
        <v>461.00000000000006</v>
      </c>
      <c r="H2387" s="2" t="str">
        <f t="shared" si="989"/>
        <v>San Diego Chargers</v>
      </c>
      <c r="I2387" s="2" t="str">
        <f t="shared" si="990"/>
        <v>Jacksonville Jaguars</v>
      </c>
      <c r="J2387" s="17">
        <f t="shared" si="991"/>
        <v>-552.48618784530368</v>
      </c>
      <c r="K2387" s="18">
        <f t="shared" si="992"/>
        <v>461.00000000000006</v>
      </c>
      <c r="L2387" s="4">
        <f t="shared" si="968"/>
        <v>1.181</v>
      </c>
      <c r="M2387" s="4">
        <f t="shared" si="969"/>
        <v>5.61</v>
      </c>
      <c r="N2387" s="1">
        <f t="shared" si="970"/>
        <v>0.84674005080440307</v>
      </c>
      <c r="O2387" s="1">
        <f t="shared" si="971"/>
        <v>0.17825311942959002</v>
      </c>
      <c r="P2387" s="1">
        <f t="shared" si="972"/>
        <v>2.4383743189515528E-2</v>
      </c>
      <c r="Q2387" s="1">
        <f t="shared" si="973"/>
        <v>0.33424346568740654</v>
      </c>
      <c r="R2387" s="1">
        <f t="shared" si="974"/>
        <v>0.8452434656874066</v>
      </c>
      <c r="S2387" s="1"/>
      <c r="T2387" s="17">
        <f t="shared" si="975"/>
        <v>183.09107445951733</v>
      </c>
      <c r="U2387" s="18">
        <f t="shared" si="976"/>
        <v>4339.2136408432089</v>
      </c>
      <c r="V2387" s="2">
        <f t="shared" si="977"/>
        <v>173.93652073654147</v>
      </c>
      <c r="W2387" s="18">
        <f t="shared" si="978"/>
        <v>4122.2529588010484</v>
      </c>
      <c r="X2387" s="2">
        <f t="shared" si="979"/>
        <v>-574.92238879187551</v>
      </c>
      <c r="Y2387" s="2">
        <f t="shared" si="980"/>
        <v>412.22529588010485</v>
      </c>
      <c r="Z2387" s="2">
        <f t="shared" si="981"/>
        <v>173.93652073654147</v>
      </c>
      <c r="AA2387" s="2">
        <f t="shared" si="982"/>
        <v>-1000</v>
      </c>
      <c r="AB2387" s="5">
        <f t="shared" si="983"/>
        <v>0.18100000000000005</v>
      </c>
      <c r="AC2387" s="5">
        <f t="shared" si="984"/>
        <v>-1</v>
      </c>
      <c r="AD2387" s="3">
        <f t="shared" si="985"/>
        <v>201409</v>
      </c>
      <c r="AE2387" s="21">
        <v>1.111</v>
      </c>
      <c r="AF2387" s="21">
        <v>8.0399999999999991</v>
      </c>
      <c r="AG2387" s="21">
        <v>1.181</v>
      </c>
      <c r="AH2387" s="21">
        <v>5.61</v>
      </c>
      <c r="AI2387">
        <v>33</v>
      </c>
      <c r="AJ2387">
        <v>14</v>
      </c>
      <c r="AK2387">
        <f t="shared" si="986"/>
        <v>-600</v>
      </c>
      <c r="AL2387">
        <f t="shared" si="987"/>
        <v>33</v>
      </c>
      <c r="AM2387">
        <f t="shared" si="988"/>
        <v>14</v>
      </c>
    </row>
    <row r="2388" spans="2:39" x14ac:dyDescent="0.25">
      <c r="B2388" s="23">
        <v>41910</v>
      </c>
      <c r="C2388" s="20" t="s">
        <v>31</v>
      </c>
      <c r="D2388" s="20" t="s">
        <v>47</v>
      </c>
      <c r="E2388" s="2">
        <v>-156.00624024960999</v>
      </c>
      <c r="F2388" s="2">
        <v>141</v>
      </c>
      <c r="H2388" s="2" t="str">
        <f t="shared" si="989"/>
        <v>Baltimore Ravens</v>
      </c>
      <c r="I2388" s="2" t="str">
        <f t="shared" si="990"/>
        <v>Carolina Panthers</v>
      </c>
      <c r="J2388" s="17">
        <f t="shared" si="991"/>
        <v>-156.00624024960999</v>
      </c>
      <c r="K2388" s="18">
        <f t="shared" si="992"/>
        <v>141</v>
      </c>
      <c r="L2388" s="4">
        <f t="shared" si="968"/>
        <v>1.6409999999999998</v>
      </c>
      <c r="M2388" s="4">
        <f t="shared" si="969"/>
        <v>2.41</v>
      </c>
      <c r="N2388" s="1">
        <f t="shared" si="970"/>
        <v>0.6093845216331506</v>
      </c>
      <c r="O2388" s="1">
        <f t="shared" si="971"/>
        <v>0.41493775933609955</v>
      </c>
      <c r="P2388" s="1">
        <f t="shared" si="972"/>
        <v>2.3744754381634259E-2</v>
      </c>
      <c r="Q2388" s="1">
        <f t="shared" si="973"/>
        <v>9.7223381148525523E-2</v>
      </c>
      <c r="R2388" s="1">
        <f t="shared" si="974"/>
        <v>0.60822338114852559</v>
      </c>
      <c r="S2388" s="1"/>
      <c r="T2388" s="17">
        <f t="shared" si="975"/>
        <v>644.13278245185415</v>
      </c>
      <c r="U2388" s="18">
        <f t="shared" si="976"/>
        <v>1406.0991574687775</v>
      </c>
      <c r="V2388" s="2">
        <f t="shared" si="977"/>
        <v>611.92614332926144</v>
      </c>
      <c r="W2388" s="18">
        <f t="shared" si="978"/>
        <v>1335.7941995953386</v>
      </c>
      <c r="X2388" s="2">
        <f t="shared" si="979"/>
        <v>-163.41841428107219</v>
      </c>
      <c r="Y2388" s="2">
        <f t="shared" si="980"/>
        <v>133.57941995953385</v>
      </c>
      <c r="Z2388" s="2">
        <f t="shared" si="981"/>
        <v>611.92614332926144</v>
      </c>
      <c r="AA2388" s="2">
        <f t="shared" si="982"/>
        <v>-1000</v>
      </c>
      <c r="AB2388" s="5">
        <f t="shared" si="983"/>
        <v>0.64099999999999979</v>
      </c>
      <c r="AC2388" s="5">
        <f t="shared" si="984"/>
        <v>-1</v>
      </c>
      <c r="AD2388" s="3">
        <f t="shared" si="985"/>
        <v>201409</v>
      </c>
      <c r="AE2388" s="21">
        <v>1.571</v>
      </c>
      <c r="AF2388" s="21">
        <v>2.58</v>
      </c>
      <c r="AG2388" s="21">
        <v>1.641</v>
      </c>
      <c r="AH2388" s="21">
        <v>2.41</v>
      </c>
      <c r="AI2388">
        <v>38</v>
      </c>
      <c r="AJ2388">
        <v>10</v>
      </c>
      <c r="AK2388">
        <f t="shared" si="986"/>
        <v>-160</v>
      </c>
      <c r="AL2388">
        <f t="shared" si="987"/>
        <v>38</v>
      </c>
      <c r="AM2388">
        <f t="shared" si="988"/>
        <v>10</v>
      </c>
    </row>
    <row r="2389" spans="2:39" x14ac:dyDescent="0.25">
      <c r="B2389" s="23">
        <v>41910</v>
      </c>
      <c r="C2389" s="20" t="s">
        <v>40</v>
      </c>
      <c r="D2389" s="20" t="s">
        <v>36</v>
      </c>
      <c r="E2389" s="2">
        <v>110.99999999999999</v>
      </c>
      <c r="F2389" s="2">
        <v>-123.00123001230013</v>
      </c>
      <c r="H2389" s="2" t="str">
        <f t="shared" si="989"/>
        <v>Green Bay Packers</v>
      </c>
      <c r="I2389" s="2" t="str">
        <f t="shared" si="990"/>
        <v>Chicago Bears</v>
      </c>
      <c r="J2389" s="17">
        <f t="shared" si="991"/>
        <v>-123.00123001230013</v>
      </c>
      <c r="K2389" s="18">
        <f t="shared" si="992"/>
        <v>110.99999999999999</v>
      </c>
      <c r="L2389" s="4">
        <f t="shared" si="968"/>
        <v>1.8130000000000002</v>
      </c>
      <c r="M2389" s="4">
        <f t="shared" si="969"/>
        <v>2.11</v>
      </c>
      <c r="N2389" s="1">
        <f t="shared" si="970"/>
        <v>0.55157198014340869</v>
      </c>
      <c r="O2389" s="1">
        <f t="shared" si="971"/>
        <v>0.47393364928909953</v>
      </c>
      <c r="P2389" s="1">
        <f t="shared" si="972"/>
        <v>2.4871271985725141E-2</v>
      </c>
      <c r="Q2389" s="1">
        <f t="shared" si="973"/>
        <v>3.8819165427154578E-2</v>
      </c>
      <c r="R2389" s="1">
        <f t="shared" si="974"/>
        <v>0.54981916542715459</v>
      </c>
      <c r="S2389" s="1"/>
      <c r="T2389" s="17">
        <f t="shared" si="975"/>
        <v>818.77981503809497</v>
      </c>
      <c r="U2389" s="18">
        <f t="shared" si="976"/>
        <v>1112.7024405877062</v>
      </c>
      <c r="V2389" s="2">
        <f t="shared" si="977"/>
        <v>777.84082428619013</v>
      </c>
      <c r="W2389" s="18">
        <f t="shared" si="978"/>
        <v>1057.0673185583207</v>
      </c>
      <c r="X2389" s="2">
        <f t="shared" si="979"/>
        <v>-128.56100744232359</v>
      </c>
      <c r="Y2389" s="2">
        <f t="shared" si="980"/>
        <v>105.70673185583207</v>
      </c>
      <c r="Z2389" s="2">
        <f t="shared" si="981"/>
        <v>777.84082428619013</v>
      </c>
      <c r="AA2389" s="2">
        <f t="shared" si="982"/>
        <v>-1000</v>
      </c>
      <c r="AB2389" s="5">
        <f t="shared" si="983"/>
        <v>0.81300000000000017</v>
      </c>
      <c r="AC2389" s="5">
        <f t="shared" si="984"/>
        <v>-1</v>
      </c>
      <c r="AD2389" s="3">
        <f t="shared" si="985"/>
        <v>201409</v>
      </c>
      <c r="AE2389" s="21">
        <v>2.13</v>
      </c>
      <c r="AF2389" s="21">
        <v>1.8</v>
      </c>
      <c r="AG2389" s="21">
        <v>2.11</v>
      </c>
      <c r="AH2389" s="21">
        <v>1.8129999999999999</v>
      </c>
      <c r="AI2389">
        <v>17</v>
      </c>
      <c r="AJ2389">
        <v>38</v>
      </c>
      <c r="AK2389">
        <f t="shared" si="986"/>
        <v>-130</v>
      </c>
      <c r="AL2389">
        <f t="shared" si="987"/>
        <v>38</v>
      </c>
      <c r="AM2389">
        <f t="shared" si="988"/>
        <v>17</v>
      </c>
    </row>
    <row r="2390" spans="2:39" x14ac:dyDescent="0.25">
      <c r="B2390" s="23">
        <v>41910</v>
      </c>
      <c r="C2390" s="20" t="s">
        <v>43</v>
      </c>
      <c r="D2390" s="20" t="s">
        <v>27</v>
      </c>
      <c r="E2390" s="2">
        <v>-134.04825737265415</v>
      </c>
      <c r="F2390" s="2">
        <v>121</v>
      </c>
      <c r="H2390" s="2" t="str">
        <f t="shared" si="989"/>
        <v>Houston Texans</v>
      </c>
      <c r="I2390" s="2" t="str">
        <f t="shared" si="990"/>
        <v>Buffalo Bills</v>
      </c>
      <c r="J2390" s="17">
        <f t="shared" si="991"/>
        <v>-134.04825737265415</v>
      </c>
      <c r="K2390" s="18">
        <f t="shared" si="992"/>
        <v>121</v>
      </c>
      <c r="L2390" s="4">
        <f t="shared" si="968"/>
        <v>1.746</v>
      </c>
      <c r="M2390" s="4">
        <f t="shared" si="969"/>
        <v>2.21</v>
      </c>
      <c r="N2390" s="1">
        <f t="shared" si="970"/>
        <v>0.57273768613974796</v>
      </c>
      <c r="O2390" s="1">
        <f t="shared" si="971"/>
        <v>0.45248868778280543</v>
      </c>
      <c r="P2390" s="1">
        <f t="shared" si="972"/>
        <v>2.4605662285136498E-2</v>
      </c>
      <c r="Q2390" s="1">
        <f t="shared" si="973"/>
        <v>6.0124499178471263E-2</v>
      </c>
      <c r="R2390" s="1">
        <f t="shared" si="974"/>
        <v>0.5711244991784713</v>
      </c>
      <c r="S2390" s="1"/>
      <c r="T2390" s="17">
        <f t="shared" si="975"/>
        <v>750.93171705721034</v>
      </c>
      <c r="U2390" s="18">
        <f t="shared" si="976"/>
        <v>1211.3891833551868</v>
      </c>
      <c r="V2390" s="2">
        <f t="shared" si="977"/>
        <v>713.38513120434982</v>
      </c>
      <c r="W2390" s="18">
        <f t="shared" si="978"/>
        <v>1150.8197241874275</v>
      </c>
      <c r="X2390" s="2">
        <f t="shared" si="979"/>
        <v>-140.17673711698779</v>
      </c>
      <c r="Y2390" s="2">
        <f t="shared" si="980"/>
        <v>115.08197241874275</v>
      </c>
      <c r="Z2390" s="2">
        <f t="shared" si="981"/>
        <v>713.38513120434982</v>
      </c>
      <c r="AA2390" s="2">
        <f t="shared" si="982"/>
        <v>-1000</v>
      </c>
      <c r="AB2390" s="5">
        <f t="shared" si="983"/>
        <v>0.746</v>
      </c>
      <c r="AC2390" s="5">
        <f t="shared" si="984"/>
        <v>-1</v>
      </c>
      <c r="AD2390" s="3">
        <f t="shared" si="985"/>
        <v>201409</v>
      </c>
      <c r="AE2390" s="21">
        <v>1.571</v>
      </c>
      <c r="AF2390" s="21">
        <v>2.58</v>
      </c>
      <c r="AG2390" s="21">
        <v>1.746</v>
      </c>
      <c r="AH2390" s="21">
        <v>2.21</v>
      </c>
      <c r="AI2390">
        <v>23</v>
      </c>
      <c r="AJ2390">
        <v>17</v>
      </c>
      <c r="AK2390">
        <f t="shared" si="986"/>
        <v>-140</v>
      </c>
      <c r="AL2390">
        <f t="shared" si="987"/>
        <v>23</v>
      </c>
      <c r="AM2390">
        <f t="shared" si="988"/>
        <v>17</v>
      </c>
    </row>
    <row r="2391" spans="2:39" x14ac:dyDescent="0.25">
      <c r="B2391" s="23">
        <v>41910</v>
      </c>
      <c r="C2391" s="20" t="s">
        <v>42</v>
      </c>
      <c r="D2391" s="20" t="s">
        <v>44</v>
      </c>
      <c r="E2391" s="2">
        <v>-330.03300330033011</v>
      </c>
      <c r="F2391" s="2">
        <v>289</v>
      </c>
      <c r="H2391" s="2" t="str">
        <f t="shared" si="989"/>
        <v>Indianapolis Colts</v>
      </c>
      <c r="I2391" s="2" t="str">
        <f t="shared" si="990"/>
        <v>Tennessee Titans</v>
      </c>
      <c r="J2391" s="17">
        <f t="shared" si="991"/>
        <v>-330.03300330033011</v>
      </c>
      <c r="K2391" s="18">
        <f t="shared" si="992"/>
        <v>289</v>
      </c>
      <c r="L2391" s="4">
        <f t="shared" si="968"/>
        <v>1.3029999999999999</v>
      </c>
      <c r="M2391" s="4">
        <f t="shared" si="969"/>
        <v>3.89</v>
      </c>
      <c r="N2391" s="1">
        <f t="shared" si="970"/>
        <v>0.76745970836531086</v>
      </c>
      <c r="O2391" s="1">
        <f t="shared" si="971"/>
        <v>0.25706940874035988</v>
      </c>
      <c r="P2391" s="1">
        <f t="shared" si="972"/>
        <v>2.394184479106487E-2</v>
      </c>
      <c r="Q2391" s="1">
        <f t="shared" si="973"/>
        <v>0.25519514981247549</v>
      </c>
      <c r="R2391" s="1">
        <f t="shared" si="974"/>
        <v>0.7661951498124755</v>
      </c>
      <c r="S2391" s="1"/>
      <c r="T2391" s="17">
        <f t="shared" si="975"/>
        <v>305.15052235027554</v>
      </c>
      <c r="U2391" s="18">
        <f t="shared" si="976"/>
        <v>2810.9146314785244</v>
      </c>
      <c r="V2391" s="2">
        <f t="shared" si="977"/>
        <v>289.89299623276173</v>
      </c>
      <c r="W2391" s="18">
        <f t="shared" si="978"/>
        <v>2670.368899904598</v>
      </c>
      <c r="X2391" s="2">
        <f t="shared" si="979"/>
        <v>-344.95486713900362</v>
      </c>
      <c r="Y2391" s="2">
        <f t="shared" si="980"/>
        <v>267.03688999045983</v>
      </c>
      <c r="Z2391" s="2">
        <f t="shared" si="981"/>
        <v>289.89299623276173</v>
      </c>
      <c r="AA2391" s="2">
        <f t="shared" si="982"/>
        <v>-1000</v>
      </c>
      <c r="AB2391" s="5">
        <f t="shared" si="983"/>
        <v>0.30299999999999994</v>
      </c>
      <c r="AC2391" s="5">
        <f t="shared" si="984"/>
        <v>-1</v>
      </c>
      <c r="AD2391" s="3">
        <f t="shared" si="985"/>
        <v>201409</v>
      </c>
      <c r="AE2391" s="21">
        <v>1.294</v>
      </c>
      <c r="AF2391" s="21">
        <v>3.97</v>
      </c>
      <c r="AG2391" s="21">
        <v>1.3029999999999999</v>
      </c>
      <c r="AH2391" s="21">
        <v>3.89</v>
      </c>
      <c r="AI2391">
        <v>41</v>
      </c>
      <c r="AJ2391">
        <v>17</v>
      </c>
      <c r="AK2391">
        <f t="shared" si="986"/>
        <v>-400</v>
      </c>
      <c r="AL2391">
        <f t="shared" si="987"/>
        <v>41</v>
      </c>
      <c r="AM2391">
        <f t="shared" si="988"/>
        <v>17</v>
      </c>
    </row>
    <row r="2392" spans="2:39" x14ac:dyDescent="0.25">
      <c r="B2392" s="23">
        <v>41910</v>
      </c>
      <c r="C2392" s="20" t="s">
        <v>45</v>
      </c>
      <c r="D2392" s="20" t="s">
        <v>37</v>
      </c>
      <c r="E2392" s="2">
        <v>-119.04761904761904</v>
      </c>
      <c r="F2392" s="2">
        <v>108</v>
      </c>
      <c r="H2392" s="2" t="str">
        <f t="shared" si="989"/>
        <v>New York Jets</v>
      </c>
      <c r="I2392" s="2" t="str">
        <f t="shared" si="990"/>
        <v>Detroit Lions</v>
      </c>
      <c r="J2392" s="17">
        <f t="shared" si="991"/>
        <v>-119.04761904761904</v>
      </c>
      <c r="K2392" s="18">
        <f t="shared" si="992"/>
        <v>108</v>
      </c>
      <c r="L2392" s="4">
        <f t="shared" si="968"/>
        <v>1.84</v>
      </c>
      <c r="M2392" s="4">
        <f t="shared" si="969"/>
        <v>2.08</v>
      </c>
      <c r="N2392" s="1">
        <f t="shared" si="970"/>
        <v>0.54347826086956519</v>
      </c>
      <c r="O2392" s="1">
        <f t="shared" si="971"/>
        <v>0.48076923076923073</v>
      </c>
      <c r="P2392" s="1">
        <f t="shared" si="972"/>
        <v>2.3673469387754942E-2</v>
      </c>
      <c r="Q2392" s="1">
        <f t="shared" si="973"/>
        <v>3.1354515050167231E-2</v>
      </c>
      <c r="R2392" s="1">
        <f t="shared" si="974"/>
        <v>0.54235451505016719</v>
      </c>
      <c r="S2392" s="1"/>
      <c r="T2392" s="17">
        <f t="shared" si="975"/>
        <v>843.81243679238321</v>
      </c>
      <c r="U2392" s="18">
        <f t="shared" si="976"/>
        <v>1080.0967680075216</v>
      </c>
      <c r="V2392" s="2">
        <f t="shared" si="977"/>
        <v>801.621814952764</v>
      </c>
      <c r="W2392" s="18">
        <f t="shared" si="978"/>
        <v>1026.0919296071454</v>
      </c>
      <c r="X2392" s="2">
        <f t="shared" si="979"/>
        <v>-124.74710410156759</v>
      </c>
      <c r="Y2392" s="2">
        <f t="shared" si="980"/>
        <v>102.60919296071454</v>
      </c>
      <c r="Z2392" s="2">
        <f t="shared" si="981"/>
        <v>-1000</v>
      </c>
      <c r="AA2392" s="2">
        <f t="shared" si="982"/>
        <v>1026.0919296071454</v>
      </c>
      <c r="AB2392" s="5">
        <f t="shared" si="983"/>
        <v>-1</v>
      </c>
      <c r="AC2392" s="5">
        <f t="shared" si="984"/>
        <v>1.08</v>
      </c>
      <c r="AD2392" s="3">
        <f t="shared" si="985"/>
        <v>201409</v>
      </c>
      <c r="AE2392" s="21">
        <v>2.13</v>
      </c>
      <c r="AF2392" s="21">
        <v>1.8</v>
      </c>
      <c r="AG2392" s="21">
        <v>1.84</v>
      </c>
      <c r="AH2392" s="21">
        <v>2.08</v>
      </c>
      <c r="AI2392">
        <v>17</v>
      </c>
      <c r="AJ2392">
        <v>24</v>
      </c>
      <c r="AK2392">
        <f t="shared" si="986"/>
        <v>-120</v>
      </c>
      <c r="AL2392">
        <f t="shared" si="987"/>
        <v>17</v>
      </c>
      <c r="AM2392">
        <f t="shared" si="988"/>
        <v>24</v>
      </c>
    </row>
    <row r="2393" spans="2:39" x14ac:dyDescent="0.25">
      <c r="B2393" s="23">
        <v>41910</v>
      </c>
      <c r="C2393" s="20" t="s">
        <v>55</v>
      </c>
      <c r="D2393" s="20" t="s">
        <v>33</v>
      </c>
      <c r="E2393" s="2">
        <v>171</v>
      </c>
      <c r="F2393" s="2">
        <v>-190.11406844106463</v>
      </c>
      <c r="H2393" s="2" t="str">
        <f t="shared" si="989"/>
        <v>Miami Dolphins</v>
      </c>
      <c r="I2393" s="2" t="str">
        <f t="shared" si="990"/>
        <v>Oakland Raiders</v>
      </c>
      <c r="J2393" s="17">
        <f t="shared" si="991"/>
        <v>-190.11406844106463</v>
      </c>
      <c r="K2393" s="18">
        <f t="shared" si="992"/>
        <v>171</v>
      </c>
      <c r="L2393" s="4">
        <f t="shared" si="968"/>
        <v>1.5260000000000002</v>
      </c>
      <c r="M2393" s="4">
        <f t="shared" si="969"/>
        <v>2.71</v>
      </c>
      <c r="N2393" s="1">
        <f t="shared" si="970"/>
        <v>0.65530799475753598</v>
      </c>
      <c r="O2393" s="1">
        <f t="shared" si="971"/>
        <v>0.36900369003690037</v>
      </c>
      <c r="P2393" s="1">
        <f t="shared" si="972"/>
        <v>2.3734655335221788E-2</v>
      </c>
      <c r="Q2393" s="1">
        <f t="shared" si="973"/>
        <v>0.14315215236031781</v>
      </c>
      <c r="R2393" s="1">
        <f t="shared" si="974"/>
        <v>0.65415215236031776</v>
      </c>
      <c r="S2393" s="1"/>
      <c r="T2393" s="17">
        <f t="shared" si="975"/>
        <v>528.69633829345491</v>
      </c>
      <c r="U2393" s="18">
        <f t="shared" si="976"/>
        <v>1698.0824170407793</v>
      </c>
      <c r="V2393" s="2">
        <f t="shared" si="977"/>
        <v>502.26152137878216</v>
      </c>
      <c r="W2393" s="18">
        <f t="shared" si="978"/>
        <v>1613.1782961887402</v>
      </c>
      <c r="X2393" s="2">
        <f t="shared" si="979"/>
        <v>-199.09946460856727</v>
      </c>
      <c r="Y2393" s="2">
        <f t="shared" si="980"/>
        <v>161.31782961887401</v>
      </c>
      <c r="Z2393" s="2">
        <f t="shared" si="981"/>
        <v>502.26152137878216</v>
      </c>
      <c r="AA2393" s="2">
        <f t="shared" si="982"/>
        <v>-1000</v>
      </c>
      <c r="AB2393" s="5">
        <f t="shared" si="983"/>
        <v>0.52600000000000025</v>
      </c>
      <c r="AC2393" s="5">
        <f t="shared" si="984"/>
        <v>-1</v>
      </c>
      <c r="AD2393" s="3">
        <f t="shared" si="985"/>
        <v>201409</v>
      </c>
      <c r="AE2393" s="21">
        <v>2.82</v>
      </c>
      <c r="AF2393" s="21">
        <v>1.492</v>
      </c>
      <c r="AG2393" s="21">
        <v>2.71</v>
      </c>
      <c r="AH2393" s="21">
        <v>1.526</v>
      </c>
      <c r="AI2393">
        <v>14</v>
      </c>
      <c r="AJ2393">
        <v>38</v>
      </c>
      <c r="AK2393">
        <f t="shared" si="986"/>
        <v>-200</v>
      </c>
      <c r="AL2393">
        <f t="shared" si="987"/>
        <v>38</v>
      </c>
      <c r="AM2393">
        <f t="shared" si="988"/>
        <v>14</v>
      </c>
    </row>
    <row r="2394" spans="2:39" x14ac:dyDescent="0.25">
      <c r="B2394" s="23">
        <v>41910</v>
      </c>
      <c r="C2394" s="20" t="s">
        <v>48</v>
      </c>
      <c r="D2394" s="20" t="s">
        <v>30</v>
      </c>
      <c r="E2394" s="2">
        <v>-346.02076124567481</v>
      </c>
      <c r="F2394" s="2">
        <v>301</v>
      </c>
      <c r="H2394" s="2" t="str">
        <f t="shared" si="989"/>
        <v>Pittsburgh Steelers</v>
      </c>
      <c r="I2394" s="2" t="str">
        <f t="shared" si="990"/>
        <v>Tampa Bay Buccaneers</v>
      </c>
      <c r="J2394" s="17">
        <f t="shared" si="991"/>
        <v>-346.02076124567481</v>
      </c>
      <c r="K2394" s="18">
        <f t="shared" si="992"/>
        <v>301</v>
      </c>
      <c r="L2394" s="4">
        <f t="shared" si="968"/>
        <v>1.2889999999999999</v>
      </c>
      <c r="M2394" s="4">
        <f t="shared" si="969"/>
        <v>4.01</v>
      </c>
      <c r="N2394" s="1">
        <f t="shared" si="970"/>
        <v>0.77579519006982156</v>
      </c>
      <c r="O2394" s="1">
        <f t="shared" si="971"/>
        <v>0.24937655860349128</v>
      </c>
      <c r="P2394" s="1">
        <f t="shared" si="972"/>
        <v>2.4553689375353849E-2</v>
      </c>
      <c r="Q2394" s="1">
        <f t="shared" si="973"/>
        <v>0.26320931573316514</v>
      </c>
      <c r="R2394" s="1">
        <f t="shared" si="974"/>
        <v>0.77420931573316509</v>
      </c>
      <c r="S2394" s="1"/>
      <c r="T2394" s="17">
        <f t="shared" si="975"/>
        <v>291.64036091843502</v>
      </c>
      <c r="U2394" s="18">
        <f t="shared" si="976"/>
        <v>2925.5291346283079</v>
      </c>
      <c r="V2394" s="2">
        <f t="shared" si="977"/>
        <v>277.05834287251326</v>
      </c>
      <c r="W2394" s="18">
        <f t="shared" si="978"/>
        <v>2779.2526778968922</v>
      </c>
      <c r="X2394" s="2">
        <f t="shared" si="979"/>
        <v>-360.93480875980839</v>
      </c>
      <c r="Y2394" s="2">
        <f t="shared" si="980"/>
        <v>277.9252677896892</v>
      </c>
      <c r="Z2394" s="2">
        <f t="shared" si="981"/>
        <v>-1000</v>
      </c>
      <c r="AA2394" s="2">
        <f t="shared" si="982"/>
        <v>2779.2526778968922</v>
      </c>
      <c r="AB2394" s="5">
        <f t="shared" si="983"/>
        <v>-1</v>
      </c>
      <c r="AC2394" s="5">
        <f t="shared" si="984"/>
        <v>3.01</v>
      </c>
      <c r="AD2394" s="3">
        <f t="shared" si="985"/>
        <v>201409</v>
      </c>
      <c r="AE2394" s="21">
        <v>1.294</v>
      </c>
      <c r="AF2394" s="21">
        <v>3.97</v>
      </c>
      <c r="AG2394" s="21">
        <v>1.2889999999999999</v>
      </c>
      <c r="AH2394" s="21">
        <v>4.01</v>
      </c>
      <c r="AI2394">
        <v>24</v>
      </c>
      <c r="AJ2394">
        <v>27</v>
      </c>
      <c r="AK2394">
        <f t="shared" si="986"/>
        <v>-400</v>
      </c>
      <c r="AL2394">
        <f t="shared" si="987"/>
        <v>24</v>
      </c>
      <c r="AM2394">
        <f t="shared" si="988"/>
        <v>27</v>
      </c>
    </row>
    <row r="2395" spans="2:39" x14ac:dyDescent="0.25">
      <c r="B2395" s="23">
        <v>41907</v>
      </c>
      <c r="C2395" s="20" t="s">
        <v>56</v>
      </c>
      <c r="D2395" s="20" t="s">
        <v>28</v>
      </c>
      <c r="E2395" s="2">
        <v>-174.21602787456445</v>
      </c>
      <c r="F2395" s="2">
        <v>156.99999999999997</v>
      </c>
      <c r="H2395" s="2" t="str">
        <f t="shared" si="989"/>
        <v>Washington Redskins</v>
      </c>
      <c r="I2395" s="2" t="str">
        <f t="shared" si="990"/>
        <v>New York Giants</v>
      </c>
      <c r="J2395" s="17">
        <f t="shared" si="991"/>
        <v>-174.21602787456445</v>
      </c>
      <c r="K2395" s="18">
        <f t="shared" si="992"/>
        <v>156.99999999999997</v>
      </c>
      <c r="L2395" s="4">
        <f t="shared" si="968"/>
        <v>1.5740000000000003</v>
      </c>
      <c r="M2395" s="4">
        <f t="shared" si="969"/>
        <v>2.5699999999999994</v>
      </c>
      <c r="N2395" s="1">
        <f t="shared" si="970"/>
        <v>0.63532401524777626</v>
      </c>
      <c r="O2395" s="1">
        <f t="shared" si="971"/>
        <v>0.38910505836575887</v>
      </c>
      <c r="P2395" s="1">
        <f t="shared" si="972"/>
        <v>2.3846525096525073E-2</v>
      </c>
      <c r="Q2395" s="1">
        <f t="shared" si="973"/>
        <v>0.1231094784410087</v>
      </c>
      <c r="R2395" s="1">
        <f t="shared" si="974"/>
        <v>0.63410947844100873</v>
      </c>
      <c r="S2395" s="1"/>
      <c r="T2395" s="17">
        <f t="shared" si="975"/>
        <v>577.01474902812083</v>
      </c>
      <c r="U2395" s="18">
        <f t="shared" si="976"/>
        <v>1562.6789200938879</v>
      </c>
      <c r="V2395" s="2">
        <f t="shared" si="977"/>
        <v>548.16401157671476</v>
      </c>
      <c r="W2395" s="18">
        <f t="shared" si="978"/>
        <v>1484.5449740891934</v>
      </c>
      <c r="X2395" s="2">
        <f t="shared" si="979"/>
        <v>-182.42715298358317</v>
      </c>
      <c r="Y2395" s="2">
        <f t="shared" si="980"/>
        <v>148.45449740891934</v>
      </c>
      <c r="Z2395" s="2">
        <f t="shared" si="981"/>
        <v>-1000</v>
      </c>
      <c r="AA2395" s="2">
        <f t="shared" si="982"/>
        <v>1484.5449740891934</v>
      </c>
      <c r="AB2395" s="5">
        <f t="shared" si="983"/>
        <v>-1</v>
      </c>
      <c r="AC2395" s="5">
        <f t="shared" si="984"/>
        <v>1.5699999999999994</v>
      </c>
      <c r="AD2395" s="3">
        <f t="shared" si="985"/>
        <v>201409</v>
      </c>
      <c r="AE2395" s="21">
        <v>1.552</v>
      </c>
      <c r="AF2395" s="21">
        <v>2.63</v>
      </c>
      <c r="AG2395" s="21">
        <v>1.5740000000000001</v>
      </c>
      <c r="AH2395" s="21">
        <v>2.57</v>
      </c>
      <c r="AI2395">
        <v>14</v>
      </c>
      <c r="AJ2395">
        <v>45</v>
      </c>
      <c r="AK2395">
        <f t="shared" si="986"/>
        <v>-180</v>
      </c>
      <c r="AL2395">
        <f t="shared" si="987"/>
        <v>14</v>
      </c>
      <c r="AM2395">
        <f t="shared" si="988"/>
        <v>45</v>
      </c>
    </row>
    <row r="2396" spans="2:39" x14ac:dyDescent="0.25">
      <c r="B2396" s="23">
        <v>41904</v>
      </c>
      <c r="C2396" s="20" t="s">
        <v>45</v>
      </c>
      <c r="D2396" s="20" t="s">
        <v>40</v>
      </c>
      <c r="E2396" s="2">
        <v>-119.04761904761904</v>
      </c>
      <c r="F2396" s="2">
        <v>108</v>
      </c>
      <c r="H2396" s="2" t="str">
        <f t="shared" si="989"/>
        <v>New York Jets</v>
      </c>
      <c r="I2396" s="2" t="str">
        <f t="shared" si="990"/>
        <v>Chicago Bears</v>
      </c>
      <c r="J2396" s="17">
        <f t="shared" si="991"/>
        <v>-119.04761904761904</v>
      </c>
      <c r="K2396" s="18">
        <f t="shared" si="992"/>
        <v>108</v>
      </c>
      <c r="L2396" s="4">
        <f t="shared" si="968"/>
        <v>1.84</v>
      </c>
      <c r="M2396" s="4">
        <f t="shared" si="969"/>
        <v>2.08</v>
      </c>
      <c r="N2396" s="1">
        <f t="shared" si="970"/>
        <v>0.54347826086956519</v>
      </c>
      <c r="O2396" s="1">
        <f t="shared" si="971"/>
        <v>0.48076923076923073</v>
      </c>
      <c r="P2396" s="1">
        <f t="shared" si="972"/>
        <v>2.3673469387754942E-2</v>
      </c>
      <c r="Q2396" s="1">
        <f t="shared" si="973"/>
        <v>3.1354515050167231E-2</v>
      </c>
      <c r="R2396" s="1">
        <f t="shared" si="974"/>
        <v>0.54235451505016719</v>
      </c>
      <c r="S2396" s="1"/>
      <c r="T2396" s="17">
        <f t="shared" si="975"/>
        <v>843.81243679238321</v>
      </c>
      <c r="U2396" s="18">
        <f t="shared" si="976"/>
        <v>1080.0967680075216</v>
      </c>
      <c r="V2396" s="2">
        <f t="shared" si="977"/>
        <v>801.621814952764</v>
      </c>
      <c r="W2396" s="18">
        <f t="shared" si="978"/>
        <v>1026.0919296071454</v>
      </c>
      <c r="X2396" s="2">
        <f t="shared" si="979"/>
        <v>-124.74710410156759</v>
      </c>
      <c r="Y2396" s="2">
        <f t="shared" si="980"/>
        <v>102.60919296071454</v>
      </c>
      <c r="Z2396" s="2">
        <f t="shared" si="981"/>
        <v>-1000</v>
      </c>
      <c r="AA2396" s="2">
        <f t="shared" si="982"/>
        <v>1026.0919296071454</v>
      </c>
      <c r="AB2396" s="5">
        <f t="shared" si="983"/>
        <v>-1</v>
      </c>
      <c r="AC2396" s="5">
        <f t="shared" si="984"/>
        <v>1.08</v>
      </c>
      <c r="AD2396" s="3">
        <f t="shared" si="985"/>
        <v>201409</v>
      </c>
      <c r="AE2396" s="21">
        <v>1.7869999999999999</v>
      </c>
      <c r="AF2396" s="21">
        <v>2.15</v>
      </c>
      <c r="AG2396" s="21">
        <v>1.84</v>
      </c>
      <c r="AH2396" s="21">
        <v>2.08</v>
      </c>
      <c r="AI2396">
        <v>19</v>
      </c>
      <c r="AJ2396">
        <v>27</v>
      </c>
      <c r="AK2396">
        <f t="shared" si="986"/>
        <v>-120</v>
      </c>
      <c r="AL2396">
        <f t="shared" si="987"/>
        <v>19</v>
      </c>
      <c r="AM2396">
        <f t="shared" si="988"/>
        <v>27</v>
      </c>
    </row>
    <row r="2397" spans="2:39" x14ac:dyDescent="0.25">
      <c r="B2397" s="23">
        <v>41903</v>
      </c>
      <c r="C2397" s="20" t="s">
        <v>47</v>
      </c>
      <c r="D2397" s="20" t="s">
        <v>48</v>
      </c>
      <c r="E2397" s="2">
        <v>-190.11406844106463</v>
      </c>
      <c r="F2397" s="2">
        <v>171</v>
      </c>
      <c r="H2397" s="2" t="str">
        <f t="shared" si="989"/>
        <v>Carolina Panthers</v>
      </c>
      <c r="I2397" s="2" t="str">
        <f t="shared" si="990"/>
        <v>Pittsburgh Steelers</v>
      </c>
      <c r="J2397" s="17">
        <f t="shared" si="991"/>
        <v>-190.11406844106463</v>
      </c>
      <c r="K2397" s="18">
        <f t="shared" si="992"/>
        <v>171</v>
      </c>
      <c r="L2397" s="4">
        <f t="shared" si="968"/>
        <v>1.5260000000000002</v>
      </c>
      <c r="M2397" s="4">
        <f t="shared" si="969"/>
        <v>2.71</v>
      </c>
      <c r="N2397" s="1">
        <f t="shared" si="970"/>
        <v>0.65530799475753598</v>
      </c>
      <c r="O2397" s="1">
        <f t="shared" si="971"/>
        <v>0.36900369003690037</v>
      </c>
      <c r="P2397" s="1">
        <f t="shared" si="972"/>
        <v>2.3734655335221788E-2</v>
      </c>
      <c r="Q2397" s="1">
        <f t="shared" si="973"/>
        <v>0.14315215236031781</v>
      </c>
      <c r="R2397" s="1">
        <f t="shared" si="974"/>
        <v>0.65415215236031776</v>
      </c>
      <c r="S2397" s="1"/>
      <c r="T2397" s="17">
        <f t="shared" si="975"/>
        <v>528.69633829345491</v>
      </c>
      <c r="U2397" s="18">
        <f t="shared" si="976"/>
        <v>1698.0824170407793</v>
      </c>
      <c r="V2397" s="2">
        <f t="shared" si="977"/>
        <v>502.26152137878216</v>
      </c>
      <c r="W2397" s="18">
        <f t="shared" si="978"/>
        <v>1613.1782961887402</v>
      </c>
      <c r="X2397" s="2">
        <f t="shared" si="979"/>
        <v>-199.09946460856727</v>
      </c>
      <c r="Y2397" s="2">
        <f t="shared" si="980"/>
        <v>161.31782961887401</v>
      </c>
      <c r="Z2397" s="2">
        <f t="shared" si="981"/>
        <v>-1000</v>
      </c>
      <c r="AA2397" s="2">
        <f t="shared" si="982"/>
        <v>1613.1782961887402</v>
      </c>
      <c r="AB2397" s="5">
        <f t="shared" si="983"/>
        <v>-1</v>
      </c>
      <c r="AC2397" s="5">
        <f t="shared" si="984"/>
        <v>1.71</v>
      </c>
      <c r="AD2397" s="3">
        <f t="shared" si="985"/>
        <v>201409</v>
      </c>
      <c r="AE2397" s="21">
        <v>1.5740000000000001</v>
      </c>
      <c r="AF2397" s="21">
        <v>2.57</v>
      </c>
      <c r="AG2397" s="21">
        <v>1.526</v>
      </c>
      <c r="AH2397" s="21">
        <v>2.71</v>
      </c>
      <c r="AI2397">
        <v>19</v>
      </c>
      <c r="AJ2397">
        <v>37</v>
      </c>
      <c r="AK2397">
        <f t="shared" si="986"/>
        <v>-200</v>
      </c>
      <c r="AL2397">
        <f t="shared" si="987"/>
        <v>19</v>
      </c>
      <c r="AM2397">
        <f t="shared" si="988"/>
        <v>37</v>
      </c>
    </row>
    <row r="2398" spans="2:39" x14ac:dyDescent="0.25">
      <c r="B2398" s="23">
        <v>41903</v>
      </c>
      <c r="C2398" s="20" t="s">
        <v>33</v>
      </c>
      <c r="D2398" s="20" t="s">
        <v>23</v>
      </c>
      <c r="E2398" s="2">
        <v>-242.13075060532685</v>
      </c>
      <c r="F2398" s="2">
        <v>216</v>
      </c>
      <c r="H2398" s="2" t="str">
        <f t="shared" si="989"/>
        <v>Miami Dolphins</v>
      </c>
      <c r="I2398" s="2" t="str">
        <f t="shared" si="990"/>
        <v>Kansas City Chiefs</v>
      </c>
      <c r="J2398" s="17">
        <f t="shared" si="991"/>
        <v>-242.13075060532685</v>
      </c>
      <c r="K2398" s="18">
        <f t="shared" si="992"/>
        <v>216</v>
      </c>
      <c r="L2398" s="4">
        <f t="shared" si="968"/>
        <v>1.413</v>
      </c>
      <c r="M2398" s="4">
        <f t="shared" si="969"/>
        <v>3.16</v>
      </c>
      <c r="N2398" s="1">
        <f t="shared" si="970"/>
        <v>0.70771408351026188</v>
      </c>
      <c r="O2398" s="1">
        <f t="shared" si="971"/>
        <v>0.31645569620253161</v>
      </c>
      <c r="P2398" s="1">
        <f t="shared" si="972"/>
        <v>2.359938771047454E-2</v>
      </c>
      <c r="Q2398" s="1">
        <f t="shared" si="973"/>
        <v>0.19562919365386514</v>
      </c>
      <c r="R2398" s="1">
        <f t="shared" si="974"/>
        <v>0.70662919365386512</v>
      </c>
      <c r="S2398" s="1"/>
      <c r="T2398" s="17">
        <f t="shared" si="975"/>
        <v>415.16938301000829</v>
      </c>
      <c r="U2398" s="18">
        <f t="shared" si="976"/>
        <v>2128.1128513133845</v>
      </c>
      <c r="V2398" s="2">
        <f t="shared" si="977"/>
        <v>394.41091385950784</v>
      </c>
      <c r="W2398" s="18">
        <f t="shared" si="978"/>
        <v>2021.7072087477152</v>
      </c>
      <c r="X2398" s="2">
        <f t="shared" si="979"/>
        <v>-253.54267969273477</v>
      </c>
      <c r="Y2398" s="2">
        <f t="shared" si="980"/>
        <v>202.17072087477152</v>
      </c>
      <c r="Z2398" s="2">
        <f t="shared" si="981"/>
        <v>-1000</v>
      </c>
      <c r="AA2398" s="2">
        <f t="shared" si="982"/>
        <v>2021.7072087477152</v>
      </c>
      <c r="AB2398" s="5">
        <f t="shared" si="983"/>
        <v>-1</v>
      </c>
      <c r="AC2398" s="5">
        <f t="shared" si="984"/>
        <v>2.16</v>
      </c>
      <c r="AD2398" s="3">
        <f t="shared" si="985"/>
        <v>201409</v>
      </c>
      <c r="AE2398" s="21">
        <v>1.454</v>
      </c>
      <c r="AF2398" s="21">
        <v>2.97</v>
      </c>
      <c r="AG2398" s="21">
        <v>1.413</v>
      </c>
      <c r="AH2398" s="21">
        <v>3.16</v>
      </c>
      <c r="AI2398">
        <v>15</v>
      </c>
      <c r="AJ2398">
        <v>34</v>
      </c>
      <c r="AK2398">
        <f t="shared" si="986"/>
        <v>-300</v>
      </c>
      <c r="AL2398">
        <f t="shared" si="987"/>
        <v>15</v>
      </c>
      <c r="AM2398">
        <f t="shared" si="988"/>
        <v>34</v>
      </c>
    </row>
    <row r="2399" spans="2:39" x14ac:dyDescent="0.25">
      <c r="B2399" s="23">
        <v>41903</v>
      </c>
      <c r="C2399" s="20" t="s">
        <v>35</v>
      </c>
      <c r="D2399" s="20" t="s">
        <v>41</v>
      </c>
      <c r="E2399" s="2">
        <v>-208.33333333333334</v>
      </c>
      <c r="F2399" s="2">
        <v>186</v>
      </c>
      <c r="H2399" s="2" t="str">
        <f t="shared" si="989"/>
        <v>Seattle Seahawks</v>
      </c>
      <c r="I2399" s="2" t="str">
        <f t="shared" si="990"/>
        <v>Denver Broncos</v>
      </c>
      <c r="J2399" s="17">
        <f t="shared" si="991"/>
        <v>-208.33333333333334</v>
      </c>
      <c r="K2399" s="18">
        <f t="shared" si="992"/>
        <v>186</v>
      </c>
      <c r="L2399" s="4">
        <f t="shared" si="968"/>
        <v>1.4800000000000002</v>
      </c>
      <c r="M2399" s="4">
        <f t="shared" si="969"/>
        <v>2.8600000000000003</v>
      </c>
      <c r="N2399" s="1">
        <f t="shared" si="970"/>
        <v>0.67567567567567555</v>
      </c>
      <c r="O2399" s="1">
        <f t="shared" si="971"/>
        <v>0.34965034965034963</v>
      </c>
      <c r="P2399" s="1">
        <f t="shared" si="972"/>
        <v>2.4700460829493065E-2</v>
      </c>
      <c r="Q2399" s="1">
        <f t="shared" si="973"/>
        <v>0.16301266301266296</v>
      </c>
      <c r="R2399" s="1">
        <f t="shared" si="974"/>
        <v>0.67401266301266294</v>
      </c>
      <c r="S2399" s="1"/>
      <c r="T2399" s="17">
        <f t="shared" si="975"/>
        <v>483.65165059400761</v>
      </c>
      <c r="U2399" s="18">
        <f t="shared" si="976"/>
        <v>1846.6048003943094</v>
      </c>
      <c r="V2399" s="2">
        <f t="shared" si="977"/>
        <v>459.46906806430718</v>
      </c>
      <c r="W2399" s="18">
        <f t="shared" si="978"/>
        <v>1754.2745603745939</v>
      </c>
      <c r="X2399" s="2">
        <f t="shared" si="979"/>
        <v>-217.64250729932493</v>
      </c>
      <c r="Y2399" s="2">
        <f t="shared" si="980"/>
        <v>175.42745603745939</v>
      </c>
      <c r="Z2399" s="2">
        <f t="shared" si="981"/>
        <v>459.46906806430718</v>
      </c>
      <c r="AA2399" s="2">
        <f t="shared" si="982"/>
        <v>-1000</v>
      </c>
      <c r="AB2399" s="5">
        <f t="shared" si="983"/>
        <v>0.4800000000000002</v>
      </c>
      <c r="AC2399" s="5">
        <f t="shared" si="984"/>
        <v>-1</v>
      </c>
      <c r="AD2399" s="3">
        <f t="shared" si="985"/>
        <v>201409</v>
      </c>
      <c r="AE2399" s="21">
        <v>1.4339999999999999</v>
      </c>
      <c r="AF2399" s="21">
        <v>3.05</v>
      </c>
      <c r="AG2399" s="21">
        <v>1.48</v>
      </c>
      <c r="AH2399" s="21">
        <v>2.86</v>
      </c>
      <c r="AI2399">
        <v>26</v>
      </c>
      <c r="AJ2399">
        <v>20</v>
      </c>
      <c r="AK2399">
        <f t="shared" si="986"/>
        <v>-300</v>
      </c>
      <c r="AL2399">
        <f t="shared" si="987"/>
        <v>26</v>
      </c>
      <c r="AM2399">
        <f t="shared" si="988"/>
        <v>20</v>
      </c>
    </row>
    <row r="2400" spans="2:39" x14ac:dyDescent="0.25">
      <c r="B2400" s="23">
        <v>41903</v>
      </c>
      <c r="C2400" s="20" t="s">
        <v>51</v>
      </c>
      <c r="D2400" s="20" t="s">
        <v>25</v>
      </c>
      <c r="E2400" s="2">
        <v>136</v>
      </c>
      <c r="F2400" s="2">
        <v>-150.15015015015015</v>
      </c>
      <c r="H2400" s="2" t="str">
        <f t="shared" si="989"/>
        <v>San Francisco 49ers</v>
      </c>
      <c r="I2400" s="2" t="str">
        <f t="shared" si="990"/>
        <v>Arizona Cardinals</v>
      </c>
      <c r="J2400" s="17">
        <f t="shared" si="991"/>
        <v>-150.15015015015015</v>
      </c>
      <c r="K2400" s="18">
        <f t="shared" si="992"/>
        <v>136</v>
      </c>
      <c r="L2400" s="4">
        <f t="shared" si="968"/>
        <v>1.6659999999999999</v>
      </c>
      <c r="M2400" s="4">
        <f t="shared" si="969"/>
        <v>2.3600000000000003</v>
      </c>
      <c r="N2400" s="1">
        <f t="shared" si="970"/>
        <v>0.60024009603841544</v>
      </c>
      <c r="O2400" s="1">
        <f t="shared" si="971"/>
        <v>0.42372881355932196</v>
      </c>
      <c r="P2400" s="1">
        <f t="shared" si="972"/>
        <v>2.3407848981619406E-2</v>
      </c>
      <c r="Q2400" s="1">
        <f t="shared" si="973"/>
        <v>8.8255641239546739E-2</v>
      </c>
      <c r="R2400" s="1">
        <f t="shared" si="974"/>
        <v>0.59925564123954678</v>
      </c>
      <c r="S2400" s="1"/>
      <c r="T2400" s="17">
        <f t="shared" si="975"/>
        <v>668.73689821513005</v>
      </c>
      <c r="U2400" s="18">
        <f t="shared" si="976"/>
        <v>1356.0765066241347</v>
      </c>
      <c r="V2400" s="2">
        <f t="shared" si="977"/>
        <v>635.30005330437348</v>
      </c>
      <c r="W2400" s="18">
        <f t="shared" si="978"/>
        <v>1288.2726812929279</v>
      </c>
      <c r="X2400" s="2">
        <f t="shared" si="979"/>
        <v>-157.40593673787998</v>
      </c>
      <c r="Y2400" s="2">
        <f t="shared" si="980"/>
        <v>128.8272681292928</v>
      </c>
      <c r="Z2400" s="2">
        <f t="shared" si="981"/>
        <v>-1000</v>
      </c>
      <c r="AA2400" s="2">
        <f t="shared" si="982"/>
        <v>1288.2726812929279</v>
      </c>
      <c r="AB2400" s="5">
        <f t="shared" si="983"/>
        <v>-1</v>
      </c>
      <c r="AC2400" s="5">
        <f t="shared" si="984"/>
        <v>1.3600000000000003</v>
      </c>
      <c r="AD2400" s="3">
        <f t="shared" si="985"/>
        <v>201409</v>
      </c>
      <c r="AE2400" s="21">
        <v>2.33</v>
      </c>
      <c r="AF2400" s="21">
        <v>1.68</v>
      </c>
      <c r="AG2400" s="21">
        <v>2.36</v>
      </c>
      <c r="AH2400" s="21">
        <v>1.6659999999999999</v>
      </c>
      <c r="AI2400">
        <v>23</v>
      </c>
      <c r="AJ2400">
        <v>14</v>
      </c>
      <c r="AK2400">
        <f t="shared" si="986"/>
        <v>-160</v>
      </c>
      <c r="AL2400">
        <f t="shared" si="987"/>
        <v>14</v>
      </c>
      <c r="AM2400">
        <f t="shared" si="988"/>
        <v>23</v>
      </c>
    </row>
    <row r="2401" spans="2:39" x14ac:dyDescent="0.25">
      <c r="B2401" s="23">
        <v>41903</v>
      </c>
      <c r="C2401" s="20" t="s">
        <v>27</v>
      </c>
      <c r="D2401" s="20" t="s">
        <v>57</v>
      </c>
      <c r="E2401" s="2">
        <v>-130.03901170351108</v>
      </c>
      <c r="F2401" s="2">
        <v>118.00000000000001</v>
      </c>
      <c r="H2401" s="2" t="str">
        <f t="shared" si="989"/>
        <v>Buffalo Bills</v>
      </c>
      <c r="I2401" s="2" t="str">
        <f t="shared" si="990"/>
        <v>San Diego Chargers</v>
      </c>
      <c r="J2401" s="17">
        <f t="shared" si="991"/>
        <v>-130.03901170351108</v>
      </c>
      <c r="K2401" s="18">
        <f t="shared" si="992"/>
        <v>118.00000000000001</v>
      </c>
      <c r="L2401" s="4">
        <f t="shared" si="968"/>
        <v>1.7689999999999999</v>
      </c>
      <c r="M2401" s="4">
        <f t="shared" si="969"/>
        <v>2.1800000000000002</v>
      </c>
      <c r="N2401" s="1">
        <f t="shared" si="970"/>
        <v>0.56529112492933864</v>
      </c>
      <c r="O2401" s="1">
        <f t="shared" si="971"/>
        <v>0.4587155963302752</v>
      </c>
      <c r="P2401" s="1">
        <f t="shared" si="972"/>
        <v>2.3443909850595079E-2</v>
      </c>
      <c r="Q2401" s="1">
        <f t="shared" si="973"/>
        <v>5.328776429953172E-2</v>
      </c>
      <c r="R2401" s="1">
        <f t="shared" si="974"/>
        <v>0.56428776429953176</v>
      </c>
      <c r="S2401" s="1"/>
      <c r="T2401" s="17">
        <f t="shared" si="975"/>
        <v>772.14546064335025</v>
      </c>
      <c r="U2401" s="18">
        <f t="shared" si="976"/>
        <v>1178.7723247127699</v>
      </c>
      <c r="V2401" s="2">
        <f t="shared" si="977"/>
        <v>733.53818761118271</v>
      </c>
      <c r="W2401" s="18">
        <f t="shared" si="978"/>
        <v>1119.8337084771313</v>
      </c>
      <c r="X2401" s="2">
        <f t="shared" si="979"/>
        <v>-136.32555426413018</v>
      </c>
      <c r="Y2401" s="2">
        <f t="shared" si="980"/>
        <v>111.98337084771313</v>
      </c>
      <c r="Z2401" s="2">
        <f t="shared" si="981"/>
        <v>-1000</v>
      </c>
      <c r="AA2401" s="2">
        <f t="shared" si="982"/>
        <v>1119.8337084771313</v>
      </c>
      <c r="AB2401" s="5">
        <f t="shared" si="983"/>
        <v>-1</v>
      </c>
      <c r="AC2401" s="5">
        <f t="shared" si="984"/>
        <v>1.1800000000000002</v>
      </c>
      <c r="AD2401" s="3">
        <f t="shared" si="985"/>
        <v>201409</v>
      </c>
      <c r="AE2401" s="21">
        <v>1.74</v>
      </c>
      <c r="AF2401" s="21">
        <v>2.2200000000000002</v>
      </c>
      <c r="AG2401" s="21">
        <v>1.7689999999999999</v>
      </c>
      <c r="AH2401" s="21">
        <v>2.1800000000000002</v>
      </c>
      <c r="AI2401">
        <v>10</v>
      </c>
      <c r="AJ2401">
        <v>22</v>
      </c>
      <c r="AK2401">
        <f t="shared" si="986"/>
        <v>-140</v>
      </c>
      <c r="AL2401">
        <f t="shared" si="987"/>
        <v>10</v>
      </c>
      <c r="AM2401">
        <f t="shared" si="988"/>
        <v>22</v>
      </c>
    </row>
    <row r="2402" spans="2:39" x14ac:dyDescent="0.25">
      <c r="B2402" s="23">
        <v>41903</v>
      </c>
      <c r="C2402" s="20" t="s">
        <v>24</v>
      </c>
      <c r="D2402" s="20" t="s">
        <v>44</v>
      </c>
      <c r="E2402" s="2">
        <v>-265.25198938992042</v>
      </c>
      <c r="F2402" s="2">
        <v>235</v>
      </c>
      <c r="H2402" s="2" t="str">
        <f t="shared" si="989"/>
        <v>Cincinnati Bengals</v>
      </c>
      <c r="I2402" s="2" t="str">
        <f t="shared" si="990"/>
        <v>Tennessee Titans</v>
      </c>
      <c r="J2402" s="17">
        <f t="shared" si="991"/>
        <v>-265.25198938992042</v>
      </c>
      <c r="K2402" s="18">
        <f t="shared" si="992"/>
        <v>235</v>
      </c>
      <c r="L2402" s="4">
        <f t="shared" si="968"/>
        <v>1.377</v>
      </c>
      <c r="M2402" s="4">
        <f t="shared" si="969"/>
        <v>3.35</v>
      </c>
      <c r="N2402" s="1">
        <f t="shared" si="970"/>
        <v>0.72621641249092228</v>
      </c>
      <c r="O2402" s="1">
        <f t="shared" si="971"/>
        <v>0.29850746268656714</v>
      </c>
      <c r="P2402" s="1">
        <f t="shared" si="972"/>
        <v>2.4127353501163462E-2</v>
      </c>
      <c r="Q2402" s="1">
        <f t="shared" si="973"/>
        <v>0.21385447490217757</v>
      </c>
      <c r="R2402" s="1">
        <f t="shared" si="974"/>
        <v>0.72485447490217758</v>
      </c>
      <c r="S2402" s="1"/>
      <c r="T2402" s="17">
        <f t="shared" si="975"/>
        <v>379.5872614774911</v>
      </c>
      <c r="U2402" s="18">
        <f t="shared" si="976"/>
        <v>2310.2284553242857</v>
      </c>
      <c r="V2402" s="2">
        <f t="shared" si="977"/>
        <v>360.6078984036165</v>
      </c>
      <c r="W2402" s="18">
        <f t="shared" si="978"/>
        <v>2194.7170325580714</v>
      </c>
      <c r="X2402" s="2">
        <f t="shared" si="979"/>
        <v>-277.30951108584236</v>
      </c>
      <c r="Y2402" s="2">
        <f t="shared" si="980"/>
        <v>219.47170325580714</v>
      </c>
      <c r="Z2402" s="2">
        <f t="shared" si="981"/>
        <v>360.6078984036165</v>
      </c>
      <c r="AA2402" s="2">
        <f t="shared" si="982"/>
        <v>-1000</v>
      </c>
      <c r="AB2402" s="5">
        <f t="shared" si="983"/>
        <v>0.377</v>
      </c>
      <c r="AC2402" s="5">
        <f t="shared" si="984"/>
        <v>-1</v>
      </c>
      <c r="AD2402" s="3">
        <f t="shared" si="985"/>
        <v>201409</v>
      </c>
      <c r="AE2402" s="21">
        <v>1.347</v>
      </c>
      <c r="AF2402" s="21">
        <v>3.54</v>
      </c>
      <c r="AG2402" s="21">
        <v>1.377</v>
      </c>
      <c r="AH2402" s="21">
        <v>3.35</v>
      </c>
      <c r="AI2402">
        <v>33</v>
      </c>
      <c r="AJ2402">
        <v>7</v>
      </c>
      <c r="AK2402">
        <f t="shared" si="986"/>
        <v>-300</v>
      </c>
      <c r="AL2402">
        <f t="shared" si="987"/>
        <v>33</v>
      </c>
      <c r="AM2402">
        <f t="shared" si="988"/>
        <v>7</v>
      </c>
    </row>
    <row r="2403" spans="2:39" x14ac:dyDescent="0.25">
      <c r="B2403" s="23">
        <v>41903</v>
      </c>
      <c r="C2403" s="20" t="s">
        <v>49</v>
      </c>
      <c r="D2403" s="20" t="s">
        <v>31</v>
      </c>
      <c r="E2403" s="2">
        <v>110.99999999999999</v>
      </c>
      <c r="F2403" s="2">
        <v>-123.00123001230013</v>
      </c>
      <c r="H2403" s="2" t="str">
        <f t="shared" si="989"/>
        <v>Baltimore Ravens</v>
      </c>
      <c r="I2403" s="2" t="str">
        <f t="shared" si="990"/>
        <v>Cleveland Browns</v>
      </c>
      <c r="J2403" s="17">
        <f t="shared" si="991"/>
        <v>-123.00123001230013</v>
      </c>
      <c r="K2403" s="18">
        <f t="shared" si="992"/>
        <v>110.99999999999999</v>
      </c>
      <c r="L2403" s="4">
        <f t="shared" si="968"/>
        <v>1.8130000000000002</v>
      </c>
      <c r="M2403" s="4">
        <f t="shared" si="969"/>
        <v>2.11</v>
      </c>
      <c r="N2403" s="1">
        <f t="shared" si="970"/>
        <v>0.55157198014340869</v>
      </c>
      <c r="O2403" s="1">
        <f t="shared" si="971"/>
        <v>0.47393364928909953</v>
      </c>
      <c r="P2403" s="1">
        <f t="shared" si="972"/>
        <v>2.4871271985725141E-2</v>
      </c>
      <c r="Q2403" s="1">
        <f t="shared" si="973"/>
        <v>3.8819165427154578E-2</v>
      </c>
      <c r="R2403" s="1">
        <f t="shared" si="974"/>
        <v>0.54981916542715459</v>
      </c>
      <c r="S2403" s="1"/>
      <c r="T2403" s="17">
        <f t="shared" si="975"/>
        <v>818.77981503809497</v>
      </c>
      <c r="U2403" s="18">
        <f t="shared" si="976"/>
        <v>1112.7024405877062</v>
      </c>
      <c r="V2403" s="2">
        <f t="shared" si="977"/>
        <v>777.84082428619013</v>
      </c>
      <c r="W2403" s="18">
        <f t="shared" si="978"/>
        <v>1057.0673185583207</v>
      </c>
      <c r="X2403" s="2">
        <f t="shared" si="979"/>
        <v>-128.56100744232359</v>
      </c>
      <c r="Y2403" s="2">
        <f t="shared" si="980"/>
        <v>105.70673185583207</v>
      </c>
      <c r="Z2403" s="2">
        <f t="shared" si="981"/>
        <v>777.84082428619013</v>
      </c>
      <c r="AA2403" s="2">
        <f t="shared" si="982"/>
        <v>-1000</v>
      </c>
      <c r="AB2403" s="5">
        <f t="shared" si="983"/>
        <v>0.81300000000000017</v>
      </c>
      <c r="AC2403" s="5">
        <f t="shared" si="984"/>
        <v>-1</v>
      </c>
      <c r="AD2403" s="3">
        <f t="shared" si="985"/>
        <v>201409</v>
      </c>
      <c r="AE2403" s="21">
        <v>2.11</v>
      </c>
      <c r="AF2403" s="21">
        <v>1.8129999999999999</v>
      </c>
      <c r="AG2403" s="21">
        <v>2.11</v>
      </c>
      <c r="AH2403" s="21">
        <v>1.8129999999999999</v>
      </c>
      <c r="AI2403">
        <v>21</v>
      </c>
      <c r="AJ2403">
        <v>23</v>
      </c>
      <c r="AK2403">
        <f t="shared" si="986"/>
        <v>-130</v>
      </c>
      <c r="AL2403">
        <f t="shared" si="987"/>
        <v>23</v>
      </c>
      <c r="AM2403">
        <f t="shared" si="988"/>
        <v>21</v>
      </c>
    </row>
    <row r="2404" spans="2:39" x14ac:dyDescent="0.25">
      <c r="B2404" s="23">
        <v>41903</v>
      </c>
      <c r="C2404" s="20" t="s">
        <v>37</v>
      </c>
      <c r="D2404" s="20" t="s">
        <v>36</v>
      </c>
      <c r="E2404" s="2">
        <v>-123.00123001230013</v>
      </c>
      <c r="F2404" s="2">
        <v>110.99999999999999</v>
      </c>
      <c r="H2404" s="2" t="str">
        <f t="shared" si="989"/>
        <v>Detroit Lions</v>
      </c>
      <c r="I2404" s="2" t="str">
        <f t="shared" si="990"/>
        <v>Green Bay Packers</v>
      </c>
      <c r="J2404" s="17">
        <f t="shared" si="991"/>
        <v>-123.00123001230013</v>
      </c>
      <c r="K2404" s="18">
        <f t="shared" si="992"/>
        <v>110.99999999999999</v>
      </c>
      <c r="L2404" s="4">
        <f t="shared" si="968"/>
        <v>1.8130000000000002</v>
      </c>
      <c r="M2404" s="4">
        <f t="shared" si="969"/>
        <v>2.11</v>
      </c>
      <c r="N2404" s="1">
        <f t="shared" si="970"/>
        <v>0.55157198014340869</v>
      </c>
      <c r="O2404" s="1">
        <f t="shared" si="971"/>
        <v>0.47393364928909953</v>
      </c>
      <c r="P2404" s="1">
        <f t="shared" si="972"/>
        <v>2.4871271985725141E-2</v>
      </c>
      <c r="Q2404" s="1">
        <f t="shared" si="973"/>
        <v>3.8819165427154578E-2</v>
      </c>
      <c r="R2404" s="1">
        <f t="shared" si="974"/>
        <v>0.54981916542715459</v>
      </c>
      <c r="S2404" s="1"/>
      <c r="T2404" s="17">
        <f t="shared" si="975"/>
        <v>818.77981503809497</v>
      </c>
      <c r="U2404" s="18">
        <f t="shared" si="976"/>
        <v>1112.7024405877062</v>
      </c>
      <c r="V2404" s="2">
        <f t="shared" si="977"/>
        <v>777.84082428619013</v>
      </c>
      <c r="W2404" s="18">
        <f t="shared" si="978"/>
        <v>1057.0673185583207</v>
      </c>
      <c r="X2404" s="2">
        <f t="shared" si="979"/>
        <v>-128.56100744232359</v>
      </c>
      <c r="Y2404" s="2">
        <f t="shared" si="980"/>
        <v>105.70673185583207</v>
      </c>
      <c r="Z2404" s="2">
        <f t="shared" si="981"/>
        <v>777.84082428619013</v>
      </c>
      <c r="AA2404" s="2">
        <f t="shared" si="982"/>
        <v>-1000</v>
      </c>
      <c r="AB2404" s="5">
        <f t="shared" si="983"/>
        <v>0.81300000000000017</v>
      </c>
      <c r="AC2404" s="5">
        <f t="shared" si="984"/>
        <v>-1</v>
      </c>
      <c r="AD2404" s="3">
        <f t="shared" si="985"/>
        <v>201409</v>
      </c>
      <c r="AE2404" s="21">
        <v>1.7569999999999999</v>
      </c>
      <c r="AF2404" s="21">
        <v>2.2000000000000002</v>
      </c>
      <c r="AG2404" s="21">
        <v>1.8129999999999999</v>
      </c>
      <c r="AH2404" s="21">
        <v>2.11</v>
      </c>
      <c r="AI2404">
        <v>19</v>
      </c>
      <c r="AJ2404">
        <v>7</v>
      </c>
      <c r="AK2404">
        <f t="shared" si="986"/>
        <v>-130</v>
      </c>
      <c r="AL2404">
        <f t="shared" si="987"/>
        <v>19</v>
      </c>
      <c r="AM2404">
        <f t="shared" si="988"/>
        <v>7</v>
      </c>
    </row>
    <row r="2405" spans="2:39" x14ac:dyDescent="0.25">
      <c r="B2405" s="23">
        <v>41903</v>
      </c>
      <c r="C2405" s="20" t="s">
        <v>29</v>
      </c>
      <c r="D2405" s="20" t="s">
        <v>42</v>
      </c>
      <c r="E2405" s="2">
        <v>231</v>
      </c>
      <c r="F2405" s="2">
        <v>-260.41666666666674</v>
      </c>
      <c r="H2405" s="2" t="str">
        <f t="shared" si="989"/>
        <v>Indianapolis Colts</v>
      </c>
      <c r="I2405" s="2" t="str">
        <f t="shared" si="990"/>
        <v>Jacksonville Jaguars</v>
      </c>
      <c r="J2405" s="17">
        <f t="shared" si="991"/>
        <v>-260.41666666666674</v>
      </c>
      <c r="K2405" s="18">
        <f t="shared" si="992"/>
        <v>231</v>
      </c>
      <c r="L2405" s="4">
        <f t="shared" si="968"/>
        <v>1.3839999999999999</v>
      </c>
      <c r="M2405" s="4">
        <f t="shared" si="969"/>
        <v>3.31</v>
      </c>
      <c r="N2405" s="1">
        <f t="shared" si="970"/>
        <v>0.7225433526011561</v>
      </c>
      <c r="O2405" s="1">
        <f t="shared" si="971"/>
        <v>0.30211480362537763</v>
      </c>
      <c r="P2405" s="1">
        <f t="shared" si="972"/>
        <v>2.4064763527907984E-2</v>
      </c>
      <c r="Q2405" s="1">
        <f t="shared" si="973"/>
        <v>0.21021427448788924</v>
      </c>
      <c r="R2405" s="1">
        <f t="shared" si="974"/>
        <v>0.72121427448788922</v>
      </c>
      <c r="S2405" s="1"/>
      <c r="T2405" s="17">
        <f t="shared" si="975"/>
        <v>386.55048211582812</v>
      </c>
      <c r="U2405" s="18">
        <f t="shared" si="976"/>
        <v>2272.2260058594952</v>
      </c>
      <c r="V2405" s="2">
        <f t="shared" si="977"/>
        <v>367.22295801003668</v>
      </c>
      <c r="W2405" s="18">
        <f t="shared" si="978"/>
        <v>2158.6147055665206</v>
      </c>
      <c r="X2405" s="2">
        <f t="shared" si="979"/>
        <v>-272.31412911081355</v>
      </c>
      <c r="Y2405" s="2">
        <f t="shared" si="980"/>
        <v>215.86147055665205</v>
      </c>
      <c r="Z2405" s="2">
        <f t="shared" si="981"/>
        <v>367.22295801003668</v>
      </c>
      <c r="AA2405" s="2">
        <f t="shared" si="982"/>
        <v>-1000</v>
      </c>
      <c r="AB2405" s="5">
        <f t="shared" si="983"/>
        <v>0.3839999999999999</v>
      </c>
      <c r="AC2405" s="5">
        <f t="shared" si="984"/>
        <v>-1</v>
      </c>
      <c r="AD2405" s="3">
        <f t="shared" si="985"/>
        <v>201409</v>
      </c>
      <c r="AE2405" s="21">
        <v>3.93</v>
      </c>
      <c r="AF2405" s="21">
        <v>1.298</v>
      </c>
      <c r="AG2405" s="21">
        <v>3.31</v>
      </c>
      <c r="AH2405" s="21">
        <v>1.3839999999999999</v>
      </c>
      <c r="AI2405">
        <v>17</v>
      </c>
      <c r="AJ2405">
        <v>44</v>
      </c>
      <c r="AK2405">
        <f t="shared" si="986"/>
        <v>-300</v>
      </c>
      <c r="AL2405">
        <f t="shared" si="987"/>
        <v>44</v>
      </c>
      <c r="AM2405">
        <f t="shared" si="988"/>
        <v>17</v>
      </c>
    </row>
    <row r="2406" spans="2:39" x14ac:dyDescent="0.25">
      <c r="B2406" s="23">
        <v>41903</v>
      </c>
      <c r="C2406" s="20" t="s">
        <v>39</v>
      </c>
      <c r="D2406" s="20" t="s">
        <v>55</v>
      </c>
      <c r="E2406" s="2">
        <v>-900.90090090090098</v>
      </c>
      <c r="F2406" s="2">
        <v>703.99999999999989</v>
      </c>
      <c r="H2406" s="2" t="str">
        <f t="shared" si="989"/>
        <v>New England Patriots</v>
      </c>
      <c r="I2406" s="2" t="str">
        <f t="shared" si="990"/>
        <v>Oakland Raiders</v>
      </c>
      <c r="J2406" s="17">
        <f t="shared" si="991"/>
        <v>-900.90090090090098</v>
      </c>
      <c r="K2406" s="18">
        <f t="shared" si="992"/>
        <v>703.99999999999989</v>
      </c>
      <c r="L2406" s="4">
        <f t="shared" si="968"/>
        <v>1.111</v>
      </c>
      <c r="M2406" s="4">
        <f t="shared" si="969"/>
        <v>8.0399999999999991</v>
      </c>
      <c r="N2406" s="1">
        <f t="shared" si="970"/>
        <v>0.90009000900090008</v>
      </c>
      <c r="O2406" s="1">
        <f t="shared" si="971"/>
        <v>0.12437810945273634</v>
      </c>
      <c r="P2406" s="1">
        <f t="shared" si="972"/>
        <v>2.3883728554256356E-2</v>
      </c>
      <c r="Q2406" s="1">
        <f t="shared" si="973"/>
        <v>0.38785594977408189</v>
      </c>
      <c r="R2406" s="1">
        <f t="shared" si="974"/>
        <v>0.8988559497740819</v>
      </c>
      <c r="S2406" s="1"/>
      <c r="T2406" s="17">
        <f t="shared" si="975"/>
        <v>112.52531648852026</v>
      </c>
      <c r="U2406" s="18">
        <f t="shared" si="976"/>
        <v>6303.185944275665</v>
      </c>
      <c r="V2406" s="2">
        <f t="shared" si="977"/>
        <v>106.89905066409425</v>
      </c>
      <c r="W2406" s="18">
        <f t="shared" si="978"/>
        <v>5988.0266470618817</v>
      </c>
      <c r="X2406" s="2">
        <f t="shared" si="979"/>
        <v>-935.46200250390496</v>
      </c>
      <c r="Y2406" s="2">
        <f t="shared" si="980"/>
        <v>598.80266470618812</v>
      </c>
      <c r="Z2406" s="2">
        <f t="shared" si="981"/>
        <v>106.89905066409425</v>
      </c>
      <c r="AA2406" s="2">
        <f t="shared" si="982"/>
        <v>-1000</v>
      </c>
      <c r="AB2406" s="5">
        <f t="shared" si="983"/>
        <v>0.11099999999999999</v>
      </c>
      <c r="AC2406" s="5">
        <f t="shared" si="984"/>
        <v>-1</v>
      </c>
      <c r="AD2406" s="3">
        <f t="shared" si="985"/>
        <v>201409</v>
      </c>
      <c r="AE2406" s="21">
        <v>1.071</v>
      </c>
      <c r="AF2406" s="21">
        <v>10.75</v>
      </c>
      <c r="AG2406" s="21">
        <v>1.111</v>
      </c>
      <c r="AH2406" s="21">
        <v>8.0399999999999991</v>
      </c>
      <c r="AI2406">
        <v>16</v>
      </c>
      <c r="AJ2406">
        <v>9</v>
      </c>
      <c r="AK2406">
        <f t="shared" si="986"/>
        <v>-1000</v>
      </c>
      <c r="AL2406">
        <f t="shared" si="987"/>
        <v>16</v>
      </c>
      <c r="AM2406">
        <f t="shared" si="988"/>
        <v>9</v>
      </c>
    </row>
    <row r="2407" spans="2:39" x14ac:dyDescent="0.25">
      <c r="B2407" s="23">
        <v>41903</v>
      </c>
      <c r="C2407" s="20" t="s">
        <v>46</v>
      </c>
      <c r="D2407" s="20" t="s">
        <v>32</v>
      </c>
      <c r="E2407" s="2">
        <v>-526.31578947368439</v>
      </c>
      <c r="F2407" s="2">
        <v>442</v>
      </c>
      <c r="H2407" s="2" t="str">
        <f t="shared" si="989"/>
        <v>New Orleans Saints</v>
      </c>
      <c r="I2407" s="2" t="str">
        <f t="shared" si="990"/>
        <v>Minnesota Vikings</v>
      </c>
      <c r="J2407" s="17">
        <f t="shared" si="991"/>
        <v>-526.31578947368439</v>
      </c>
      <c r="K2407" s="18">
        <f t="shared" si="992"/>
        <v>442</v>
      </c>
      <c r="L2407" s="4">
        <f t="shared" si="968"/>
        <v>1.19</v>
      </c>
      <c r="M2407" s="4">
        <f t="shared" si="969"/>
        <v>5.42</v>
      </c>
      <c r="N2407" s="1">
        <f t="shared" si="970"/>
        <v>0.84033613445378152</v>
      </c>
      <c r="O2407" s="1">
        <f t="shared" si="971"/>
        <v>0.18450184501845018</v>
      </c>
      <c r="P2407" s="1">
        <f t="shared" si="972"/>
        <v>2.4236006051437164E-2</v>
      </c>
      <c r="Q2407" s="1">
        <f t="shared" si="973"/>
        <v>0.32791714471766564</v>
      </c>
      <c r="R2407" s="1">
        <f t="shared" si="974"/>
        <v>0.83891714471766565</v>
      </c>
      <c r="S2407" s="1"/>
      <c r="T2407" s="17">
        <f t="shared" si="975"/>
        <v>192.0128302259767</v>
      </c>
      <c r="U2407" s="18">
        <f t="shared" si="976"/>
        <v>4174.1808732318977</v>
      </c>
      <c r="V2407" s="2">
        <f t="shared" si="977"/>
        <v>182.41218871467785</v>
      </c>
      <c r="W2407" s="18">
        <f t="shared" si="978"/>
        <v>3965.4718295703028</v>
      </c>
      <c r="X2407" s="2">
        <f t="shared" si="979"/>
        <v>-548.20898046684897</v>
      </c>
      <c r="Y2407" s="2">
        <f t="shared" si="980"/>
        <v>396.54718295703026</v>
      </c>
      <c r="Z2407" s="2">
        <f t="shared" si="981"/>
        <v>182.41218871467785</v>
      </c>
      <c r="AA2407" s="2">
        <f t="shared" si="982"/>
        <v>-1000</v>
      </c>
      <c r="AB2407" s="5">
        <f t="shared" si="983"/>
        <v>0.18999999999999995</v>
      </c>
      <c r="AC2407" s="5">
        <f t="shared" si="984"/>
        <v>-1</v>
      </c>
      <c r="AD2407" s="3">
        <f t="shared" si="985"/>
        <v>201409</v>
      </c>
      <c r="AE2407" s="21">
        <v>1.2</v>
      </c>
      <c r="AF2407" s="21">
        <v>5.23</v>
      </c>
      <c r="AG2407" s="21">
        <v>1.19</v>
      </c>
      <c r="AH2407" s="21">
        <v>5.42</v>
      </c>
      <c r="AI2407">
        <v>20</v>
      </c>
      <c r="AJ2407">
        <v>9</v>
      </c>
      <c r="AK2407">
        <f t="shared" si="986"/>
        <v>-600</v>
      </c>
      <c r="AL2407">
        <f t="shared" si="987"/>
        <v>20</v>
      </c>
      <c r="AM2407">
        <f t="shared" si="988"/>
        <v>9</v>
      </c>
    </row>
    <row r="2408" spans="2:39" x14ac:dyDescent="0.25">
      <c r="B2408" s="23">
        <v>41903</v>
      </c>
      <c r="C2408" s="20" t="s">
        <v>28</v>
      </c>
      <c r="D2408" s="20" t="s">
        <v>43</v>
      </c>
      <c r="E2408" s="2">
        <v>-114.02508551881414</v>
      </c>
      <c r="F2408" s="2">
        <v>102.99999999999999</v>
      </c>
      <c r="H2408" s="2" t="str">
        <f t="shared" si="989"/>
        <v>New York Giants</v>
      </c>
      <c r="I2408" s="2" t="str">
        <f t="shared" si="990"/>
        <v>Houston Texans</v>
      </c>
      <c r="J2408" s="17">
        <f t="shared" si="991"/>
        <v>-114.02508551881414</v>
      </c>
      <c r="K2408" s="18">
        <f t="shared" si="992"/>
        <v>102.99999999999999</v>
      </c>
      <c r="L2408" s="4">
        <f t="shared" si="968"/>
        <v>1.877</v>
      </c>
      <c r="M2408" s="4">
        <f t="shared" si="969"/>
        <v>2.0299999999999998</v>
      </c>
      <c r="N2408" s="1">
        <f t="shared" si="970"/>
        <v>0.53276505061267976</v>
      </c>
      <c r="O2408" s="1">
        <f t="shared" si="971"/>
        <v>0.49261083743842371</v>
      </c>
      <c r="P2408" s="1">
        <f t="shared" si="972"/>
        <v>2.4747888405426299E-2</v>
      </c>
      <c r="Q2408" s="1">
        <f t="shared" si="973"/>
        <v>2.0077106587128024E-2</v>
      </c>
      <c r="R2408" s="1">
        <f t="shared" si="974"/>
        <v>0.53107710658712803</v>
      </c>
      <c r="S2408" s="1"/>
      <c r="T2408" s="17">
        <f t="shared" si="975"/>
        <v>882.96574564533773</v>
      </c>
      <c r="U2408" s="18">
        <f t="shared" si="976"/>
        <v>1032.6259842485536</v>
      </c>
      <c r="V2408" s="2">
        <f t="shared" si="977"/>
        <v>838.81745836307084</v>
      </c>
      <c r="W2408" s="18">
        <f t="shared" si="978"/>
        <v>980.99468503612582</v>
      </c>
      <c r="X2408" s="2">
        <f t="shared" si="979"/>
        <v>-119.21544908608274</v>
      </c>
      <c r="Y2408" s="2">
        <f t="shared" si="980"/>
        <v>-101.9373514712951</v>
      </c>
      <c r="Z2408" s="2">
        <f t="shared" si="981"/>
        <v>838.81745836307084</v>
      </c>
      <c r="AA2408" s="2">
        <f t="shared" si="982"/>
        <v>-1000</v>
      </c>
      <c r="AB2408" s="5">
        <f t="shared" si="983"/>
        <v>0.877</v>
      </c>
      <c r="AC2408" s="5">
        <f t="shared" si="984"/>
        <v>-1</v>
      </c>
      <c r="AD2408" s="3">
        <f t="shared" si="985"/>
        <v>201409</v>
      </c>
      <c r="AE2408" s="21">
        <v>2.16</v>
      </c>
      <c r="AF2408" s="21">
        <v>1.7809999999999999</v>
      </c>
      <c r="AG2408" s="21">
        <v>1.877</v>
      </c>
      <c r="AH2408" s="21">
        <v>2.0299999999999998</v>
      </c>
      <c r="AI2408">
        <v>30</v>
      </c>
      <c r="AJ2408">
        <v>17</v>
      </c>
      <c r="AK2408">
        <f t="shared" si="986"/>
        <v>-120</v>
      </c>
      <c r="AL2408">
        <f t="shared" si="987"/>
        <v>30</v>
      </c>
      <c r="AM2408">
        <f t="shared" si="988"/>
        <v>17</v>
      </c>
    </row>
    <row r="2409" spans="2:39" x14ac:dyDescent="0.25">
      <c r="B2409" s="23">
        <v>41903</v>
      </c>
      <c r="C2409" s="20" t="s">
        <v>22</v>
      </c>
      <c r="D2409" s="20" t="s">
        <v>56</v>
      </c>
      <c r="E2409" s="2">
        <v>-209.20502092050211</v>
      </c>
      <c r="F2409" s="2">
        <v>187</v>
      </c>
      <c r="H2409" s="2" t="str">
        <f t="shared" si="989"/>
        <v>Philadelphia Eagles</v>
      </c>
      <c r="I2409" s="2" t="str">
        <f t="shared" si="990"/>
        <v>Washington Redskins</v>
      </c>
      <c r="J2409" s="17">
        <f t="shared" si="991"/>
        <v>-209.20502092050211</v>
      </c>
      <c r="K2409" s="18">
        <f t="shared" si="992"/>
        <v>187</v>
      </c>
      <c r="L2409" s="4">
        <f t="shared" si="968"/>
        <v>1.4779999999999998</v>
      </c>
      <c r="M2409" s="4">
        <f t="shared" si="969"/>
        <v>2.87</v>
      </c>
      <c r="N2409" s="1">
        <f t="shared" si="970"/>
        <v>0.67658998646820034</v>
      </c>
      <c r="O2409" s="1">
        <f t="shared" si="971"/>
        <v>0.34843205574912889</v>
      </c>
      <c r="P2409" s="1">
        <f t="shared" si="972"/>
        <v>2.4411223551058181E-2</v>
      </c>
      <c r="Q2409" s="1">
        <f t="shared" si="973"/>
        <v>0.16407896535953573</v>
      </c>
      <c r="R2409" s="1">
        <f t="shared" si="974"/>
        <v>0.67507896535953571</v>
      </c>
      <c r="S2409" s="1"/>
      <c r="T2409" s="17">
        <f t="shared" si="975"/>
        <v>481.30818957959497</v>
      </c>
      <c r="U2409" s="18">
        <f t="shared" si="976"/>
        <v>1855.0274360138328</v>
      </c>
      <c r="V2409" s="2">
        <f t="shared" si="977"/>
        <v>457.24278010061522</v>
      </c>
      <c r="W2409" s="18">
        <f t="shared" si="978"/>
        <v>1762.2760642131411</v>
      </c>
      <c r="X2409" s="2">
        <f t="shared" si="979"/>
        <v>-218.70219575253924</v>
      </c>
      <c r="Y2409" s="2">
        <f t="shared" si="980"/>
        <v>176.22760642131411</v>
      </c>
      <c r="Z2409" s="2">
        <f t="shared" si="981"/>
        <v>457.24278010061522</v>
      </c>
      <c r="AA2409" s="2">
        <f t="shared" si="982"/>
        <v>-1000</v>
      </c>
      <c r="AB2409" s="5">
        <f t="shared" si="983"/>
        <v>0.47799999999999976</v>
      </c>
      <c r="AC2409" s="5">
        <f t="shared" si="984"/>
        <v>-1</v>
      </c>
      <c r="AD2409" s="3">
        <f t="shared" si="985"/>
        <v>201409</v>
      </c>
      <c r="AE2409" s="21">
        <v>1.37</v>
      </c>
      <c r="AF2409" s="21">
        <v>3.39</v>
      </c>
      <c r="AG2409" s="21">
        <v>1.478</v>
      </c>
      <c r="AH2409" s="21">
        <v>2.87</v>
      </c>
      <c r="AI2409">
        <v>37</v>
      </c>
      <c r="AJ2409">
        <v>34</v>
      </c>
      <c r="AK2409">
        <f t="shared" si="986"/>
        <v>-300</v>
      </c>
      <c r="AL2409">
        <f t="shared" si="987"/>
        <v>37</v>
      </c>
      <c r="AM2409">
        <f t="shared" si="988"/>
        <v>34</v>
      </c>
    </row>
    <row r="2410" spans="2:39" x14ac:dyDescent="0.25">
      <c r="B2410" s="23">
        <v>41903</v>
      </c>
      <c r="C2410" s="20" t="s">
        <v>58</v>
      </c>
      <c r="D2410" s="20" t="s">
        <v>26</v>
      </c>
      <c r="E2410" s="2">
        <v>108.99999999999999</v>
      </c>
      <c r="F2410" s="2">
        <v>-120.04801920768308</v>
      </c>
      <c r="H2410" s="2" t="str">
        <f t="shared" si="989"/>
        <v>Dallas Cowboys</v>
      </c>
      <c r="I2410" s="2" t="str">
        <f t="shared" si="990"/>
        <v>St. Louis Rams</v>
      </c>
      <c r="J2410" s="17">
        <f t="shared" si="991"/>
        <v>-120.04801920768308</v>
      </c>
      <c r="K2410" s="18">
        <f t="shared" si="992"/>
        <v>108.99999999999999</v>
      </c>
      <c r="L2410" s="4">
        <f t="shared" si="968"/>
        <v>1.8329999999999997</v>
      </c>
      <c r="M2410" s="4">
        <f t="shared" si="969"/>
        <v>2.09</v>
      </c>
      <c r="N2410" s="1">
        <f t="shared" si="970"/>
        <v>0.54555373704309884</v>
      </c>
      <c r="O2410" s="1">
        <f t="shared" si="971"/>
        <v>0.47846889952153115</v>
      </c>
      <c r="P2410" s="1">
        <f t="shared" si="972"/>
        <v>2.3459087433087E-2</v>
      </c>
      <c r="Q2410" s="1">
        <f t="shared" si="973"/>
        <v>3.3542418760783843E-2</v>
      </c>
      <c r="R2410" s="1">
        <f t="shared" si="974"/>
        <v>0.54454241876078391</v>
      </c>
      <c r="S2410" s="1"/>
      <c r="T2410" s="17">
        <f t="shared" si="975"/>
        <v>836.40422774721878</v>
      </c>
      <c r="U2410" s="18">
        <f t="shared" si="976"/>
        <v>1089.5532146537353</v>
      </c>
      <c r="V2410" s="2">
        <f t="shared" si="977"/>
        <v>794.58401635985786</v>
      </c>
      <c r="W2410" s="18">
        <f t="shared" si="978"/>
        <v>1035.0755539210484</v>
      </c>
      <c r="X2410" s="2">
        <f t="shared" si="979"/>
        <v>-125.85201557176953</v>
      </c>
      <c r="Y2410" s="2">
        <f t="shared" si="980"/>
        <v>103.50755539210483</v>
      </c>
      <c r="Z2410" s="2">
        <f t="shared" si="981"/>
        <v>794.58401635985786</v>
      </c>
      <c r="AA2410" s="2">
        <f t="shared" si="982"/>
        <v>-1000</v>
      </c>
      <c r="AB2410" s="5">
        <f t="shared" si="983"/>
        <v>0.83299999999999974</v>
      </c>
      <c r="AC2410" s="5">
        <f t="shared" si="984"/>
        <v>-1</v>
      </c>
      <c r="AD2410" s="3">
        <f t="shared" si="985"/>
        <v>201409</v>
      </c>
      <c r="AE2410" s="21">
        <v>2.02</v>
      </c>
      <c r="AF2410" s="21">
        <v>1.8839999999999999</v>
      </c>
      <c r="AG2410" s="21">
        <v>2.09</v>
      </c>
      <c r="AH2410" s="21">
        <v>1.833</v>
      </c>
      <c r="AI2410">
        <v>31</v>
      </c>
      <c r="AJ2410">
        <v>34</v>
      </c>
      <c r="AK2410">
        <f t="shared" si="986"/>
        <v>-130</v>
      </c>
      <c r="AL2410">
        <f t="shared" si="987"/>
        <v>34</v>
      </c>
      <c r="AM2410">
        <f t="shared" si="988"/>
        <v>31</v>
      </c>
    </row>
    <row r="2411" spans="2:39" x14ac:dyDescent="0.25">
      <c r="B2411" s="23">
        <v>41900</v>
      </c>
      <c r="C2411" s="20" t="s">
        <v>38</v>
      </c>
      <c r="D2411" s="20" t="s">
        <v>30</v>
      </c>
      <c r="E2411" s="2">
        <v>-277.0083102493075</v>
      </c>
      <c r="F2411" s="2">
        <v>245.00000000000003</v>
      </c>
      <c r="H2411" s="2" t="str">
        <f t="shared" si="989"/>
        <v>Atlanta Falcons</v>
      </c>
      <c r="I2411" s="2" t="str">
        <f t="shared" si="990"/>
        <v>Tampa Bay Buccaneers</v>
      </c>
      <c r="J2411" s="17">
        <f t="shared" si="991"/>
        <v>-277.0083102493075</v>
      </c>
      <c r="K2411" s="18">
        <f t="shared" si="992"/>
        <v>245.00000000000003</v>
      </c>
      <c r="L2411" s="4">
        <f t="shared" si="968"/>
        <v>1.361</v>
      </c>
      <c r="M2411" s="4">
        <f t="shared" si="969"/>
        <v>3.45</v>
      </c>
      <c r="N2411" s="1">
        <f t="shared" si="970"/>
        <v>0.73475385745775168</v>
      </c>
      <c r="O2411" s="1">
        <f t="shared" si="971"/>
        <v>0.28985507246376813</v>
      </c>
      <c r="P2411" s="1">
        <f t="shared" si="972"/>
        <v>2.4017875701517366E-2</v>
      </c>
      <c r="Q2411" s="1">
        <f t="shared" si="973"/>
        <v>0.22244939249699178</v>
      </c>
      <c r="R2411" s="1">
        <f t="shared" si="974"/>
        <v>0.73344939249699181</v>
      </c>
      <c r="S2411" s="1"/>
      <c r="T2411" s="17">
        <f t="shared" si="975"/>
        <v>363.42058529157686</v>
      </c>
      <c r="U2411" s="18">
        <f t="shared" si="976"/>
        <v>2403.4564099189242</v>
      </c>
      <c r="V2411" s="2">
        <f t="shared" si="977"/>
        <v>345.24955602699799</v>
      </c>
      <c r="W2411" s="18">
        <f t="shared" si="978"/>
        <v>2283.2835894229779</v>
      </c>
      <c r="X2411" s="2">
        <f t="shared" si="979"/>
        <v>-289.64555711747289</v>
      </c>
      <c r="Y2411" s="2">
        <f t="shared" si="980"/>
        <v>228.3283589422978</v>
      </c>
      <c r="Z2411" s="2">
        <f t="shared" si="981"/>
        <v>345.24955602699799</v>
      </c>
      <c r="AA2411" s="2">
        <f t="shared" si="982"/>
        <v>-1000</v>
      </c>
      <c r="AB2411" s="5">
        <f t="shared" si="983"/>
        <v>0.36099999999999999</v>
      </c>
      <c r="AC2411" s="5">
        <f t="shared" si="984"/>
        <v>-1</v>
      </c>
      <c r="AD2411" s="3">
        <f t="shared" si="985"/>
        <v>201409</v>
      </c>
      <c r="AE2411" s="21">
        <v>1.363</v>
      </c>
      <c r="AF2411" s="21">
        <v>3.44</v>
      </c>
      <c r="AG2411" s="21">
        <v>1.361</v>
      </c>
      <c r="AH2411" s="21">
        <v>3.45</v>
      </c>
      <c r="AI2411">
        <v>56</v>
      </c>
      <c r="AJ2411">
        <v>14</v>
      </c>
      <c r="AK2411">
        <f t="shared" si="986"/>
        <v>-300</v>
      </c>
      <c r="AL2411">
        <f t="shared" si="987"/>
        <v>56</v>
      </c>
      <c r="AM2411">
        <f t="shared" si="988"/>
        <v>14</v>
      </c>
    </row>
    <row r="2412" spans="2:39" x14ac:dyDescent="0.25">
      <c r="B2412" s="23">
        <v>41897</v>
      </c>
      <c r="C2412" s="20" t="s">
        <v>42</v>
      </c>
      <c r="D2412" s="20" t="s">
        <v>22</v>
      </c>
      <c r="E2412" s="2">
        <v>-146.19883040935673</v>
      </c>
      <c r="F2412" s="2">
        <v>131.99999999999997</v>
      </c>
      <c r="H2412" s="2" t="str">
        <f t="shared" si="989"/>
        <v>Indianapolis Colts</v>
      </c>
      <c r="I2412" s="2" t="str">
        <f t="shared" si="990"/>
        <v>Philadelphia Eagles</v>
      </c>
      <c r="J2412" s="17">
        <f t="shared" si="991"/>
        <v>-146.19883040935673</v>
      </c>
      <c r="K2412" s="18">
        <f t="shared" si="992"/>
        <v>131.99999999999997</v>
      </c>
      <c r="L2412" s="4">
        <f t="shared" si="968"/>
        <v>1.6839999999999999</v>
      </c>
      <c r="M2412" s="4">
        <f t="shared" si="969"/>
        <v>2.3199999999999994</v>
      </c>
      <c r="N2412" s="1">
        <f t="shared" si="970"/>
        <v>0.59382422802850354</v>
      </c>
      <c r="O2412" s="1">
        <f t="shared" si="971"/>
        <v>0.43103448275862083</v>
      </c>
      <c r="P2412" s="1">
        <f t="shared" si="972"/>
        <v>2.4255744255744394E-2</v>
      </c>
      <c r="Q2412" s="1">
        <f t="shared" si="973"/>
        <v>8.1394872634941356E-2</v>
      </c>
      <c r="R2412" s="1">
        <f t="shared" si="974"/>
        <v>0.59239487263494139</v>
      </c>
      <c r="S2412" s="1"/>
      <c r="T2412" s="17">
        <f t="shared" si="975"/>
        <v>688.06322639500968</v>
      </c>
      <c r="U2412" s="18">
        <f t="shared" si="976"/>
        <v>1319.1388136705577</v>
      </c>
      <c r="V2412" s="2">
        <f t="shared" si="977"/>
        <v>653.66006507525913</v>
      </c>
      <c r="W2412" s="18">
        <f t="shared" si="978"/>
        <v>1253.1818729870297</v>
      </c>
      <c r="X2412" s="2">
        <f t="shared" si="979"/>
        <v>-152.9847168933083</v>
      </c>
      <c r="Y2412" s="2">
        <f t="shared" si="980"/>
        <v>125.31818729870297</v>
      </c>
      <c r="Z2412" s="2">
        <f t="shared" si="981"/>
        <v>-1000</v>
      </c>
      <c r="AA2412" s="2">
        <f t="shared" si="982"/>
        <v>1253.1818729870297</v>
      </c>
      <c r="AB2412" s="5">
        <f t="shared" si="983"/>
        <v>-1</v>
      </c>
      <c r="AC2412" s="5">
        <f t="shared" si="984"/>
        <v>1.3199999999999994</v>
      </c>
      <c r="AD2412" s="3">
        <f t="shared" si="985"/>
        <v>201409</v>
      </c>
      <c r="AE2412" s="21">
        <v>1.68</v>
      </c>
      <c r="AF2412" s="21">
        <v>2.33</v>
      </c>
      <c r="AG2412" s="21">
        <v>1.6839999999999999</v>
      </c>
      <c r="AH2412" s="21">
        <v>2.3199999999999998</v>
      </c>
      <c r="AI2412">
        <v>27</v>
      </c>
      <c r="AJ2412">
        <v>30</v>
      </c>
      <c r="AK2412">
        <f t="shared" si="986"/>
        <v>-150</v>
      </c>
      <c r="AL2412">
        <f t="shared" si="987"/>
        <v>27</v>
      </c>
      <c r="AM2412">
        <f t="shared" si="988"/>
        <v>30</v>
      </c>
    </row>
    <row r="2413" spans="2:39" x14ac:dyDescent="0.25">
      <c r="B2413" s="23">
        <v>41896</v>
      </c>
      <c r="C2413" s="20" t="s">
        <v>25</v>
      </c>
      <c r="D2413" s="20" t="s">
        <v>40</v>
      </c>
      <c r="E2413" s="2">
        <v>-300.30030030030031</v>
      </c>
      <c r="F2413" s="2">
        <v>264</v>
      </c>
      <c r="H2413" s="2" t="str">
        <f t="shared" si="989"/>
        <v>San Francisco 49ers</v>
      </c>
      <c r="I2413" s="2" t="str">
        <f t="shared" si="990"/>
        <v>Chicago Bears</v>
      </c>
      <c r="J2413" s="17">
        <f t="shared" si="991"/>
        <v>-300.30030030030031</v>
      </c>
      <c r="K2413" s="18">
        <f t="shared" si="992"/>
        <v>264</v>
      </c>
      <c r="L2413" s="4">
        <f t="shared" si="968"/>
        <v>1.333</v>
      </c>
      <c r="M2413" s="4">
        <f t="shared" si="969"/>
        <v>3.64</v>
      </c>
      <c r="N2413" s="1">
        <f t="shared" si="970"/>
        <v>0.75018754688672173</v>
      </c>
      <c r="O2413" s="1">
        <f t="shared" si="971"/>
        <v>0.27472527472527469</v>
      </c>
      <c r="P2413" s="1">
        <f t="shared" si="972"/>
        <v>2.4307259199678244E-2</v>
      </c>
      <c r="Q2413" s="1">
        <f t="shared" si="973"/>
        <v>0.23773113608072352</v>
      </c>
      <c r="R2413" s="1">
        <f t="shared" si="974"/>
        <v>0.7487311360807235</v>
      </c>
      <c r="S2413" s="1"/>
      <c r="T2413" s="17">
        <f t="shared" si="975"/>
        <v>335.59291421291482</v>
      </c>
      <c r="U2413" s="18">
        <f t="shared" si="976"/>
        <v>2582.4792899601139</v>
      </c>
      <c r="V2413" s="2">
        <f t="shared" si="977"/>
        <v>318.81326850226907</v>
      </c>
      <c r="W2413" s="18">
        <f t="shared" si="978"/>
        <v>2453.3553254621079</v>
      </c>
      <c r="X2413" s="2">
        <f t="shared" si="979"/>
        <v>-313.66323136355999</v>
      </c>
      <c r="Y2413" s="2">
        <f t="shared" si="980"/>
        <v>245.3355325462108</v>
      </c>
      <c r="Z2413" s="2">
        <f t="shared" si="981"/>
        <v>-1000</v>
      </c>
      <c r="AA2413" s="2">
        <f t="shared" si="982"/>
        <v>2453.3553254621079</v>
      </c>
      <c r="AB2413" s="5">
        <f t="shared" si="983"/>
        <v>-1</v>
      </c>
      <c r="AC2413" s="5">
        <f t="shared" si="984"/>
        <v>2.64</v>
      </c>
      <c r="AD2413" s="3">
        <f t="shared" si="985"/>
        <v>201409</v>
      </c>
      <c r="AE2413" s="21">
        <v>1.3340000000000001</v>
      </c>
      <c r="AF2413" s="21">
        <v>3.64</v>
      </c>
      <c r="AG2413" s="21">
        <v>1.333</v>
      </c>
      <c r="AH2413" s="21">
        <v>3.64</v>
      </c>
      <c r="AI2413">
        <v>20</v>
      </c>
      <c r="AJ2413">
        <v>28</v>
      </c>
      <c r="AK2413">
        <f t="shared" si="986"/>
        <v>-400</v>
      </c>
      <c r="AL2413">
        <f t="shared" si="987"/>
        <v>20</v>
      </c>
      <c r="AM2413">
        <f t="shared" si="988"/>
        <v>28</v>
      </c>
    </row>
    <row r="2414" spans="2:39" x14ac:dyDescent="0.25">
      <c r="B2414" s="23">
        <v>41896</v>
      </c>
      <c r="C2414" s="20" t="s">
        <v>41</v>
      </c>
      <c r="D2414" s="20" t="s">
        <v>23</v>
      </c>
      <c r="E2414" s="2">
        <v>-900.90090090090098</v>
      </c>
      <c r="F2414" s="2">
        <v>703.99999999999989</v>
      </c>
      <c r="H2414" s="2" t="str">
        <f t="shared" si="989"/>
        <v>Denver Broncos</v>
      </c>
      <c r="I2414" s="2" t="str">
        <f t="shared" si="990"/>
        <v>Kansas City Chiefs</v>
      </c>
      <c r="J2414" s="17">
        <f t="shared" si="991"/>
        <v>-900.90090090090098</v>
      </c>
      <c r="K2414" s="18">
        <f t="shared" si="992"/>
        <v>703.99999999999989</v>
      </c>
      <c r="L2414" s="4">
        <f t="shared" si="968"/>
        <v>1.111</v>
      </c>
      <c r="M2414" s="4">
        <f t="shared" si="969"/>
        <v>8.0399999999999991</v>
      </c>
      <c r="N2414" s="1">
        <f t="shared" si="970"/>
        <v>0.90009000900090008</v>
      </c>
      <c r="O2414" s="1">
        <f t="shared" si="971"/>
        <v>0.12437810945273634</v>
      </c>
      <c r="P2414" s="1">
        <f t="shared" si="972"/>
        <v>2.3883728554256356E-2</v>
      </c>
      <c r="Q2414" s="1">
        <f t="shared" si="973"/>
        <v>0.38785594977408189</v>
      </c>
      <c r="R2414" s="1">
        <f t="shared" si="974"/>
        <v>0.8988559497740819</v>
      </c>
      <c r="S2414" s="1"/>
      <c r="T2414" s="17">
        <f t="shared" si="975"/>
        <v>112.52531648852026</v>
      </c>
      <c r="U2414" s="18">
        <f t="shared" si="976"/>
        <v>6303.185944275665</v>
      </c>
      <c r="V2414" s="2">
        <f t="shared" si="977"/>
        <v>106.89905066409425</v>
      </c>
      <c r="W2414" s="18">
        <f t="shared" si="978"/>
        <v>5988.0266470618817</v>
      </c>
      <c r="X2414" s="2">
        <f t="shared" si="979"/>
        <v>-935.46200250390496</v>
      </c>
      <c r="Y2414" s="2">
        <f t="shared" si="980"/>
        <v>598.80266470618812</v>
      </c>
      <c r="Z2414" s="2">
        <f t="shared" si="981"/>
        <v>106.89905066409425</v>
      </c>
      <c r="AA2414" s="2">
        <f t="shared" si="982"/>
        <v>-1000</v>
      </c>
      <c r="AB2414" s="5">
        <f t="shared" si="983"/>
        <v>0.11099999999999999</v>
      </c>
      <c r="AC2414" s="5">
        <f t="shared" si="984"/>
        <v>-1</v>
      </c>
      <c r="AD2414" s="3">
        <f t="shared" si="985"/>
        <v>201409</v>
      </c>
      <c r="AE2414" s="21">
        <v>1.133</v>
      </c>
      <c r="AF2414" s="21">
        <v>7.04</v>
      </c>
      <c r="AG2414" s="21">
        <v>1.111</v>
      </c>
      <c r="AH2414" s="21">
        <v>8.0399999999999991</v>
      </c>
      <c r="AI2414">
        <v>24</v>
      </c>
      <c r="AJ2414">
        <v>17</v>
      </c>
      <c r="AK2414">
        <f t="shared" si="986"/>
        <v>-1000</v>
      </c>
      <c r="AL2414">
        <f t="shared" si="987"/>
        <v>24</v>
      </c>
      <c r="AM2414">
        <f t="shared" si="988"/>
        <v>17</v>
      </c>
    </row>
    <row r="2415" spans="2:39" x14ac:dyDescent="0.25">
      <c r="B2415" s="23">
        <v>41896</v>
      </c>
      <c r="C2415" s="20" t="s">
        <v>36</v>
      </c>
      <c r="D2415" s="20" t="s">
        <v>45</v>
      </c>
      <c r="E2415" s="2">
        <v>-310.55900621118008</v>
      </c>
      <c r="F2415" s="2">
        <v>273</v>
      </c>
      <c r="H2415" s="2" t="str">
        <f t="shared" si="989"/>
        <v>Green Bay Packers</v>
      </c>
      <c r="I2415" s="2" t="str">
        <f t="shared" si="990"/>
        <v>New York Jets</v>
      </c>
      <c r="J2415" s="17">
        <f t="shared" si="991"/>
        <v>-310.55900621118008</v>
      </c>
      <c r="K2415" s="18">
        <f t="shared" si="992"/>
        <v>273</v>
      </c>
      <c r="L2415" s="4">
        <f t="shared" si="968"/>
        <v>1.3220000000000001</v>
      </c>
      <c r="M2415" s="4">
        <f t="shared" si="969"/>
        <v>3.73</v>
      </c>
      <c r="N2415" s="1">
        <f t="shared" si="970"/>
        <v>0.75642965204236001</v>
      </c>
      <c r="O2415" s="1">
        <f t="shared" si="971"/>
        <v>0.26809651474530832</v>
      </c>
      <c r="P2415" s="1">
        <f t="shared" si="972"/>
        <v>2.3939034045922236E-2</v>
      </c>
      <c r="Q2415" s="1">
        <f t="shared" si="973"/>
        <v>0.24416656864852584</v>
      </c>
      <c r="R2415" s="1">
        <f t="shared" si="974"/>
        <v>0.75516656864852583</v>
      </c>
      <c r="S2415" s="1"/>
      <c r="T2415" s="17">
        <f t="shared" si="975"/>
        <v>324.21116282946303</v>
      </c>
      <c r="U2415" s="18">
        <f t="shared" si="976"/>
        <v>2663.4771552855118</v>
      </c>
      <c r="V2415" s="2">
        <f t="shared" si="977"/>
        <v>308.00060468798989</v>
      </c>
      <c r="W2415" s="18">
        <f t="shared" si="978"/>
        <v>2530.3032975212359</v>
      </c>
      <c r="X2415" s="2">
        <f t="shared" si="979"/>
        <v>-324.67468725037662</v>
      </c>
      <c r="Y2415" s="2">
        <f t="shared" si="980"/>
        <v>253.03032975212358</v>
      </c>
      <c r="Z2415" s="2">
        <f t="shared" si="981"/>
        <v>308.00060468798989</v>
      </c>
      <c r="AA2415" s="2">
        <f t="shared" si="982"/>
        <v>-1000</v>
      </c>
      <c r="AB2415" s="5">
        <f t="shared" si="983"/>
        <v>0.32200000000000006</v>
      </c>
      <c r="AC2415" s="5">
        <f t="shared" si="984"/>
        <v>-1</v>
      </c>
      <c r="AD2415" s="3">
        <f t="shared" si="985"/>
        <v>201409</v>
      </c>
      <c r="AE2415" s="21">
        <v>1.2529999999999999</v>
      </c>
      <c r="AF2415" s="21">
        <v>4.42</v>
      </c>
      <c r="AG2415" s="21">
        <v>1.3220000000000001</v>
      </c>
      <c r="AH2415" s="21">
        <v>3.73</v>
      </c>
      <c r="AI2415">
        <v>31</v>
      </c>
      <c r="AJ2415">
        <v>24</v>
      </c>
      <c r="AK2415">
        <f t="shared" si="986"/>
        <v>-400</v>
      </c>
      <c r="AL2415">
        <f t="shared" si="987"/>
        <v>31</v>
      </c>
      <c r="AM2415">
        <f t="shared" si="988"/>
        <v>24</v>
      </c>
    </row>
    <row r="2416" spans="2:39" x14ac:dyDescent="0.25">
      <c r="B2416" s="23">
        <v>41896</v>
      </c>
      <c r="C2416" s="20" t="s">
        <v>55</v>
      </c>
      <c r="D2416" s="20" t="s">
        <v>43</v>
      </c>
      <c r="E2416" s="2">
        <v>140</v>
      </c>
      <c r="F2416" s="2">
        <v>-155.03875968992247</v>
      </c>
      <c r="H2416" s="2" t="str">
        <f t="shared" si="989"/>
        <v>Houston Texans</v>
      </c>
      <c r="I2416" s="2" t="str">
        <f t="shared" si="990"/>
        <v>Oakland Raiders</v>
      </c>
      <c r="J2416" s="17">
        <f t="shared" si="991"/>
        <v>-155.03875968992247</v>
      </c>
      <c r="K2416" s="18">
        <f t="shared" si="992"/>
        <v>140</v>
      </c>
      <c r="L2416" s="4">
        <f t="shared" si="968"/>
        <v>1.645</v>
      </c>
      <c r="M2416" s="4">
        <f t="shared" si="969"/>
        <v>2.4</v>
      </c>
      <c r="N2416" s="1">
        <f t="shared" si="970"/>
        <v>0.60790273556231</v>
      </c>
      <c r="O2416" s="1">
        <f t="shared" si="971"/>
        <v>0.41666666666666669</v>
      </c>
      <c r="P2416" s="1">
        <f t="shared" si="972"/>
        <v>2.3980222496909787E-2</v>
      </c>
      <c r="Q2416" s="1">
        <f t="shared" si="973"/>
        <v>9.5618034447821659E-2</v>
      </c>
      <c r="R2416" s="1">
        <f t="shared" si="974"/>
        <v>0.6066180344478217</v>
      </c>
      <c r="S2416" s="1"/>
      <c r="T2416" s="17">
        <f t="shared" si="975"/>
        <v>648.48379575502895</v>
      </c>
      <c r="U2416" s="18">
        <f t="shared" si="976"/>
        <v>1396.9947605426773</v>
      </c>
      <c r="V2416" s="2">
        <f t="shared" si="977"/>
        <v>616.05960596727743</v>
      </c>
      <c r="W2416" s="18">
        <f t="shared" si="978"/>
        <v>1327.1450225155434</v>
      </c>
      <c r="X2416" s="2">
        <f t="shared" si="979"/>
        <v>-162.32195558900446</v>
      </c>
      <c r="Y2416" s="2">
        <f t="shared" si="980"/>
        <v>132.71450225155434</v>
      </c>
      <c r="Z2416" s="2">
        <f t="shared" si="981"/>
        <v>616.05960596727743</v>
      </c>
      <c r="AA2416" s="2">
        <f t="shared" si="982"/>
        <v>-1000</v>
      </c>
      <c r="AB2416" s="5">
        <f t="shared" si="983"/>
        <v>0.64500000000000002</v>
      </c>
      <c r="AC2416" s="5">
        <f t="shared" si="984"/>
        <v>-1</v>
      </c>
      <c r="AD2416" s="3">
        <f t="shared" si="985"/>
        <v>201409</v>
      </c>
      <c r="AE2416" s="21">
        <v>2.29</v>
      </c>
      <c r="AF2416" s="21">
        <v>1.6990000000000001</v>
      </c>
      <c r="AG2416" s="21">
        <v>2.4</v>
      </c>
      <c r="AH2416" s="21">
        <v>1.645</v>
      </c>
      <c r="AI2416">
        <v>14</v>
      </c>
      <c r="AJ2416">
        <v>30</v>
      </c>
      <c r="AK2416">
        <f t="shared" si="986"/>
        <v>-160</v>
      </c>
      <c r="AL2416">
        <f t="shared" si="987"/>
        <v>30</v>
      </c>
      <c r="AM2416">
        <f t="shared" si="988"/>
        <v>14</v>
      </c>
    </row>
    <row r="2417" spans="2:39" x14ac:dyDescent="0.25">
      <c r="B2417" s="23">
        <v>41896</v>
      </c>
      <c r="C2417" s="20" t="s">
        <v>57</v>
      </c>
      <c r="D2417" s="20" t="s">
        <v>35</v>
      </c>
      <c r="E2417" s="2">
        <v>200.99999999999997</v>
      </c>
      <c r="F2417" s="2">
        <v>-225.22522522522524</v>
      </c>
      <c r="H2417" s="2" t="str">
        <f t="shared" si="989"/>
        <v>Seattle Seahawks</v>
      </c>
      <c r="I2417" s="2" t="str">
        <f t="shared" si="990"/>
        <v>San Diego Chargers</v>
      </c>
      <c r="J2417" s="17">
        <f t="shared" si="991"/>
        <v>-225.22522522522524</v>
      </c>
      <c r="K2417" s="18">
        <f t="shared" si="992"/>
        <v>200.99999999999997</v>
      </c>
      <c r="L2417" s="4">
        <f t="shared" si="968"/>
        <v>1.444</v>
      </c>
      <c r="M2417" s="4">
        <f t="shared" si="969"/>
        <v>3.01</v>
      </c>
      <c r="N2417" s="1">
        <f t="shared" si="970"/>
        <v>0.69252077562326875</v>
      </c>
      <c r="O2417" s="1">
        <f t="shared" si="971"/>
        <v>0.33222591362126247</v>
      </c>
      <c r="P2417" s="1">
        <f t="shared" si="972"/>
        <v>2.4149079479119928E-2</v>
      </c>
      <c r="Q2417" s="1">
        <f t="shared" si="973"/>
        <v>0.18014743100100314</v>
      </c>
      <c r="R2417" s="1">
        <f t="shared" si="974"/>
        <v>0.69114743100100318</v>
      </c>
      <c r="S2417" s="1"/>
      <c r="T2417" s="17">
        <f t="shared" si="975"/>
        <v>446.86930044965845</v>
      </c>
      <c r="U2417" s="18">
        <f t="shared" si="976"/>
        <v>1988.0604066686358</v>
      </c>
      <c r="V2417" s="2">
        <f t="shared" si="977"/>
        <v>424.52583542717554</v>
      </c>
      <c r="W2417" s="18">
        <f t="shared" si="978"/>
        <v>1888.6573863352039</v>
      </c>
      <c r="X2417" s="2">
        <f t="shared" si="979"/>
        <v>-235.55692411364279</v>
      </c>
      <c r="Y2417" s="2">
        <f t="shared" si="980"/>
        <v>188.86573863352038</v>
      </c>
      <c r="Z2417" s="2">
        <f t="shared" si="981"/>
        <v>-1000</v>
      </c>
      <c r="AA2417" s="2">
        <f t="shared" si="982"/>
        <v>1888.6573863352039</v>
      </c>
      <c r="AB2417" s="5">
        <f t="shared" si="983"/>
        <v>-1</v>
      </c>
      <c r="AC2417" s="5">
        <f t="shared" si="984"/>
        <v>2.0099999999999998</v>
      </c>
      <c r="AD2417" s="3">
        <f t="shared" si="985"/>
        <v>201409</v>
      </c>
      <c r="AE2417" s="21">
        <v>3.04</v>
      </c>
      <c r="AF2417" s="21">
        <v>1.4379999999999999</v>
      </c>
      <c r="AG2417" s="21">
        <v>3.01</v>
      </c>
      <c r="AH2417" s="21">
        <v>1.444</v>
      </c>
      <c r="AI2417">
        <v>30</v>
      </c>
      <c r="AJ2417">
        <v>21</v>
      </c>
      <c r="AK2417">
        <f t="shared" si="986"/>
        <v>-300</v>
      </c>
      <c r="AL2417">
        <f t="shared" si="987"/>
        <v>21</v>
      </c>
      <c r="AM2417">
        <f t="shared" si="988"/>
        <v>30</v>
      </c>
    </row>
    <row r="2418" spans="2:39" x14ac:dyDescent="0.25">
      <c r="B2418" s="23">
        <v>41896</v>
      </c>
      <c r="C2418" s="20" t="s">
        <v>30</v>
      </c>
      <c r="D2418" s="20" t="s">
        <v>58</v>
      </c>
      <c r="E2418" s="2">
        <v>-205.33880903490757</v>
      </c>
      <c r="F2418" s="2">
        <v>184</v>
      </c>
      <c r="H2418" s="2" t="str">
        <f t="shared" si="989"/>
        <v>Tampa Bay Buccaneers</v>
      </c>
      <c r="I2418" s="2" t="str">
        <f t="shared" si="990"/>
        <v>St. Louis Rams</v>
      </c>
      <c r="J2418" s="17">
        <f t="shared" si="991"/>
        <v>-205.33880903490757</v>
      </c>
      <c r="K2418" s="18">
        <f t="shared" si="992"/>
        <v>184</v>
      </c>
      <c r="L2418" s="4">
        <f t="shared" si="968"/>
        <v>1.4870000000000001</v>
      </c>
      <c r="M2418" s="4">
        <f t="shared" si="969"/>
        <v>2.84</v>
      </c>
      <c r="N2418" s="1">
        <f t="shared" si="970"/>
        <v>0.67249495628782785</v>
      </c>
      <c r="O2418" s="1">
        <f t="shared" si="971"/>
        <v>0.35211267605633806</v>
      </c>
      <c r="P2418" s="1">
        <f t="shared" si="972"/>
        <v>2.4016639704182885E-2</v>
      </c>
      <c r="Q2418" s="1">
        <f t="shared" si="973"/>
        <v>0.1601911401157449</v>
      </c>
      <c r="R2418" s="1">
        <f t="shared" si="974"/>
        <v>0.67119114011574488</v>
      </c>
      <c r="S2418" s="1"/>
      <c r="T2418" s="17">
        <f t="shared" si="975"/>
        <v>489.88855816474717</v>
      </c>
      <c r="U2418" s="18">
        <f t="shared" si="976"/>
        <v>1824.5483100836816</v>
      </c>
      <c r="V2418" s="2">
        <f t="shared" si="977"/>
        <v>465.39413025650981</v>
      </c>
      <c r="W2418" s="18">
        <f t="shared" si="978"/>
        <v>1733.3208945794975</v>
      </c>
      <c r="X2418" s="2">
        <f t="shared" si="979"/>
        <v>-214.87163996865047</v>
      </c>
      <c r="Y2418" s="2">
        <f t="shared" si="980"/>
        <v>173.33208945794973</v>
      </c>
      <c r="Z2418" s="2">
        <f t="shared" si="981"/>
        <v>-1000</v>
      </c>
      <c r="AA2418" s="2">
        <f t="shared" si="982"/>
        <v>1733.3208945794975</v>
      </c>
      <c r="AB2418" s="5">
        <f t="shared" si="983"/>
        <v>-1</v>
      </c>
      <c r="AC2418" s="5">
        <f t="shared" si="984"/>
        <v>1.8399999999999999</v>
      </c>
      <c r="AD2418" s="3">
        <f t="shared" si="985"/>
        <v>201409</v>
      </c>
      <c r="AE2418" s="21">
        <v>1.3919999999999999</v>
      </c>
      <c r="AF2418" s="21">
        <v>3.27</v>
      </c>
      <c r="AG2418" s="21">
        <v>1.4870000000000001</v>
      </c>
      <c r="AH2418" s="21">
        <v>2.84</v>
      </c>
      <c r="AI2418">
        <v>17</v>
      </c>
      <c r="AJ2418">
        <v>19</v>
      </c>
      <c r="AK2418">
        <f t="shared" si="986"/>
        <v>-300</v>
      </c>
      <c r="AL2418">
        <f t="shared" si="987"/>
        <v>17</v>
      </c>
      <c r="AM2418">
        <f t="shared" si="988"/>
        <v>19</v>
      </c>
    </row>
    <row r="2419" spans="2:39" x14ac:dyDescent="0.25">
      <c r="B2419" s="23">
        <v>41896</v>
      </c>
      <c r="C2419" s="20" t="s">
        <v>27</v>
      </c>
      <c r="D2419" s="20" t="s">
        <v>33</v>
      </c>
      <c r="E2419" s="2">
        <v>-113.12217194570137</v>
      </c>
      <c r="F2419" s="2">
        <v>102</v>
      </c>
      <c r="H2419" s="2" t="str">
        <f t="shared" si="989"/>
        <v>Buffalo Bills</v>
      </c>
      <c r="I2419" s="2" t="str">
        <f t="shared" si="990"/>
        <v>Miami Dolphins</v>
      </c>
      <c r="J2419" s="17">
        <f t="shared" si="991"/>
        <v>-113.12217194570137</v>
      </c>
      <c r="K2419" s="18">
        <f t="shared" si="992"/>
        <v>102</v>
      </c>
      <c r="L2419" s="4">
        <f t="shared" si="968"/>
        <v>1.8840000000000001</v>
      </c>
      <c r="M2419" s="4">
        <f t="shared" si="969"/>
        <v>2.02</v>
      </c>
      <c r="N2419" s="1">
        <f t="shared" si="970"/>
        <v>0.53078556263269638</v>
      </c>
      <c r="O2419" s="1">
        <f t="shared" si="971"/>
        <v>0.49504950495049505</v>
      </c>
      <c r="P2419" s="1">
        <f t="shared" si="972"/>
        <v>2.5184426229508117E-2</v>
      </c>
      <c r="Q2419" s="1">
        <f t="shared" si="973"/>
        <v>1.7868028841100669E-2</v>
      </c>
      <c r="R2419" s="1">
        <f t="shared" si="974"/>
        <v>0.52886802884110073</v>
      </c>
      <c r="S2419" s="1"/>
      <c r="T2419" s="17">
        <f t="shared" si="975"/>
        <v>890.83087928624184</v>
      </c>
      <c r="U2419" s="18">
        <f t="shared" si="976"/>
        <v>1023.5691422820969</v>
      </c>
      <c r="V2419" s="2">
        <f t="shared" si="977"/>
        <v>846.28933532192968</v>
      </c>
      <c r="W2419" s="18">
        <f t="shared" si="978"/>
        <v>972.39068516799205</v>
      </c>
      <c r="X2419" s="2">
        <f t="shared" si="979"/>
        <v>-118.16289751773826</v>
      </c>
      <c r="Y2419" s="2">
        <f t="shared" si="980"/>
        <v>-102.83932325279712</v>
      </c>
      <c r="Z2419" s="2">
        <f t="shared" si="981"/>
        <v>846.28933532192968</v>
      </c>
      <c r="AA2419" s="2">
        <f t="shared" si="982"/>
        <v>-1000</v>
      </c>
      <c r="AB2419" s="5">
        <f t="shared" si="983"/>
        <v>0.88400000000000012</v>
      </c>
      <c r="AC2419" s="5">
        <f t="shared" si="984"/>
        <v>-1</v>
      </c>
      <c r="AD2419" s="3">
        <f t="shared" si="985"/>
        <v>201409</v>
      </c>
      <c r="AE2419" s="21">
        <v>1.8620000000000001</v>
      </c>
      <c r="AF2419" s="21">
        <v>2.0499999999999998</v>
      </c>
      <c r="AG2419" s="21">
        <v>1.8839999999999999</v>
      </c>
      <c r="AH2419" s="21">
        <v>2.02</v>
      </c>
      <c r="AI2419">
        <v>29</v>
      </c>
      <c r="AJ2419">
        <v>10</v>
      </c>
      <c r="AK2419">
        <f t="shared" si="986"/>
        <v>-120</v>
      </c>
      <c r="AL2419">
        <f t="shared" si="987"/>
        <v>29</v>
      </c>
      <c r="AM2419">
        <f t="shared" si="988"/>
        <v>10</v>
      </c>
    </row>
    <row r="2420" spans="2:39" x14ac:dyDescent="0.25">
      <c r="B2420" s="23">
        <v>41896</v>
      </c>
      <c r="C2420" s="20" t="s">
        <v>47</v>
      </c>
      <c r="D2420" s="20" t="s">
        <v>37</v>
      </c>
      <c r="E2420" s="2">
        <v>-113.12217194570137</v>
      </c>
      <c r="F2420" s="2">
        <v>102</v>
      </c>
      <c r="H2420" s="2" t="str">
        <f t="shared" si="989"/>
        <v>Carolina Panthers</v>
      </c>
      <c r="I2420" s="2" t="str">
        <f t="shared" si="990"/>
        <v>Detroit Lions</v>
      </c>
      <c r="J2420" s="17">
        <f t="shared" si="991"/>
        <v>-113.12217194570137</v>
      </c>
      <c r="K2420" s="18">
        <f t="shared" si="992"/>
        <v>102</v>
      </c>
      <c r="L2420" s="4">
        <f t="shared" si="968"/>
        <v>1.8840000000000001</v>
      </c>
      <c r="M2420" s="4">
        <f t="shared" si="969"/>
        <v>2.02</v>
      </c>
      <c r="N2420" s="1">
        <f t="shared" si="970"/>
        <v>0.53078556263269638</v>
      </c>
      <c r="O2420" s="1">
        <f t="shared" si="971"/>
        <v>0.49504950495049505</v>
      </c>
      <c r="P2420" s="1">
        <f t="shared" si="972"/>
        <v>2.5184426229508117E-2</v>
      </c>
      <c r="Q2420" s="1">
        <f t="shared" si="973"/>
        <v>1.7868028841100669E-2</v>
      </c>
      <c r="R2420" s="1">
        <f t="shared" si="974"/>
        <v>0.52886802884110073</v>
      </c>
      <c r="S2420" s="1"/>
      <c r="T2420" s="17">
        <f t="shared" si="975"/>
        <v>890.83087928624184</v>
      </c>
      <c r="U2420" s="18">
        <f t="shared" si="976"/>
        <v>1023.5691422820969</v>
      </c>
      <c r="V2420" s="2">
        <f t="shared" si="977"/>
        <v>846.28933532192968</v>
      </c>
      <c r="W2420" s="18">
        <f t="shared" si="978"/>
        <v>972.39068516799205</v>
      </c>
      <c r="X2420" s="2">
        <f t="shared" si="979"/>
        <v>-118.16289751773826</v>
      </c>
      <c r="Y2420" s="2">
        <f t="shared" si="980"/>
        <v>-102.83932325279712</v>
      </c>
      <c r="Z2420" s="2">
        <f t="shared" si="981"/>
        <v>846.28933532192968</v>
      </c>
      <c r="AA2420" s="2">
        <f t="shared" si="982"/>
        <v>-1000</v>
      </c>
      <c r="AB2420" s="5">
        <f t="shared" si="983"/>
        <v>0.88400000000000012</v>
      </c>
      <c r="AC2420" s="5">
        <f t="shared" si="984"/>
        <v>-1</v>
      </c>
      <c r="AD2420" s="3">
        <f t="shared" si="985"/>
        <v>201409</v>
      </c>
      <c r="AE2420" s="21">
        <v>1.6990000000000001</v>
      </c>
      <c r="AF2420" s="21">
        <v>2.29</v>
      </c>
      <c r="AG2420" s="21">
        <v>1.8839999999999999</v>
      </c>
      <c r="AH2420" s="21">
        <v>2.02</v>
      </c>
      <c r="AI2420">
        <v>24</v>
      </c>
      <c r="AJ2420">
        <v>7</v>
      </c>
      <c r="AK2420">
        <f t="shared" si="986"/>
        <v>-120</v>
      </c>
      <c r="AL2420">
        <f t="shared" si="987"/>
        <v>24</v>
      </c>
      <c r="AM2420">
        <f t="shared" si="988"/>
        <v>7</v>
      </c>
    </row>
    <row r="2421" spans="2:39" x14ac:dyDescent="0.25">
      <c r="B2421" s="23">
        <v>41896</v>
      </c>
      <c r="C2421" s="20" t="s">
        <v>24</v>
      </c>
      <c r="D2421" s="20" t="s">
        <v>38</v>
      </c>
      <c r="E2421" s="2">
        <v>-242.13075060532685</v>
      </c>
      <c r="F2421" s="2">
        <v>216</v>
      </c>
      <c r="H2421" s="2" t="str">
        <f t="shared" si="989"/>
        <v>Cincinnati Bengals</v>
      </c>
      <c r="I2421" s="2" t="str">
        <f t="shared" si="990"/>
        <v>Atlanta Falcons</v>
      </c>
      <c r="J2421" s="17">
        <f t="shared" si="991"/>
        <v>-242.13075060532685</v>
      </c>
      <c r="K2421" s="18">
        <f t="shared" si="992"/>
        <v>216</v>
      </c>
      <c r="L2421" s="4">
        <f t="shared" si="968"/>
        <v>1.413</v>
      </c>
      <c r="M2421" s="4">
        <f t="shared" si="969"/>
        <v>3.16</v>
      </c>
      <c r="N2421" s="1">
        <f t="shared" si="970"/>
        <v>0.70771408351026188</v>
      </c>
      <c r="O2421" s="1">
        <f t="shared" si="971"/>
        <v>0.31645569620253161</v>
      </c>
      <c r="P2421" s="1">
        <f t="shared" si="972"/>
        <v>2.359938771047454E-2</v>
      </c>
      <c r="Q2421" s="1">
        <f t="shared" si="973"/>
        <v>0.19562919365386514</v>
      </c>
      <c r="R2421" s="1">
        <f t="shared" si="974"/>
        <v>0.70662919365386512</v>
      </c>
      <c r="S2421" s="1"/>
      <c r="T2421" s="17">
        <f t="shared" si="975"/>
        <v>415.16938301000829</v>
      </c>
      <c r="U2421" s="18">
        <f t="shared" si="976"/>
        <v>2128.1128513133845</v>
      </c>
      <c r="V2421" s="2">
        <f t="shared" si="977"/>
        <v>394.41091385950784</v>
      </c>
      <c r="W2421" s="18">
        <f t="shared" si="978"/>
        <v>2021.7072087477152</v>
      </c>
      <c r="X2421" s="2">
        <f t="shared" si="979"/>
        <v>-253.54267969273477</v>
      </c>
      <c r="Y2421" s="2">
        <f t="shared" si="980"/>
        <v>202.17072087477152</v>
      </c>
      <c r="Z2421" s="2">
        <f t="shared" si="981"/>
        <v>394.41091385950784</v>
      </c>
      <c r="AA2421" s="2">
        <f t="shared" si="982"/>
        <v>-1000</v>
      </c>
      <c r="AB2421" s="5">
        <f t="shared" si="983"/>
        <v>0.41300000000000003</v>
      </c>
      <c r="AC2421" s="5">
        <f t="shared" si="984"/>
        <v>-1</v>
      </c>
      <c r="AD2421" s="3">
        <f t="shared" si="985"/>
        <v>201409</v>
      </c>
      <c r="AE2421" s="21">
        <v>1.458</v>
      </c>
      <c r="AF2421" s="21">
        <v>2.95</v>
      </c>
      <c r="AG2421" s="21">
        <v>1.413</v>
      </c>
      <c r="AH2421" s="21">
        <v>3.16</v>
      </c>
      <c r="AI2421">
        <v>24</v>
      </c>
      <c r="AJ2421">
        <v>10</v>
      </c>
      <c r="AK2421">
        <f t="shared" si="986"/>
        <v>-300</v>
      </c>
      <c r="AL2421">
        <f t="shared" si="987"/>
        <v>24</v>
      </c>
      <c r="AM2421">
        <f t="shared" si="988"/>
        <v>10</v>
      </c>
    </row>
    <row r="2422" spans="2:39" x14ac:dyDescent="0.25">
      <c r="B2422" s="23">
        <v>41896</v>
      </c>
      <c r="C2422" s="20" t="s">
        <v>49</v>
      </c>
      <c r="D2422" s="20" t="s">
        <v>46</v>
      </c>
      <c r="E2422" s="2">
        <v>197.00000000000003</v>
      </c>
      <c r="F2422" s="2">
        <v>-220.26431718061676</v>
      </c>
      <c r="H2422" s="2" t="str">
        <f t="shared" si="989"/>
        <v>New Orleans Saints</v>
      </c>
      <c r="I2422" s="2" t="str">
        <f t="shared" si="990"/>
        <v>Cleveland Browns</v>
      </c>
      <c r="J2422" s="17">
        <f t="shared" si="991"/>
        <v>-220.26431718061676</v>
      </c>
      <c r="K2422" s="18">
        <f t="shared" si="992"/>
        <v>197.00000000000003</v>
      </c>
      <c r="L2422" s="4">
        <f t="shared" si="968"/>
        <v>1.4540000000000002</v>
      </c>
      <c r="M2422" s="4">
        <f t="shared" si="969"/>
        <v>2.97</v>
      </c>
      <c r="N2422" s="1">
        <f t="shared" si="970"/>
        <v>0.68775790921595592</v>
      </c>
      <c r="O2422" s="1">
        <f t="shared" si="971"/>
        <v>0.33670033670033667</v>
      </c>
      <c r="P2422" s="1">
        <f t="shared" si="972"/>
        <v>2.3874321880650751E-2</v>
      </c>
      <c r="Q2422" s="1">
        <f t="shared" si="973"/>
        <v>0.17552878625780963</v>
      </c>
      <c r="R2422" s="1">
        <f t="shared" si="974"/>
        <v>0.68652878625780966</v>
      </c>
      <c r="S2422" s="1"/>
      <c r="T2422" s="17">
        <f t="shared" si="975"/>
        <v>456.6031607369099</v>
      </c>
      <c r="U2422" s="18">
        <f t="shared" si="976"/>
        <v>1948.6078523326898</v>
      </c>
      <c r="V2422" s="2">
        <f t="shared" si="977"/>
        <v>433.77300270006441</v>
      </c>
      <c r="W2422" s="18">
        <f t="shared" si="978"/>
        <v>1851.1774597160552</v>
      </c>
      <c r="X2422" s="2">
        <f t="shared" si="979"/>
        <v>-230.53532464570125</v>
      </c>
      <c r="Y2422" s="2">
        <f t="shared" si="980"/>
        <v>185.11774597160553</v>
      </c>
      <c r="Z2422" s="2">
        <f t="shared" si="981"/>
        <v>-1000</v>
      </c>
      <c r="AA2422" s="2">
        <f t="shared" si="982"/>
        <v>1851.1774597160552</v>
      </c>
      <c r="AB2422" s="5">
        <f t="shared" si="983"/>
        <v>-1</v>
      </c>
      <c r="AC2422" s="5">
        <f t="shared" si="984"/>
        <v>1.9700000000000002</v>
      </c>
      <c r="AD2422" s="3">
        <f t="shared" si="985"/>
        <v>201409</v>
      </c>
      <c r="AE2422" s="21">
        <v>3.27</v>
      </c>
      <c r="AF2422" s="21">
        <v>1.3919999999999999</v>
      </c>
      <c r="AG2422" s="21">
        <v>2.97</v>
      </c>
      <c r="AH2422" s="21">
        <v>1.454</v>
      </c>
      <c r="AI2422">
        <v>26</v>
      </c>
      <c r="AJ2422">
        <v>24</v>
      </c>
      <c r="AK2422">
        <f t="shared" si="986"/>
        <v>-300</v>
      </c>
      <c r="AL2422">
        <f t="shared" si="987"/>
        <v>24</v>
      </c>
      <c r="AM2422">
        <f t="shared" si="988"/>
        <v>26</v>
      </c>
    </row>
    <row r="2423" spans="2:39" x14ac:dyDescent="0.25">
      <c r="B2423" s="23">
        <v>41896</v>
      </c>
      <c r="C2423" s="20" t="s">
        <v>32</v>
      </c>
      <c r="D2423" s="20" t="s">
        <v>39</v>
      </c>
      <c r="E2423" s="2">
        <v>148</v>
      </c>
      <c r="F2423" s="2">
        <v>-164.20361247947454</v>
      </c>
      <c r="H2423" s="2" t="str">
        <f t="shared" si="989"/>
        <v>New England Patriots</v>
      </c>
      <c r="I2423" s="2" t="str">
        <f t="shared" si="990"/>
        <v>Minnesota Vikings</v>
      </c>
      <c r="J2423" s="17">
        <f t="shared" si="991"/>
        <v>-164.20361247947454</v>
      </c>
      <c r="K2423" s="18">
        <f t="shared" si="992"/>
        <v>148</v>
      </c>
      <c r="L2423" s="4">
        <f t="shared" si="968"/>
        <v>1.609</v>
      </c>
      <c r="M2423" s="4">
        <f t="shared" si="969"/>
        <v>2.48</v>
      </c>
      <c r="N2423" s="1">
        <f t="shared" si="970"/>
        <v>0.62150403977625857</v>
      </c>
      <c r="O2423" s="1">
        <f t="shared" si="971"/>
        <v>0.40322580645161293</v>
      </c>
      <c r="P2423" s="1">
        <f t="shared" si="972"/>
        <v>2.4133039863047268E-2</v>
      </c>
      <c r="Q2423" s="1">
        <f t="shared" si="973"/>
        <v>0.10913911666232282</v>
      </c>
      <c r="R2423" s="1">
        <f t="shared" si="974"/>
        <v>0.6201391166623228</v>
      </c>
      <c r="S2423" s="1"/>
      <c r="T2423" s="17">
        <f t="shared" si="975"/>
        <v>612.54140100392738</v>
      </c>
      <c r="U2423" s="18">
        <f t="shared" si="976"/>
        <v>1475.8167857920587</v>
      </c>
      <c r="V2423" s="2">
        <f t="shared" si="977"/>
        <v>581.914330953731</v>
      </c>
      <c r="W2423" s="18">
        <f t="shared" si="978"/>
        <v>1402.0259465024558</v>
      </c>
      <c r="X2423" s="2">
        <f t="shared" si="979"/>
        <v>-171.84660126191525</v>
      </c>
      <c r="Y2423" s="2">
        <f t="shared" si="980"/>
        <v>140.20259465024557</v>
      </c>
      <c r="Z2423" s="2">
        <f t="shared" si="981"/>
        <v>581.914330953731</v>
      </c>
      <c r="AA2423" s="2">
        <f t="shared" si="982"/>
        <v>-1000</v>
      </c>
      <c r="AB2423" s="5">
        <f t="shared" si="983"/>
        <v>0.60899999999999999</v>
      </c>
      <c r="AC2423" s="5">
        <f t="shared" si="984"/>
        <v>-1</v>
      </c>
      <c r="AD2423" s="3">
        <f t="shared" si="985"/>
        <v>201409</v>
      </c>
      <c r="AE2423" s="21">
        <v>2.4300000000000002</v>
      </c>
      <c r="AF2423" s="21">
        <v>1.6319999999999999</v>
      </c>
      <c r="AG2423" s="21">
        <v>2.48</v>
      </c>
      <c r="AH2423" s="21">
        <v>1.609</v>
      </c>
      <c r="AI2423">
        <v>7</v>
      </c>
      <c r="AJ2423">
        <v>30</v>
      </c>
      <c r="AK2423">
        <f t="shared" si="986"/>
        <v>-170</v>
      </c>
      <c r="AL2423">
        <f t="shared" si="987"/>
        <v>30</v>
      </c>
      <c r="AM2423">
        <f t="shared" si="988"/>
        <v>7</v>
      </c>
    </row>
    <row r="2424" spans="2:39" x14ac:dyDescent="0.25">
      <c r="B2424" s="23">
        <v>41896</v>
      </c>
      <c r="C2424" s="20" t="s">
        <v>28</v>
      </c>
      <c r="D2424" s="20" t="s">
        <v>51</v>
      </c>
      <c r="E2424" s="2">
        <v>-115.07479861910242</v>
      </c>
      <c r="F2424" s="2">
        <v>104</v>
      </c>
      <c r="H2424" s="2" t="str">
        <f t="shared" si="989"/>
        <v>New York Giants</v>
      </c>
      <c r="I2424" s="2" t="str">
        <f t="shared" si="990"/>
        <v>Arizona Cardinals</v>
      </c>
      <c r="J2424" s="17">
        <f t="shared" si="991"/>
        <v>-115.07479861910242</v>
      </c>
      <c r="K2424" s="18">
        <f t="shared" si="992"/>
        <v>104</v>
      </c>
      <c r="L2424" s="4">
        <f t="shared" si="968"/>
        <v>1.8689999999999998</v>
      </c>
      <c r="M2424" s="4">
        <f t="shared" si="969"/>
        <v>2.04</v>
      </c>
      <c r="N2424" s="1">
        <f t="shared" si="970"/>
        <v>0.53504547886570364</v>
      </c>
      <c r="O2424" s="1">
        <f t="shared" si="971"/>
        <v>0.49019607843137253</v>
      </c>
      <c r="P2424" s="1">
        <f t="shared" si="972"/>
        <v>2.4620107444359274E-2</v>
      </c>
      <c r="Q2424" s="1">
        <f t="shared" si="973"/>
        <v>2.2424700217165555E-2</v>
      </c>
      <c r="R2424" s="1">
        <f t="shared" si="974"/>
        <v>0.53342470021716559</v>
      </c>
      <c r="S2424" s="1"/>
      <c r="T2424" s="17">
        <f t="shared" si="975"/>
        <v>874.67884331731227</v>
      </c>
      <c r="U2424" s="18">
        <f t="shared" si="976"/>
        <v>1042.3360926657469</v>
      </c>
      <c r="V2424" s="2">
        <f t="shared" si="977"/>
        <v>830.94490115144663</v>
      </c>
      <c r="W2424" s="18">
        <f t="shared" si="978"/>
        <v>990.21928803245953</v>
      </c>
      <c r="X2424" s="2">
        <f t="shared" si="979"/>
        <v>-120.34492282391919</v>
      </c>
      <c r="Y2424" s="2">
        <f t="shared" si="980"/>
        <v>-100.98773191814658</v>
      </c>
      <c r="Z2424" s="2">
        <f t="shared" si="981"/>
        <v>-1000</v>
      </c>
      <c r="AA2424" s="2">
        <f t="shared" si="982"/>
        <v>990.21928803245953</v>
      </c>
      <c r="AB2424" s="5">
        <f t="shared" si="983"/>
        <v>-1</v>
      </c>
      <c r="AC2424" s="5">
        <f t="shared" si="984"/>
        <v>1.04</v>
      </c>
      <c r="AD2424" s="3">
        <f t="shared" si="985"/>
        <v>201409</v>
      </c>
      <c r="AE2424" s="21">
        <v>2.21</v>
      </c>
      <c r="AF2424" s="21">
        <v>1.746</v>
      </c>
      <c r="AG2424" s="21">
        <v>1.869</v>
      </c>
      <c r="AH2424" s="21">
        <v>2.04</v>
      </c>
      <c r="AI2424">
        <v>14</v>
      </c>
      <c r="AJ2424">
        <v>25</v>
      </c>
      <c r="AK2424">
        <f t="shared" si="986"/>
        <v>-120</v>
      </c>
      <c r="AL2424">
        <f t="shared" si="987"/>
        <v>14</v>
      </c>
      <c r="AM2424">
        <f t="shared" si="988"/>
        <v>25</v>
      </c>
    </row>
    <row r="2425" spans="2:39" x14ac:dyDescent="0.25">
      <c r="B2425" s="23">
        <v>41896</v>
      </c>
      <c r="C2425" s="20" t="s">
        <v>44</v>
      </c>
      <c r="D2425" s="20" t="s">
        <v>26</v>
      </c>
      <c r="E2425" s="2">
        <v>-167.22408026755849</v>
      </c>
      <c r="F2425" s="2">
        <v>150.99999999999997</v>
      </c>
      <c r="H2425" s="2" t="str">
        <f t="shared" si="989"/>
        <v>Tennessee Titans</v>
      </c>
      <c r="I2425" s="2" t="str">
        <f t="shared" si="990"/>
        <v>Dallas Cowboys</v>
      </c>
      <c r="J2425" s="17">
        <f t="shared" si="991"/>
        <v>-167.22408026755849</v>
      </c>
      <c r="K2425" s="18">
        <f t="shared" si="992"/>
        <v>150.99999999999997</v>
      </c>
      <c r="L2425" s="4">
        <f t="shared" si="968"/>
        <v>1.5980000000000003</v>
      </c>
      <c r="M2425" s="4">
        <f t="shared" si="969"/>
        <v>2.5099999999999998</v>
      </c>
      <c r="N2425" s="1">
        <f t="shared" si="970"/>
        <v>0.6257822277847308</v>
      </c>
      <c r="O2425" s="1">
        <f t="shared" si="971"/>
        <v>0.39840637450199207</v>
      </c>
      <c r="P2425" s="1">
        <f t="shared" si="972"/>
        <v>2.3617332035053451E-2</v>
      </c>
      <c r="Q2425" s="1">
        <f t="shared" si="973"/>
        <v>0.11368792664136937</v>
      </c>
      <c r="R2425" s="1">
        <f t="shared" si="974"/>
        <v>0.62468792664136941</v>
      </c>
      <c r="S2425" s="1"/>
      <c r="T2425" s="17">
        <f t="shared" si="975"/>
        <v>600.79930690591948</v>
      </c>
      <c r="U2425" s="18">
        <f t="shared" si="976"/>
        <v>1503.4686795207117</v>
      </c>
      <c r="V2425" s="2">
        <f t="shared" si="977"/>
        <v>570.75934156062351</v>
      </c>
      <c r="W2425" s="18">
        <f t="shared" si="978"/>
        <v>1428.2952455446762</v>
      </c>
      <c r="X2425" s="2">
        <f t="shared" si="979"/>
        <v>-175.20519195808632</v>
      </c>
      <c r="Y2425" s="2">
        <f t="shared" si="980"/>
        <v>142.82952455446761</v>
      </c>
      <c r="Z2425" s="2">
        <f t="shared" si="981"/>
        <v>-1000</v>
      </c>
      <c r="AA2425" s="2">
        <f t="shared" si="982"/>
        <v>1428.2952455446762</v>
      </c>
      <c r="AB2425" s="5">
        <f t="shared" si="983"/>
        <v>-1</v>
      </c>
      <c r="AC2425" s="5">
        <f t="shared" si="984"/>
        <v>1.5099999999999998</v>
      </c>
      <c r="AD2425" s="3">
        <f t="shared" si="985"/>
        <v>201409</v>
      </c>
      <c r="AE2425" s="21">
        <v>1.526</v>
      </c>
      <c r="AF2425" s="21">
        <v>2.71</v>
      </c>
      <c r="AG2425" s="21">
        <v>1.5980000000000001</v>
      </c>
      <c r="AH2425" s="21">
        <v>2.5099999999999998</v>
      </c>
      <c r="AI2425">
        <v>10</v>
      </c>
      <c r="AJ2425">
        <v>26</v>
      </c>
      <c r="AK2425">
        <f t="shared" si="986"/>
        <v>-170</v>
      </c>
      <c r="AL2425">
        <f t="shared" si="987"/>
        <v>10</v>
      </c>
      <c r="AM2425">
        <f t="shared" si="988"/>
        <v>26</v>
      </c>
    </row>
    <row r="2426" spans="2:39" x14ac:dyDescent="0.25">
      <c r="B2426" s="23">
        <v>41896</v>
      </c>
      <c r="C2426" s="20" t="s">
        <v>56</v>
      </c>
      <c r="D2426" s="20" t="s">
        <v>29</v>
      </c>
      <c r="E2426" s="2">
        <v>-220.26431718061676</v>
      </c>
      <c r="F2426" s="2">
        <v>197.00000000000003</v>
      </c>
      <c r="H2426" s="2" t="str">
        <f t="shared" si="989"/>
        <v>Washington Redskins</v>
      </c>
      <c r="I2426" s="2" t="str">
        <f t="shared" si="990"/>
        <v>Jacksonville Jaguars</v>
      </c>
      <c r="J2426" s="17">
        <f t="shared" si="991"/>
        <v>-220.26431718061676</v>
      </c>
      <c r="K2426" s="18">
        <f t="shared" si="992"/>
        <v>197.00000000000003</v>
      </c>
      <c r="L2426" s="4">
        <f t="shared" si="968"/>
        <v>1.4540000000000002</v>
      </c>
      <c r="M2426" s="4">
        <f t="shared" si="969"/>
        <v>2.97</v>
      </c>
      <c r="N2426" s="1">
        <f t="shared" si="970"/>
        <v>0.68775790921595592</v>
      </c>
      <c r="O2426" s="1">
        <f t="shared" si="971"/>
        <v>0.33670033670033667</v>
      </c>
      <c r="P2426" s="1">
        <f t="shared" si="972"/>
        <v>2.3874321880650751E-2</v>
      </c>
      <c r="Q2426" s="1">
        <f t="shared" si="973"/>
        <v>0.17552878625780963</v>
      </c>
      <c r="R2426" s="1">
        <f t="shared" si="974"/>
        <v>0.68652878625780966</v>
      </c>
      <c r="S2426" s="1"/>
      <c r="T2426" s="17">
        <f t="shared" si="975"/>
        <v>456.6031607369099</v>
      </c>
      <c r="U2426" s="18">
        <f t="shared" si="976"/>
        <v>1948.6078523326898</v>
      </c>
      <c r="V2426" s="2">
        <f t="shared" si="977"/>
        <v>433.77300270006441</v>
      </c>
      <c r="W2426" s="18">
        <f t="shared" si="978"/>
        <v>1851.1774597160552</v>
      </c>
      <c r="X2426" s="2">
        <f t="shared" si="979"/>
        <v>-230.53532464570125</v>
      </c>
      <c r="Y2426" s="2">
        <f t="shared" si="980"/>
        <v>185.11774597160553</v>
      </c>
      <c r="Z2426" s="2">
        <f t="shared" si="981"/>
        <v>433.77300270006441</v>
      </c>
      <c r="AA2426" s="2">
        <f t="shared" si="982"/>
        <v>-1000</v>
      </c>
      <c r="AB2426" s="5">
        <f t="shared" si="983"/>
        <v>0.45400000000000018</v>
      </c>
      <c r="AC2426" s="5">
        <f t="shared" si="984"/>
        <v>-1</v>
      </c>
      <c r="AD2426" s="3">
        <f t="shared" si="985"/>
        <v>201409</v>
      </c>
      <c r="AE2426" s="21">
        <v>1.3919999999999999</v>
      </c>
      <c r="AF2426" s="21">
        <v>3.27</v>
      </c>
      <c r="AG2426" s="21">
        <v>1.454</v>
      </c>
      <c r="AH2426" s="21">
        <v>2.97</v>
      </c>
      <c r="AI2426">
        <v>41</v>
      </c>
      <c r="AJ2426">
        <v>10</v>
      </c>
      <c r="AK2426">
        <f t="shared" si="986"/>
        <v>-300</v>
      </c>
      <c r="AL2426">
        <f t="shared" si="987"/>
        <v>41</v>
      </c>
      <c r="AM2426">
        <f t="shared" si="988"/>
        <v>10</v>
      </c>
    </row>
    <row r="2427" spans="2:39" x14ac:dyDescent="0.25">
      <c r="B2427" s="23">
        <v>41893</v>
      </c>
      <c r="C2427" s="20" t="s">
        <v>31</v>
      </c>
      <c r="D2427" s="20" t="s">
        <v>48</v>
      </c>
      <c r="E2427" s="2">
        <v>-150.15015015015015</v>
      </c>
      <c r="F2427" s="2">
        <v>136</v>
      </c>
      <c r="H2427" s="2" t="str">
        <f t="shared" si="989"/>
        <v>Baltimore Ravens</v>
      </c>
      <c r="I2427" s="2" t="str">
        <f t="shared" si="990"/>
        <v>Pittsburgh Steelers</v>
      </c>
      <c r="J2427" s="17">
        <f t="shared" si="991"/>
        <v>-150.15015015015015</v>
      </c>
      <c r="K2427" s="18">
        <f t="shared" si="992"/>
        <v>136</v>
      </c>
      <c r="L2427" s="4">
        <f t="shared" si="968"/>
        <v>1.6659999999999999</v>
      </c>
      <c r="M2427" s="4">
        <f t="shared" si="969"/>
        <v>2.3600000000000003</v>
      </c>
      <c r="N2427" s="1">
        <f t="shared" si="970"/>
        <v>0.60024009603841544</v>
      </c>
      <c r="O2427" s="1">
        <f t="shared" si="971"/>
        <v>0.42372881355932196</v>
      </c>
      <c r="P2427" s="1">
        <f t="shared" si="972"/>
        <v>2.3407848981619406E-2</v>
      </c>
      <c r="Q2427" s="1">
        <f t="shared" si="973"/>
        <v>8.8255641239546739E-2</v>
      </c>
      <c r="R2427" s="1">
        <f t="shared" si="974"/>
        <v>0.59925564123954678</v>
      </c>
      <c r="S2427" s="1"/>
      <c r="T2427" s="17">
        <f t="shared" si="975"/>
        <v>668.73689821513005</v>
      </c>
      <c r="U2427" s="18">
        <f t="shared" si="976"/>
        <v>1356.0765066241347</v>
      </c>
      <c r="V2427" s="2">
        <f t="shared" si="977"/>
        <v>635.30005330437348</v>
      </c>
      <c r="W2427" s="18">
        <f t="shared" si="978"/>
        <v>1288.2726812929279</v>
      </c>
      <c r="X2427" s="2">
        <f t="shared" si="979"/>
        <v>-157.40593673787998</v>
      </c>
      <c r="Y2427" s="2">
        <f t="shared" si="980"/>
        <v>128.8272681292928</v>
      </c>
      <c r="Z2427" s="2">
        <f t="shared" si="981"/>
        <v>635.30005330437348</v>
      </c>
      <c r="AA2427" s="2">
        <f t="shared" si="982"/>
        <v>-1000</v>
      </c>
      <c r="AB2427" s="5">
        <f t="shared" si="983"/>
        <v>0.66599999999999993</v>
      </c>
      <c r="AC2427" s="5">
        <f t="shared" si="984"/>
        <v>-1</v>
      </c>
      <c r="AD2427" s="3">
        <f t="shared" si="985"/>
        <v>201409</v>
      </c>
      <c r="AE2427" s="21">
        <v>1.7509999999999999</v>
      </c>
      <c r="AF2427" s="21">
        <v>2.2000000000000002</v>
      </c>
      <c r="AG2427" s="21">
        <v>1.6659999999999999</v>
      </c>
      <c r="AH2427" s="21">
        <v>2.36</v>
      </c>
      <c r="AI2427">
        <v>26</v>
      </c>
      <c r="AJ2427">
        <v>6</v>
      </c>
      <c r="AK2427">
        <f t="shared" si="986"/>
        <v>-160</v>
      </c>
      <c r="AL2427">
        <f t="shared" si="987"/>
        <v>26</v>
      </c>
      <c r="AM2427">
        <f t="shared" si="988"/>
        <v>6</v>
      </c>
    </row>
    <row r="2428" spans="2:39" x14ac:dyDescent="0.25">
      <c r="B2428" s="23">
        <v>41890</v>
      </c>
      <c r="C2428" s="20" t="s">
        <v>51</v>
      </c>
      <c r="D2428" s="20" t="s">
        <v>57</v>
      </c>
      <c r="E2428" s="2">
        <v>-154.08320493066256</v>
      </c>
      <c r="F2428" s="2">
        <v>139</v>
      </c>
      <c r="H2428" s="2" t="str">
        <f t="shared" si="989"/>
        <v>Arizona Cardinals</v>
      </c>
      <c r="I2428" s="2" t="str">
        <f t="shared" si="990"/>
        <v>San Diego Chargers</v>
      </c>
      <c r="J2428" s="17">
        <f t="shared" si="991"/>
        <v>-154.08320493066256</v>
      </c>
      <c r="K2428" s="18">
        <f t="shared" si="992"/>
        <v>139</v>
      </c>
      <c r="L2428" s="4">
        <f t="shared" si="968"/>
        <v>1.649</v>
      </c>
      <c r="M2428" s="4">
        <f t="shared" si="969"/>
        <v>2.3899999999999997</v>
      </c>
      <c r="N2428" s="1">
        <f t="shared" si="970"/>
        <v>0.60642813826561548</v>
      </c>
      <c r="O2428" s="1">
        <f t="shared" si="971"/>
        <v>0.41841004184100422</v>
      </c>
      <c r="P2428" s="1">
        <f t="shared" si="972"/>
        <v>2.4236197078484789E-2</v>
      </c>
      <c r="Q2428" s="1">
        <f t="shared" si="973"/>
        <v>9.4009048212305629E-2</v>
      </c>
      <c r="R2428" s="1">
        <f t="shared" si="974"/>
        <v>0.60500904821230561</v>
      </c>
      <c r="S2428" s="1"/>
      <c r="T2428" s="17">
        <f t="shared" si="975"/>
        <v>652.86784215016701</v>
      </c>
      <c r="U2428" s="18">
        <f t="shared" si="976"/>
        <v>1387.9360655435105</v>
      </c>
      <c r="V2428" s="2">
        <f t="shared" si="977"/>
        <v>620.22445004265865</v>
      </c>
      <c r="W2428" s="18">
        <f t="shared" si="978"/>
        <v>1318.5392622663348</v>
      </c>
      <c r="X2428" s="2">
        <f t="shared" si="979"/>
        <v>-161.23195400168771</v>
      </c>
      <c r="Y2428" s="2">
        <f t="shared" si="980"/>
        <v>131.85392622663349</v>
      </c>
      <c r="Z2428" s="2">
        <f t="shared" si="981"/>
        <v>620.22445004265865</v>
      </c>
      <c r="AA2428" s="2">
        <f t="shared" si="982"/>
        <v>-1000</v>
      </c>
      <c r="AB2428" s="5">
        <f t="shared" si="983"/>
        <v>0.64900000000000002</v>
      </c>
      <c r="AC2428" s="5">
        <f t="shared" si="984"/>
        <v>-1</v>
      </c>
      <c r="AD2428" s="3">
        <f t="shared" si="985"/>
        <v>201409</v>
      </c>
      <c r="AE2428" s="21">
        <v>1.6060000000000001</v>
      </c>
      <c r="AF2428" s="21">
        <v>2.4900000000000002</v>
      </c>
      <c r="AG2428" s="21">
        <v>1.649</v>
      </c>
      <c r="AH2428" s="21">
        <v>2.39</v>
      </c>
      <c r="AI2428">
        <v>18</v>
      </c>
      <c r="AJ2428">
        <v>17</v>
      </c>
      <c r="AK2428">
        <f t="shared" si="986"/>
        <v>-160</v>
      </c>
      <c r="AL2428">
        <f t="shared" si="987"/>
        <v>18</v>
      </c>
      <c r="AM2428">
        <f t="shared" si="988"/>
        <v>17</v>
      </c>
    </row>
    <row r="2429" spans="2:39" x14ac:dyDescent="0.25">
      <c r="B2429" s="23">
        <v>41890</v>
      </c>
      <c r="C2429" s="20" t="s">
        <v>37</v>
      </c>
      <c r="D2429" s="20" t="s">
        <v>28</v>
      </c>
      <c r="E2429" s="2">
        <v>-272.47956403269757</v>
      </c>
      <c r="F2429" s="2">
        <v>241</v>
      </c>
      <c r="H2429" s="2" t="str">
        <f t="shared" si="989"/>
        <v>Detroit Lions</v>
      </c>
      <c r="I2429" s="2" t="str">
        <f t="shared" si="990"/>
        <v>New York Giants</v>
      </c>
      <c r="J2429" s="17">
        <f t="shared" si="991"/>
        <v>-272.47956403269757</v>
      </c>
      <c r="K2429" s="18">
        <f t="shared" si="992"/>
        <v>241</v>
      </c>
      <c r="L2429" s="4">
        <f t="shared" si="968"/>
        <v>1.367</v>
      </c>
      <c r="M2429" s="4">
        <f t="shared" si="969"/>
        <v>3.41</v>
      </c>
      <c r="N2429" s="1">
        <f t="shared" si="970"/>
        <v>0.73152889539136801</v>
      </c>
      <c r="O2429" s="1">
        <f t="shared" si="971"/>
        <v>0.29325513196480935</v>
      </c>
      <c r="P2429" s="1">
        <f t="shared" si="972"/>
        <v>2.4184634707975605E-2</v>
      </c>
      <c r="Q2429" s="1">
        <f t="shared" si="973"/>
        <v>0.21913688171327933</v>
      </c>
      <c r="R2429" s="1">
        <f t="shared" si="974"/>
        <v>0.7301368817132794</v>
      </c>
      <c r="S2429" s="1"/>
      <c r="T2429" s="17">
        <f t="shared" si="975"/>
        <v>369.60619994086841</v>
      </c>
      <c r="U2429" s="18">
        <f t="shared" si="976"/>
        <v>2366.9272701243281</v>
      </c>
      <c r="V2429" s="2">
        <f t="shared" si="977"/>
        <v>351.12588994382497</v>
      </c>
      <c r="W2429" s="18">
        <f t="shared" si="978"/>
        <v>2248.5809066181114</v>
      </c>
      <c r="X2429" s="2">
        <f t="shared" si="979"/>
        <v>-284.79813896946916</v>
      </c>
      <c r="Y2429" s="2">
        <f t="shared" si="980"/>
        <v>224.85809066181113</v>
      </c>
      <c r="Z2429" s="2">
        <f t="shared" si="981"/>
        <v>351.12588994382497</v>
      </c>
      <c r="AA2429" s="2">
        <f t="shared" si="982"/>
        <v>-1000</v>
      </c>
      <c r="AB2429" s="5">
        <f t="shared" si="983"/>
        <v>0.36699999999999999</v>
      </c>
      <c r="AC2429" s="5">
        <f t="shared" si="984"/>
        <v>-1</v>
      </c>
      <c r="AD2429" s="3">
        <f t="shared" si="985"/>
        <v>201409</v>
      </c>
      <c r="AE2429" s="21">
        <v>1.48</v>
      </c>
      <c r="AF2429" s="21">
        <v>2.86</v>
      </c>
      <c r="AG2429" s="21">
        <v>1.367</v>
      </c>
      <c r="AH2429" s="21">
        <v>3.41</v>
      </c>
      <c r="AI2429">
        <v>35</v>
      </c>
      <c r="AJ2429">
        <v>14</v>
      </c>
      <c r="AK2429">
        <f t="shared" si="986"/>
        <v>-300</v>
      </c>
      <c r="AL2429">
        <f t="shared" si="987"/>
        <v>35</v>
      </c>
      <c r="AM2429">
        <f t="shared" si="988"/>
        <v>14</v>
      </c>
    </row>
    <row r="2430" spans="2:39" x14ac:dyDescent="0.25">
      <c r="B2430" s="23">
        <v>41889</v>
      </c>
      <c r="C2430" s="20" t="s">
        <v>41</v>
      </c>
      <c r="D2430" s="20" t="s">
        <v>42</v>
      </c>
      <c r="E2430" s="2">
        <v>-380.22813688212943</v>
      </c>
      <c r="F2430" s="2">
        <v>330</v>
      </c>
      <c r="H2430" s="2" t="str">
        <f t="shared" si="989"/>
        <v>Denver Broncos</v>
      </c>
      <c r="I2430" s="2" t="str">
        <f t="shared" si="990"/>
        <v>Indianapolis Colts</v>
      </c>
      <c r="J2430" s="17">
        <f t="shared" si="991"/>
        <v>-380.22813688212943</v>
      </c>
      <c r="K2430" s="18">
        <f t="shared" si="992"/>
        <v>330</v>
      </c>
      <c r="L2430" s="4">
        <f t="shared" si="968"/>
        <v>1.2629999999999999</v>
      </c>
      <c r="M2430" s="4">
        <f t="shared" si="969"/>
        <v>4.3</v>
      </c>
      <c r="N2430" s="1">
        <f t="shared" si="970"/>
        <v>0.79176563737133809</v>
      </c>
      <c r="O2430" s="1">
        <f t="shared" si="971"/>
        <v>0.23255813953488372</v>
      </c>
      <c r="P2430" s="1">
        <f t="shared" si="972"/>
        <v>2.3746180118641047E-2</v>
      </c>
      <c r="Q2430" s="1">
        <f t="shared" si="973"/>
        <v>0.2796037489182272</v>
      </c>
      <c r="R2430" s="1">
        <f t="shared" si="974"/>
        <v>0.79060374891822716</v>
      </c>
      <c r="S2430" s="1"/>
      <c r="T2430" s="17">
        <f t="shared" si="975"/>
        <v>264.85613225119045</v>
      </c>
      <c r="U2430" s="18">
        <f t="shared" si="976"/>
        <v>3182.3042096495674</v>
      </c>
      <c r="V2430" s="2">
        <f t="shared" si="977"/>
        <v>251.6133256386309</v>
      </c>
      <c r="W2430" s="18">
        <f t="shared" si="978"/>
        <v>3023.1889991670887</v>
      </c>
      <c r="X2430" s="2">
        <f t="shared" si="979"/>
        <v>-397.43523021360488</v>
      </c>
      <c r="Y2430" s="2">
        <f t="shared" si="980"/>
        <v>302.31889991670886</v>
      </c>
      <c r="Z2430" s="2">
        <f t="shared" si="981"/>
        <v>251.6133256386309</v>
      </c>
      <c r="AA2430" s="2">
        <f t="shared" si="982"/>
        <v>-1000</v>
      </c>
      <c r="AB2430" s="5">
        <f t="shared" si="983"/>
        <v>0.2629999999999999</v>
      </c>
      <c r="AC2430" s="5">
        <f t="shared" si="984"/>
        <v>-1</v>
      </c>
      <c r="AD2430" s="3">
        <f t="shared" si="985"/>
        <v>201409</v>
      </c>
      <c r="AE2430" s="21">
        <v>1.3220000000000001</v>
      </c>
      <c r="AF2430" s="21">
        <v>3.73</v>
      </c>
      <c r="AG2430" s="21">
        <v>1.2629999999999999</v>
      </c>
      <c r="AH2430" s="21">
        <v>4.3</v>
      </c>
      <c r="AI2430">
        <v>31</v>
      </c>
      <c r="AJ2430">
        <v>24</v>
      </c>
      <c r="AK2430">
        <f t="shared" si="986"/>
        <v>-400</v>
      </c>
      <c r="AL2430">
        <f t="shared" si="987"/>
        <v>31</v>
      </c>
      <c r="AM2430">
        <f t="shared" si="988"/>
        <v>24</v>
      </c>
    </row>
    <row r="2431" spans="2:39" x14ac:dyDescent="0.25">
      <c r="B2431" s="23">
        <v>41889</v>
      </c>
      <c r="C2431" s="20" t="s">
        <v>26</v>
      </c>
      <c r="D2431" s="20" t="s">
        <v>25</v>
      </c>
      <c r="E2431" s="2">
        <v>139</v>
      </c>
      <c r="F2431" s="2">
        <v>-154.08320493066256</v>
      </c>
      <c r="H2431" s="2" t="str">
        <f t="shared" si="989"/>
        <v>San Francisco 49ers</v>
      </c>
      <c r="I2431" s="2" t="str">
        <f t="shared" si="990"/>
        <v>Dallas Cowboys</v>
      </c>
      <c r="J2431" s="17">
        <f t="shared" si="991"/>
        <v>-154.08320493066256</v>
      </c>
      <c r="K2431" s="18">
        <f t="shared" si="992"/>
        <v>139</v>
      </c>
      <c r="L2431" s="4">
        <f t="shared" si="968"/>
        <v>1.649</v>
      </c>
      <c r="M2431" s="4">
        <f t="shared" si="969"/>
        <v>2.3899999999999997</v>
      </c>
      <c r="N2431" s="1">
        <f t="shared" si="970"/>
        <v>0.60642813826561548</v>
      </c>
      <c r="O2431" s="1">
        <f t="shared" si="971"/>
        <v>0.41841004184100422</v>
      </c>
      <c r="P2431" s="1">
        <f t="shared" si="972"/>
        <v>2.4236197078484789E-2</v>
      </c>
      <c r="Q2431" s="1">
        <f t="shared" si="973"/>
        <v>9.4009048212305629E-2</v>
      </c>
      <c r="R2431" s="1">
        <f t="shared" si="974"/>
        <v>0.60500904821230561</v>
      </c>
      <c r="S2431" s="1"/>
      <c r="T2431" s="17">
        <f t="shared" si="975"/>
        <v>652.86784215016701</v>
      </c>
      <c r="U2431" s="18">
        <f t="shared" si="976"/>
        <v>1387.9360655435105</v>
      </c>
      <c r="V2431" s="2">
        <f t="shared" si="977"/>
        <v>620.22445004265865</v>
      </c>
      <c r="W2431" s="18">
        <f t="shared" si="978"/>
        <v>1318.5392622663348</v>
      </c>
      <c r="X2431" s="2">
        <f t="shared" si="979"/>
        <v>-161.23195400168771</v>
      </c>
      <c r="Y2431" s="2">
        <f t="shared" si="980"/>
        <v>131.85392622663349</v>
      </c>
      <c r="Z2431" s="2">
        <f t="shared" si="981"/>
        <v>620.22445004265865</v>
      </c>
      <c r="AA2431" s="2">
        <f t="shared" si="982"/>
        <v>-1000</v>
      </c>
      <c r="AB2431" s="5">
        <f t="shared" si="983"/>
        <v>0.64900000000000002</v>
      </c>
      <c r="AC2431" s="5">
        <f t="shared" si="984"/>
        <v>-1</v>
      </c>
      <c r="AD2431" s="3">
        <f t="shared" si="985"/>
        <v>201409</v>
      </c>
      <c r="AE2431" s="21">
        <v>3.1</v>
      </c>
      <c r="AF2431" s="21">
        <v>1.425</v>
      </c>
      <c r="AG2431" s="21">
        <v>2.39</v>
      </c>
      <c r="AH2431" s="21">
        <v>1.649</v>
      </c>
      <c r="AI2431">
        <v>17</v>
      </c>
      <c r="AJ2431">
        <v>28</v>
      </c>
      <c r="AK2431">
        <f t="shared" si="986"/>
        <v>-160</v>
      </c>
      <c r="AL2431">
        <f t="shared" si="987"/>
        <v>28</v>
      </c>
      <c r="AM2431">
        <f t="shared" si="988"/>
        <v>17</v>
      </c>
    </row>
    <row r="2432" spans="2:39" x14ac:dyDescent="0.25">
      <c r="B2432" s="23">
        <v>41889</v>
      </c>
      <c r="C2432" s="20" t="s">
        <v>30</v>
      </c>
      <c r="D2432" s="20" t="s">
        <v>47</v>
      </c>
      <c r="E2432" s="2">
        <v>-225.22522522522524</v>
      </c>
      <c r="F2432" s="2">
        <v>200.99999999999997</v>
      </c>
      <c r="H2432" s="2" t="str">
        <f t="shared" si="989"/>
        <v>Tampa Bay Buccaneers</v>
      </c>
      <c r="I2432" s="2" t="str">
        <f t="shared" si="990"/>
        <v>Carolina Panthers</v>
      </c>
      <c r="J2432" s="17">
        <f t="shared" si="991"/>
        <v>-225.22522522522524</v>
      </c>
      <c r="K2432" s="18">
        <f t="shared" si="992"/>
        <v>200.99999999999997</v>
      </c>
      <c r="L2432" s="4">
        <f t="shared" si="968"/>
        <v>1.444</v>
      </c>
      <c r="M2432" s="4">
        <f t="shared" si="969"/>
        <v>3.01</v>
      </c>
      <c r="N2432" s="1">
        <f t="shared" si="970"/>
        <v>0.69252077562326875</v>
      </c>
      <c r="O2432" s="1">
        <f t="shared" si="971"/>
        <v>0.33222591362126247</v>
      </c>
      <c r="P2432" s="1">
        <f t="shared" si="972"/>
        <v>2.4149079479119928E-2</v>
      </c>
      <c r="Q2432" s="1">
        <f t="shared" si="973"/>
        <v>0.18014743100100314</v>
      </c>
      <c r="R2432" s="1">
        <f t="shared" si="974"/>
        <v>0.69114743100100318</v>
      </c>
      <c r="S2432" s="1"/>
      <c r="T2432" s="17">
        <f t="shared" si="975"/>
        <v>446.86930044965845</v>
      </c>
      <c r="U2432" s="18">
        <f t="shared" si="976"/>
        <v>1988.0604066686358</v>
      </c>
      <c r="V2432" s="2">
        <f t="shared" si="977"/>
        <v>424.52583542717554</v>
      </c>
      <c r="W2432" s="18">
        <f t="shared" si="978"/>
        <v>1888.6573863352039</v>
      </c>
      <c r="X2432" s="2">
        <f t="shared" si="979"/>
        <v>-235.55692411364279</v>
      </c>
      <c r="Y2432" s="2">
        <f t="shared" si="980"/>
        <v>188.86573863352038</v>
      </c>
      <c r="Z2432" s="2">
        <f t="shared" si="981"/>
        <v>-1000</v>
      </c>
      <c r="AA2432" s="2">
        <f t="shared" si="982"/>
        <v>1888.6573863352039</v>
      </c>
      <c r="AB2432" s="5">
        <f t="shared" si="983"/>
        <v>-1</v>
      </c>
      <c r="AC2432" s="5">
        <f t="shared" si="984"/>
        <v>2.0099999999999998</v>
      </c>
      <c r="AD2432" s="3">
        <f t="shared" si="985"/>
        <v>201409</v>
      </c>
      <c r="AE2432" s="21">
        <v>1.8260000000000001</v>
      </c>
      <c r="AF2432" s="21">
        <v>2.1</v>
      </c>
      <c r="AG2432" s="21">
        <v>1.444</v>
      </c>
      <c r="AH2432" s="21">
        <v>3.01</v>
      </c>
      <c r="AI2432">
        <v>14</v>
      </c>
      <c r="AJ2432">
        <v>20</v>
      </c>
      <c r="AK2432">
        <f t="shared" si="986"/>
        <v>-300</v>
      </c>
      <c r="AL2432">
        <f t="shared" si="987"/>
        <v>14</v>
      </c>
      <c r="AM2432">
        <f t="shared" si="988"/>
        <v>20</v>
      </c>
    </row>
    <row r="2433" spans="2:39" x14ac:dyDescent="0.25">
      <c r="B2433" s="23">
        <v>41889</v>
      </c>
      <c r="C2433" s="20" t="s">
        <v>38</v>
      </c>
      <c r="D2433" s="20" t="s">
        <v>46</v>
      </c>
      <c r="E2433" s="2">
        <v>144</v>
      </c>
      <c r="F2433" s="2">
        <v>-160</v>
      </c>
      <c r="H2433" s="2" t="str">
        <f t="shared" si="989"/>
        <v>New Orleans Saints</v>
      </c>
      <c r="I2433" s="2" t="str">
        <f t="shared" si="990"/>
        <v>Atlanta Falcons</v>
      </c>
      <c r="J2433" s="17">
        <f t="shared" si="991"/>
        <v>-160</v>
      </c>
      <c r="K2433" s="18">
        <f t="shared" si="992"/>
        <v>144</v>
      </c>
      <c r="L2433" s="4">
        <f t="shared" si="968"/>
        <v>1.625</v>
      </c>
      <c r="M2433" s="4">
        <f t="shared" si="969"/>
        <v>2.44</v>
      </c>
      <c r="N2433" s="1">
        <f t="shared" si="970"/>
        <v>0.61538461538461542</v>
      </c>
      <c r="O2433" s="1">
        <f t="shared" si="971"/>
        <v>0.4098360655737705</v>
      </c>
      <c r="P2433" s="1">
        <f t="shared" si="972"/>
        <v>2.4600246002459913E-2</v>
      </c>
      <c r="Q2433" s="1">
        <f t="shared" si="973"/>
        <v>0.10277427490542246</v>
      </c>
      <c r="R2433" s="1">
        <f t="shared" si="974"/>
        <v>0.61377427490542247</v>
      </c>
      <c r="S2433" s="1"/>
      <c r="T2433" s="17">
        <f t="shared" si="975"/>
        <v>629.26346196912823</v>
      </c>
      <c r="U2433" s="18">
        <f t="shared" si="976"/>
        <v>1438.0997917039526</v>
      </c>
      <c r="V2433" s="2">
        <f t="shared" si="977"/>
        <v>597.80028887067181</v>
      </c>
      <c r="W2433" s="18">
        <f t="shared" si="978"/>
        <v>1366.194802118755</v>
      </c>
      <c r="X2433" s="2">
        <f t="shared" si="979"/>
        <v>-167.27994593129748</v>
      </c>
      <c r="Y2433" s="2">
        <f t="shared" si="980"/>
        <v>136.6194802118755</v>
      </c>
      <c r="Z2433" s="2">
        <f t="shared" si="981"/>
        <v>-1000</v>
      </c>
      <c r="AA2433" s="2">
        <f t="shared" si="982"/>
        <v>1366.194802118755</v>
      </c>
      <c r="AB2433" s="5">
        <f t="shared" si="983"/>
        <v>-1</v>
      </c>
      <c r="AC2433" s="5">
        <f t="shared" si="984"/>
        <v>1.44</v>
      </c>
      <c r="AD2433" s="3">
        <f t="shared" si="985"/>
        <v>201409</v>
      </c>
      <c r="AE2433" s="21">
        <v>2.31</v>
      </c>
      <c r="AF2433" s="21">
        <v>1.6890000000000001</v>
      </c>
      <c r="AG2433" s="21">
        <v>2.44</v>
      </c>
      <c r="AH2433" s="21">
        <v>1.625</v>
      </c>
      <c r="AI2433">
        <v>37</v>
      </c>
      <c r="AJ2433">
        <v>34</v>
      </c>
      <c r="AK2433">
        <f t="shared" si="986"/>
        <v>-160</v>
      </c>
      <c r="AL2433">
        <f t="shared" si="987"/>
        <v>34</v>
      </c>
      <c r="AM2433">
        <f t="shared" si="988"/>
        <v>37</v>
      </c>
    </row>
    <row r="2434" spans="2:39" x14ac:dyDescent="0.25">
      <c r="B2434" s="23">
        <v>41889</v>
      </c>
      <c r="C2434" s="20" t="s">
        <v>31</v>
      </c>
      <c r="D2434" s="20" t="s">
        <v>24</v>
      </c>
      <c r="E2434" s="2">
        <v>-113.12217194570137</v>
      </c>
      <c r="F2434" s="2">
        <v>102</v>
      </c>
      <c r="H2434" s="2" t="str">
        <f t="shared" si="989"/>
        <v>Baltimore Ravens</v>
      </c>
      <c r="I2434" s="2" t="str">
        <f t="shared" si="990"/>
        <v>Cincinnati Bengals</v>
      </c>
      <c r="J2434" s="17">
        <f t="shared" si="991"/>
        <v>-113.12217194570137</v>
      </c>
      <c r="K2434" s="18">
        <f t="shared" si="992"/>
        <v>102</v>
      </c>
      <c r="L2434" s="4">
        <f t="shared" si="968"/>
        <v>1.8840000000000001</v>
      </c>
      <c r="M2434" s="4">
        <f t="shared" si="969"/>
        <v>2.02</v>
      </c>
      <c r="N2434" s="1">
        <f t="shared" si="970"/>
        <v>0.53078556263269638</v>
      </c>
      <c r="O2434" s="1">
        <f t="shared" si="971"/>
        <v>0.49504950495049505</v>
      </c>
      <c r="P2434" s="1">
        <f t="shared" si="972"/>
        <v>2.5184426229508117E-2</v>
      </c>
      <c r="Q2434" s="1">
        <f t="shared" si="973"/>
        <v>1.7868028841100669E-2</v>
      </c>
      <c r="R2434" s="1">
        <f t="shared" si="974"/>
        <v>0.52886802884110073</v>
      </c>
      <c r="S2434" s="1"/>
      <c r="T2434" s="17">
        <f t="shared" si="975"/>
        <v>890.83087928624184</v>
      </c>
      <c r="U2434" s="18">
        <f t="shared" si="976"/>
        <v>1023.5691422820969</v>
      </c>
      <c r="V2434" s="2">
        <f t="shared" si="977"/>
        <v>846.28933532192968</v>
      </c>
      <c r="W2434" s="18">
        <f t="shared" si="978"/>
        <v>972.39068516799205</v>
      </c>
      <c r="X2434" s="2">
        <f t="shared" si="979"/>
        <v>-118.16289751773826</v>
      </c>
      <c r="Y2434" s="2">
        <f t="shared" si="980"/>
        <v>-102.83932325279712</v>
      </c>
      <c r="Z2434" s="2">
        <f t="shared" si="981"/>
        <v>-1000</v>
      </c>
      <c r="AA2434" s="2">
        <f t="shared" si="982"/>
        <v>972.39068516799205</v>
      </c>
      <c r="AB2434" s="5">
        <f t="shared" si="983"/>
        <v>-1</v>
      </c>
      <c r="AC2434" s="5">
        <f t="shared" si="984"/>
        <v>1.02</v>
      </c>
      <c r="AD2434" s="3">
        <f t="shared" si="985"/>
        <v>201409</v>
      </c>
      <c r="AE2434" s="21">
        <v>1.847</v>
      </c>
      <c r="AF2434" s="21">
        <v>2.0699999999999998</v>
      </c>
      <c r="AG2434" s="21">
        <v>1.8839999999999999</v>
      </c>
      <c r="AH2434" s="21">
        <v>2.02</v>
      </c>
      <c r="AI2434">
        <v>16</v>
      </c>
      <c r="AJ2434">
        <v>23</v>
      </c>
      <c r="AK2434">
        <f t="shared" si="986"/>
        <v>-120</v>
      </c>
      <c r="AL2434">
        <f t="shared" si="987"/>
        <v>16</v>
      </c>
      <c r="AM2434">
        <f t="shared" si="988"/>
        <v>23</v>
      </c>
    </row>
    <row r="2435" spans="2:39" x14ac:dyDescent="0.25">
      <c r="B2435" s="23">
        <v>41889</v>
      </c>
      <c r="C2435" s="20" t="s">
        <v>40</v>
      </c>
      <c r="D2435" s="20" t="s">
        <v>27</v>
      </c>
      <c r="E2435" s="2">
        <v>-270.2702702702702</v>
      </c>
      <c r="F2435" s="2">
        <v>239</v>
      </c>
      <c r="H2435" s="2" t="str">
        <f t="shared" si="989"/>
        <v>Chicago Bears</v>
      </c>
      <c r="I2435" s="2" t="str">
        <f t="shared" si="990"/>
        <v>Buffalo Bills</v>
      </c>
      <c r="J2435" s="17">
        <f t="shared" si="991"/>
        <v>-270.2702702702702</v>
      </c>
      <c r="K2435" s="18">
        <f t="shared" si="992"/>
        <v>239</v>
      </c>
      <c r="L2435" s="4">
        <f t="shared" si="968"/>
        <v>1.37</v>
      </c>
      <c r="M2435" s="4">
        <f t="shared" si="969"/>
        <v>3.39</v>
      </c>
      <c r="N2435" s="1">
        <f t="shared" si="970"/>
        <v>0.72992700729927007</v>
      </c>
      <c r="O2435" s="1">
        <f t="shared" si="971"/>
        <v>0.29498525073746312</v>
      </c>
      <c r="P2435" s="1">
        <f t="shared" si="972"/>
        <v>2.4306722689075522E-2</v>
      </c>
      <c r="Q2435" s="1">
        <f t="shared" si="973"/>
        <v>0.21747087828090347</v>
      </c>
      <c r="R2435" s="1">
        <f t="shared" si="974"/>
        <v>0.72847087828090351</v>
      </c>
      <c r="S2435" s="1"/>
      <c r="T2435" s="17">
        <f t="shared" si="975"/>
        <v>372.73847152252659</v>
      </c>
      <c r="U2435" s="18">
        <f t="shared" si="976"/>
        <v>2348.8422438213829</v>
      </c>
      <c r="V2435" s="2">
        <f t="shared" si="977"/>
        <v>354.10154794640027</v>
      </c>
      <c r="W2435" s="18">
        <f t="shared" si="978"/>
        <v>2231.4001316303138</v>
      </c>
      <c r="X2435" s="2">
        <f t="shared" si="979"/>
        <v>-282.40486544028556</v>
      </c>
      <c r="Y2435" s="2">
        <f t="shared" si="980"/>
        <v>223.14001316303137</v>
      </c>
      <c r="Z2435" s="2">
        <f t="shared" si="981"/>
        <v>-1000</v>
      </c>
      <c r="AA2435" s="2">
        <f t="shared" si="982"/>
        <v>2231.4001316303138</v>
      </c>
      <c r="AB2435" s="5">
        <f t="shared" si="983"/>
        <v>-1</v>
      </c>
      <c r="AC2435" s="5">
        <f t="shared" si="984"/>
        <v>2.39</v>
      </c>
      <c r="AD2435" s="3">
        <f t="shared" si="985"/>
        <v>201409</v>
      </c>
      <c r="AE2435" s="21">
        <v>1.357</v>
      </c>
      <c r="AF2435" s="21">
        <v>3.48</v>
      </c>
      <c r="AG2435" s="21">
        <v>1.37</v>
      </c>
      <c r="AH2435" s="21">
        <v>3.39</v>
      </c>
      <c r="AI2435">
        <v>20</v>
      </c>
      <c r="AJ2435">
        <v>23</v>
      </c>
      <c r="AK2435">
        <f t="shared" si="986"/>
        <v>-300</v>
      </c>
      <c r="AL2435">
        <f t="shared" si="987"/>
        <v>20</v>
      </c>
      <c r="AM2435">
        <f t="shared" si="988"/>
        <v>23</v>
      </c>
    </row>
    <row r="2436" spans="2:39" x14ac:dyDescent="0.25">
      <c r="B2436" s="23">
        <v>41889</v>
      </c>
      <c r="C2436" s="20" t="s">
        <v>43</v>
      </c>
      <c r="D2436" s="20" t="s">
        <v>56</v>
      </c>
      <c r="E2436" s="2">
        <v>-177.30496453900707</v>
      </c>
      <c r="F2436" s="2">
        <v>159</v>
      </c>
      <c r="H2436" s="2" t="str">
        <f t="shared" si="989"/>
        <v>Houston Texans</v>
      </c>
      <c r="I2436" s="2" t="str">
        <f t="shared" si="990"/>
        <v>Washington Redskins</v>
      </c>
      <c r="J2436" s="17">
        <f t="shared" si="991"/>
        <v>-177.30496453900707</v>
      </c>
      <c r="K2436" s="18">
        <f t="shared" si="992"/>
        <v>159</v>
      </c>
      <c r="L2436" s="4">
        <f t="shared" ref="L2436:L2443" si="993">IF(J2436&lt;0,-(100-J2436)/J2436,J2436/100+1)</f>
        <v>1.5640000000000001</v>
      </c>
      <c r="M2436" s="4">
        <f t="shared" ref="M2436:M2443" si="994">IF(K2436&lt;0,-(100-K2436)/K2436,K2436/100+1)</f>
        <v>2.59</v>
      </c>
      <c r="N2436" s="1">
        <f t="shared" si="970"/>
        <v>0.63938618925831203</v>
      </c>
      <c r="O2436" s="1">
        <f t="shared" si="971"/>
        <v>0.38610038610038611</v>
      </c>
      <c r="P2436" s="1">
        <f t="shared" si="972"/>
        <v>2.4853153586904098E-2</v>
      </c>
      <c r="Q2436" s="1">
        <f t="shared" si="973"/>
        <v>0.12664290157896296</v>
      </c>
      <c r="R2436" s="1">
        <f t="shared" si="974"/>
        <v>0.63764290157896297</v>
      </c>
      <c r="S2436" s="1"/>
      <c r="T2436" s="17">
        <f t="shared" si="975"/>
        <v>568.27590728878238</v>
      </c>
      <c r="U2436" s="18">
        <f t="shared" si="976"/>
        <v>1585.5874535669882</v>
      </c>
      <c r="V2436" s="2">
        <f t="shared" si="977"/>
        <v>539.86211192434325</v>
      </c>
      <c r="W2436" s="18">
        <f t="shared" si="978"/>
        <v>1506.3080808886386</v>
      </c>
      <c r="X2436" s="2">
        <f t="shared" si="979"/>
        <v>-185.23248398289911</v>
      </c>
      <c r="Y2436" s="2">
        <f t="shared" si="980"/>
        <v>150.63080808886386</v>
      </c>
      <c r="Z2436" s="2">
        <f t="shared" si="981"/>
        <v>539.86211192434325</v>
      </c>
      <c r="AA2436" s="2">
        <f t="shared" si="982"/>
        <v>-1000</v>
      </c>
      <c r="AB2436" s="5">
        <f t="shared" si="983"/>
        <v>0.56400000000000006</v>
      </c>
      <c r="AC2436" s="5">
        <f t="shared" si="984"/>
        <v>-1</v>
      </c>
      <c r="AD2436" s="3">
        <f t="shared" si="985"/>
        <v>201409</v>
      </c>
      <c r="AE2436" s="21">
        <v>1.7190000000000001</v>
      </c>
      <c r="AF2436" s="21">
        <v>2.2599999999999998</v>
      </c>
      <c r="AG2436" s="21">
        <v>1.5640000000000001</v>
      </c>
      <c r="AH2436" s="21">
        <v>2.59</v>
      </c>
      <c r="AI2436">
        <v>17</v>
      </c>
      <c r="AJ2436">
        <v>6</v>
      </c>
      <c r="AK2436">
        <f t="shared" si="986"/>
        <v>-180</v>
      </c>
      <c r="AL2436">
        <f t="shared" si="987"/>
        <v>17</v>
      </c>
      <c r="AM2436">
        <f t="shared" si="988"/>
        <v>6</v>
      </c>
    </row>
    <row r="2437" spans="2:39" x14ac:dyDescent="0.25">
      <c r="B2437" s="23">
        <v>41889</v>
      </c>
      <c r="C2437" s="20" t="s">
        <v>23</v>
      </c>
      <c r="D2437" s="20" t="s">
        <v>44</v>
      </c>
      <c r="E2437" s="2">
        <v>-160</v>
      </c>
      <c r="F2437" s="2">
        <v>144</v>
      </c>
      <c r="H2437" s="2" t="str">
        <f t="shared" si="989"/>
        <v>Kansas City Chiefs</v>
      </c>
      <c r="I2437" s="2" t="str">
        <f t="shared" si="990"/>
        <v>Tennessee Titans</v>
      </c>
      <c r="J2437" s="17">
        <f t="shared" si="991"/>
        <v>-160</v>
      </c>
      <c r="K2437" s="18">
        <f t="shared" si="992"/>
        <v>144</v>
      </c>
      <c r="L2437" s="4">
        <f t="shared" si="993"/>
        <v>1.625</v>
      </c>
      <c r="M2437" s="4">
        <f t="shared" si="994"/>
        <v>2.44</v>
      </c>
      <c r="N2437" s="1">
        <f t="shared" ref="N2437:N2444" si="995">1/L2437</f>
        <v>0.61538461538461542</v>
      </c>
      <c r="O2437" s="1">
        <f t="shared" ref="O2437:O2443" si="996">1/M2437</f>
        <v>0.4098360655737705</v>
      </c>
      <c r="P2437" s="1">
        <f t="shared" ref="P2437:P2443" si="997">1-L2437*M2437/(L2437+M2437)</f>
        <v>2.4600246002459913E-2</v>
      </c>
      <c r="Q2437" s="1">
        <f t="shared" ref="Q2437:Q2443" si="998">ABS(N2437-O2437)/2</f>
        <v>0.10277427490542246</v>
      </c>
      <c r="R2437" s="1">
        <f t="shared" ref="R2437:R2443" si="999">R$1+IF(L2437&lt;=M2437,Q2437,-Q2437)</f>
        <v>0.61377427490542247</v>
      </c>
      <c r="S2437" s="1"/>
      <c r="T2437" s="17">
        <f t="shared" ref="T2437:T2443" si="1000">(1/R2437-1)*1000</f>
        <v>629.26346196912823</v>
      </c>
      <c r="U2437" s="18">
        <f t="shared" ref="U2437:U2444" si="1001">1000000/(T2437+S$1)-T$1</f>
        <v>1438.0997917039526</v>
      </c>
      <c r="V2437" s="2">
        <f t="shared" ref="V2437:V2444" si="1002">T2437*0.95</f>
        <v>597.80028887067181</v>
      </c>
      <c r="W2437" s="18">
        <f t="shared" ref="W2437:W2444" si="1003">U2437*0.95</f>
        <v>1366.194802118755</v>
      </c>
      <c r="X2437" s="2">
        <f t="shared" ref="X2437:X2444" si="1004">IF(V2437&lt;1000,-100000/V2437,V2437/10)</f>
        <v>-167.27994593129748</v>
      </c>
      <c r="Y2437" s="2">
        <f t="shared" ref="Y2437:Y2444" si="1005">IF(W2437&lt;1000,-100000/W2437,W2437/10)</f>
        <v>136.6194802118755</v>
      </c>
      <c r="Z2437" s="2">
        <f t="shared" ref="Z2437:Z2443" si="1006">IF(AL2437&gt;AM2437,V2437,-1000)</f>
        <v>-1000</v>
      </c>
      <c r="AA2437" s="2">
        <f t="shared" ref="AA2437:AA2443" si="1007">IF(AM2437&gt;AL2437,W2437,-1000)</f>
        <v>1366.194802118755</v>
      </c>
      <c r="AB2437" s="5">
        <f t="shared" ref="AB2437:AB2443" si="1008">IF(AL2437&gt;AM2437,L2437-1,-1)</f>
        <v>-1</v>
      </c>
      <c r="AC2437" s="5">
        <f t="shared" ref="AC2437:AC2443" si="1009">IF(AM2437&gt;AL2437,M2437-1,-1)</f>
        <v>1.44</v>
      </c>
      <c r="AD2437" s="3">
        <f t="shared" ref="AD2437:AD2443" si="1010">YEAR(B2437)*100+MONTH(B2437)</f>
        <v>201409</v>
      </c>
      <c r="AE2437" s="21">
        <v>1.48</v>
      </c>
      <c r="AF2437" s="21">
        <v>2.86</v>
      </c>
      <c r="AG2437" s="21">
        <v>1.625</v>
      </c>
      <c r="AH2437" s="21">
        <v>2.44</v>
      </c>
      <c r="AI2437">
        <v>10</v>
      </c>
      <c r="AJ2437">
        <v>26</v>
      </c>
      <c r="AK2437">
        <f t="shared" ref="AK2437:AK2443" si="1011">IF(J2437&lt;-200,INT(J2437/100)*100,INT(J2437/10)*10)</f>
        <v>-160</v>
      </c>
      <c r="AL2437">
        <f t="shared" ref="AL2437:AL2443" si="1012">IF(E2437&lt;F2437,AI2437,AJ2437)</f>
        <v>10</v>
      </c>
      <c r="AM2437">
        <f t="shared" ref="AM2437:AM2443" si="1013">IF(E2437&lt;F2437,AJ2437,AI2437)</f>
        <v>26</v>
      </c>
    </row>
    <row r="2438" spans="2:39" x14ac:dyDescent="0.25">
      <c r="B2438" s="23">
        <v>41889</v>
      </c>
      <c r="C2438" s="20" t="s">
        <v>33</v>
      </c>
      <c r="D2438" s="20" t="s">
        <v>39</v>
      </c>
      <c r="E2438" s="2">
        <v>161</v>
      </c>
      <c r="F2438" s="2">
        <v>-179.21146953405017</v>
      </c>
      <c r="H2438" s="2" t="str">
        <f t="shared" si="989"/>
        <v>New England Patriots</v>
      </c>
      <c r="I2438" s="2" t="str">
        <f t="shared" si="990"/>
        <v>Miami Dolphins</v>
      </c>
      <c r="J2438" s="17">
        <f t="shared" si="991"/>
        <v>-179.21146953405017</v>
      </c>
      <c r="K2438" s="18">
        <f t="shared" si="992"/>
        <v>161</v>
      </c>
      <c r="L2438" s="4">
        <f t="shared" si="993"/>
        <v>1.5579999999999998</v>
      </c>
      <c r="M2438" s="4">
        <f t="shared" si="994"/>
        <v>2.6100000000000003</v>
      </c>
      <c r="N2438" s="1">
        <f t="shared" si="995"/>
        <v>0.64184852374839541</v>
      </c>
      <c r="O2438" s="1">
        <f t="shared" si="996"/>
        <v>0.38314176245210724</v>
      </c>
      <c r="P2438" s="1">
        <f t="shared" si="997"/>
        <v>2.4380998080614336E-2</v>
      </c>
      <c r="Q2438" s="1">
        <f t="shared" si="998"/>
        <v>0.12935338064814408</v>
      </c>
      <c r="R2438" s="1">
        <f t="shared" si="999"/>
        <v>0.64035338064814407</v>
      </c>
      <c r="S2438" s="1"/>
      <c r="T2438" s="17">
        <f t="shared" si="1000"/>
        <v>561.63773038542206</v>
      </c>
      <c r="U2438" s="18">
        <f t="shared" si="1001"/>
        <v>1603.4302738055192</v>
      </c>
      <c r="V2438" s="2">
        <f t="shared" si="1002"/>
        <v>533.55584386615089</v>
      </c>
      <c r="W2438" s="18">
        <f t="shared" si="1003"/>
        <v>1523.2587601152431</v>
      </c>
      <c r="X2438" s="2">
        <f t="shared" si="1004"/>
        <v>-187.42180626379991</v>
      </c>
      <c r="Y2438" s="2">
        <f t="shared" si="1005"/>
        <v>152.32587601152431</v>
      </c>
      <c r="Z2438" s="2">
        <f t="shared" si="1006"/>
        <v>-1000</v>
      </c>
      <c r="AA2438" s="2">
        <f t="shared" si="1007"/>
        <v>1523.2587601152431</v>
      </c>
      <c r="AB2438" s="5">
        <f t="shared" si="1008"/>
        <v>-1</v>
      </c>
      <c r="AC2438" s="5">
        <f t="shared" si="1009"/>
        <v>1.6100000000000003</v>
      </c>
      <c r="AD2438" s="3">
        <f t="shared" si="1010"/>
        <v>201409</v>
      </c>
      <c r="AE2438" s="21">
        <v>2.84</v>
      </c>
      <c r="AF2438" s="21">
        <v>1.4870000000000001</v>
      </c>
      <c r="AG2438" s="21">
        <v>2.61</v>
      </c>
      <c r="AH2438" s="21">
        <v>1.5580000000000001</v>
      </c>
      <c r="AI2438">
        <v>33</v>
      </c>
      <c r="AJ2438">
        <v>20</v>
      </c>
      <c r="AK2438">
        <f t="shared" si="1011"/>
        <v>-180</v>
      </c>
      <c r="AL2438">
        <f t="shared" si="1012"/>
        <v>20</v>
      </c>
      <c r="AM2438">
        <f t="shared" si="1013"/>
        <v>33</v>
      </c>
    </row>
    <row r="2439" spans="2:39" x14ac:dyDescent="0.25">
      <c r="B2439" s="23">
        <v>41889</v>
      </c>
      <c r="C2439" s="20" t="s">
        <v>45</v>
      </c>
      <c r="D2439" s="20" t="s">
        <v>55</v>
      </c>
      <c r="E2439" s="2">
        <v>-278.55153203342621</v>
      </c>
      <c r="F2439" s="2">
        <v>246</v>
      </c>
      <c r="H2439" s="2" t="str">
        <f t="shared" ref="H2439:H2443" si="1014">IF(E2439&lt;=F2439,C2439,D2439)</f>
        <v>New York Jets</v>
      </c>
      <c r="I2439" s="2" t="str">
        <f t="shared" ref="I2439:I2443" si="1015">IF(E2439&gt;F2439,C2439,D2439)</f>
        <v>Oakland Raiders</v>
      </c>
      <c r="J2439" s="17">
        <f t="shared" ref="J2439:J2443" si="1016">IF(E2439&lt;=F2439,E2439,F2439)</f>
        <v>-278.55153203342621</v>
      </c>
      <c r="K2439" s="18">
        <f t="shared" ref="K2439:K2443" si="1017">IF(E2439&gt;F2439,E2439,F2439)</f>
        <v>246</v>
      </c>
      <c r="L2439" s="4">
        <f t="shared" si="993"/>
        <v>1.359</v>
      </c>
      <c r="M2439" s="4">
        <f t="shared" si="994"/>
        <v>3.46</v>
      </c>
      <c r="N2439" s="1">
        <f t="shared" si="995"/>
        <v>0.73583517292126566</v>
      </c>
      <c r="O2439" s="1">
        <f t="shared" si="996"/>
        <v>0.28901734104046245</v>
      </c>
      <c r="P2439" s="1">
        <f t="shared" si="997"/>
        <v>2.4249844366051043E-2</v>
      </c>
      <c r="Q2439" s="1">
        <f t="shared" si="998"/>
        <v>0.2234089159404016</v>
      </c>
      <c r="R2439" s="1">
        <f t="shared" si="999"/>
        <v>0.73440891594040159</v>
      </c>
      <c r="S2439" s="1"/>
      <c r="T2439" s="17">
        <f t="shared" si="1000"/>
        <v>361.63924251860749</v>
      </c>
      <c r="U2439" s="18">
        <f t="shared" si="1001"/>
        <v>2414.1822319122111</v>
      </c>
      <c r="V2439" s="2">
        <f t="shared" si="1002"/>
        <v>343.55728039267711</v>
      </c>
      <c r="W2439" s="18">
        <f t="shared" si="1003"/>
        <v>2293.4731203166007</v>
      </c>
      <c r="X2439" s="2">
        <f t="shared" si="1004"/>
        <v>-291.0722773381562</v>
      </c>
      <c r="Y2439" s="2">
        <f t="shared" si="1005"/>
        <v>229.34731203166007</v>
      </c>
      <c r="Z2439" s="2">
        <f t="shared" si="1006"/>
        <v>343.55728039267711</v>
      </c>
      <c r="AA2439" s="2">
        <f t="shared" si="1007"/>
        <v>-1000</v>
      </c>
      <c r="AB2439" s="5">
        <f t="shared" si="1008"/>
        <v>0.35899999999999999</v>
      </c>
      <c r="AC2439" s="5">
        <f t="shared" si="1009"/>
        <v>-1</v>
      </c>
      <c r="AD2439" s="3">
        <f t="shared" si="1010"/>
        <v>201409</v>
      </c>
      <c r="AE2439" s="21">
        <v>1.425</v>
      </c>
      <c r="AF2439" s="21">
        <v>3.1</v>
      </c>
      <c r="AG2439" s="21">
        <v>1.359</v>
      </c>
      <c r="AH2439" s="21">
        <v>3.46</v>
      </c>
      <c r="AI2439">
        <v>19</v>
      </c>
      <c r="AJ2439">
        <v>14</v>
      </c>
      <c r="AK2439">
        <f t="shared" si="1011"/>
        <v>-300</v>
      </c>
      <c r="AL2439">
        <f t="shared" si="1012"/>
        <v>19</v>
      </c>
      <c r="AM2439">
        <f t="shared" si="1013"/>
        <v>14</v>
      </c>
    </row>
    <row r="2440" spans="2:39" x14ac:dyDescent="0.25">
      <c r="B2440" s="23">
        <v>41889</v>
      </c>
      <c r="C2440" s="20" t="s">
        <v>22</v>
      </c>
      <c r="D2440" s="20" t="s">
        <v>29</v>
      </c>
      <c r="E2440" s="2">
        <v>-515.46391752577335</v>
      </c>
      <c r="F2440" s="2">
        <v>434.99999999999994</v>
      </c>
      <c r="H2440" s="2" t="str">
        <f t="shared" si="1014"/>
        <v>Philadelphia Eagles</v>
      </c>
      <c r="I2440" s="2" t="str">
        <f t="shared" si="1015"/>
        <v>Jacksonville Jaguars</v>
      </c>
      <c r="J2440" s="17">
        <f t="shared" si="1016"/>
        <v>-515.46391752577335</v>
      </c>
      <c r="K2440" s="18">
        <f t="shared" si="1017"/>
        <v>434.99999999999994</v>
      </c>
      <c r="L2440" s="4">
        <f t="shared" si="993"/>
        <v>1.194</v>
      </c>
      <c r="M2440" s="4">
        <f t="shared" si="994"/>
        <v>5.35</v>
      </c>
      <c r="N2440" s="1">
        <f t="shared" si="995"/>
        <v>0.83752093802345062</v>
      </c>
      <c r="O2440" s="1">
        <f t="shared" si="996"/>
        <v>0.18691588785046731</v>
      </c>
      <c r="P2440" s="1">
        <f t="shared" si="997"/>
        <v>2.3853911980440179E-2</v>
      </c>
      <c r="Q2440" s="1">
        <f t="shared" si="998"/>
        <v>0.32530252508649166</v>
      </c>
      <c r="R2440" s="1">
        <f t="shared" si="999"/>
        <v>0.83630252508649172</v>
      </c>
      <c r="S2440" s="1"/>
      <c r="T2440" s="17">
        <f t="shared" si="1000"/>
        <v>195.73954400840577</v>
      </c>
      <c r="U2440" s="18">
        <f t="shared" si="1001"/>
        <v>4108.8668028925213</v>
      </c>
      <c r="V2440" s="2">
        <f t="shared" si="1002"/>
        <v>185.95256680798548</v>
      </c>
      <c r="W2440" s="18">
        <f t="shared" si="1003"/>
        <v>3903.423462747895</v>
      </c>
      <c r="X2440" s="2">
        <f t="shared" si="1004"/>
        <v>-537.77154957618814</v>
      </c>
      <c r="Y2440" s="2">
        <f t="shared" si="1005"/>
        <v>390.34234627478952</v>
      </c>
      <c r="Z2440" s="2">
        <f t="shared" si="1006"/>
        <v>185.95256680798548</v>
      </c>
      <c r="AA2440" s="2">
        <f t="shared" si="1007"/>
        <v>-1000</v>
      </c>
      <c r="AB2440" s="5">
        <f t="shared" si="1008"/>
        <v>0.19399999999999995</v>
      </c>
      <c r="AC2440" s="5">
        <f t="shared" si="1009"/>
        <v>-1</v>
      </c>
      <c r="AD2440" s="3">
        <f t="shared" si="1010"/>
        <v>201409</v>
      </c>
      <c r="AE2440" s="21">
        <v>1.2</v>
      </c>
      <c r="AF2440" s="21">
        <v>5.23</v>
      </c>
      <c r="AG2440" s="21">
        <v>1.194</v>
      </c>
      <c r="AH2440" s="21">
        <v>5.35</v>
      </c>
      <c r="AI2440">
        <v>34</v>
      </c>
      <c r="AJ2440">
        <v>17</v>
      </c>
      <c r="AK2440">
        <f t="shared" si="1011"/>
        <v>-600</v>
      </c>
      <c r="AL2440">
        <f t="shared" si="1012"/>
        <v>34</v>
      </c>
      <c r="AM2440">
        <f t="shared" si="1013"/>
        <v>17</v>
      </c>
    </row>
    <row r="2441" spans="2:39" x14ac:dyDescent="0.25">
      <c r="B2441" s="23">
        <v>41889</v>
      </c>
      <c r="C2441" s="20" t="s">
        <v>48</v>
      </c>
      <c r="D2441" s="20" t="s">
        <v>49</v>
      </c>
      <c r="E2441" s="2">
        <v>-242.13075060532685</v>
      </c>
      <c r="F2441" s="2">
        <v>216</v>
      </c>
      <c r="H2441" s="2" t="str">
        <f t="shared" si="1014"/>
        <v>Pittsburgh Steelers</v>
      </c>
      <c r="I2441" s="2" t="str">
        <f t="shared" si="1015"/>
        <v>Cleveland Browns</v>
      </c>
      <c r="J2441" s="17">
        <f t="shared" si="1016"/>
        <v>-242.13075060532685</v>
      </c>
      <c r="K2441" s="18">
        <f t="shared" si="1017"/>
        <v>216</v>
      </c>
      <c r="L2441" s="4">
        <f t="shared" si="993"/>
        <v>1.413</v>
      </c>
      <c r="M2441" s="4">
        <f t="shared" si="994"/>
        <v>3.16</v>
      </c>
      <c r="N2441" s="1">
        <f t="shared" si="995"/>
        <v>0.70771408351026188</v>
      </c>
      <c r="O2441" s="1">
        <f t="shared" si="996"/>
        <v>0.31645569620253161</v>
      </c>
      <c r="P2441" s="1">
        <f t="shared" si="997"/>
        <v>2.359938771047454E-2</v>
      </c>
      <c r="Q2441" s="1">
        <f t="shared" si="998"/>
        <v>0.19562919365386514</v>
      </c>
      <c r="R2441" s="1">
        <f t="shared" si="999"/>
        <v>0.70662919365386512</v>
      </c>
      <c r="S2441" s="1"/>
      <c r="T2441" s="17">
        <f t="shared" si="1000"/>
        <v>415.16938301000829</v>
      </c>
      <c r="U2441" s="18">
        <f t="shared" si="1001"/>
        <v>2128.1128513133845</v>
      </c>
      <c r="V2441" s="2">
        <f t="shared" si="1002"/>
        <v>394.41091385950784</v>
      </c>
      <c r="W2441" s="18">
        <f t="shared" si="1003"/>
        <v>2021.7072087477152</v>
      </c>
      <c r="X2441" s="2">
        <f t="shared" si="1004"/>
        <v>-253.54267969273477</v>
      </c>
      <c r="Y2441" s="2">
        <f t="shared" si="1005"/>
        <v>202.17072087477152</v>
      </c>
      <c r="Z2441" s="2">
        <f t="shared" si="1006"/>
        <v>394.41091385950784</v>
      </c>
      <c r="AA2441" s="2">
        <f t="shared" si="1007"/>
        <v>-1000</v>
      </c>
      <c r="AB2441" s="5">
        <f t="shared" si="1008"/>
        <v>0.41300000000000003</v>
      </c>
      <c r="AC2441" s="5">
        <f t="shared" si="1009"/>
        <v>-1</v>
      </c>
      <c r="AD2441" s="3">
        <f t="shared" si="1010"/>
        <v>201409</v>
      </c>
      <c r="AE2441" s="21">
        <v>1.37</v>
      </c>
      <c r="AF2441" s="21">
        <v>3.39</v>
      </c>
      <c r="AG2441" s="21">
        <v>1.413</v>
      </c>
      <c r="AH2441" s="21">
        <v>3.16</v>
      </c>
      <c r="AI2441">
        <v>30</v>
      </c>
      <c r="AJ2441">
        <v>27</v>
      </c>
      <c r="AK2441">
        <f t="shared" si="1011"/>
        <v>-300</v>
      </c>
      <c r="AL2441">
        <f t="shared" si="1012"/>
        <v>30</v>
      </c>
      <c r="AM2441">
        <f t="shared" si="1013"/>
        <v>27</v>
      </c>
    </row>
    <row r="2442" spans="2:39" x14ac:dyDescent="0.25">
      <c r="B2442" s="23">
        <v>41889</v>
      </c>
      <c r="C2442" s="20" t="s">
        <v>58</v>
      </c>
      <c r="D2442" s="20" t="s">
        <v>32</v>
      </c>
      <c r="E2442" s="2">
        <v>-155.03875968992247</v>
      </c>
      <c r="F2442" s="2">
        <v>140</v>
      </c>
      <c r="H2442" s="2" t="str">
        <f t="shared" si="1014"/>
        <v>St. Louis Rams</v>
      </c>
      <c r="I2442" s="2" t="str">
        <f t="shared" si="1015"/>
        <v>Minnesota Vikings</v>
      </c>
      <c r="J2442" s="17">
        <f t="shared" si="1016"/>
        <v>-155.03875968992247</v>
      </c>
      <c r="K2442" s="18">
        <f t="shared" si="1017"/>
        <v>140</v>
      </c>
      <c r="L2442" s="4">
        <f t="shared" si="993"/>
        <v>1.645</v>
      </c>
      <c r="M2442" s="4">
        <f t="shared" si="994"/>
        <v>2.4</v>
      </c>
      <c r="N2442" s="1">
        <f t="shared" si="995"/>
        <v>0.60790273556231</v>
      </c>
      <c r="O2442" s="1">
        <f t="shared" si="996"/>
        <v>0.41666666666666669</v>
      </c>
      <c r="P2442" s="1">
        <f t="shared" si="997"/>
        <v>2.3980222496909787E-2</v>
      </c>
      <c r="Q2442" s="1">
        <f t="shared" si="998"/>
        <v>9.5618034447821659E-2</v>
      </c>
      <c r="R2442" s="1">
        <f t="shared" si="999"/>
        <v>0.6066180344478217</v>
      </c>
      <c r="S2442" s="1"/>
      <c r="T2442" s="17">
        <f t="shared" si="1000"/>
        <v>648.48379575502895</v>
      </c>
      <c r="U2442" s="18">
        <f t="shared" si="1001"/>
        <v>1396.9947605426773</v>
      </c>
      <c r="V2442" s="2">
        <f t="shared" si="1002"/>
        <v>616.05960596727743</v>
      </c>
      <c r="W2442" s="18">
        <f t="shared" si="1003"/>
        <v>1327.1450225155434</v>
      </c>
      <c r="X2442" s="2">
        <f t="shared" si="1004"/>
        <v>-162.32195558900446</v>
      </c>
      <c r="Y2442" s="2">
        <f t="shared" si="1005"/>
        <v>132.71450225155434</v>
      </c>
      <c r="Z2442" s="2">
        <f t="shared" si="1006"/>
        <v>-1000</v>
      </c>
      <c r="AA2442" s="2">
        <f t="shared" si="1007"/>
        <v>1327.1450225155434</v>
      </c>
      <c r="AB2442" s="5">
        <f t="shared" si="1008"/>
        <v>-1</v>
      </c>
      <c r="AC2442" s="5">
        <f t="shared" si="1009"/>
        <v>1.4</v>
      </c>
      <c r="AD2442" s="3">
        <f t="shared" si="1010"/>
        <v>201409</v>
      </c>
      <c r="AE2442" s="21">
        <v>1.4950000000000001</v>
      </c>
      <c r="AF2442" s="21">
        <v>2.81</v>
      </c>
      <c r="AG2442" s="21">
        <v>1.645</v>
      </c>
      <c r="AH2442" s="21">
        <v>2.4</v>
      </c>
      <c r="AI2442">
        <v>6</v>
      </c>
      <c r="AJ2442">
        <v>34</v>
      </c>
      <c r="AK2442">
        <f t="shared" si="1011"/>
        <v>-160</v>
      </c>
      <c r="AL2442">
        <f t="shared" si="1012"/>
        <v>6</v>
      </c>
      <c r="AM2442">
        <f t="shared" si="1013"/>
        <v>34</v>
      </c>
    </row>
    <row r="2443" spans="2:39" x14ac:dyDescent="0.25">
      <c r="B2443" s="23">
        <v>41886</v>
      </c>
      <c r="C2443" s="20" t="s">
        <v>35</v>
      </c>
      <c r="D2443" s="20" t="s">
        <v>36</v>
      </c>
      <c r="E2443" s="2">
        <v>-110</v>
      </c>
      <c r="F2443" s="2">
        <v>-110</v>
      </c>
      <c r="H2443" s="2" t="str">
        <f t="shared" si="1014"/>
        <v>Seattle Seahawks</v>
      </c>
      <c r="I2443" s="2" t="str">
        <f t="shared" si="1015"/>
        <v>Green Bay Packers</v>
      </c>
      <c r="J2443" s="17">
        <f t="shared" si="1016"/>
        <v>-110</v>
      </c>
      <c r="K2443" s="18">
        <f t="shared" si="1017"/>
        <v>-110</v>
      </c>
      <c r="L2443" s="4">
        <f t="shared" si="993"/>
        <v>1.9090909090909092</v>
      </c>
      <c r="M2443" s="4">
        <f t="shared" si="994"/>
        <v>1.9090909090909092</v>
      </c>
      <c r="N2443" s="1">
        <f t="shared" si="995"/>
        <v>0.52380952380952384</v>
      </c>
      <c r="O2443" s="1">
        <f t="shared" si="996"/>
        <v>0.52380952380952384</v>
      </c>
      <c r="P2443" s="1">
        <f t="shared" si="997"/>
        <v>4.5454545454545414E-2</v>
      </c>
      <c r="Q2443" s="1">
        <f t="shared" si="998"/>
        <v>0</v>
      </c>
      <c r="R2443" s="1">
        <f t="shared" si="999"/>
        <v>0.51100000000000001</v>
      </c>
      <c r="S2443" s="1"/>
      <c r="T2443" s="17">
        <f t="shared" si="1000"/>
        <v>956.94716242661434</v>
      </c>
      <c r="U2443" s="18">
        <f t="shared" si="1001"/>
        <v>953.05662164669593</v>
      </c>
      <c r="V2443" s="2">
        <f t="shared" si="1002"/>
        <v>909.09980430528356</v>
      </c>
      <c r="W2443" s="18">
        <f t="shared" si="1003"/>
        <v>905.40379056436109</v>
      </c>
      <c r="X2443" s="2">
        <f t="shared" si="1004"/>
        <v>-109.9989236895921</v>
      </c>
      <c r="Y2443" s="2">
        <f t="shared" si="1005"/>
        <v>-110.44795818412409</v>
      </c>
      <c r="Z2443" s="2">
        <f t="shared" si="1006"/>
        <v>-1000</v>
      </c>
      <c r="AA2443" s="2">
        <f t="shared" si="1007"/>
        <v>905.40379056436109</v>
      </c>
      <c r="AB2443" s="5">
        <f t="shared" si="1008"/>
        <v>-1</v>
      </c>
      <c r="AC2443" s="5">
        <f t="shared" si="1009"/>
        <v>0.90909090909090917</v>
      </c>
      <c r="AD2443" s="3">
        <f t="shared" si="1010"/>
        <v>201409</v>
      </c>
      <c r="AE2443" s="21">
        <v>1.448</v>
      </c>
      <c r="AF2443" s="21">
        <v>2.99</v>
      </c>
      <c r="AG2443" s="21">
        <v>1.4339999999999999</v>
      </c>
      <c r="AH2443" s="21">
        <v>3.05</v>
      </c>
      <c r="AI2443">
        <v>36</v>
      </c>
      <c r="AJ2443">
        <v>16</v>
      </c>
      <c r="AK2443">
        <f t="shared" si="1011"/>
        <v>-110</v>
      </c>
      <c r="AL2443">
        <f t="shared" si="1012"/>
        <v>16</v>
      </c>
      <c r="AM2443">
        <f t="shared" si="1013"/>
        <v>36</v>
      </c>
    </row>
    <row r="2444" spans="2:39" x14ac:dyDescent="0.25">
      <c r="B2444" s="23" t="s">
        <v>60</v>
      </c>
      <c r="L2444" s="4">
        <f>1/L2443+1/M2443</f>
        <v>1.0476190476190477</v>
      </c>
      <c r="N2444" s="1">
        <f t="shared" si="995"/>
        <v>0.95454545454545447</v>
      </c>
      <c r="T2444" s="29">
        <f>1/(1+T2443/1000)+1/(1+U2443/1000)</f>
        <v>1.0230179256026188</v>
      </c>
      <c r="U2444" s="18">
        <f t="shared" si="1001"/>
        <v>21683.257838643385</v>
      </c>
      <c r="V2444" s="2">
        <f t="shared" si="1002"/>
        <v>0.97186702932248781</v>
      </c>
      <c r="W2444" s="18">
        <f t="shared" si="1003"/>
        <v>20599.094946711215</v>
      </c>
      <c r="X2444" s="2">
        <f t="shared" si="1004"/>
        <v>-102894.73454996456</v>
      </c>
      <c r="Y2444" s="2">
        <f t="shared" si="1005"/>
        <v>2059.9094946711216</v>
      </c>
    </row>
    <row r="2447" spans="2:39" x14ac:dyDescent="0.25">
      <c r="J2447" t="s">
        <v>64</v>
      </c>
      <c r="M2447" s="6" t="s">
        <v>67</v>
      </c>
      <c r="N2447" s="6" t="s">
        <v>68</v>
      </c>
      <c r="O2447" t="s">
        <v>65</v>
      </c>
      <c r="P2447" t="s">
        <v>66</v>
      </c>
    </row>
    <row r="2448" spans="2:39" x14ac:dyDescent="0.25">
      <c r="J2448" s="5">
        <f>AVERAGEIF($AK$4:$AK$2443,$L2448,L$4:L$2443)</f>
        <v>1.9367617554858934</v>
      </c>
      <c r="K2448" s="5">
        <f>AVERAGEIF($AK$4:$AK$2443,$L2448,M$4:M$2443)</f>
        <v>1.965003134796238</v>
      </c>
      <c r="L2448">
        <v>-110</v>
      </c>
      <c r="M2448" s="2">
        <f>AVERAGEIF($AK$4:$AK$2443,$L2448,J$4:J$2443)</f>
        <v>-106.7764962977439</v>
      </c>
      <c r="N2448" s="2">
        <f>IF(K2448&lt;2,-100/(K2448-1),(K2448-1)*100)</f>
        <v>-103.62660637482298</v>
      </c>
      <c r="O2448" s="2">
        <f>AVERAGEIF($AK$4:$AK$2443,$L2448,X$4:X$2443)</f>
        <v>-111.65464200850572</v>
      </c>
      <c r="P2448" s="2">
        <f>IF(Q2448&lt;2,-100/(Q2448-1),(Q2448-1)*100)</f>
        <v>-108.8120533370777</v>
      </c>
      <c r="Q2448" s="2">
        <f>AVERAGEIF($AK$4:$AK$2443,$L2448,W$4:W$2443)/1000+1</f>
        <v>1.9190158344886687</v>
      </c>
      <c r="R2448" s="1">
        <f>PERCENTRANK(J$4:J$2443,L2448)</f>
        <v>0.98799999999999999</v>
      </c>
      <c r="S2448" s="4">
        <f>IF(M2448&lt;0,-(100-M2448)/M2448,M2448/100+1)</f>
        <v>1.9365356934090834</v>
      </c>
      <c r="T2448" s="4">
        <f t="shared" ref="T2448:V2448" si="1018">IF(N2448&lt;0,-(100-N2448)/N2448,N2448/100+1)</f>
        <v>1.965003134796238</v>
      </c>
      <c r="U2448" s="4">
        <f t="shared" si="1018"/>
        <v>1.8956188314354376</v>
      </c>
      <c r="V2448" s="4">
        <f t="shared" si="1018"/>
        <v>1.919015834488669</v>
      </c>
      <c r="W2448" s="4">
        <f>1/S2448+1/T2448</f>
        <v>1.0252910815659333</v>
      </c>
      <c r="Y2448" s="4">
        <f>1/U2448+1/V2448</f>
        <v>1.0486326567334419</v>
      </c>
      <c r="Z2448" s="27">
        <f>1/S2448</f>
        <v>0.51638604101306129</v>
      </c>
      <c r="AA2448" s="27">
        <f>1/U2448</f>
        <v>0.52753221450261734</v>
      </c>
      <c r="AB2448" s="2">
        <f>AVERAGEIF($AK$4:$AK$2443,$L2448,Z$4:Z$2443)</f>
        <v>-148.33987246836259</v>
      </c>
      <c r="AC2448" s="2">
        <f>AVERAGEIF($AK$4:$AK$2443,$L2448,AA$4:AA$2443)</f>
        <v>60.638096685391041</v>
      </c>
      <c r="AD2448" s="5">
        <f t="shared" ref="AD2448:AE2448" si="1019">AVERAGEIF($AK$4:$AK$2443,$L2448,AB$4:AB$2443)</f>
        <v>-0.12927586206896552</v>
      </c>
      <c r="AE2448" s="5">
        <f t="shared" si="1019"/>
        <v>8.5485893416927916E-2</v>
      </c>
    </row>
    <row r="2449" spans="10:31" x14ac:dyDescent="0.25">
      <c r="J2449" s="5">
        <f t="shared" ref="J2449:J2465" si="1020">AVERAGEIF($AK$4:$AK$2443,$L2449,L$4:L$2443)</f>
        <v>1.8688925619834706</v>
      </c>
      <c r="K2449" s="5">
        <f t="shared" ref="K2449:K2465" si="1021">AVERAGEIF($AK$4:$AK$2443,$L2449,M$4:M$2443)</f>
        <v>1.9983636363636386</v>
      </c>
      <c r="L2449">
        <v>-120</v>
      </c>
      <c r="M2449" s="2">
        <f t="shared" ref="M2449:M2465" si="1022">AVERAGEIF($AK$4:$AK$2443,$L2449,J$4:J$2443)</f>
        <v>-115.13880210434232</v>
      </c>
      <c r="N2449" s="2">
        <f t="shared" ref="N2449:N2465" si="1023">IF(K2449&lt;2,-100/(K2449-1),(K2449-1)*100)</f>
        <v>-100.16390457111615</v>
      </c>
      <c r="O2449" s="2">
        <f t="shared" ref="O2449:O2465" si="1024">AVERAGEIF($AK$4:$AK$2443,$L2449,X$4:X$2443)</f>
        <v>-117.90010945999208</v>
      </c>
      <c r="P2449" s="2">
        <f t="shared" ref="P2449:P2465" si="1025">IF(Q2449&lt;2,-100/(Q2449-1),(Q2449-1)*100)</f>
        <v>-103.07345289960298</v>
      </c>
      <c r="Q2449" s="2">
        <f t="shared" ref="Q2449:Q2465" si="1026">AVERAGEIF($AK$4:$AK$2443,$L2449,W$4:W$2443)/1000+1</f>
        <v>1.9701819157780944</v>
      </c>
      <c r="R2449" s="1">
        <f t="shared" ref="R2449:R2465" si="1027">PERCENTRANK(J$4:J$2443,L2449)</f>
        <v>0.93799999999999994</v>
      </c>
      <c r="S2449" s="4">
        <f t="shared" ref="S2449:S2465" si="1028">IF(M2449&lt;0,-(100-M2449)/M2449,M2449/100+1)</f>
        <v>1.8685169393144887</v>
      </c>
      <c r="T2449" s="4">
        <f t="shared" ref="T2449:T2465" si="1029">IF(N2449&lt;0,-(100-N2449)/N2449,N2449/100+1)</f>
        <v>1.9983636363636386</v>
      </c>
      <c r="U2449" s="4">
        <f t="shared" ref="U2449:U2465" si="1030">IF(O2449&lt;0,-(100-O2449)/O2449,O2449/100+1)</f>
        <v>1.8481756332375054</v>
      </c>
      <c r="V2449" s="4">
        <f t="shared" ref="V2449:V2465" si="1031">IF(P2449&lt;0,-(100-P2449)/P2449,P2449/100+1)</f>
        <v>1.9701819157780944</v>
      </c>
      <c r="W2449" s="4">
        <f t="shared" ref="W2449:W2465" si="1032">1/S2449+1/T2449</f>
        <v>1.0355932280631746</v>
      </c>
      <c r="Y2449" s="4">
        <f t="shared" ref="Y2449:Y2465" si="1033">1/U2449+1/V2449</f>
        <v>1.0486414605305081</v>
      </c>
      <c r="Z2449" s="27">
        <f t="shared" ref="Z2449:Z2465" si="1034">1/S2449</f>
        <v>0.53518380216926187</v>
      </c>
      <c r="AA2449" s="27">
        <f t="shared" ref="AA2449:AA2465" si="1035">1/U2449</f>
        <v>0.54107411764122737</v>
      </c>
      <c r="AB2449" s="2">
        <f t="shared" ref="AB2449:AB2465" si="1036">AVERAGEIF($AK$4:$AK$2443,$L2449,Z$4:Z$2443)</f>
        <v>-37.777069360219016</v>
      </c>
      <c r="AC2449" s="2">
        <f t="shared" ref="AC2449:AC2465" si="1037">AVERAGEIF($AK$4:$AK$2443,$L2449,AA$4:AA$2443)</f>
        <v>-56.364169811703484</v>
      </c>
      <c r="AD2449" s="5">
        <f t="shared" ref="AD2449:AD2465" si="1038">AVERAGEIF($AK$4:$AK$2443,$L2449,AB$4:AB$2443)</f>
        <v>-2.6380165289256192E-2</v>
      </c>
      <c r="AE2449" s="5">
        <f t="shared" ref="AE2449:AE2465" si="1039">AVERAGEIF($AK$4:$AK$2443,$L2449,AC$4:AC$2443)</f>
        <v>-4.4280991735537192E-2</v>
      </c>
    </row>
    <row r="2450" spans="10:31" x14ac:dyDescent="0.25">
      <c r="J2450" s="5">
        <f t="shared" si="1020"/>
        <v>1.8101079136690643</v>
      </c>
      <c r="K2450" s="5">
        <f t="shared" si="1021"/>
        <v>2.0676258992805785</v>
      </c>
      <c r="L2450">
        <v>-130</v>
      </c>
      <c r="M2450" s="2">
        <f t="shared" si="1022"/>
        <v>-123.49173694876286</v>
      </c>
      <c r="N2450" s="2">
        <f t="shared" si="1023"/>
        <v>106.76258992805785</v>
      </c>
      <c r="O2450" s="2">
        <f t="shared" si="1024"/>
        <v>-126.29353886764966</v>
      </c>
      <c r="P2450" s="2">
        <f t="shared" si="1025"/>
        <v>103.86057293364379</v>
      </c>
      <c r="Q2450" s="2">
        <f t="shared" si="1026"/>
        <v>2.0386057293364379</v>
      </c>
      <c r="R2450" s="1">
        <f t="shared" si="1027"/>
        <v>0.88100000000000001</v>
      </c>
      <c r="S2450" s="4">
        <f t="shared" si="1028"/>
        <v>1.8097707787646582</v>
      </c>
      <c r="T2450" s="4">
        <f t="shared" si="1029"/>
        <v>2.0676258992805785</v>
      </c>
      <c r="U2450" s="4">
        <f t="shared" si="1030"/>
        <v>1.7918061438186146</v>
      </c>
      <c r="V2450" s="4">
        <f t="shared" si="1031"/>
        <v>2.0386057293364379</v>
      </c>
      <c r="W2450" s="4">
        <f t="shared" si="1032"/>
        <v>1.0362026501577064</v>
      </c>
      <c r="Y2450" s="4">
        <f t="shared" si="1033"/>
        <v>1.04862742830958</v>
      </c>
      <c r="Z2450" s="27">
        <f t="shared" si="1034"/>
        <v>0.55255616442353861</v>
      </c>
      <c r="AA2450" s="27">
        <f t="shared" si="1035"/>
        <v>0.55809608837976532</v>
      </c>
      <c r="AB2450" s="2">
        <f t="shared" si="1036"/>
        <v>-7.1076003973393478</v>
      </c>
      <c r="AC2450" s="2">
        <f t="shared" si="1037"/>
        <v>-90.935911867010688</v>
      </c>
      <c r="AD2450" s="5">
        <f t="shared" si="1038"/>
        <v>2.9064748201439099E-3</v>
      </c>
      <c r="AE2450" s="5">
        <f t="shared" si="1039"/>
        <v>-7.8489208633093555E-2</v>
      </c>
    </row>
    <row r="2451" spans="10:31" x14ac:dyDescent="0.25">
      <c r="J2451" s="5">
        <f t="shared" si="1020"/>
        <v>1.7495428571428591</v>
      </c>
      <c r="K2451" s="5">
        <f t="shared" si="1021"/>
        <v>2.1669285714285702</v>
      </c>
      <c r="L2451">
        <v>-140</v>
      </c>
      <c r="M2451" s="2">
        <f t="shared" si="1022"/>
        <v>-133.46929104071776</v>
      </c>
      <c r="N2451" s="2">
        <f t="shared" si="1023"/>
        <v>116.69285714285702</v>
      </c>
      <c r="O2451" s="2">
        <f t="shared" si="1024"/>
        <v>-137.31203551915797</v>
      </c>
      <c r="P2451" s="2">
        <f t="shared" si="1025"/>
        <v>112.77190224102114</v>
      </c>
      <c r="Q2451" s="2">
        <f t="shared" si="1026"/>
        <v>2.1277190224102114</v>
      </c>
      <c r="R2451" s="1">
        <f t="shared" si="1027"/>
        <v>0.82399999999999995</v>
      </c>
      <c r="S2451" s="4">
        <f t="shared" si="1028"/>
        <v>1.7492360169163765</v>
      </c>
      <c r="T2451" s="4">
        <f t="shared" si="1029"/>
        <v>2.1669285714285702</v>
      </c>
      <c r="U2451" s="4">
        <f t="shared" si="1030"/>
        <v>1.7282682805036989</v>
      </c>
      <c r="V2451" s="4">
        <f t="shared" si="1031"/>
        <v>2.1277190224102114</v>
      </c>
      <c r="W2451" s="4">
        <f t="shared" si="1032"/>
        <v>1.0331608221646151</v>
      </c>
      <c r="Y2451" s="4">
        <f t="shared" si="1033"/>
        <v>1.0486007393692838</v>
      </c>
      <c r="Z2451" s="27">
        <f t="shared" si="1034"/>
        <v>0.57167814424656094</v>
      </c>
      <c r="AA2451" s="27">
        <f t="shared" si="1035"/>
        <v>0.57861387105279327</v>
      </c>
      <c r="AB2451" s="2">
        <f t="shared" si="1036"/>
        <v>-86.969701445762283</v>
      </c>
      <c r="AC2451" s="2">
        <f t="shared" si="1037"/>
        <v>-28.27918497436584</v>
      </c>
      <c r="AD2451" s="5">
        <f t="shared" si="1038"/>
        <v>-7.5792857142857134E-2</v>
      </c>
      <c r="AE2451" s="5">
        <f t="shared" si="1039"/>
        <v>-1.0857142857142838E-2</v>
      </c>
    </row>
    <row r="2452" spans="10:31" x14ac:dyDescent="0.25">
      <c r="J2452" s="5">
        <f t="shared" si="1020"/>
        <v>1.6919496402877694</v>
      </c>
      <c r="K2452" s="5">
        <f t="shared" si="1021"/>
        <v>2.2670503597122313</v>
      </c>
      <c r="L2452">
        <v>-150</v>
      </c>
      <c r="M2452" s="2">
        <f t="shared" si="1022"/>
        <v>-144.5779953012312</v>
      </c>
      <c r="N2452" s="2">
        <f t="shared" si="1023"/>
        <v>126.70503597122314</v>
      </c>
      <c r="O2452" s="2">
        <f t="shared" si="1024"/>
        <v>-148.98901001163765</v>
      </c>
      <c r="P2452" s="2">
        <f t="shared" si="1025"/>
        <v>122.13078218743129</v>
      </c>
      <c r="Q2452" s="2">
        <f t="shared" si="1026"/>
        <v>2.221307821874313</v>
      </c>
      <c r="R2452" s="1">
        <f t="shared" si="1027"/>
        <v>0.76700000000000002</v>
      </c>
      <c r="S2452" s="4">
        <f t="shared" si="1028"/>
        <v>1.6916681877601634</v>
      </c>
      <c r="T2452" s="4">
        <f t="shared" si="1029"/>
        <v>2.2670503597122313</v>
      </c>
      <c r="U2452" s="4">
        <f t="shared" si="1030"/>
        <v>1.671190445471038</v>
      </c>
      <c r="V2452" s="4">
        <f t="shared" si="1031"/>
        <v>2.221307821874313</v>
      </c>
      <c r="W2452" s="4">
        <f t="shared" si="1032"/>
        <v>1.0322342758863088</v>
      </c>
      <c r="Y2452" s="4">
        <f t="shared" si="1033"/>
        <v>1.0485610903070064</v>
      </c>
      <c r="Z2452" s="27">
        <f t="shared" si="1034"/>
        <v>0.59113247339836794</v>
      </c>
      <c r="AA2452" s="27">
        <f t="shared" si="1035"/>
        <v>0.59837584801302657</v>
      </c>
      <c r="AB2452" s="2">
        <f t="shared" si="1036"/>
        <v>-61.868777057484749</v>
      </c>
      <c r="AC2452" s="2">
        <f t="shared" si="1037"/>
        <v>-40.757211091985212</v>
      </c>
      <c r="AD2452" s="5">
        <f t="shared" si="1038"/>
        <v>-5.008633093525186E-2</v>
      </c>
      <c r="AE2452" s="5">
        <f t="shared" si="1039"/>
        <v>-2.1654676258992787E-2</v>
      </c>
    </row>
    <row r="2453" spans="10:31" x14ac:dyDescent="0.25">
      <c r="J2453" s="5">
        <f t="shared" si="1020"/>
        <v>1.6494569536423835</v>
      </c>
      <c r="K2453" s="5">
        <f t="shared" si="1021"/>
        <v>2.3545033112582781</v>
      </c>
      <c r="L2453">
        <v>-160</v>
      </c>
      <c r="M2453" s="2">
        <f t="shared" si="1022"/>
        <v>-154.03301759087296</v>
      </c>
      <c r="N2453" s="2">
        <f t="shared" si="1023"/>
        <v>135.4503311258278</v>
      </c>
      <c r="O2453" s="2">
        <f t="shared" si="1024"/>
        <v>-159.08435068058648</v>
      </c>
      <c r="P2453" s="2">
        <f t="shared" si="1025"/>
        <v>130.15096375904395</v>
      </c>
      <c r="Q2453" s="2">
        <f t="shared" si="1026"/>
        <v>2.3015096375904394</v>
      </c>
      <c r="R2453" s="1">
        <f t="shared" si="1027"/>
        <v>0.70499999999999996</v>
      </c>
      <c r="S2453" s="4">
        <f t="shared" si="1028"/>
        <v>1.6492114584524336</v>
      </c>
      <c r="T2453" s="4">
        <f t="shared" si="1029"/>
        <v>2.3545033112582781</v>
      </c>
      <c r="U2453" s="4">
        <f t="shared" si="1030"/>
        <v>1.6285973420527231</v>
      </c>
      <c r="V2453" s="4">
        <f t="shared" si="1031"/>
        <v>2.3015096375904394</v>
      </c>
      <c r="W2453" s="4">
        <f t="shared" si="1032"/>
        <v>1.0310684099230878</v>
      </c>
      <c r="Y2453" s="4">
        <f t="shared" si="1033"/>
        <v>1.0485227376365909</v>
      </c>
      <c r="Z2453" s="27">
        <f t="shared" si="1034"/>
        <v>0.6063503833149253</v>
      </c>
      <c r="AA2453" s="27">
        <f t="shared" si="1035"/>
        <v>0.61402531747938138</v>
      </c>
      <c r="AB2453" s="2">
        <f t="shared" si="1036"/>
        <v>-115.30348982030809</v>
      </c>
      <c r="AC2453" s="2">
        <f t="shared" si="1037"/>
        <v>21.412964836278547</v>
      </c>
      <c r="AD2453" s="5">
        <f t="shared" si="1038"/>
        <v>-0.10447682119205298</v>
      </c>
      <c r="AE2453" s="5">
        <f t="shared" si="1039"/>
        <v>4.5496688741721851E-2</v>
      </c>
    </row>
    <row r="2454" spans="10:31" x14ac:dyDescent="0.25">
      <c r="J2454" s="5">
        <f t="shared" si="1020"/>
        <v>1.6103789473684209</v>
      </c>
      <c r="K2454" s="5">
        <f t="shared" si="1021"/>
        <v>2.4416842105263163</v>
      </c>
      <c r="L2454">
        <v>-170</v>
      </c>
      <c r="M2454" s="2">
        <f t="shared" si="1022"/>
        <v>-163.87136015047511</v>
      </c>
      <c r="N2454" s="2">
        <f t="shared" si="1023"/>
        <v>144.16842105263163</v>
      </c>
      <c r="O2454" s="2">
        <f t="shared" si="1024"/>
        <v>-169.38047606634458</v>
      </c>
      <c r="P2454" s="2">
        <f t="shared" si="1025"/>
        <v>138.26582125814539</v>
      </c>
      <c r="Q2454" s="2">
        <f t="shared" si="1026"/>
        <v>2.3826582125814539</v>
      </c>
      <c r="R2454" s="1">
        <f t="shared" si="1027"/>
        <v>0.66600000000000004</v>
      </c>
      <c r="S2454" s="4">
        <f t="shared" si="1028"/>
        <v>1.6102347591926669</v>
      </c>
      <c r="T2454" s="4">
        <f t="shared" si="1029"/>
        <v>2.4416842105263163</v>
      </c>
      <c r="U2454" s="4">
        <f t="shared" si="1030"/>
        <v>1.5903868162516621</v>
      </c>
      <c r="V2454" s="4">
        <f t="shared" si="1031"/>
        <v>2.3826582125814539</v>
      </c>
      <c r="W2454" s="4">
        <f t="shared" si="1032"/>
        <v>1.030580829715152</v>
      </c>
      <c r="Y2454" s="4">
        <f t="shared" si="1033"/>
        <v>1.0484771548513927</v>
      </c>
      <c r="Z2454" s="27">
        <f t="shared" si="1034"/>
        <v>0.62102745844424323</v>
      </c>
      <c r="AA2454" s="27">
        <f t="shared" si="1035"/>
        <v>0.6287778481192845</v>
      </c>
      <c r="AB2454" s="2">
        <f t="shared" si="1036"/>
        <v>-95.964586483438666</v>
      </c>
      <c r="AC2454" s="2">
        <f t="shared" si="1037"/>
        <v>28.042753108907934</v>
      </c>
      <c r="AD2454" s="5">
        <f t="shared" si="1038"/>
        <v>-8.4557894736842082E-2</v>
      </c>
      <c r="AE2454" s="5">
        <f t="shared" si="1039"/>
        <v>5.3052631578947379E-2</v>
      </c>
    </row>
    <row r="2455" spans="10:31" x14ac:dyDescent="0.25">
      <c r="J2455" s="5">
        <f t="shared" si="1020"/>
        <v>1.5737810218978072</v>
      </c>
      <c r="K2455" s="5">
        <f t="shared" si="1021"/>
        <v>2.5440145985401448</v>
      </c>
      <c r="L2455">
        <v>-180</v>
      </c>
      <c r="M2455" s="2">
        <f t="shared" si="1022"/>
        <v>-174.31967664871001</v>
      </c>
      <c r="N2455" s="2">
        <f t="shared" si="1023"/>
        <v>154.40145985401449</v>
      </c>
      <c r="O2455" s="2">
        <f t="shared" si="1024"/>
        <v>-180.9230359164097</v>
      </c>
      <c r="P2455" s="2">
        <f t="shared" si="1025"/>
        <v>147.28216791631129</v>
      </c>
      <c r="Q2455" s="2">
        <f t="shared" si="1026"/>
        <v>2.472821679163113</v>
      </c>
      <c r="R2455" s="1">
        <f t="shared" si="1027"/>
        <v>0.61</v>
      </c>
      <c r="S2455" s="4">
        <f t="shared" si="1028"/>
        <v>1.5736587052161677</v>
      </c>
      <c r="T2455" s="4">
        <f t="shared" si="1029"/>
        <v>2.5440145985401452</v>
      </c>
      <c r="U2455" s="4">
        <f t="shared" si="1030"/>
        <v>1.5527212137110178</v>
      </c>
      <c r="V2455" s="4">
        <f t="shared" si="1031"/>
        <v>2.472821679163113</v>
      </c>
      <c r="W2455" s="4">
        <f t="shared" si="1032"/>
        <v>1.02854130954361</v>
      </c>
      <c r="Y2455" s="4">
        <f t="shared" si="1033"/>
        <v>1.0484269413947218</v>
      </c>
      <c r="Z2455" s="27">
        <f t="shared" si="1034"/>
        <v>0.63546180419256393</v>
      </c>
      <c r="AA2455" s="27">
        <f t="shared" si="1035"/>
        <v>0.64403061616578994</v>
      </c>
      <c r="AB2455" s="2">
        <f t="shared" si="1036"/>
        <v>-183.84744528848822</v>
      </c>
      <c r="AC2455" s="2">
        <f t="shared" si="1037"/>
        <v>155.19992864117484</v>
      </c>
      <c r="AD2455" s="5">
        <f t="shared" si="1038"/>
        <v>-0.17284671532846713</v>
      </c>
      <c r="AE2455" s="5">
        <f t="shared" si="1039"/>
        <v>0.18839416058394171</v>
      </c>
    </row>
    <row r="2456" spans="10:31" x14ac:dyDescent="0.25">
      <c r="J2456" s="5">
        <f t="shared" si="1020"/>
        <v>1.5446034482758622</v>
      </c>
      <c r="K2456" s="5">
        <f t="shared" si="1021"/>
        <v>2.635172413793105</v>
      </c>
      <c r="L2456">
        <v>-190</v>
      </c>
      <c r="M2456" s="2">
        <f t="shared" si="1022"/>
        <v>-183.64526577096171</v>
      </c>
      <c r="N2456" s="2">
        <f t="shared" si="1023"/>
        <v>163.51724137931049</v>
      </c>
      <c r="O2456" s="2">
        <f t="shared" si="1024"/>
        <v>-191.23721546499945</v>
      </c>
      <c r="P2456" s="2">
        <f t="shared" si="1025"/>
        <v>155.27073314659191</v>
      </c>
      <c r="Q2456" s="2">
        <f t="shared" si="1026"/>
        <v>2.552707331465919</v>
      </c>
      <c r="R2456" s="1">
        <f t="shared" si="1027"/>
        <v>0.56200000000000006</v>
      </c>
      <c r="S2456" s="4">
        <f t="shared" si="1028"/>
        <v>1.5445280583748768</v>
      </c>
      <c r="T2456" s="4">
        <f t="shared" si="1029"/>
        <v>2.635172413793105</v>
      </c>
      <c r="U2456" s="4">
        <f t="shared" si="1030"/>
        <v>1.522910772136306</v>
      </c>
      <c r="V2456" s="4">
        <f t="shared" si="1031"/>
        <v>2.552707331465919</v>
      </c>
      <c r="W2456" s="4">
        <f t="shared" si="1032"/>
        <v>1.0269287736149066</v>
      </c>
      <c r="Y2456" s="4">
        <f t="shared" si="1033"/>
        <v>1.0483782403911126</v>
      </c>
      <c r="Z2456" s="27">
        <f t="shared" si="1034"/>
        <v>0.64744696257067746</v>
      </c>
      <c r="AA2456" s="27">
        <f t="shared" si="1035"/>
        <v>0.65663728847174796</v>
      </c>
      <c r="AB2456" s="2">
        <f t="shared" si="1036"/>
        <v>-54.850702322752397</v>
      </c>
      <c r="AC2456" s="2">
        <f t="shared" si="1037"/>
        <v>-32.213591446244877</v>
      </c>
      <c r="AD2456" s="5">
        <f t="shared" si="1038"/>
        <v>-4.1344827586206966E-2</v>
      </c>
      <c r="AE2456" s="5">
        <f t="shared" si="1039"/>
        <v>-1.2931034482758805E-3</v>
      </c>
    </row>
    <row r="2457" spans="10:31" x14ac:dyDescent="0.25">
      <c r="J2457" s="5">
        <f t="shared" si="1020"/>
        <v>1.5090168067226897</v>
      </c>
      <c r="K2457" s="5">
        <f t="shared" si="1021"/>
        <v>2.714033613445376</v>
      </c>
      <c r="L2457">
        <v>-200</v>
      </c>
      <c r="M2457" s="2">
        <f t="shared" si="1022"/>
        <v>-196.53601027558017</v>
      </c>
      <c r="N2457" s="2">
        <f t="shared" si="1023"/>
        <v>171.40336134453759</v>
      </c>
      <c r="O2457" s="2">
        <f t="shared" si="1024"/>
        <v>-202.64558539581535</v>
      </c>
      <c r="P2457" s="2">
        <f t="shared" si="1025"/>
        <v>164.02934732858787</v>
      </c>
      <c r="Q2457" s="2">
        <f t="shared" si="1026"/>
        <v>2.6402934732858787</v>
      </c>
      <c r="R2457" s="1">
        <f t="shared" si="1027"/>
        <v>0.51400000000000001</v>
      </c>
      <c r="S2457" s="4">
        <f t="shared" si="1028"/>
        <v>1.5088126082328697</v>
      </c>
      <c r="T2457" s="4">
        <f t="shared" si="1029"/>
        <v>2.714033613445376</v>
      </c>
      <c r="U2457" s="4">
        <f t="shared" si="1030"/>
        <v>1.4934723833468964</v>
      </c>
      <c r="V2457" s="4">
        <f t="shared" si="1031"/>
        <v>2.6402934732858787</v>
      </c>
      <c r="W2457" s="4">
        <f t="shared" si="1032"/>
        <v>1.031228102960527</v>
      </c>
      <c r="Y2457" s="4">
        <f t="shared" si="1033"/>
        <v>1.0483262857704865</v>
      </c>
      <c r="Z2457" s="27">
        <f t="shared" si="1034"/>
        <v>0.6627728284768285</v>
      </c>
      <c r="AA2457" s="27">
        <f t="shared" si="1035"/>
        <v>0.66958050992478579</v>
      </c>
      <c r="AB2457" s="2">
        <f t="shared" si="1036"/>
        <v>-109.46314742195716</v>
      </c>
      <c r="AC2457" s="2">
        <f t="shared" si="1037"/>
        <v>40.886418279255324</v>
      </c>
      <c r="AD2457" s="5">
        <f t="shared" si="1038"/>
        <v>-9.9882352941176464E-2</v>
      </c>
      <c r="AE2457" s="5">
        <f t="shared" si="1039"/>
        <v>6.8739495798319325E-2</v>
      </c>
    </row>
    <row r="2458" spans="10:31" x14ac:dyDescent="0.25">
      <c r="J2458" s="5">
        <f t="shared" si="1020"/>
        <v>1.4119363295880152</v>
      </c>
      <c r="K2458" s="5">
        <f t="shared" si="1021"/>
        <v>3.0917790262172193</v>
      </c>
      <c r="L2458">
        <v>-300</v>
      </c>
      <c r="M2458" s="2">
        <f t="shared" si="1022"/>
        <v>-245.61662101849785</v>
      </c>
      <c r="N2458" s="2">
        <f t="shared" si="1023"/>
        <v>209.17790262172193</v>
      </c>
      <c r="O2458" s="2">
        <f t="shared" si="1024"/>
        <v>-251.08047331236688</v>
      </c>
      <c r="P2458" s="2">
        <f t="shared" si="1025"/>
        <v>200.15263969015206</v>
      </c>
      <c r="Q2458" s="2">
        <f t="shared" si="1026"/>
        <v>3.0015263969015207</v>
      </c>
      <c r="R2458" s="1">
        <f t="shared" si="1027"/>
        <v>0.29399999999999998</v>
      </c>
      <c r="S2458" s="4">
        <f t="shared" si="1028"/>
        <v>1.4071385706119166</v>
      </c>
      <c r="T2458" s="4">
        <f t="shared" si="1029"/>
        <v>3.0917790262172193</v>
      </c>
      <c r="U2458" s="4">
        <f t="shared" si="1030"/>
        <v>1.3982786820526298</v>
      </c>
      <c r="V2458" s="4">
        <f t="shared" si="1031"/>
        <v>3.0015263969015207</v>
      </c>
      <c r="W2458" s="4">
        <f t="shared" si="1032"/>
        <v>1.0341004434856496</v>
      </c>
      <c r="Y2458" s="4">
        <f t="shared" si="1033"/>
        <v>1.0483288387703329</v>
      </c>
      <c r="Z2458" s="27">
        <f t="shared" si="1034"/>
        <v>0.71066206334258475</v>
      </c>
      <c r="AA2458" s="27">
        <f t="shared" si="1035"/>
        <v>0.71516501884447736</v>
      </c>
      <c r="AB2458" s="2">
        <f t="shared" si="1036"/>
        <v>-58.731929779295733</v>
      </c>
      <c r="AC2458" s="2">
        <f t="shared" si="1037"/>
        <v>-30.912796689182944</v>
      </c>
      <c r="AD2458" s="5">
        <f t="shared" si="1038"/>
        <v>-5.2702247191011242E-2</v>
      </c>
      <c r="AE2458" s="5">
        <f t="shared" si="1039"/>
        <v>-2.3408239700374615E-3</v>
      </c>
    </row>
    <row r="2459" spans="10:31" x14ac:dyDescent="0.25">
      <c r="J2459" s="5">
        <f t="shared" si="1020"/>
        <v>1.2918985915492969</v>
      </c>
      <c r="K2459" s="5">
        <f t="shared" si="1021"/>
        <v>3.8295774647887364</v>
      </c>
      <c r="L2459">
        <v>-400</v>
      </c>
      <c r="M2459" s="2">
        <f t="shared" si="1022"/>
        <v>-345.47691625724258</v>
      </c>
      <c r="N2459" s="2">
        <f t="shared" si="1023"/>
        <v>282.95774647887362</v>
      </c>
      <c r="O2459" s="2">
        <f t="shared" si="1024"/>
        <v>-348.74452760764757</v>
      </c>
      <c r="P2459" s="2">
        <f t="shared" si="1025"/>
        <v>269.36960469016975</v>
      </c>
      <c r="Q2459" s="2">
        <f t="shared" si="1026"/>
        <v>3.6936960469016977</v>
      </c>
      <c r="R2459" s="1">
        <f t="shared" si="1027"/>
        <v>0.14899999999999999</v>
      </c>
      <c r="S2459" s="4">
        <f t="shared" si="1028"/>
        <v>1.2894549398071502</v>
      </c>
      <c r="T2459" s="4">
        <f t="shared" si="1029"/>
        <v>3.829577464788736</v>
      </c>
      <c r="U2459" s="4">
        <f t="shared" si="1030"/>
        <v>1.2867428506648977</v>
      </c>
      <c r="V2459" s="4">
        <f t="shared" si="1031"/>
        <v>3.6936960469016977</v>
      </c>
      <c r="W2459" s="4">
        <f t="shared" si="1032"/>
        <v>1.0366468911861015</v>
      </c>
      <c r="Y2459" s="4">
        <f t="shared" si="1033"/>
        <v>1.0478875916851882</v>
      </c>
      <c r="Z2459" s="27">
        <f t="shared" si="1034"/>
        <v>0.77552147743104471</v>
      </c>
      <c r="AA2459" s="27">
        <f t="shared" si="1035"/>
        <v>0.77715605684793254</v>
      </c>
      <c r="AB2459" s="2">
        <f t="shared" si="1036"/>
        <v>2.3471142050847864</v>
      </c>
      <c r="AC2459" s="2">
        <f t="shared" si="1037"/>
        <v>-197.61676120644915</v>
      </c>
      <c r="AD2459" s="5">
        <f t="shared" si="1038"/>
        <v>4.6338028169014295E-3</v>
      </c>
      <c r="AE2459" s="5">
        <f t="shared" si="1039"/>
        <v>-0.16890140845070423</v>
      </c>
    </row>
    <row r="2460" spans="10:31" x14ac:dyDescent="0.25">
      <c r="J2460" s="5">
        <f t="shared" si="1020"/>
        <v>1.218121019108281</v>
      </c>
      <c r="K2460" s="5">
        <f t="shared" si="1021"/>
        <v>4.6482165605095576</v>
      </c>
      <c r="L2460">
        <v>-500</v>
      </c>
      <c r="M2460" s="2">
        <f t="shared" si="1022"/>
        <v>-460.40585116934068</v>
      </c>
      <c r="N2460" s="2">
        <f t="shared" si="1023"/>
        <v>364.82165605095577</v>
      </c>
      <c r="O2460" s="2">
        <f t="shared" si="1024"/>
        <v>-461.05025796178302</v>
      </c>
      <c r="P2460" s="2">
        <f t="shared" si="1025"/>
        <v>343.12794692560652</v>
      </c>
      <c r="Q2460" s="2">
        <f t="shared" si="1026"/>
        <v>4.4312794692560651</v>
      </c>
      <c r="R2460" s="1">
        <f t="shared" si="1027"/>
        <v>0.104</v>
      </c>
      <c r="S2460" s="4">
        <f t="shared" si="1028"/>
        <v>1.217199672302208</v>
      </c>
      <c r="T2460" s="4">
        <f t="shared" si="1029"/>
        <v>4.6482165605095576</v>
      </c>
      <c r="U2460" s="4">
        <f t="shared" si="1030"/>
        <v>1.2168960938056543</v>
      </c>
      <c r="V2460" s="4">
        <f t="shared" si="1031"/>
        <v>4.4312794692560651</v>
      </c>
      <c r="W2460" s="4">
        <f t="shared" si="1032"/>
        <v>1.0366941703435779</v>
      </c>
      <c r="Y2460" s="4">
        <f t="shared" si="1033"/>
        <v>1.0474313051105775</v>
      </c>
      <c r="Z2460" s="27">
        <f t="shared" si="1034"/>
        <v>0.82155789453065065</v>
      </c>
      <c r="AA2460" s="27">
        <f t="shared" si="1035"/>
        <v>0.82176284819244894</v>
      </c>
      <c r="AB2460" s="2">
        <f t="shared" si="1036"/>
        <v>0.28805847154512865</v>
      </c>
      <c r="AC2460" s="2">
        <f t="shared" si="1037"/>
        <v>-213.54400331124253</v>
      </c>
      <c r="AD2460" s="5">
        <f t="shared" si="1038"/>
        <v>1.9745222929938515E-4</v>
      </c>
      <c r="AE2460" s="5">
        <f t="shared" si="1039"/>
        <v>-0.17025477707006367</v>
      </c>
    </row>
    <row r="2461" spans="10:31" x14ac:dyDescent="0.25">
      <c r="J2461" s="5">
        <f t="shared" si="1020"/>
        <v>1.184333333333333</v>
      </c>
      <c r="K2461" s="5">
        <f t="shared" si="1021"/>
        <v>5.2811111111111133</v>
      </c>
      <c r="L2461">
        <v>-600</v>
      </c>
      <c r="M2461" s="2">
        <f t="shared" si="1022"/>
        <v>-543.10645291308697</v>
      </c>
      <c r="N2461" s="2">
        <f t="shared" si="1023"/>
        <v>428.11111111111131</v>
      </c>
      <c r="O2461" s="2">
        <f t="shared" si="1024"/>
        <v>-546.66923986465395</v>
      </c>
      <c r="P2461" s="2">
        <f t="shared" si="1025"/>
        <v>395.50466765589789</v>
      </c>
      <c r="Q2461" s="2">
        <f t="shared" si="1026"/>
        <v>4.9550466765589789</v>
      </c>
      <c r="R2461" s="1">
        <f t="shared" si="1027"/>
        <v>6.2E-2</v>
      </c>
      <c r="S2461" s="4">
        <f t="shared" si="1028"/>
        <v>1.1841259654780845</v>
      </c>
      <c r="T2461" s="4">
        <f t="shared" si="1029"/>
        <v>5.2811111111111133</v>
      </c>
      <c r="U2461" s="4">
        <f t="shared" si="1030"/>
        <v>1.1829259682230489</v>
      </c>
      <c r="V2461" s="4">
        <f t="shared" si="1031"/>
        <v>4.9550466765589789</v>
      </c>
      <c r="W2461" s="4">
        <f t="shared" si="1032"/>
        <v>1.0338588400878668</v>
      </c>
      <c r="Y2461" s="4">
        <f t="shared" si="1033"/>
        <v>1.0471758860890601</v>
      </c>
      <c r="Z2461" s="27">
        <f t="shared" si="1034"/>
        <v>0.84450474793554198</v>
      </c>
      <c r="AA2461" s="27">
        <f t="shared" si="1035"/>
        <v>0.84536144007571834</v>
      </c>
      <c r="AB2461" s="2">
        <f t="shared" si="1036"/>
        <v>-57.222457094454775</v>
      </c>
      <c r="AC2461" s="2">
        <f t="shared" si="1037"/>
        <v>19.086215947164437</v>
      </c>
      <c r="AD2461" s="5">
        <f t="shared" si="1038"/>
        <v>-5.6425925925925963E-2</v>
      </c>
      <c r="AE2461" s="5">
        <f t="shared" si="1039"/>
        <v>8.8518518518518538E-2</v>
      </c>
    </row>
    <row r="2462" spans="10:31" x14ac:dyDescent="0.25">
      <c r="J2462" s="5">
        <f t="shared" si="1020"/>
        <v>1.1563599999999996</v>
      </c>
      <c r="K2462" s="5">
        <f t="shared" si="1021"/>
        <v>5.7472000000000003</v>
      </c>
      <c r="L2462">
        <v>-700</v>
      </c>
      <c r="M2462" s="2">
        <f t="shared" si="1022"/>
        <v>-640.27393266289323</v>
      </c>
      <c r="N2462" s="2">
        <f t="shared" si="1023"/>
        <v>474.72</v>
      </c>
      <c r="O2462" s="2">
        <f t="shared" si="1024"/>
        <v>-627.66293338291314</v>
      </c>
      <c r="P2462" s="2">
        <f t="shared" si="1025"/>
        <v>442.21802644156122</v>
      </c>
      <c r="Q2462" s="2">
        <f t="shared" si="1026"/>
        <v>5.4221802644156121</v>
      </c>
      <c r="R2462" s="1">
        <f t="shared" si="1027"/>
        <v>5.1999999999999998E-2</v>
      </c>
      <c r="S2462" s="4">
        <f t="shared" si="1028"/>
        <v>1.1561831505213729</v>
      </c>
      <c r="T2462" s="4">
        <f t="shared" si="1029"/>
        <v>5.7472000000000003</v>
      </c>
      <c r="U2462" s="4">
        <f t="shared" si="1030"/>
        <v>1.1593211812923703</v>
      </c>
      <c r="V2462" s="4">
        <f t="shared" si="1031"/>
        <v>5.4221802644156121</v>
      </c>
      <c r="W2462" s="4">
        <f t="shared" si="1032"/>
        <v>1.0389126434085338</v>
      </c>
      <c r="Y2462" s="4">
        <f t="shared" si="1033"/>
        <v>1.0470013904136182</v>
      </c>
      <c r="Z2462" s="27">
        <f t="shared" si="1034"/>
        <v>0.86491487058002603</v>
      </c>
      <c r="AA2462" s="27">
        <f t="shared" si="1035"/>
        <v>0.86257373378207003</v>
      </c>
      <c r="AB2462" s="2">
        <f t="shared" si="1036"/>
        <v>-26.98841284754274</v>
      </c>
      <c r="AC2462" s="2">
        <f t="shared" si="1037"/>
        <v>-155.66390156041192</v>
      </c>
      <c r="AD2462" s="5">
        <f t="shared" si="1038"/>
        <v>-2.9240000000000058E-2</v>
      </c>
      <c r="AE2462" s="5">
        <f t="shared" si="1039"/>
        <v>-0.12</v>
      </c>
    </row>
    <row r="2463" spans="10:31" x14ac:dyDescent="0.25">
      <c r="J2463" s="5">
        <f t="shared" si="1020"/>
        <v>1.1331025641025645</v>
      </c>
      <c r="K2463" s="5">
        <f t="shared" si="1021"/>
        <v>6.569230769230769</v>
      </c>
      <c r="L2463">
        <v>-800</v>
      </c>
      <c r="M2463" s="2">
        <f t="shared" si="1022"/>
        <v>-753.0143022450535</v>
      </c>
      <c r="N2463" s="2">
        <f t="shared" si="1023"/>
        <v>556.92307692307691</v>
      </c>
      <c r="O2463" s="2">
        <f t="shared" si="1024"/>
        <v>-744.96515878916205</v>
      </c>
      <c r="P2463" s="2">
        <f t="shared" si="1025"/>
        <v>505.12316156090435</v>
      </c>
      <c r="Q2463" s="2">
        <f t="shared" si="1026"/>
        <v>6.0512316156090433</v>
      </c>
      <c r="R2463" s="1">
        <f t="shared" si="1027"/>
        <v>3.5999999999999997E-2</v>
      </c>
      <c r="S2463" s="4">
        <f t="shared" si="1028"/>
        <v>1.1327996024801359</v>
      </c>
      <c r="T2463" s="4">
        <f t="shared" si="1029"/>
        <v>6.569230769230769</v>
      </c>
      <c r="U2463" s="4">
        <f t="shared" si="1030"/>
        <v>1.1342344656259309</v>
      </c>
      <c r="V2463" s="4">
        <f t="shared" si="1031"/>
        <v>6.0512316156090433</v>
      </c>
      <c r="W2463" s="4">
        <f t="shared" si="1032"/>
        <v>1.0349934957172733</v>
      </c>
      <c r="Y2463" s="4">
        <f t="shared" si="1033"/>
        <v>1.0469075396275123</v>
      </c>
      <c r="Z2463" s="27">
        <f t="shared" si="1034"/>
        <v>0.88276867136130144</v>
      </c>
      <c r="AA2463" s="27">
        <f t="shared" si="1035"/>
        <v>0.88165192498197176</v>
      </c>
      <c r="AB2463" s="2">
        <f t="shared" si="1036"/>
        <v>-10.776308229195694</v>
      </c>
      <c r="AC2463" s="2">
        <f t="shared" si="1037"/>
        <v>-231.51588104638233</v>
      </c>
      <c r="AD2463" s="5">
        <f t="shared" si="1038"/>
        <v>-1.238461538461545E-2</v>
      </c>
      <c r="AE2463" s="5">
        <f t="shared" si="1039"/>
        <v>-0.16820512820512823</v>
      </c>
    </row>
    <row r="2464" spans="10:31" x14ac:dyDescent="0.25">
      <c r="J2464" s="5">
        <f t="shared" si="1020"/>
        <v>1.1188571428571432</v>
      </c>
      <c r="K2464" s="5">
        <f t="shared" si="1021"/>
        <v>6.8407142857142844</v>
      </c>
      <c r="L2464">
        <v>-900</v>
      </c>
      <c r="M2464" s="2">
        <f t="shared" si="1022"/>
        <v>-841.59940354630555</v>
      </c>
      <c r="N2464" s="2">
        <f t="shared" si="1023"/>
        <v>584.07142857142844</v>
      </c>
      <c r="O2464" s="2">
        <f t="shared" si="1024"/>
        <v>-807.78428992206216</v>
      </c>
      <c r="P2464" s="2">
        <f t="shared" si="1025"/>
        <v>537.20116896451918</v>
      </c>
      <c r="Q2464" s="2">
        <f t="shared" si="1026"/>
        <v>6.3720116896451922</v>
      </c>
      <c r="R2464" s="1">
        <f t="shared" si="1027"/>
        <v>0.03</v>
      </c>
      <c r="S2464" s="4">
        <f t="shared" si="1028"/>
        <v>1.1188213769860376</v>
      </c>
      <c r="T2464" s="4">
        <f t="shared" si="1029"/>
        <v>6.8407142857142844</v>
      </c>
      <c r="U2464" s="4">
        <f t="shared" si="1030"/>
        <v>1.1237954256446958</v>
      </c>
      <c r="V2464" s="4">
        <f t="shared" si="1031"/>
        <v>6.3720116896451922</v>
      </c>
      <c r="W2464" s="4">
        <f t="shared" si="1032"/>
        <v>1.0399812885111839</v>
      </c>
      <c r="Y2464" s="4">
        <f t="shared" si="1033"/>
        <v>1.0467779812277391</v>
      </c>
      <c r="Z2464" s="27">
        <f t="shared" si="1034"/>
        <v>0.89379772372053956</v>
      </c>
      <c r="AA2464" s="27">
        <f t="shared" si="1035"/>
        <v>0.88984167151803706</v>
      </c>
      <c r="AB2464" s="2">
        <f t="shared" si="1036"/>
        <v>124.27393212089541</v>
      </c>
      <c r="AC2464" s="2">
        <f t="shared" si="1037"/>
        <v>-1000</v>
      </c>
      <c r="AD2464" s="5">
        <f t="shared" si="1038"/>
        <v>0.11885714285714293</v>
      </c>
      <c r="AE2464" s="5">
        <f t="shared" si="1039"/>
        <v>-1</v>
      </c>
    </row>
    <row r="2465" spans="10:31" x14ac:dyDescent="0.25">
      <c r="J2465" s="5">
        <f t="shared" si="1020"/>
        <v>1.1049354838709677</v>
      </c>
      <c r="K2465" s="5">
        <f t="shared" si="1021"/>
        <v>7.3932258064516114</v>
      </c>
      <c r="L2465">
        <v>-1000</v>
      </c>
      <c r="M2465" s="2">
        <f t="shared" si="1022"/>
        <v>-955.21914876753533</v>
      </c>
      <c r="N2465" s="2">
        <f t="shared" si="1023"/>
        <v>639.32258064516111</v>
      </c>
      <c r="O2465" s="2">
        <f t="shared" si="1024"/>
        <v>-906.00603652634788</v>
      </c>
      <c r="P2465" s="2">
        <f t="shared" si="1025"/>
        <v>584.50321872503002</v>
      </c>
      <c r="Q2465" s="2">
        <f t="shared" si="1026"/>
        <v>6.8450321872503004</v>
      </c>
      <c r="R2465" s="1">
        <f t="shared" si="1027"/>
        <v>1.7999999999999999E-2</v>
      </c>
      <c r="S2465" s="4">
        <f t="shared" si="1028"/>
        <v>1.104688018586127</v>
      </c>
      <c r="T2465" s="4">
        <f t="shared" si="1029"/>
        <v>7.3932258064516114</v>
      </c>
      <c r="U2465" s="4">
        <f t="shared" si="1030"/>
        <v>1.1103745405311014</v>
      </c>
      <c r="V2465" s="4">
        <f t="shared" si="1031"/>
        <v>6.8450321872503004</v>
      </c>
      <c r="W2465" s="4">
        <f t="shared" si="1032"/>
        <v>1.040491910978822</v>
      </c>
      <c r="Y2465" s="4">
        <f t="shared" si="1033"/>
        <v>1.0466883689594986</v>
      </c>
      <c r="Z2465" s="27">
        <f t="shared" si="1034"/>
        <v>0.90523295552701333</v>
      </c>
      <c r="AA2465" s="27">
        <f t="shared" si="1035"/>
        <v>0.90059701794107383</v>
      </c>
      <c r="AB2465" s="2">
        <f t="shared" si="1036"/>
        <v>-33.11355692511372</v>
      </c>
      <c r="AC2465" s="2">
        <f t="shared" si="1037"/>
        <v>-143.60061300027408</v>
      </c>
      <c r="AD2465" s="5">
        <f t="shared" si="1038"/>
        <v>-3.7967741935483801E-2</v>
      </c>
      <c r="AE2465" s="5">
        <f t="shared" si="1039"/>
        <v>-9.6774193548387094E-2</v>
      </c>
    </row>
  </sheetData>
  <sortState xmlns:xlrd2="http://schemas.microsoft.com/office/spreadsheetml/2017/richdata2" ref="E4:F1874">
    <sortCondition ref="E4:E18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nflTest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 Falkenstein</cp:lastModifiedBy>
  <dcterms:created xsi:type="dcterms:W3CDTF">2021-08-18T18:19:25Z</dcterms:created>
  <dcterms:modified xsi:type="dcterms:W3CDTF">2023-10-24T17:05:58Z</dcterms:modified>
</cp:coreProperties>
</file>