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\docs\"/>
    </mc:Choice>
  </mc:AlternateContent>
  <xr:revisionPtr revIDLastSave="0" documentId="13_ncr:1_{1C992C1C-C908-40DB-9B71-E84CEBC9811A}" xr6:coauthVersionLast="47" xr6:coauthVersionMax="47" xr10:uidLastSave="{00000000-0000-0000-0000-000000000000}"/>
  <bookViews>
    <workbookView xWindow="31800" yWindow="3045" windowWidth="23940" windowHeight="12585" xr2:uid="{D9AA7338-211A-4FEA-8FCC-26CCB9AD93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1" l="1"/>
  <c r="T11" i="1"/>
  <c r="T12" i="1"/>
  <c r="T13" i="1"/>
  <c r="T14" i="1"/>
  <c r="T15" i="1"/>
  <c r="T16" i="1"/>
  <c r="T17" i="1"/>
  <c r="T18" i="1"/>
  <c r="T19" i="1"/>
  <c r="T20" i="1"/>
  <c r="T21" i="1"/>
  <c r="T10" i="1"/>
  <c r="L10" i="1"/>
  <c r="L11" i="1"/>
  <c r="M11" i="1"/>
  <c r="M10" i="1"/>
  <c r="L9" i="1"/>
  <c r="L24" i="1"/>
  <c r="G31" i="1"/>
  <c r="F31" i="1"/>
  <c r="G30" i="1"/>
  <c r="F30" i="1"/>
  <c r="G29" i="1"/>
  <c r="F29" i="1"/>
  <c r="G28" i="1"/>
  <c r="F28" i="1"/>
  <c r="G27" i="1"/>
  <c r="F27" i="1"/>
  <c r="G26" i="1"/>
  <c r="F26" i="1"/>
  <c r="K25" i="1"/>
  <c r="K26" i="1" s="1"/>
  <c r="I25" i="1"/>
  <c r="I26" i="1" s="1"/>
  <c r="I27" i="1" s="1"/>
  <c r="I28" i="1" s="1"/>
  <c r="I29" i="1" s="1"/>
  <c r="I30" i="1" s="1"/>
  <c r="I31" i="1" s="1"/>
  <c r="G25" i="1"/>
  <c r="F25" i="1"/>
  <c r="M24" i="1"/>
  <c r="K24" i="1"/>
  <c r="O24" i="1" s="1"/>
  <c r="J24" i="1"/>
  <c r="I24" i="1"/>
  <c r="H24" i="1"/>
  <c r="H25" i="1" s="1"/>
  <c r="H26" i="1" s="1"/>
  <c r="H27" i="1" s="1"/>
  <c r="H28" i="1" s="1"/>
  <c r="H29" i="1" s="1"/>
  <c r="H30" i="1" s="1"/>
  <c r="H31" i="1" s="1"/>
  <c r="G24" i="1"/>
  <c r="F24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M9" i="1"/>
  <c r="G9" i="1"/>
  <c r="K9" i="1" s="1"/>
  <c r="F9" i="1"/>
  <c r="N22" i="1"/>
  <c r="G20" i="1"/>
  <c r="N7" i="1"/>
  <c r="J9" i="1"/>
  <c r="I9" i="1"/>
  <c r="I10" i="1" s="1"/>
  <c r="I11" i="1" s="1"/>
  <c r="I12" i="1" s="1"/>
  <c r="H9" i="1"/>
  <c r="H10" i="1" s="1"/>
  <c r="H11" i="1" s="1"/>
  <c r="H12" i="1" s="1"/>
  <c r="H13" i="1" s="1"/>
  <c r="H14" i="1" s="1"/>
  <c r="H15" i="1" s="1"/>
  <c r="H16" i="1" s="1"/>
  <c r="G5" i="1"/>
  <c r="J25" i="1" l="1"/>
  <c r="J26" i="1"/>
  <c r="N25" i="1"/>
  <c r="K27" i="1"/>
  <c r="O26" i="1"/>
  <c r="N24" i="1"/>
  <c r="O25" i="1"/>
  <c r="I13" i="1"/>
  <c r="I14" i="1" s="1"/>
  <c r="I15" i="1" s="1"/>
  <c r="I16" i="1" s="1"/>
  <c r="O9" i="1"/>
  <c r="N9" i="1"/>
  <c r="K10" i="1"/>
  <c r="J10" i="1"/>
  <c r="M26" i="1" l="1"/>
  <c r="P25" i="1"/>
  <c r="L26" i="1"/>
  <c r="L25" i="1"/>
  <c r="P24" i="1"/>
  <c r="K28" i="1"/>
  <c r="O27" i="1"/>
  <c r="J27" i="1"/>
  <c r="N26" i="1"/>
  <c r="M25" i="1"/>
  <c r="P9" i="1"/>
  <c r="O10" i="1"/>
  <c r="K11" i="1"/>
  <c r="N10" i="1"/>
  <c r="J11" i="1"/>
  <c r="L27" i="1" l="1"/>
  <c r="P26" i="1"/>
  <c r="N27" i="1"/>
  <c r="J28" i="1"/>
  <c r="M28" i="1"/>
  <c r="K29" i="1"/>
  <c r="O28" i="1"/>
  <c r="M27" i="1"/>
  <c r="P10" i="1"/>
  <c r="K12" i="1"/>
  <c r="O11" i="1"/>
  <c r="J12" i="1"/>
  <c r="N11" i="1"/>
  <c r="L12" i="1" l="1"/>
  <c r="M12" i="1"/>
  <c r="O29" i="1"/>
  <c r="K30" i="1"/>
  <c r="J29" i="1"/>
  <c r="N28" i="1"/>
  <c r="L28" i="1"/>
  <c r="P27" i="1"/>
  <c r="M29" i="1"/>
  <c r="K13" i="1"/>
  <c r="K14" i="1" s="1"/>
  <c r="O12" i="1"/>
  <c r="P11" i="1"/>
  <c r="J13" i="1"/>
  <c r="J14" i="1" s="1"/>
  <c r="N12" i="1"/>
  <c r="L13" i="1" l="1"/>
  <c r="M13" i="1"/>
  <c r="L29" i="1"/>
  <c r="P28" i="1"/>
  <c r="N29" i="1"/>
  <c r="J30" i="1"/>
  <c r="O30" i="1"/>
  <c r="K31" i="1"/>
  <c r="O31" i="1" s="1"/>
  <c r="M30" i="1"/>
  <c r="O14" i="1"/>
  <c r="K15" i="1"/>
  <c r="J15" i="1"/>
  <c r="N14" i="1"/>
  <c r="O13" i="1"/>
  <c r="P12" i="1"/>
  <c r="N13" i="1"/>
  <c r="M15" i="1" l="1"/>
  <c r="L15" i="1"/>
  <c r="L14" i="1"/>
  <c r="M14" i="1"/>
  <c r="N30" i="1"/>
  <c r="J31" i="1"/>
  <c r="N31" i="1" s="1"/>
  <c r="P31" i="1" s="1"/>
  <c r="L30" i="1"/>
  <c r="P29" i="1"/>
  <c r="K16" i="1"/>
  <c r="O16" i="1" s="1"/>
  <c r="O15" i="1"/>
  <c r="P14" i="1"/>
  <c r="J16" i="1"/>
  <c r="N16" i="1" s="1"/>
  <c r="N15" i="1"/>
  <c r="P13" i="1"/>
  <c r="L16" i="1" l="1"/>
  <c r="M16" i="1"/>
  <c r="L31" i="1"/>
  <c r="P30" i="1"/>
  <c r="M31" i="1"/>
  <c r="P16" i="1"/>
  <c r="P15" i="1"/>
</calcChain>
</file>

<file path=xl/sharedStrings.xml><?xml version="1.0" encoding="utf-8"?>
<sst xmlns="http://schemas.openxmlformats.org/spreadsheetml/2006/main" count="52" uniqueCount="26">
  <si>
    <t>cf</t>
  </si>
  <si>
    <t>Liab0</t>
  </si>
  <si>
    <t>Liab1</t>
  </si>
  <si>
    <t>Max0</t>
  </si>
  <si>
    <t>Max1</t>
  </si>
  <si>
    <t>LPcapital</t>
  </si>
  <si>
    <t>LPLockedCapital</t>
  </si>
  <si>
    <t>maxExposure</t>
  </si>
  <si>
    <t>favorite</t>
  </si>
  <si>
    <t>underdog</t>
  </si>
  <si>
    <t>betFave</t>
  </si>
  <si>
    <t>betDog</t>
  </si>
  <si>
    <t>payoffFave</t>
  </si>
  <si>
    <t>payoffDog</t>
  </si>
  <si>
    <t>bet</t>
  </si>
  <si>
    <t>Cumulative</t>
  </si>
  <si>
    <t>matchExposure</t>
  </si>
  <si>
    <t>sat</t>
  </si>
  <si>
    <t>mon</t>
  </si>
  <si>
    <t>tue</t>
  </si>
  <si>
    <t>wed</t>
  </si>
  <si>
    <t>thurs</t>
  </si>
  <si>
    <t>fri</t>
  </si>
  <si>
    <t>nextStart</t>
  </si>
  <si>
    <t>is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</si>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</sst>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[Red]#,##0.00"/>
    <numFmt numFmtId="165" formatCode="#,##0.000;[Red]#,##0.000"/>
    <numFmt numFmtId="166" formatCode="#,##0;[Red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66" fontId="1" fillId="0" borderId="0" xfId="0" applyNumberFormat="1" applyFont="1"/>
    <xf numFmtId="0" fontId="1" fillId="0" borderId="9" xfId="0" applyFont="1" applyBorder="1" applyAlignment="1">
      <alignment horizontal="right"/>
    </xf>
    <xf numFmtId="0" fontId="0" fillId="0" borderId="0" xfId="0" quotePrefix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1" fillId="2" borderId="1" xfId="0" applyNumberFormat="1" applyFont="1" applyFill="1" applyBorder="1"/>
    <xf numFmtId="164" fontId="1" fillId="2" borderId="2" xfId="0" applyNumberFormat="1" applyFont="1" applyFill="1" applyBorder="1"/>
    <xf numFmtId="164" fontId="1" fillId="2" borderId="9" xfId="0" applyNumberFormat="1" applyFont="1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164" fontId="1" fillId="2" borderId="4" xfId="0" applyNumberFormat="1" applyFont="1" applyFill="1" applyBorder="1"/>
    <xf numFmtId="164" fontId="1" fillId="2" borderId="0" xfId="0" applyNumberFormat="1" applyFont="1" applyFill="1"/>
    <xf numFmtId="164" fontId="1" fillId="2" borderId="10" xfId="0" applyNumberFormat="1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64" fontId="1" fillId="2" borderId="6" xfId="0" applyNumberFormat="1" applyFont="1" applyFill="1" applyBorder="1"/>
    <xf numFmtId="164" fontId="1" fillId="2" borderId="7" xfId="0" applyNumberFormat="1" applyFont="1" applyFill="1" applyBorder="1"/>
    <xf numFmtId="164" fontId="1" fillId="2" borderId="11" xfId="0" applyNumberFormat="1" applyFont="1" applyFill="1" applyBorder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60A2F-A03B-4666-ADE9-5383B936A718}">
  <dimension ref="D3:Z37"/>
  <sheetViews>
    <sheetView tabSelected="1" topLeftCell="A9" zoomScale="75" zoomScaleNormal="75" workbookViewId="0">
      <selection activeCell="M36" sqref="M36"/>
    </sheetView>
  </sheetViews>
  <sheetFormatPr defaultRowHeight="15" x14ac:dyDescent="0.25"/>
  <cols>
    <col min="6" max="6" width="10.85546875" bestFit="1" customWidth="1"/>
    <col min="7" max="7" width="10.85546875" customWidth="1"/>
    <col min="12" max="15" width="10.5703125" bestFit="1" customWidth="1"/>
    <col min="16" max="16" width="14.85546875" bestFit="1" customWidth="1"/>
    <col min="17" max="18" width="10.5703125" bestFit="1" customWidth="1"/>
    <col min="19" max="19" width="18.7109375" customWidth="1"/>
  </cols>
  <sheetData>
    <row r="3" spans="4:21" x14ac:dyDescent="0.25">
      <c r="F3" s="2" t="s">
        <v>8</v>
      </c>
      <c r="G3" s="2" t="s">
        <v>9</v>
      </c>
    </row>
    <row r="4" spans="4:21" x14ac:dyDescent="0.25">
      <c r="F4">
        <v>500</v>
      </c>
      <c r="G4">
        <v>2000</v>
      </c>
      <c r="H4">
        <v>1.5</v>
      </c>
      <c r="M4" s="5" t="s">
        <v>5</v>
      </c>
      <c r="N4" s="1">
        <v>30</v>
      </c>
      <c r="P4" s="11"/>
    </row>
    <row r="5" spans="4:21" x14ac:dyDescent="0.25">
      <c r="F5">
        <v>500</v>
      </c>
      <c r="G5">
        <f>INT(1000000/(F5+45))-45</f>
        <v>1789</v>
      </c>
      <c r="M5" s="5" t="s">
        <v>6</v>
      </c>
      <c r="N5" s="1">
        <v>5</v>
      </c>
    </row>
    <row r="6" spans="4:21" x14ac:dyDescent="0.25">
      <c r="M6" s="5" t="s">
        <v>0</v>
      </c>
      <c r="N6" s="1">
        <v>5</v>
      </c>
    </row>
    <row r="7" spans="4:21" ht="15.75" thickBot="1" x14ac:dyDescent="0.3">
      <c r="E7" t="s">
        <v>14</v>
      </c>
      <c r="I7" t="s">
        <v>15</v>
      </c>
      <c r="M7" s="5" t="s">
        <v>7</v>
      </c>
      <c r="N7" s="1">
        <f>N4/N6</f>
        <v>6</v>
      </c>
    </row>
    <row r="8" spans="4:21" ht="15.75" thickBot="1" x14ac:dyDescent="0.3">
      <c r="D8" s="6" t="s">
        <v>10</v>
      </c>
      <c r="E8" s="7" t="s">
        <v>11</v>
      </c>
      <c r="F8" s="7" t="s">
        <v>12</v>
      </c>
      <c r="G8" s="8" t="s">
        <v>13</v>
      </c>
      <c r="H8" s="6" t="s">
        <v>10</v>
      </c>
      <c r="I8" s="7" t="s">
        <v>11</v>
      </c>
      <c r="J8" s="7" t="s">
        <v>12</v>
      </c>
      <c r="K8" s="8" t="s">
        <v>13</v>
      </c>
      <c r="L8" s="6" t="s">
        <v>3</v>
      </c>
      <c r="M8" s="7" t="s">
        <v>4</v>
      </c>
      <c r="N8" s="7" t="s">
        <v>1</v>
      </c>
      <c r="O8" s="8" t="s">
        <v>2</v>
      </c>
      <c r="P8" s="10" t="s">
        <v>16</v>
      </c>
      <c r="S8">
        <v>6</v>
      </c>
    </row>
    <row r="9" spans="4:21" x14ac:dyDescent="0.25">
      <c r="D9" s="12">
        <v>1</v>
      </c>
      <c r="E9" s="13">
        <v>0</v>
      </c>
      <c r="F9" s="13">
        <f>D9*F4/1000</f>
        <v>0.5</v>
      </c>
      <c r="G9" s="14">
        <f>E9*G4/1000</f>
        <v>0</v>
      </c>
      <c r="H9" s="13">
        <f>D9</f>
        <v>1</v>
      </c>
      <c r="I9" s="13">
        <f t="shared" ref="I9" si="0">E9</f>
        <v>0</v>
      </c>
      <c r="J9" s="13">
        <f t="shared" ref="J9" si="1">F9</f>
        <v>0.5</v>
      </c>
      <c r="K9" s="13">
        <f t="shared" ref="K9" si="2">G9</f>
        <v>0</v>
      </c>
      <c r="L9" s="15">
        <f>N7/(F4/1000)</f>
        <v>12</v>
      </c>
      <c r="M9" s="16">
        <f>N7/(G4/1000)</f>
        <v>3</v>
      </c>
      <c r="N9" s="16">
        <f>J9-I9</f>
        <v>0.5</v>
      </c>
      <c r="O9" s="16">
        <f>K9-H9</f>
        <v>-1</v>
      </c>
      <c r="P9" s="17">
        <f>MAX(N9,O9)</f>
        <v>0.5</v>
      </c>
      <c r="R9">
        <v>6</v>
      </c>
      <c r="S9" s="30">
        <v>45178</v>
      </c>
    </row>
    <row r="10" spans="4:21" x14ac:dyDescent="0.25">
      <c r="D10" s="18">
        <v>11</v>
      </c>
      <c r="E10" s="19">
        <v>0</v>
      </c>
      <c r="F10" s="19">
        <f>D10*F4/1000</f>
        <v>5.5</v>
      </c>
      <c r="G10" s="20">
        <f>E10*G4/1000</f>
        <v>0</v>
      </c>
      <c r="H10" s="19">
        <f>H9+D10</f>
        <v>12</v>
      </c>
      <c r="I10" s="19">
        <f t="shared" ref="I10" si="3">I9+E10</f>
        <v>0</v>
      </c>
      <c r="J10" s="19">
        <f t="shared" ref="J10" si="4">J9+F10</f>
        <v>6</v>
      </c>
      <c r="K10" s="19">
        <f t="shared" ref="K10" si="5">K9+G10</f>
        <v>0</v>
      </c>
      <c r="L10" s="21">
        <f>(MIN(N$7-MAX(N9,O9),N$4-N$5)+MAX(O9-N9,0))/(F$4/1000)</f>
        <v>11</v>
      </c>
      <c r="M10" s="22">
        <f>(MIN(N$7-MAX(N9,O9),N$4-N$5)+MAX(N9-O9,0))/(G$4/1000)</f>
        <v>3.5</v>
      </c>
      <c r="N10" s="22">
        <f>J10-I10</f>
        <v>6</v>
      </c>
      <c r="O10" s="22">
        <f>K10-H10</f>
        <v>-12</v>
      </c>
      <c r="P10" s="23">
        <f>MAX(N10,O10)</f>
        <v>6</v>
      </c>
      <c r="R10" t="s">
        <v>18</v>
      </c>
      <c r="S10" s="31">
        <v>45173</v>
      </c>
      <c r="T10">
        <f>WEEKDAY(S10)</f>
        <v>2</v>
      </c>
    </row>
    <row r="11" spans="4:21" x14ac:dyDescent="0.25">
      <c r="D11" s="18">
        <v>0</v>
      </c>
      <c r="E11" s="19">
        <v>9</v>
      </c>
      <c r="F11" s="19">
        <f>D11*F4/1000</f>
        <v>0</v>
      </c>
      <c r="G11" s="20">
        <f>E11*G4/1000</f>
        <v>18</v>
      </c>
      <c r="H11" s="19">
        <f t="shared" ref="H11:H13" si="6">H10+D11</f>
        <v>12</v>
      </c>
      <c r="I11" s="19">
        <f t="shared" ref="I11:I13" si="7">I10+E11</f>
        <v>9</v>
      </c>
      <c r="J11" s="19">
        <f t="shared" ref="J11:J13" si="8">J10+F11</f>
        <v>6</v>
      </c>
      <c r="K11" s="19">
        <f t="shared" ref="K11:K13" si="9">K10+G11</f>
        <v>18</v>
      </c>
      <c r="L11" s="21">
        <f>(MIN(N$7-MAX(N10,O10),N$4-N$5)+MAX(O10-N10,0))/(F$4/1000)</f>
        <v>0</v>
      </c>
      <c r="M11" s="22">
        <f t="shared" ref="M11:M16" si="10">(MIN(N$7-MAX(N10,O10),N$4-N$5)+MAX(N10-O10,0))/(G$4/1000)</f>
        <v>9</v>
      </c>
      <c r="N11" s="22">
        <f t="shared" ref="N11:N13" si="11">J11-I11</f>
        <v>-3</v>
      </c>
      <c r="O11" s="22">
        <f t="shared" ref="O11:O13" si="12">K11-H11</f>
        <v>6</v>
      </c>
      <c r="P11" s="23">
        <f t="shared" ref="P11:P13" si="13">MAX(N11,O11)</f>
        <v>6</v>
      </c>
      <c r="R11" t="s">
        <v>19</v>
      </c>
      <c r="S11" s="31">
        <v>45174</v>
      </c>
      <c r="T11">
        <f t="shared" ref="T11:T21" si="14">WEEKDAY(S11)</f>
        <v>3</v>
      </c>
    </row>
    <row r="12" spans="4:21" x14ac:dyDescent="0.25">
      <c r="D12" s="18">
        <v>0</v>
      </c>
      <c r="E12" s="19">
        <v>1.5</v>
      </c>
      <c r="F12" s="19">
        <f>D12*F4/1000</f>
        <v>0</v>
      </c>
      <c r="G12" s="20">
        <f>E12*G4/1000</f>
        <v>3</v>
      </c>
      <c r="H12" s="19">
        <f t="shared" si="6"/>
        <v>12</v>
      </c>
      <c r="I12" s="19">
        <f t="shared" si="7"/>
        <v>10.5</v>
      </c>
      <c r="J12" s="19">
        <f t="shared" si="8"/>
        <v>6</v>
      </c>
      <c r="K12" s="19">
        <f t="shared" si="9"/>
        <v>21</v>
      </c>
      <c r="L12" s="21">
        <f t="shared" ref="L11:L16" si="15">(MIN(N$7-MAX(N11,O11),N$4-N$5)+MAX(O11-N11,0))/(F$4/1000)</f>
        <v>18</v>
      </c>
      <c r="M12" s="22">
        <f t="shared" si="10"/>
        <v>0</v>
      </c>
      <c r="N12" s="22">
        <f t="shared" si="11"/>
        <v>-4.5</v>
      </c>
      <c r="O12" s="22">
        <f t="shared" si="12"/>
        <v>9</v>
      </c>
      <c r="P12" s="23">
        <f t="shared" si="13"/>
        <v>9</v>
      </c>
      <c r="R12" t="s">
        <v>20</v>
      </c>
      <c r="S12" s="31">
        <v>45175</v>
      </c>
      <c r="T12">
        <f t="shared" si="14"/>
        <v>4</v>
      </c>
    </row>
    <row r="13" spans="4:21" x14ac:dyDescent="0.25">
      <c r="D13" s="18">
        <v>1</v>
      </c>
      <c r="E13" s="19">
        <v>0</v>
      </c>
      <c r="F13" s="19">
        <f>D13*F4/1000</f>
        <v>0.5</v>
      </c>
      <c r="G13" s="20">
        <f>E13*G4/1000</f>
        <v>0</v>
      </c>
      <c r="H13" s="19">
        <f t="shared" si="6"/>
        <v>13</v>
      </c>
      <c r="I13" s="19">
        <f t="shared" si="7"/>
        <v>10.5</v>
      </c>
      <c r="J13" s="19">
        <f t="shared" si="8"/>
        <v>6.5</v>
      </c>
      <c r="K13" s="19">
        <f t="shared" si="9"/>
        <v>21</v>
      </c>
      <c r="L13" s="21">
        <f t="shared" si="15"/>
        <v>21</v>
      </c>
      <c r="M13" s="22">
        <f t="shared" si="10"/>
        <v>-1.5</v>
      </c>
      <c r="N13" s="22">
        <f t="shared" si="11"/>
        <v>-4</v>
      </c>
      <c r="O13" s="22">
        <f t="shared" si="12"/>
        <v>8</v>
      </c>
      <c r="P13" s="23">
        <f t="shared" si="13"/>
        <v>8</v>
      </c>
      <c r="R13" t="s">
        <v>21</v>
      </c>
      <c r="S13" s="31">
        <v>45176</v>
      </c>
      <c r="T13">
        <f t="shared" si="14"/>
        <v>5</v>
      </c>
    </row>
    <row r="14" spans="4:21" x14ac:dyDescent="0.25">
      <c r="D14" s="18">
        <v>0</v>
      </c>
      <c r="E14" s="19">
        <v>1</v>
      </c>
      <c r="F14" s="19">
        <f>D14*F4/1000</f>
        <v>0</v>
      </c>
      <c r="G14" s="20">
        <f>E14*G4/1000</f>
        <v>2</v>
      </c>
      <c r="H14" s="19">
        <f t="shared" ref="H14:H16" si="16">H13+D14</f>
        <v>13</v>
      </c>
      <c r="I14" s="19">
        <f t="shared" ref="I14:I16" si="17">I13+E14</f>
        <v>11.5</v>
      </c>
      <c r="J14" s="19">
        <f t="shared" ref="J14:J16" si="18">J13+F14</f>
        <v>6.5</v>
      </c>
      <c r="K14" s="19">
        <f t="shared" ref="K14:K16" si="19">K13+G14</f>
        <v>23</v>
      </c>
      <c r="L14" s="21">
        <f t="shared" si="15"/>
        <v>20</v>
      </c>
      <c r="M14" s="22">
        <f t="shared" si="10"/>
        <v>-1</v>
      </c>
      <c r="N14" s="22">
        <f t="shared" ref="N14:N16" si="20">J14-I14</f>
        <v>-5</v>
      </c>
      <c r="O14" s="22">
        <f t="shared" ref="O14:O16" si="21">K14-H14</f>
        <v>10</v>
      </c>
      <c r="P14" s="23">
        <f t="shared" ref="P14:P16" si="22">MAX(N14,O14)</f>
        <v>10</v>
      </c>
      <c r="R14" t="s">
        <v>22</v>
      </c>
      <c r="S14" s="31">
        <v>45177</v>
      </c>
      <c r="T14">
        <f t="shared" si="14"/>
        <v>6</v>
      </c>
    </row>
    <row r="15" spans="4:21" x14ac:dyDescent="0.25">
      <c r="D15" s="18">
        <v>0</v>
      </c>
      <c r="E15" s="19">
        <v>1</v>
      </c>
      <c r="F15" s="19">
        <f>D15*F4/1000</f>
        <v>0</v>
      </c>
      <c r="G15" s="20">
        <f>E15*G4/1000</f>
        <v>2</v>
      </c>
      <c r="H15" s="19">
        <f t="shared" si="16"/>
        <v>13</v>
      </c>
      <c r="I15" s="19">
        <f t="shared" si="17"/>
        <v>12.5</v>
      </c>
      <c r="J15" s="19">
        <f t="shared" si="18"/>
        <v>6.5</v>
      </c>
      <c r="K15" s="19">
        <f t="shared" si="19"/>
        <v>25</v>
      </c>
      <c r="L15" s="21">
        <f t="shared" si="15"/>
        <v>22</v>
      </c>
      <c r="M15" s="22">
        <f t="shared" si="10"/>
        <v>-2</v>
      </c>
      <c r="N15" s="22">
        <f t="shared" si="20"/>
        <v>-6</v>
      </c>
      <c r="O15" s="22">
        <f t="shared" si="21"/>
        <v>12</v>
      </c>
      <c r="P15" s="23">
        <f t="shared" si="22"/>
        <v>12</v>
      </c>
      <c r="R15" t="s">
        <v>17</v>
      </c>
      <c r="S15" s="31">
        <v>45178</v>
      </c>
      <c r="T15">
        <f t="shared" si="14"/>
        <v>7</v>
      </c>
      <c r="U15" s="3">
        <f>T15-T11</f>
        <v>4</v>
      </c>
    </row>
    <row r="16" spans="4:21" ht="15.75" thickBot="1" x14ac:dyDescent="0.3">
      <c r="D16" s="24">
        <v>0</v>
      </c>
      <c r="E16" s="25">
        <v>1</v>
      </c>
      <c r="F16" s="25">
        <f>D16*F4/1000</f>
        <v>0</v>
      </c>
      <c r="G16" s="26">
        <f>E16*G4/1000</f>
        <v>2</v>
      </c>
      <c r="H16" s="25">
        <f t="shared" si="16"/>
        <v>13</v>
      </c>
      <c r="I16" s="25">
        <f t="shared" si="17"/>
        <v>13.5</v>
      </c>
      <c r="J16" s="25">
        <f t="shared" si="18"/>
        <v>6.5</v>
      </c>
      <c r="K16" s="25">
        <f t="shared" si="19"/>
        <v>27</v>
      </c>
      <c r="L16" s="21">
        <f t="shared" si="15"/>
        <v>24</v>
      </c>
      <c r="M16" s="22">
        <f t="shared" si="10"/>
        <v>-3</v>
      </c>
      <c r="N16" s="28">
        <f t="shared" si="20"/>
        <v>-7</v>
      </c>
      <c r="O16" s="28">
        <f t="shared" si="21"/>
        <v>14</v>
      </c>
      <c r="P16" s="29">
        <f t="shared" si="22"/>
        <v>14</v>
      </c>
      <c r="S16" s="31">
        <v>45179</v>
      </c>
      <c r="T16">
        <f t="shared" si="14"/>
        <v>1</v>
      </c>
      <c r="U16" s="3"/>
    </row>
    <row r="17" spans="4:26" x14ac:dyDescent="0.25">
      <c r="S17" s="31">
        <v>45180</v>
      </c>
      <c r="T17">
        <f t="shared" si="14"/>
        <v>2</v>
      </c>
    </row>
    <row r="18" spans="4:26" x14ac:dyDescent="0.25">
      <c r="F18" s="2" t="s">
        <v>8</v>
      </c>
      <c r="G18" s="2" t="s">
        <v>9</v>
      </c>
      <c r="S18" s="31">
        <v>45181</v>
      </c>
      <c r="T18">
        <f t="shared" si="14"/>
        <v>3</v>
      </c>
    </row>
    <row r="19" spans="4:26" x14ac:dyDescent="0.25">
      <c r="F19">
        <v>500</v>
      </c>
      <c r="G19">
        <v>2000</v>
      </c>
      <c r="H19">
        <v>1.5</v>
      </c>
      <c r="M19" s="5" t="s">
        <v>5</v>
      </c>
      <c r="N19" s="1">
        <v>30</v>
      </c>
      <c r="P19" s="11"/>
      <c r="S19" s="31">
        <v>45182</v>
      </c>
      <c r="T19">
        <f t="shared" si="14"/>
        <v>4</v>
      </c>
    </row>
    <row r="20" spans="4:26" x14ac:dyDescent="0.25">
      <c r="F20">
        <v>500</v>
      </c>
      <c r="G20">
        <f>INT(1000000/(F20+45))-45</f>
        <v>1789</v>
      </c>
      <c r="M20" s="5" t="s">
        <v>6</v>
      </c>
      <c r="N20" s="1">
        <v>5</v>
      </c>
      <c r="S20" s="31">
        <v>45183</v>
      </c>
      <c r="T20">
        <f t="shared" si="14"/>
        <v>5</v>
      </c>
    </row>
    <row r="21" spans="4:26" x14ac:dyDescent="0.25">
      <c r="M21" s="5" t="s">
        <v>0</v>
      </c>
      <c r="N21" s="1">
        <v>5</v>
      </c>
      <c r="S21" s="31">
        <v>45184</v>
      </c>
      <c r="T21">
        <f t="shared" si="14"/>
        <v>6</v>
      </c>
    </row>
    <row r="22" spans="4:26" ht="15.75" thickBot="1" x14ac:dyDescent="0.3">
      <c r="E22" t="s">
        <v>14</v>
      </c>
      <c r="I22" t="s">
        <v>15</v>
      </c>
      <c r="M22" s="5" t="s">
        <v>7</v>
      </c>
      <c r="N22" s="1">
        <f>N19/N21</f>
        <v>6</v>
      </c>
      <c r="S22" s="31">
        <v>45185</v>
      </c>
    </row>
    <row r="23" spans="4:26" ht="15.75" thickBot="1" x14ac:dyDescent="0.3">
      <c r="D23" s="6" t="s">
        <v>10</v>
      </c>
      <c r="E23" s="7" t="s">
        <v>11</v>
      </c>
      <c r="F23" s="7" t="s">
        <v>12</v>
      </c>
      <c r="G23" s="8" t="s">
        <v>13</v>
      </c>
      <c r="H23" s="6" t="s">
        <v>10</v>
      </c>
      <c r="I23" s="7" t="s">
        <v>11</v>
      </c>
      <c r="J23" s="7" t="s">
        <v>12</v>
      </c>
      <c r="K23" s="8" t="s">
        <v>13</v>
      </c>
      <c r="L23" s="6" t="s">
        <v>3</v>
      </c>
      <c r="M23" s="7" t="s">
        <v>4</v>
      </c>
      <c r="N23" s="7" t="s">
        <v>1</v>
      </c>
      <c r="O23" s="8" t="s">
        <v>2</v>
      </c>
      <c r="P23" s="10" t="s">
        <v>16</v>
      </c>
      <c r="S23" s="31">
        <v>45186</v>
      </c>
    </row>
    <row r="24" spans="4:26" x14ac:dyDescent="0.25">
      <c r="D24" s="12">
        <v>1</v>
      </c>
      <c r="E24" s="13">
        <v>0</v>
      </c>
      <c r="F24" s="13">
        <f>D24*F19/1000</f>
        <v>0.5</v>
      </c>
      <c r="G24" s="14">
        <f>E24*G19/1000</f>
        <v>0</v>
      </c>
      <c r="H24" s="13">
        <f>D24</f>
        <v>1</v>
      </c>
      <c r="I24" s="13">
        <f t="shared" ref="I24" si="23">E24</f>
        <v>0</v>
      </c>
      <c r="J24" s="13">
        <f t="shared" ref="J24" si="24">F24</f>
        <v>0.5</v>
      </c>
      <c r="K24" s="13">
        <f t="shared" ref="K24" si="25">G24</f>
        <v>0</v>
      </c>
      <c r="L24" s="15">
        <f>N22/(F19/1000)</f>
        <v>12</v>
      </c>
      <c r="M24" s="16">
        <f>N22/(G19/1000)</f>
        <v>3</v>
      </c>
      <c r="N24" s="16">
        <f>J24-I24</f>
        <v>0.5</v>
      </c>
      <c r="O24" s="16">
        <f>K24-H24</f>
        <v>-1</v>
      </c>
      <c r="P24" s="17">
        <f>MAX(N24,O24)</f>
        <v>0.5</v>
      </c>
      <c r="S24" s="31">
        <v>45187</v>
      </c>
    </row>
    <row r="25" spans="4:26" x14ac:dyDescent="0.25">
      <c r="D25" s="18">
        <v>0</v>
      </c>
      <c r="E25" s="19">
        <v>1</v>
      </c>
      <c r="F25" s="19">
        <f>D25*F19/1000</f>
        <v>0</v>
      </c>
      <c r="G25" s="20">
        <f>E25*G19/1000</f>
        <v>2</v>
      </c>
      <c r="H25" s="19">
        <f>H24+D25</f>
        <v>1</v>
      </c>
      <c r="I25" s="19">
        <f t="shared" ref="I25:I31" si="26">I24+E25</f>
        <v>1</v>
      </c>
      <c r="J25" s="19">
        <f t="shared" ref="J25:J31" si="27">J24+F25</f>
        <v>0.5</v>
      </c>
      <c r="K25" s="19">
        <f t="shared" ref="K25:K31" si="28">K24+G25</f>
        <v>2</v>
      </c>
      <c r="L25" s="21">
        <f>MAX(-N24+O24,0)+MIN(N22-MAX(N24,O24),N19-N20)</f>
        <v>5.5</v>
      </c>
      <c r="M25" s="22">
        <f>MAX(-O24+N24,0)+MIN(N22-MAX(N24,O24),N19-N20)</f>
        <v>7</v>
      </c>
      <c r="N25" s="22">
        <f>J25-I25</f>
        <v>-0.5</v>
      </c>
      <c r="O25" s="22">
        <f>K25-H25</f>
        <v>1</v>
      </c>
      <c r="P25" s="23">
        <f>MAX(N25,O25)</f>
        <v>1</v>
      </c>
      <c r="S25" s="31">
        <v>45188</v>
      </c>
    </row>
    <row r="26" spans="4:26" x14ac:dyDescent="0.25">
      <c r="D26" s="18">
        <v>5.5</v>
      </c>
      <c r="E26" s="19">
        <v>1</v>
      </c>
      <c r="F26" s="19">
        <f>D26*F19/1000</f>
        <v>2.75</v>
      </c>
      <c r="G26" s="20">
        <f>E26*G19/1000</f>
        <v>2</v>
      </c>
      <c r="H26" s="19">
        <f t="shared" ref="H26:H31" si="29">H25+D26</f>
        <v>6.5</v>
      </c>
      <c r="I26" s="19">
        <f t="shared" si="26"/>
        <v>2</v>
      </c>
      <c r="J26" s="19">
        <f t="shared" si="27"/>
        <v>3.25</v>
      </c>
      <c r="K26" s="19">
        <f t="shared" si="28"/>
        <v>4</v>
      </c>
      <c r="L26" s="21">
        <f>MAX(-N25+O25,0)+MIN(N22-MAX(N25,O25),N19-N20)</f>
        <v>6.5</v>
      </c>
      <c r="M26" s="22">
        <f>MAX(-O25+N25,0)+MIN(N22-MAX(N25,O25),N19-N20)</f>
        <v>5</v>
      </c>
      <c r="N26" s="22">
        <f t="shared" ref="N26:N31" si="30">J26-I26</f>
        <v>1.25</v>
      </c>
      <c r="O26" s="22">
        <f t="shared" ref="O26:O31" si="31">K26-H26</f>
        <v>-2.5</v>
      </c>
      <c r="P26" s="23">
        <f t="shared" ref="P26:P31" si="32">MAX(N26,O26)</f>
        <v>1.25</v>
      </c>
      <c r="S26" s="31">
        <v>45189</v>
      </c>
    </row>
    <row r="27" spans="4:26" x14ac:dyDescent="0.25">
      <c r="D27" s="18">
        <v>0</v>
      </c>
      <c r="E27" s="19">
        <v>1.5</v>
      </c>
      <c r="F27" s="19">
        <f>D27*F19/1000</f>
        <v>0</v>
      </c>
      <c r="G27" s="20">
        <f>E27*G19/1000</f>
        <v>3</v>
      </c>
      <c r="H27" s="19">
        <f t="shared" si="29"/>
        <v>6.5</v>
      </c>
      <c r="I27" s="19">
        <f t="shared" si="26"/>
        <v>3.5</v>
      </c>
      <c r="J27" s="19">
        <f t="shared" si="27"/>
        <v>3.25</v>
      </c>
      <c r="K27" s="19">
        <f t="shared" si="28"/>
        <v>7</v>
      </c>
      <c r="L27" s="21">
        <f>MAX(-N26+O26,0)+MIN(N22-MAX(N26,O26),N19-N20)</f>
        <v>4.75</v>
      </c>
      <c r="M27" s="22">
        <f>MAX(-O26+N26,0)+MIN(N22-MAX(N26,O26),N19-N20)</f>
        <v>8.5</v>
      </c>
      <c r="N27" s="22">
        <f t="shared" si="30"/>
        <v>-0.25</v>
      </c>
      <c r="O27" s="22">
        <f t="shared" si="31"/>
        <v>0.5</v>
      </c>
      <c r="P27" s="23">
        <f t="shared" si="32"/>
        <v>0.5</v>
      </c>
      <c r="S27" s="31">
        <v>45190</v>
      </c>
    </row>
    <row r="28" spans="4:26" x14ac:dyDescent="0.25">
      <c r="D28" s="18">
        <v>1</v>
      </c>
      <c r="E28" s="19">
        <v>0</v>
      </c>
      <c r="F28" s="19">
        <f>D28*F19/1000</f>
        <v>0.5</v>
      </c>
      <c r="G28" s="20">
        <f>E28*G19/1000</f>
        <v>0</v>
      </c>
      <c r="H28" s="19">
        <f t="shared" si="29"/>
        <v>7.5</v>
      </c>
      <c r="I28" s="19">
        <f t="shared" si="26"/>
        <v>3.5</v>
      </c>
      <c r="J28" s="19">
        <f t="shared" si="27"/>
        <v>3.75</v>
      </c>
      <c r="K28" s="19">
        <f t="shared" si="28"/>
        <v>7</v>
      </c>
      <c r="L28" s="21">
        <f>MAX(-N27+O27,0)+MIN(N22-MAX(N27,O27),N19-N20)</f>
        <v>6.25</v>
      </c>
      <c r="M28" s="22">
        <f>MAX(-O27+N27,0)+MIN(N22-MAX(N27,O27),N19-N20)</f>
        <v>5.5</v>
      </c>
      <c r="N28" s="22">
        <f t="shared" si="30"/>
        <v>0.25</v>
      </c>
      <c r="O28" s="22">
        <f t="shared" si="31"/>
        <v>-0.5</v>
      </c>
      <c r="P28" s="23">
        <f t="shared" si="32"/>
        <v>0.25</v>
      </c>
      <c r="S28" s="31">
        <v>45191</v>
      </c>
    </row>
    <row r="29" spans="4:26" x14ac:dyDescent="0.25">
      <c r="D29" s="18">
        <v>0</v>
      </c>
      <c r="E29" s="19">
        <v>1</v>
      </c>
      <c r="F29" s="19">
        <f>D29*F19/1000</f>
        <v>0</v>
      </c>
      <c r="G29" s="20">
        <f>E29*G19/1000</f>
        <v>2</v>
      </c>
      <c r="H29" s="19">
        <f t="shared" si="29"/>
        <v>7.5</v>
      </c>
      <c r="I29" s="19">
        <f t="shared" si="26"/>
        <v>4.5</v>
      </c>
      <c r="J29" s="19">
        <f t="shared" si="27"/>
        <v>3.75</v>
      </c>
      <c r="K29" s="19">
        <f t="shared" si="28"/>
        <v>9</v>
      </c>
      <c r="L29" s="21">
        <f>MAX(-N28+O28,0)+MIN(N22-MAX(N28,O28),N19-N20)</f>
        <v>5.75</v>
      </c>
      <c r="M29" s="22">
        <f>MAX(-O28+N28,0)+MIN(N22-MAX(N28,O28),N19-N20)</f>
        <v>6.5</v>
      </c>
      <c r="N29" s="22">
        <f t="shared" si="30"/>
        <v>-0.75</v>
      </c>
      <c r="O29" s="22">
        <f t="shared" si="31"/>
        <v>1.5</v>
      </c>
      <c r="P29" s="23">
        <f t="shared" si="32"/>
        <v>1.5</v>
      </c>
      <c r="S29" s="31">
        <v>45192</v>
      </c>
      <c r="W29" s="4"/>
      <c r="X29" s="4"/>
      <c r="Y29" s="9"/>
      <c r="Z29" s="9"/>
    </row>
    <row r="30" spans="4:26" x14ac:dyDescent="0.25">
      <c r="D30" s="18">
        <v>0</v>
      </c>
      <c r="E30" s="19">
        <v>1</v>
      </c>
      <c r="F30" s="19">
        <f>D30*F19/1000</f>
        <v>0</v>
      </c>
      <c r="G30" s="20">
        <f>E30*G19/1000</f>
        <v>2</v>
      </c>
      <c r="H30" s="19">
        <f t="shared" si="29"/>
        <v>7.5</v>
      </c>
      <c r="I30" s="19">
        <f t="shared" si="26"/>
        <v>5.5</v>
      </c>
      <c r="J30" s="19">
        <f t="shared" si="27"/>
        <v>3.75</v>
      </c>
      <c r="K30" s="19">
        <f t="shared" si="28"/>
        <v>11</v>
      </c>
      <c r="L30" s="21">
        <f>MAX(-N29+O29,0)+MIN(N22-MAX(N29,O29),N19-N20)</f>
        <v>6.75</v>
      </c>
      <c r="M30" s="22">
        <f>MAX(-O29+N29,0)+MIN(N22-MAX(N29,O29),N19-N20)</f>
        <v>4.5</v>
      </c>
      <c r="N30" s="22">
        <f t="shared" si="30"/>
        <v>-1.75</v>
      </c>
      <c r="O30" s="22">
        <f t="shared" si="31"/>
        <v>3.5</v>
      </c>
      <c r="P30" s="23">
        <f t="shared" si="32"/>
        <v>3.5</v>
      </c>
      <c r="W30" s="4"/>
      <c r="X30" s="4"/>
      <c r="Y30" s="9"/>
      <c r="Z30" s="9"/>
    </row>
    <row r="31" spans="4:26" ht="15.75" thickBot="1" x14ac:dyDescent="0.3">
      <c r="D31" s="24">
        <v>0</v>
      </c>
      <c r="E31" s="25">
        <v>1</v>
      </c>
      <c r="F31" s="25">
        <f>D31*F19/1000</f>
        <v>0</v>
      </c>
      <c r="G31" s="26">
        <f>E31*G19/1000</f>
        <v>2</v>
      </c>
      <c r="H31" s="25">
        <f t="shared" si="29"/>
        <v>7.5</v>
      </c>
      <c r="I31" s="25">
        <f t="shared" si="26"/>
        <v>6.5</v>
      </c>
      <c r="J31" s="25">
        <f t="shared" si="27"/>
        <v>3.75</v>
      </c>
      <c r="K31" s="25">
        <f t="shared" si="28"/>
        <v>13</v>
      </c>
      <c r="L31" s="27">
        <f>MAX(-N30+O30,0)+MIN(N22-MAX(N30,O30),N19-N20)</f>
        <v>7.75</v>
      </c>
      <c r="M31" s="28">
        <f>MAX(-O30+N30,0)+MIN(N22-MAX(N30,O30),N19-N20)</f>
        <v>2.5</v>
      </c>
      <c r="N31" s="28">
        <f t="shared" si="30"/>
        <v>-2.75</v>
      </c>
      <c r="O31" s="28">
        <f t="shared" si="31"/>
        <v>5.5</v>
      </c>
      <c r="P31" s="29">
        <f t="shared" si="32"/>
        <v>5.5</v>
      </c>
      <c r="W31" s="4"/>
      <c r="X31" s="4"/>
      <c r="Y31" s="9"/>
      <c r="Z31" s="9"/>
    </row>
    <row r="32" spans="4:26" x14ac:dyDescent="0.25">
      <c r="W32" s="4"/>
      <c r="X32" s="4"/>
      <c r="Y32" s="9"/>
      <c r="Z32" s="9"/>
    </row>
    <row r="33" spans="11:26" x14ac:dyDescent="0.25">
      <c r="W33" s="4"/>
      <c r="X33" s="4"/>
      <c r="Y33" s="9"/>
      <c r="Z33" s="9"/>
    </row>
    <row r="34" spans="11:26" x14ac:dyDescent="0.25">
      <c r="W34" s="4"/>
      <c r="X34" s="4"/>
    </row>
    <row r="36" spans="11:26" x14ac:dyDescent="0.25">
      <c r="K36" t="s">
        <v>23</v>
      </c>
      <c r="L36" t="s">
        <v>24</v>
      </c>
      <c r="M36">
        <v>1693958400</v>
      </c>
    </row>
    <row r="37" spans="11:26" x14ac:dyDescent="0.25">
      <c r="K37" t="s">
        <v>25</v>
      </c>
      <c r="L37" t="s">
        <v>24</v>
      </c>
      <c r="M37">
        <v>1693916294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2023-08-16T14:11:01Z</dcterms:created>
  <dcterms:modified xsi:type="dcterms:W3CDTF">2023-09-04T19:52:45Z</dcterms:modified>
</cp:coreProperties>
</file>